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庶務係\01 予算\R2 3次補正（コロナ対応）\◎スポーツイベントの開催支援（２次公募）\01_公募までの調整\■決裁ほか\01_公募\01_当初\01_決裁文書案\"/>
    </mc:Choice>
  </mc:AlternateContent>
  <bookViews>
    <workbookView xWindow="480" yWindow="90" windowWidth="17520" windowHeight="7995" tabRatio="794"/>
  </bookViews>
  <sheets>
    <sheet name="別紙1_補助金事業の経費（合計）" sheetId="8" r:id="rId1"/>
    <sheet name="別紙2_経費の配分表（①感染症対策の徹底及び広報事業）" sheetId="9" r:id="rId2"/>
    <sheet name="別紙3_経費の配分表（②試合運営改善）" sheetId="10" r:id="rId3"/>
    <sheet name="別紙4_経費の配分表（③ポストコロナ）" sheetId="14" r:id="rId4"/>
    <sheet name="別紙5_経費の配分表（④キャンセル等支援事業）" sheetId="22" r:id="rId5"/>
    <sheet name="別紙6_収支予算書（①感染症対策の徹底及び広報事業）" sheetId="11" r:id="rId6"/>
    <sheet name="別紙7_収支予算書（②試合運営改善（通常枠））" sheetId="5" r:id="rId7"/>
    <sheet name="別紙8_収支予算書（②試合運営改善（特別枠））" sheetId="24" r:id="rId8"/>
    <sheet name="別紙9_収支予算書（③ポストコロナ（通常枠））" sheetId="15" r:id="rId9"/>
    <sheet name="別紙10_収支予算書（③ポストコロナ（特別枠））" sheetId="25" r:id="rId10"/>
    <sheet name="別紙11_収支予算書（④キャンセル等支援 2,500万円枠)" sheetId="21" r:id="rId11"/>
    <sheet name="別紙12_収支予算書（④キャンセル等支援 1,000万円枠)" sheetId="26" r:id="rId12"/>
    <sheet name="記載例①～③（支出）" sheetId="4" r:id="rId13"/>
    <sheet name="記載例④（支出）" sheetId="27" r:id="rId14"/>
  </sheets>
  <definedNames>
    <definedName name="_xlnm.Print_Area" localSheetId="12">'記載例①～③（支出）'!$A$1:$Q$45</definedName>
    <definedName name="_xlnm.Print_Area" localSheetId="13">'記載例④（支出）'!$A$1:$Q$44</definedName>
    <definedName name="_xlnm.Print_Area" localSheetId="0">'別紙1_補助金事業の経費（合計）'!$A$1:$L$54</definedName>
    <definedName name="_xlnm.Print_Area" localSheetId="9">'別紙10_収支予算書（③ポストコロナ（特別枠））'!$A$1:$Q$128</definedName>
    <definedName name="_xlnm.Print_Area" localSheetId="10">'別紙11_収支予算書（④キャンセル等支援 2,500万円枠)'!$A$1:$Q$128</definedName>
    <definedName name="_xlnm.Print_Area" localSheetId="11">'別紙12_収支予算書（④キャンセル等支援 1,000万円枠)'!$A$1:$Q$128</definedName>
    <definedName name="_xlnm.Print_Area" localSheetId="1">'別紙2_経費の配分表（①感染症対策の徹底及び広報事業）'!$A$1:$I$21</definedName>
    <definedName name="_xlnm.Print_Area" localSheetId="2">'別紙3_経費の配分表（②試合運営改善）'!$A$1:$I$21</definedName>
    <definedName name="_xlnm.Print_Area" localSheetId="3">'別紙4_経費の配分表（③ポストコロナ）'!$A$1:$I$20</definedName>
    <definedName name="_xlnm.Print_Area" localSheetId="4">'別紙5_経費の配分表（④キャンセル等支援事業）'!$A$1:$I$20</definedName>
    <definedName name="_xlnm.Print_Area" localSheetId="5">'別紙6_収支予算書（①感染症対策の徹底及び広報事業）'!$A$1:$Q$127</definedName>
    <definedName name="_xlnm.Print_Area" localSheetId="6">'別紙7_収支予算書（②試合運営改善（通常枠））'!$A$1:$Q$129</definedName>
    <definedName name="_xlnm.Print_Area" localSheetId="7">'別紙8_収支予算書（②試合運営改善（特別枠））'!$A$1:$Q$129</definedName>
    <definedName name="_xlnm.Print_Area" localSheetId="8">'別紙9_収支予算書（③ポストコロナ（通常枠））'!$A$1:$Q$128</definedName>
  </definedNames>
  <calcPr calcId="162913"/>
</workbook>
</file>

<file path=xl/calcChain.xml><?xml version="1.0" encoding="utf-8"?>
<calcChain xmlns="http://schemas.openxmlformats.org/spreadsheetml/2006/main">
  <c r="J48" i="8" l="1"/>
  <c r="J49" i="8"/>
  <c r="O86" i="11" l="1"/>
  <c r="J51" i="8" l="1"/>
  <c r="C36" i="26"/>
  <c r="C46" i="26"/>
  <c r="C56" i="26"/>
  <c r="C66" i="26"/>
  <c r="C76" i="26"/>
  <c r="C86" i="26"/>
  <c r="C96" i="26"/>
  <c r="C106" i="26"/>
  <c r="C116" i="26"/>
  <c r="O16" i="21"/>
  <c r="D16" i="21" s="1"/>
  <c r="C116" i="21"/>
  <c r="C26" i="21"/>
  <c r="C46" i="21"/>
  <c r="C56" i="21"/>
  <c r="C66" i="21"/>
  <c r="C76" i="21"/>
  <c r="C86" i="21"/>
  <c r="C96" i="21"/>
  <c r="C106" i="21"/>
  <c r="D20" i="4"/>
  <c r="D17" i="27"/>
  <c r="C38" i="27" l="1"/>
  <c r="C5" i="27"/>
  <c r="C32" i="27"/>
  <c r="C26" i="27"/>
  <c r="C20" i="27"/>
  <c r="C23" i="27"/>
  <c r="O35" i="4"/>
  <c r="O34" i="4"/>
  <c r="O33" i="4"/>
  <c r="O32" i="4"/>
  <c r="O29" i="4"/>
  <c r="O26" i="4"/>
  <c r="O23" i="4"/>
  <c r="O21" i="4"/>
  <c r="O20" i="4"/>
  <c r="O18" i="4"/>
  <c r="O15" i="4"/>
  <c r="O14" i="4"/>
  <c r="O12" i="4"/>
  <c r="O11" i="4"/>
  <c r="O9" i="4"/>
  <c r="O8" i="4"/>
  <c r="O43" i="27"/>
  <c r="O42" i="27"/>
  <c r="O41" i="27"/>
  <c r="C41" i="27"/>
  <c r="O40" i="27"/>
  <c r="O39" i="27"/>
  <c r="O38" i="27"/>
  <c r="D38" i="27"/>
  <c r="O37" i="27"/>
  <c r="O36" i="27"/>
  <c r="O35" i="27"/>
  <c r="C35" i="27"/>
  <c r="O34" i="27"/>
  <c r="O33" i="27"/>
  <c r="O32" i="27"/>
  <c r="D32" i="27" s="1"/>
  <c r="O31" i="27"/>
  <c r="O30" i="27"/>
  <c r="O29" i="27"/>
  <c r="D29" i="27" s="1"/>
  <c r="O28" i="27"/>
  <c r="O27" i="27"/>
  <c r="O26" i="27"/>
  <c r="D26" i="27"/>
  <c r="O25" i="27"/>
  <c r="O24" i="27"/>
  <c r="O23" i="27"/>
  <c r="D23" i="27" s="1"/>
  <c r="O22" i="27"/>
  <c r="O21" i="27"/>
  <c r="O20" i="27"/>
  <c r="D20" i="27" s="1"/>
  <c r="O19" i="27"/>
  <c r="O18" i="27"/>
  <c r="O17" i="27"/>
  <c r="O16" i="27"/>
  <c r="O15" i="27"/>
  <c r="O14" i="27"/>
  <c r="O13" i="27"/>
  <c r="O12" i="27"/>
  <c r="O11" i="27"/>
  <c r="O10" i="27"/>
  <c r="O9" i="27"/>
  <c r="P44" i="27"/>
  <c r="O8" i="27"/>
  <c r="O7" i="27"/>
  <c r="O6" i="27"/>
  <c r="O5" i="27"/>
  <c r="D5" i="27" s="1"/>
  <c r="P29" i="4"/>
  <c r="P11" i="4"/>
  <c r="P32" i="4"/>
  <c r="P8" i="4"/>
  <c r="C17" i="27" l="1"/>
  <c r="D14" i="27"/>
  <c r="C14" i="27" s="1"/>
  <c r="B29" i="27"/>
  <c r="C29" i="27"/>
  <c r="D11" i="27"/>
  <c r="C11" i="27" s="1"/>
  <c r="D8" i="27"/>
  <c r="C8" i="27" s="1"/>
  <c r="B5" i="27"/>
  <c r="B23" i="27"/>
  <c r="B20" i="27"/>
  <c r="B32" i="27"/>
  <c r="B26" i="27"/>
  <c r="B38" i="27"/>
  <c r="H6" i="10"/>
  <c r="H7" i="10"/>
  <c r="H8" i="10"/>
  <c r="H9" i="10"/>
  <c r="H10" i="10"/>
  <c r="H11" i="10"/>
  <c r="H12" i="10"/>
  <c r="H13" i="10"/>
  <c r="H14" i="10"/>
  <c r="H15" i="10"/>
  <c r="H16" i="10"/>
  <c r="H6" i="14"/>
  <c r="H7" i="14"/>
  <c r="H8" i="14"/>
  <c r="H9" i="14"/>
  <c r="H10" i="14"/>
  <c r="H11" i="14"/>
  <c r="H12" i="14"/>
  <c r="H13" i="14"/>
  <c r="H14" i="14"/>
  <c r="H15" i="14"/>
  <c r="H16" i="14"/>
  <c r="H6" i="22"/>
  <c r="H7" i="22"/>
  <c r="H8" i="22"/>
  <c r="H9" i="22"/>
  <c r="H10" i="22"/>
  <c r="H11" i="22"/>
  <c r="H12" i="22"/>
  <c r="H13" i="22"/>
  <c r="H14" i="22"/>
  <c r="H15" i="22"/>
  <c r="H16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E16" i="22"/>
  <c r="E15" i="22"/>
  <c r="E14" i="22"/>
  <c r="E13" i="22"/>
  <c r="E12" i="22"/>
  <c r="E11" i="22"/>
  <c r="E10" i="22"/>
  <c r="E9" i="22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E16" i="14"/>
  <c r="E15" i="14"/>
  <c r="E14" i="14"/>
  <c r="E13" i="14"/>
  <c r="E12" i="14"/>
  <c r="E11" i="14"/>
  <c r="E10" i="14"/>
  <c r="E9" i="14"/>
  <c r="E8" i="14"/>
  <c r="F8" i="10"/>
  <c r="G8" i="10"/>
  <c r="F10" i="10"/>
  <c r="G10" i="10"/>
  <c r="F11" i="10"/>
  <c r="G11" i="10"/>
  <c r="F12" i="10"/>
  <c r="G12" i="10"/>
  <c r="F14" i="10"/>
  <c r="G14" i="10"/>
  <c r="F15" i="10"/>
  <c r="G15" i="10"/>
  <c r="F16" i="10"/>
  <c r="G16" i="10"/>
  <c r="E16" i="10"/>
  <c r="E15" i="10"/>
  <c r="E14" i="10"/>
  <c r="E12" i="10"/>
  <c r="E11" i="10"/>
  <c r="E10" i="10"/>
  <c r="E8" i="10"/>
  <c r="B17" i="27" l="1"/>
  <c r="B14" i="27"/>
  <c r="B11" i="27"/>
  <c r="B8" i="27"/>
  <c r="D44" i="27"/>
  <c r="C44" i="27"/>
  <c r="O125" i="11"/>
  <c r="O124" i="11"/>
  <c r="O123" i="11"/>
  <c r="O122" i="11"/>
  <c r="O121" i="11"/>
  <c r="O120" i="11"/>
  <c r="O119" i="11"/>
  <c r="O118" i="11"/>
  <c r="O117" i="11"/>
  <c r="O116" i="11"/>
  <c r="O115" i="11"/>
  <c r="O114" i="11"/>
  <c r="O113" i="11"/>
  <c r="O112" i="11"/>
  <c r="O111" i="11"/>
  <c r="O110" i="11"/>
  <c r="O109" i="11"/>
  <c r="O108" i="11"/>
  <c r="O107" i="11"/>
  <c r="O106" i="11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1" i="11"/>
  <c r="O90" i="11"/>
  <c r="O89" i="11"/>
  <c r="O88" i="11"/>
  <c r="O87" i="11"/>
  <c r="O85" i="11"/>
  <c r="O84" i="11"/>
  <c r="O83" i="11"/>
  <c r="O82" i="11"/>
  <c r="O81" i="11"/>
  <c r="O80" i="11"/>
  <c r="O79" i="11"/>
  <c r="O78" i="11"/>
  <c r="O77" i="11"/>
  <c r="O76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25" i="24"/>
  <c r="O124" i="24"/>
  <c r="O123" i="24"/>
  <c r="O122" i="24"/>
  <c r="O121" i="24"/>
  <c r="O120" i="24"/>
  <c r="O119" i="24"/>
  <c r="O118" i="24"/>
  <c r="D116" i="24" s="1"/>
  <c r="O117" i="24"/>
  <c r="O116" i="24"/>
  <c r="O115" i="24"/>
  <c r="O114" i="24"/>
  <c r="O113" i="24"/>
  <c r="O112" i="24"/>
  <c r="O111" i="24"/>
  <c r="O110" i="24"/>
  <c r="O109" i="24"/>
  <c r="O108" i="24"/>
  <c r="O107" i="24"/>
  <c r="O106" i="24"/>
  <c r="D106" i="24" s="1"/>
  <c r="O105" i="24"/>
  <c r="O104" i="24"/>
  <c r="O103" i="24"/>
  <c r="O102" i="24"/>
  <c r="O101" i="24"/>
  <c r="O100" i="24"/>
  <c r="O99" i="24"/>
  <c r="O98" i="24"/>
  <c r="D96" i="24" s="1"/>
  <c r="O97" i="24"/>
  <c r="O96" i="24"/>
  <c r="O95" i="24"/>
  <c r="O94" i="24"/>
  <c r="O93" i="24"/>
  <c r="O92" i="24"/>
  <c r="D86" i="24" s="1"/>
  <c r="G13" i="10" s="1"/>
  <c r="O91" i="24"/>
  <c r="O90" i="24"/>
  <c r="O89" i="24"/>
  <c r="O88" i="24"/>
  <c r="O87" i="24"/>
  <c r="O86" i="24"/>
  <c r="O85" i="24"/>
  <c r="O84" i="24"/>
  <c r="O83" i="24"/>
  <c r="O82" i="24"/>
  <c r="O81" i="24"/>
  <c r="O80" i="24"/>
  <c r="O79" i="24"/>
  <c r="O78" i="24"/>
  <c r="D76" i="24" s="1"/>
  <c r="O77" i="24"/>
  <c r="O76" i="24"/>
  <c r="O75" i="24"/>
  <c r="O74" i="24"/>
  <c r="O73" i="24"/>
  <c r="O72" i="24"/>
  <c r="O71" i="24"/>
  <c r="O70" i="24"/>
  <c r="O69" i="24"/>
  <c r="O68" i="24"/>
  <c r="O67" i="24"/>
  <c r="O66" i="24"/>
  <c r="D66" i="24" s="1"/>
  <c r="O65" i="24"/>
  <c r="O64" i="24"/>
  <c r="O63" i="24"/>
  <c r="O62" i="24"/>
  <c r="O61" i="24"/>
  <c r="O60" i="24"/>
  <c r="O59" i="24"/>
  <c r="O58" i="24"/>
  <c r="D56" i="24" s="1"/>
  <c r="O57" i="24"/>
  <c r="O56" i="24"/>
  <c r="O55" i="24"/>
  <c r="O54" i="24"/>
  <c r="O53" i="24"/>
  <c r="O52" i="24"/>
  <c r="O51" i="24"/>
  <c r="O50" i="24"/>
  <c r="O49" i="24"/>
  <c r="O48" i="24"/>
  <c r="O47" i="24"/>
  <c r="D46" i="24" s="1"/>
  <c r="G9" i="10" s="1"/>
  <c r="O46" i="24"/>
  <c r="O45" i="24"/>
  <c r="O44" i="24"/>
  <c r="O43" i="24"/>
  <c r="O42" i="24"/>
  <c r="O41" i="24"/>
  <c r="O40" i="24"/>
  <c r="O39" i="24"/>
  <c r="O38" i="24"/>
  <c r="D36" i="24" s="1"/>
  <c r="O37" i="24"/>
  <c r="O36" i="24"/>
  <c r="O35" i="24"/>
  <c r="O34" i="24"/>
  <c r="O33" i="24"/>
  <c r="O32" i="24"/>
  <c r="O31" i="24"/>
  <c r="O30" i="24"/>
  <c r="O29" i="24"/>
  <c r="O28" i="24"/>
  <c r="O27" i="24"/>
  <c r="O26" i="24"/>
  <c r="D26" i="24" s="1"/>
  <c r="O25" i="24"/>
  <c r="O24" i="24"/>
  <c r="O23" i="24"/>
  <c r="O22" i="24"/>
  <c r="O21" i="24"/>
  <c r="O20" i="24"/>
  <c r="O19" i="24"/>
  <c r="O18" i="24"/>
  <c r="O17" i="24"/>
  <c r="O16" i="24"/>
  <c r="D16" i="24" s="1"/>
  <c r="O125" i="15"/>
  <c r="O124" i="15"/>
  <c r="O123" i="15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D16" i="15" s="1"/>
  <c r="O125" i="25"/>
  <c r="O124" i="25"/>
  <c r="O123" i="25"/>
  <c r="O122" i="25"/>
  <c r="O121" i="25"/>
  <c r="O120" i="25"/>
  <c r="O119" i="25"/>
  <c r="O118" i="25"/>
  <c r="D116" i="25" s="1"/>
  <c r="O117" i="25"/>
  <c r="O116" i="25"/>
  <c r="O115" i="25"/>
  <c r="O114" i="25"/>
  <c r="O113" i="25"/>
  <c r="O112" i="25"/>
  <c r="O111" i="25"/>
  <c r="O110" i="25"/>
  <c r="O109" i="25"/>
  <c r="O108" i="25"/>
  <c r="O107" i="25"/>
  <c r="O106" i="25"/>
  <c r="D106" i="25" s="1"/>
  <c r="O105" i="25"/>
  <c r="O104" i="25"/>
  <c r="O103" i="25"/>
  <c r="O102" i="25"/>
  <c r="O101" i="25"/>
  <c r="O100" i="25"/>
  <c r="O99" i="25"/>
  <c r="O98" i="25"/>
  <c r="D96" i="25" s="1"/>
  <c r="O97" i="25"/>
  <c r="O96" i="25"/>
  <c r="O95" i="25"/>
  <c r="O94" i="25"/>
  <c r="O93" i="25"/>
  <c r="O92" i="25"/>
  <c r="O91" i="25"/>
  <c r="O90" i="25"/>
  <c r="O89" i="25"/>
  <c r="O88" i="25"/>
  <c r="O87" i="25"/>
  <c r="O86" i="25"/>
  <c r="O85" i="25"/>
  <c r="O84" i="25"/>
  <c r="O83" i="25"/>
  <c r="O82" i="25"/>
  <c r="O81" i="25"/>
  <c r="O80" i="25"/>
  <c r="O79" i="25"/>
  <c r="O78" i="25"/>
  <c r="D76" i="25" s="1"/>
  <c r="O77" i="25"/>
  <c r="O76" i="25"/>
  <c r="O75" i="25"/>
  <c r="O74" i="25"/>
  <c r="O73" i="25"/>
  <c r="O72" i="25"/>
  <c r="O71" i="25"/>
  <c r="O70" i="25"/>
  <c r="O69" i="25"/>
  <c r="O68" i="25"/>
  <c r="O67" i="25"/>
  <c r="O66" i="25"/>
  <c r="D66" i="25" s="1"/>
  <c r="O65" i="25"/>
  <c r="O64" i="25"/>
  <c r="O63" i="25"/>
  <c r="O62" i="25"/>
  <c r="O61" i="25"/>
  <c r="O60" i="25"/>
  <c r="O59" i="25"/>
  <c r="O58" i="25"/>
  <c r="D56" i="25" s="1"/>
  <c r="O57" i="25"/>
  <c r="O56" i="25"/>
  <c r="O55" i="25"/>
  <c r="O54" i="25"/>
  <c r="O53" i="25"/>
  <c r="O52" i="25"/>
  <c r="O51" i="25"/>
  <c r="O50" i="25"/>
  <c r="O49" i="25"/>
  <c r="O48" i="25"/>
  <c r="O47" i="25"/>
  <c r="O46" i="25"/>
  <c r="O45" i="25"/>
  <c r="O44" i="25"/>
  <c r="O43" i="25"/>
  <c r="O42" i="25"/>
  <c r="O41" i="25"/>
  <c r="O40" i="25"/>
  <c r="O39" i="25"/>
  <c r="O38" i="25"/>
  <c r="D36" i="25" s="1"/>
  <c r="O37" i="25"/>
  <c r="O36" i="25"/>
  <c r="O35" i="25"/>
  <c r="O34" i="25"/>
  <c r="O33" i="25"/>
  <c r="O32" i="25"/>
  <c r="O31" i="25"/>
  <c r="O30" i="25"/>
  <c r="O29" i="25"/>
  <c r="O28" i="25"/>
  <c r="O27" i="25"/>
  <c r="O26" i="25"/>
  <c r="D26" i="25" s="1"/>
  <c r="O25" i="25"/>
  <c r="O24" i="25"/>
  <c r="O23" i="25"/>
  <c r="O22" i="25"/>
  <c r="O21" i="25"/>
  <c r="O20" i="25"/>
  <c r="O19" i="25"/>
  <c r="O18" i="25"/>
  <c r="O17" i="25"/>
  <c r="O16" i="25"/>
  <c r="D16" i="25" s="1"/>
  <c r="O125" i="21"/>
  <c r="O124" i="21"/>
  <c r="O123" i="21"/>
  <c r="O122" i="21"/>
  <c r="O121" i="21"/>
  <c r="O120" i="21"/>
  <c r="O119" i="21"/>
  <c r="O118" i="21"/>
  <c r="O117" i="21"/>
  <c r="O116" i="21"/>
  <c r="O115" i="21"/>
  <c r="O114" i="21"/>
  <c r="O113" i="21"/>
  <c r="O112" i="21"/>
  <c r="O111" i="21"/>
  <c r="O110" i="21"/>
  <c r="O109" i="21"/>
  <c r="O108" i="21"/>
  <c r="O107" i="21"/>
  <c r="O106" i="21"/>
  <c r="O105" i="21"/>
  <c r="O104" i="21"/>
  <c r="O103" i="21"/>
  <c r="O102" i="21"/>
  <c r="O101" i="21"/>
  <c r="O100" i="21"/>
  <c r="O99" i="21"/>
  <c r="O98" i="21"/>
  <c r="O97" i="21"/>
  <c r="O96" i="21"/>
  <c r="O95" i="21"/>
  <c r="O94" i="21"/>
  <c r="O93" i="21"/>
  <c r="O92" i="21"/>
  <c r="O91" i="21"/>
  <c r="O90" i="21"/>
  <c r="O89" i="21"/>
  <c r="O88" i="21"/>
  <c r="O87" i="21"/>
  <c r="O86" i="21"/>
  <c r="O85" i="21"/>
  <c r="O84" i="21"/>
  <c r="O83" i="21"/>
  <c r="O82" i="21"/>
  <c r="O81" i="21"/>
  <c r="O80" i="21"/>
  <c r="O79" i="21"/>
  <c r="O78" i="21"/>
  <c r="O77" i="21"/>
  <c r="O76" i="21"/>
  <c r="O75" i="21"/>
  <c r="O74" i="21"/>
  <c r="O73" i="21"/>
  <c r="O72" i="21"/>
  <c r="O71" i="21"/>
  <c r="O70" i="21"/>
  <c r="O69" i="21"/>
  <c r="O68" i="21"/>
  <c r="O67" i="21"/>
  <c r="O66" i="21"/>
  <c r="O65" i="21"/>
  <c r="O64" i="21"/>
  <c r="O63" i="21"/>
  <c r="O62" i="21"/>
  <c r="O61" i="21"/>
  <c r="O60" i="21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O45" i="21"/>
  <c r="O44" i="21"/>
  <c r="O43" i="21"/>
  <c r="O42" i="21"/>
  <c r="O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H6" i="9"/>
  <c r="H7" i="9"/>
  <c r="H8" i="9"/>
  <c r="H9" i="9"/>
  <c r="H10" i="9"/>
  <c r="H11" i="9"/>
  <c r="H12" i="9"/>
  <c r="H13" i="9"/>
  <c r="H14" i="9"/>
  <c r="H15" i="9"/>
  <c r="H16" i="9"/>
  <c r="H17" i="10"/>
  <c r="P126" i="26"/>
  <c r="O125" i="26"/>
  <c r="O124" i="26"/>
  <c r="O123" i="26"/>
  <c r="O122" i="26"/>
  <c r="O121" i="26"/>
  <c r="O120" i="26"/>
  <c r="O119" i="26"/>
  <c r="O118" i="26"/>
  <c r="O117" i="26"/>
  <c r="O116" i="26"/>
  <c r="O115" i="26"/>
  <c r="O114" i="26"/>
  <c r="O113" i="26"/>
  <c r="O112" i="26"/>
  <c r="O111" i="26"/>
  <c r="O110" i="26"/>
  <c r="O109" i="26"/>
  <c r="O108" i="26"/>
  <c r="O107" i="26"/>
  <c r="O106" i="26"/>
  <c r="O105" i="26"/>
  <c r="O104" i="26"/>
  <c r="O103" i="26"/>
  <c r="O102" i="26"/>
  <c r="O101" i="26"/>
  <c r="O100" i="26"/>
  <c r="O99" i="26"/>
  <c r="O98" i="26"/>
  <c r="O97" i="26"/>
  <c r="O96" i="26"/>
  <c r="O95" i="26"/>
  <c r="O94" i="26"/>
  <c r="O93" i="26"/>
  <c r="O92" i="26"/>
  <c r="O91" i="26"/>
  <c r="O90" i="26"/>
  <c r="O89" i="26"/>
  <c r="O88" i="26"/>
  <c r="O87" i="26"/>
  <c r="O86" i="26"/>
  <c r="O85" i="26"/>
  <c r="O84" i="26"/>
  <c r="O83" i="26"/>
  <c r="O82" i="26"/>
  <c r="O81" i="26"/>
  <c r="O80" i="26"/>
  <c r="O79" i="26"/>
  <c r="O78" i="26"/>
  <c r="O77" i="26"/>
  <c r="O76" i="26"/>
  <c r="O75" i="26"/>
  <c r="O74" i="26"/>
  <c r="O73" i="26"/>
  <c r="O72" i="26"/>
  <c r="O71" i="26"/>
  <c r="O70" i="26"/>
  <c r="O69" i="26"/>
  <c r="O68" i="26"/>
  <c r="O67" i="26"/>
  <c r="O66" i="26"/>
  <c r="O65" i="26"/>
  <c r="O64" i="26"/>
  <c r="O63" i="26"/>
  <c r="O62" i="26"/>
  <c r="O61" i="26"/>
  <c r="O60" i="26"/>
  <c r="O59" i="26"/>
  <c r="O58" i="26"/>
  <c r="O57" i="26"/>
  <c r="O56" i="26"/>
  <c r="O55" i="26"/>
  <c r="O54" i="26"/>
  <c r="O53" i="26"/>
  <c r="O52" i="26"/>
  <c r="O51" i="26"/>
  <c r="O50" i="26"/>
  <c r="O49" i="26"/>
  <c r="O48" i="26"/>
  <c r="O47" i="26"/>
  <c r="O46" i="26"/>
  <c r="O45" i="26"/>
  <c r="O44" i="26"/>
  <c r="O43" i="26"/>
  <c r="O42" i="26"/>
  <c r="O41" i="26"/>
  <c r="O40" i="26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P126" i="25"/>
  <c r="D86" i="25"/>
  <c r="D46" i="25"/>
  <c r="P126" i="24"/>
  <c r="C41" i="4"/>
  <c r="C38" i="4"/>
  <c r="C35" i="4"/>
  <c r="D5" i="4"/>
  <c r="C5" i="4" s="1"/>
  <c r="D8" i="4"/>
  <c r="C8" i="4" s="1"/>
  <c r="D14" i="4"/>
  <c r="B14" i="4" s="1"/>
  <c r="O43" i="4"/>
  <c r="O42" i="4"/>
  <c r="O41" i="4"/>
  <c r="O40" i="4"/>
  <c r="D38" i="4" s="1"/>
  <c r="O39" i="4"/>
  <c r="O38" i="4"/>
  <c r="D16" i="26" l="1"/>
  <c r="C16" i="26" s="1"/>
  <c r="D16" i="5"/>
  <c r="D16" i="11"/>
  <c r="G6" i="9" s="1"/>
  <c r="D126" i="25"/>
  <c r="B16" i="24"/>
  <c r="B44" i="27"/>
  <c r="C14" i="4"/>
  <c r="B8" i="4"/>
  <c r="D66" i="26"/>
  <c r="D106" i="26"/>
  <c r="D116" i="26"/>
  <c r="C26" i="24"/>
  <c r="C106" i="25"/>
  <c r="D86" i="26"/>
  <c r="D56" i="26"/>
  <c r="D96" i="26"/>
  <c r="D36" i="26"/>
  <c r="D46" i="26"/>
  <c r="D76" i="26"/>
  <c r="D26" i="26"/>
  <c r="C106" i="24"/>
  <c r="B36" i="26"/>
  <c r="B46" i="26"/>
  <c r="B56" i="26"/>
  <c r="B86" i="26"/>
  <c r="B116" i="26"/>
  <c r="B66" i="26"/>
  <c r="B106" i="26"/>
  <c r="C16" i="25"/>
  <c r="B16" i="25"/>
  <c r="B76" i="25"/>
  <c r="C76" i="25"/>
  <c r="C26" i="25"/>
  <c r="B26" i="25"/>
  <c r="C66" i="25"/>
  <c r="B66" i="25"/>
  <c r="B116" i="25"/>
  <c r="C116" i="25"/>
  <c r="B36" i="25"/>
  <c r="C36" i="25"/>
  <c r="C56" i="25"/>
  <c r="B56" i="25"/>
  <c r="C46" i="25"/>
  <c r="B46" i="25"/>
  <c r="B86" i="25"/>
  <c r="C86" i="25"/>
  <c r="C96" i="25"/>
  <c r="B96" i="25"/>
  <c r="B106" i="25"/>
  <c r="B36" i="24"/>
  <c r="C36" i="24"/>
  <c r="C56" i="24"/>
  <c r="B56" i="24"/>
  <c r="C96" i="24"/>
  <c r="B96" i="24"/>
  <c r="B116" i="24"/>
  <c r="C116" i="24"/>
  <c r="B76" i="24"/>
  <c r="C76" i="24"/>
  <c r="C46" i="24"/>
  <c r="F9" i="10" s="1"/>
  <c r="B46" i="24"/>
  <c r="E9" i="10" s="1"/>
  <c r="C66" i="24"/>
  <c r="B66" i="24"/>
  <c r="C86" i="24"/>
  <c r="F13" i="10" s="1"/>
  <c r="B86" i="24"/>
  <c r="E13" i="10" s="1"/>
  <c r="B106" i="24"/>
  <c r="B26" i="24"/>
  <c r="B5" i="4"/>
  <c r="D36" i="21"/>
  <c r="D17" i="4"/>
  <c r="C17" i="4" s="1"/>
  <c r="D126" i="24" l="1"/>
  <c r="C16" i="24"/>
  <c r="C126" i="24" s="1"/>
  <c r="C26" i="26"/>
  <c r="F7" i="22" s="1"/>
  <c r="G7" i="22"/>
  <c r="C36" i="21"/>
  <c r="F8" i="22" s="1"/>
  <c r="G8" i="22"/>
  <c r="B16" i="26"/>
  <c r="B76" i="26"/>
  <c r="B96" i="26"/>
  <c r="D126" i="26"/>
  <c r="B26" i="26"/>
  <c r="E7" i="22" s="1"/>
  <c r="B126" i="25"/>
  <c r="C126" i="25"/>
  <c r="B126" i="24"/>
  <c r="J47" i="8"/>
  <c r="J50" i="8"/>
  <c r="C16" i="11"/>
  <c r="F6" i="9" s="1"/>
  <c r="J38" i="8" l="1"/>
  <c r="I38" i="8"/>
  <c r="A26" i="8" s="1"/>
  <c r="J52" i="8"/>
  <c r="I37" i="8"/>
  <c r="A25" i="8" s="1"/>
  <c r="J37" i="8"/>
  <c r="F6" i="25"/>
  <c r="F10" i="25" s="1"/>
  <c r="F11" i="25" s="1"/>
  <c r="C16" i="21"/>
  <c r="F6" i="22" s="1"/>
  <c r="G6" i="22"/>
  <c r="F6" i="24"/>
  <c r="F10" i="24" s="1"/>
  <c r="F11" i="24" s="1"/>
  <c r="C126" i="26"/>
  <c r="B126" i="26"/>
  <c r="B16" i="21"/>
  <c r="E6" i="22" s="1"/>
  <c r="P126" i="11"/>
  <c r="P126" i="5"/>
  <c r="P126" i="15"/>
  <c r="P126" i="21"/>
  <c r="P44" i="4"/>
  <c r="J40" i="8" l="1"/>
  <c r="I40" i="8"/>
  <c r="A28" i="8" s="1"/>
  <c r="F6" i="26"/>
  <c r="F10" i="26" s="1"/>
  <c r="F11" i="26" s="1"/>
  <c r="D116" i="21"/>
  <c r="D106" i="21"/>
  <c r="D96" i="21"/>
  <c r="D86" i="21"/>
  <c r="D76" i="21"/>
  <c r="D66" i="21"/>
  <c r="D56" i="21"/>
  <c r="D46" i="21"/>
  <c r="D26" i="21"/>
  <c r="H17" i="14"/>
  <c r="D116" i="15"/>
  <c r="D106" i="15"/>
  <c r="D96" i="15"/>
  <c r="D86" i="15"/>
  <c r="D76" i="15"/>
  <c r="D66" i="15"/>
  <c r="D56" i="15"/>
  <c r="D46" i="15"/>
  <c r="D36" i="15"/>
  <c r="D26" i="15"/>
  <c r="G7" i="14" s="1"/>
  <c r="G6" i="14"/>
  <c r="D116" i="5"/>
  <c r="D106" i="5"/>
  <c r="D96" i="5"/>
  <c r="D86" i="5"/>
  <c r="D76" i="5"/>
  <c r="D66" i="5"/>
  <c r="D56" i="5"/>
  <c r="D46" i="5"/>
  <c r="D36" i="5"/>
  <c r="D26" i="5"/>
  <c r="G7" i="10" s="1"/>
  <c r="G6" i="10"/>
  <c r="C66" i="5" l="1"/>
  <c r="B36" i="5"/>
  <c r="C36" i="5"/>
  <c r="C76" i="5"/>
  <c r="C116" i="5"/>
  <c r="C46" i="5"/>
  <c r="C86" i="5"/>
  <c r="C26" i="5"/>
  <c r="F7" i="10" s="1"/>
  <c r="G17" i="10"/>
  <c r="C16" i="5"/>
  <c r="F6" i="10" s="1"/>
  <c r="C56" i="5"/>
  <c r="C96" i="5"/>
  <c r="C36" i="15"/>
  <c r="C46" i="15"/>
  <c r="G17" i="14"/>
  <c r="C86" i="15"/>
  <c r="C76" i="15"/>
  <c r="C16" i="15"/>
  <c r="F6" i="14" s="1"/>
  <c r="C56" i="15"/>
  <c r="C96" i="15"/>
  <c r="C116" i="15"/>
  <c r="C66" i="15"/>
  <c r="C106" i="15"/>
  <c r="C26" i="15"/>
  <c r="F7" i="14" s="1"/>
  <c r="C106" i="5"/>
  <c r="G17" i="22"/>
  <c r="B76" i="21"/>
  <c r="H17" i="22"/>
  <c r="D126" i="21"/>
  <c r="B56" i="21"/>
  <c r="B116" i="21"/>
  <c r="B26" i="21"/>
  <c r="B46" i="21"/>
  <c r="B66" i="21"/>
  <c r="B96" i="21"/>
  <c r="B36" i="21"/>
  <c r="E8" i="22" s="1"/>
  <c r="B86" i="21"/>
  <c r="B106" i="21"/>
  <c r="B76" i="15"/>
  <c r="B96" i="15"/>
  <c r="B36" i="15"/>
  <c r="B46" i="15"/>
  <c r="B116" i="15"/>
  <c r="D126" i="15"/>
  <c r="B16" i="15"/>
  <c r="E6" i="14" s="1"/>
  <c r="B86" i="15"/>
  <c r="B56" i="15"/>
  <c r="B26" i="15"/>
  <c r="E7" i="14" s="1"/>
  <c r="B66" i="15"/>
  <c r="B106" i="15"/>
  <c r="B26" i="5"/>
  <c r="E7" i="10" s="1"/>
  <c r="B46" i="5"/>
  <c r="B106" i="5"/>
  <c r="B116" i="5"/>
  <c r="B76" i="5"/>
  <c r="D126" i="5"/>
  <c r="B16" i="5"/>
  <c r="E6" i="10" s="1"/>
  <c r="B86" i="5"/>
  <c r="B56" i="5"/>
  <c r="B96" i="5"/>
  <c r="B66" i="5"/>
  <c r="E17" i="10" l="1"/>
  <c r="F17" i="14"/>
  <c r="F17" i="22"/>
  <c r="E17" i="22"/>
  <c r="E17" i="14"/>
  <c r="C126" i="5"/>
  <c r="F17" i="10"/>
  <c r="C126" i="21"/>
  <c r="B126" i="21"/>
  <c r="C126" i="15"/>
  <c r="B126" i="15"/>
  <c r="B126" i="5"/>
  <c r="D116" i="11"/>
  <c r="D66" i="11"/>
  <c r="I34" i="8" l="1"/>
  <c r="J34" i="8"/>
  <c r="I39" i="8"/>
  <c r="A27" i="8" s="1"/>
  <c r="J39" i="8"/>
  <c r="J41" i="8" s="1"/>
  <c r="I35" i="8"/>
  <c r="J35" i="8"/>
  <c r="F6" i="15"/>
  <c r="F10" i="15" s="1"/>
  <c r="F11" i="15" s="1"/>
  <c r="F6" i="21"/>
  <c r="F10" i="21" s="1"/>
  <c r="F11" i="21" s="1"/>
  <c r="F6" i="5"/>
  <c r="F10" i="5" s="1"/>
  <c r="F11" i="5" s="1"/>
  <c r="C66" i="11"/>
  <c r="F11" i="9" s="1"/>
  <c r="G11" i="9"/>
  <c r="C116" i="11"/>
  <c r="F16" i="9" s="1"/>
  <c r="G16" i="9"/>
  <c r="B116" i="11"/>
  <c r="E16" i="9" s="1"/>
  <c r="B66" i="11"/>
  <c r="E11" i="9" s="1"/>
  <c r="D96" i="11" l="1"/>
  <c r="D86" i="11"/>
  <c r="G14" i="9" l="1"/>
  <c r="C96" i="11"/>
  <c r="F14" i="9" s="1"/>
  <c r="C86" i="11"/>
  <c r="F13" i="9" s="1"/>
  <c r="G13" i="9"/>
  <c r="B96" i="11"/>
  <c r="E14" i="9" s="1"/>
  <c r="B86" i="11"/>
  <c r="E13" i="9" s="1"/>
  <c r="D26" i="11"/>
  <c r="C26" i="11" l="1"/>
  <c r="F7" i="9" s="1"/>
  <c r="G7" i="9"/>
  <c r="B16" i="11"/>
  <c r="E6" i="9" s="1"/>
  <c r="B26" i="11"/>
  <c r="E7" i="9" s="1"/>
  <c r="H17" i="9" l="1"/>
  <c r="P23" i="4"/>
  <c r="O37" i="4"/>
  <c r="O36" i="4"/>
  <c r="O31" i="4"/>
  <c r="O30" i="4"/>
  <c r="O28" i="4"/>
  <c r="O27" i="4"/>
  <c r="O25" i="4"/>
  <c r="O24" i="4"/>
  <c r="O22" i="4"/>
  <c r="O19" i="4"/>
  <c r="O17" i="4"/>
  <c r="O16" i="4"/>
  <c r="O13" i="4"/>
  <c r="D11" i="4" s="1"/>
  <c r="O10" i="4"/>
  <c r="O7" i="4"/>
  <c r="O6" i="4"/>
  <c r="O5" i="4"/>
  <c r="C11" i="4" l="1"/>
  <c r="B11" i="4"/>
  <c r="D46" i="11"/>
  <c r="D36" i="11"/>
  <c r="C46" i="11" l="1"/>
  <c r="F9" i="9" s="1"/>
  <c r="G9" i="9"/>
  <c r="C36" i="11"/>
  <c r="F8" i="9" s="1"/>
  <c r="G8" i="9"/>
  <c r="B36" i="11"/>
  <c r="E8" i="9" s="1"/>
  <c r="B38" i="4" l="1"/>
  <c r="D106" i="11"/>
  <c r="D56" i="11"/>
  <c r="D76" i="11"/>
  <c r="C76" i="11" l="1"/>
  <c r="F12" i="9" s="1"/>
  <c r="G12" i="9"/>
  <c r="G10" i="9"/>
  <c r="C56" i="11"/>
  <c r="F10" i="9" s="1"/>
  <c r="C106" i="11"/>
  <c r="F15" i="9" s="1"/>
  <c r="G15" i="9"/>
  <c r="D126" i="11"/>
  <c r="B106" i="11"/>
  <c r="E15" i="9" s="1"/>
  <c r="B76" i="11"/>
  <c r="E12" i="9" s="1"/>
  <c r="B56" i="11"/>
  <c r="E10" i="9" s="1"/>
  <c r="B46" i="11"/>
  <c r="E9" i="9" s="1"/>
  <c r="E17" i="9" s="1"/>
  <c r="G17" i="9" l="1"/>
  <c r="C126" i="11"/>
  <c r="B126" i="11"/>
  <c r="F17" i="9"/>
  <c r="F6" i="11" l="1"/>
  <c r="F10" i="11" s="1"/>
  <c r="F11" i="11" s="1"/>
  <c r="J33" i="8"/>
  <c r="I33" i="8"/>
  <c r="I36" i="8" s="1"/>
  <c r="D26" i="4"/>
  <c r="C26" i="4" s="1"/>
  <c r="A24" i="8" l="1"/>
  <c r="I41" i="8"/>
  <c r="F21" i="8" s="1"/>
  <c r="B26" i="4"/>
  <c r="D32" i="4"/>
  <c r="C32" i="4" s="1"/>
  <c r="C20" i="4"/>
  <c r="B32" i="4" l="1"/>
  <c r="D23" i="4"/>
  <c r="C23" i="4" s="1"/>
  <c r="D29" i="4"/>
  <c r="C29" i="4" s="1"/>
  <c r="B20" i="4"/>
  <c r="B23" i="4" l="1"/>
  <c r="B29" i="4"/>
  <c r="D44" i="4"/>
  <c r="B17" i="4"/>
  <c r="C44" i="4" l="1"/>
  <c r="B44" i="4"/>
</calcChain>
</file>

<file path=xl/comments1.xml><?xml version="1.0" encoding="utf-8"?>
<comments xmlns="http://schemas.openxmlformats.org/spreadsheetml/2006/main">
  <authors>
    <author>m</author>
  </authors>
  <commentList>
    <comment ref="G47" authorId="0" shapeId="0">
      <text>
        <r>
          <rPr>
            <sz val="9"/>
            <color indexed="81"/>
            <rFont val="MS P ゴシック"/>
            <family val="3"/>
            <charset val="128"/>
          </rPr>
          <t>右のセルでチーム、会場、チーム／会場のいずれかを選択し、本セルにその数を記載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<sst xmlns="http://schemas.openxmlformats.org/spreadsheetml/2006/main" count="3182" uniqueCount="208">
  <si>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</si>
  <si>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</si>
  <si>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</si>
  <si>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</si>
  <si>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</si>
  <si>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</si>
  <si>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</si>
  <si>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</si>
  <si>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</si>
  <si>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</si>
  <si>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</si>
  <si>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</si>
  <si>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</si>
  <si>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</si>
  <si>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</si>
  <si>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名</t>
    <rPh sb="0" eb="1">
      <t>メイ</t>
    </rPh>
    <phoneticPr fontId="1"/>
  </si>
  <si>
    <t>=</t>
    <phoneticPr fontId="1"/>
  </si>
  <si>
    <t>×</t>
    <phoneticPr fontId="1"/>
  </si>
  <si>
    <t>回</t>
    <rPh sb="0" eb="1">
      <t>カイ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</si>
  <si>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</si>
  <si>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</si>
  <si>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本</t>
    <rPh sb="0" eb="1">
      <t>ホン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</si>
  <si>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</si>
  <si>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</si>
  <si>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時間</t>
    <rPh sb="0" eb="2">
      <t>ジカン</t>
    </rPh>
    <phoneticPr fontId="1"/>
  </si>
  <si>
    <t>台</t>
    <rPh sb="0" eb="1">
      <t>ダイ</t>
    </rPh>
    <phoneticPr fontId="1"/>
  </si>
  <si>
    <t>個</t>
    <rPh sb="0" eb="1">
      <t>コ</t>
    </rPh>
    <phoneticPr fontId="1"/>
  </si>
  <si>
    <t>月</t>
    <rPh sb="0" eb="1">
      <t>ツキ</t>
    </rPh>
    <phoneticPr fontId="1"/>
  </si>
  <si>
    <t>人</t>
    <rPh sb="0" eb="1">
      <t>ヒト</t>
    </rPh>
    <phoneticPr fontId="1"/>
  </si>
  <si>
    <t>回</t>
    <rPh sb="0" eb="1">
      <t>カイ</t>
    </rPh>
    <phoneticPr fontId="1"/>
  </si>
  <si>
    <t>×</t>
  </si>
  <si>
    <t>式</t>
    <rPh sb="0" eb="1">
      <t>シキ</t>
    </rPh>
    <phoneticPr fontId="1"/>
  </si>
  <si>
    <t>種</t>
    <rPh sb="0" eb="1">
      <t>シュ</t>
    </rPh>
    <phoneticPr fontId="1"/>
  </si>
  <si>
    <t>インターネット通信料　＠5,000×6か月</t>
    <rPh sb="7" eb="10">
      <t>ツウシンリョウ</t>
    </rPh>
    <rPh sb="20" eb="21">
      <t>ゲツ</t>
    </rPh>
    <phoneticPr fontId="1"/>
  </si>
  <si>
    <t>科目</t>
    <rPh sb="0" eb="2">
      <t>カモク</t>
    </rPh>
    <phoneticPr fontId="1"/>
  </si>
  <si>
    <t xml:space="preserve">区分 </t>
    <rPh sb="0" eb="2">
      <t>クブン</t>
    </rPh>
    <phoneticPr fontId="1"/>
  </si>
  <si>
    <t xml:space="preserve"> 科目</t>
    <rPh sb="1" eb="3">
      <t>カモク</t>
    </rPh>
    <phoneticPr fontId="1"/>
  </si>
  <si>
    <t>台</t>
    <rPh sb="0" eb="1">
      <t>ダイ</t>
    </rPh>
    <phoneticPr fontId="1"/>
  </si>
  <si>
    <t>月</t>
    <rPh sb="0" eb="1">
      <t>ツキ</t>
    </rPh>
    <phoneticPr fontId="1"/>
  </si>
  <si>
    <t>（別紙1）</t>
    <phoneticPr fontId="14"/>
  </si>
  <si>
    <t>記</t>
  </si>
  <si>
    <t>（内訳）</t>
    <rPh sb="1" eb="3">
      <t>ウチワケ</t>
    </rPh>
    <phoneticPr fontId="14"/>
  </si>
  <si>
    <t>補助事業名</t>
    <rPh sb="0" eb="2">
      <t>ホジョ</t>
    </rPh>
    <rPh sb="2" eb="4">
      <t>ジギョウ</t>
    </rPh>
    <rPh sb="4" eb="5">
      <t>メイ</t>
    </rPh>
    <phoneticPr fontId="14"/>
  </si>
  <si>
    <t>①</t>
    <phoneticPr fontId="14"/>
  </si>
  <si>
    <t>②</t>
    <phoneticPr fontId="14"/>
  </si>
  <si>
    <t>■合計</t>
    <rPh sb="1" eb="3">
      <t>ゴウケイ</t>
    </rPh>
    <phoneticPr fontId="14"/>
  </si>
  <si>
    <t>経費の配分表</t>
    <rPh sb="0" eb="2">
      <t>ケイヒ</t>
    </rPh>
    <rPh sb="3" eb="5">
      <t>ハイブン</t>
    </rPh>
    <rPh sb="5" eb="6">
      <t>ヒョウ</t>
    </rPh>
    <phoneticPr fontId="14"/>
  </si>
  <si>
    <t>区分
科目</t>
    <rPh sb="0" eb="2">
      <t>クブン</t>
    </rPh>
    <rPh sb="3" eb="5">
      <t>カモク</t>
    </rPh>
    <phoneticPr fontId="14"/>
  </si>
  <si>
    <t>借料及び損料</t>
    <rPh sb="0" eb="2">
      <t>シャクリョウ</t>
    </rPh>
    <rPh sb="2" eb="3">
      <t>オヨ</t>
    </rPh>
    <rPh sb="4" eb="6">
      <t>ソンリョウ</t>
    </rPh>
    <phoneticPr fontId="14"/>
  </si>
  <si>
    <t>備品費</t>
    <phoneticPr fontId="14"/>
  </si>
  <si>
    <t>消耗品費</t>
    <rPh sb="0" eb="3">
      <t>ショウモウヒン</t>
    </rPh>
    <rPh sb="3" eb="4">
      <t>ヒ</t>
    </rPh>
    <phoneticPr fontId="14"/>
  </si>
  <si>
    <t>通信運搬費</t>
    <rPh sb="0" eb="2">
      <t>ツウシン</t>
    </rPh>
    <rPh sb="2" eb="4">
      <t>ウンパン</t>
    </rPh>
    <rPh sb="4" eb="5">
      <t>ヒ</t>
    </rPh>
    <phoneticPr fontId="14"/>
  </si>
  <si>
    <t>雑役務費</t>
    <rPh sb="0" eb="1">
      <t>ザツ</t>
    </rPh>
    <rPh sb="1" eb="4">
      <t>エキムヒ</t>
    </rPh>
    <phoneticPr fontId="14"/>
  </si>
  <si>
    <t>合計</t>
    <rPh sb="0" eb="2">
      <t>ゴウケイ</t>
    </rPh>
    <phoneticPr fontId="14"/>
  </si>
  <si>
    <t>収支予算書</t>
    <rPh sb="0" eb="2">
      <t>シュウシ</t>
    </rPh>
    <rPh sb="2" eb="5">
      <t>ヨサンショ</t>
    </rPh>
    <phoneticPr fontId="1"/>
  </si>
  <si>
    <t>収入</t>
    <rPh sb="0" eb="2">
      <t>シュウニュウ</t>
    </rPh>
    <phoneticPr fontId="1"/>
  </si>
  <si>
    <t>科目</t>
    <rPh sb="0" eb="2">
      <t>カモク</t>
    </rPh>
    <phoneticPr fontId="1"/>
  </si>
  <si>
    <t>金額（円）</t>
    <rPh sb="0" eb="2">
      <t>キンガク</t>
    </rPh>
    <rPh sb="3" eb="4">
      <t>エン</t>
    </rPh>
    <phoneticPr fontId="1"/>
  </si>
  <si>
    <t>支出</t>
    <rPh sb="0" eb="2">
      <t>シシュツ</t>
    </rPh>
    <phoneticPr fontId="1"/>
  </si>
  <si>
    <t>借料及び損料</t>
    <phoneticPr fontId="1"/>
  </si>
  <si>
    <t>備品費</t>
    <rPh sb="0" eb="2">
      <t>ビヒン</t>
    </rPh>
    <phoneticPr fontId="1"/>
  </si>
  <si>
    <t>備品費</t>
    <rPh sb="0" eb="3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</si>
  <si>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</si>
  <si>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</si>
  <si>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</si>
  <si>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会議費</t>
    <rPh sb="0" eb="3">
      <t>カイギヒ</t>
    </rPh>
    <phoneticPr fontId="1"/>
  </si>
  <si>
    <t>雑役務費</t>
    <rPh sb="0" eb="1">
      <t>ザツ</t>
    </rPh>
    <rPh sb="1" eb="4">
      <t>エキムヒ</t>
    </rPh>
    <phoneticPr fontId="1"/>
  </si>
  <si>
    <t>委託費</t>
    <rPh sb="0" eb="2">
      <t>イタク</t>
    </rPh>
    <rPh sb="2" eb="3">
      <t>ヒ</t>
    </rPh>
    <phoneticPr fontId="1"/>
  </si>
  <si>
    <t>合計</t>
    <rPh sb="0" eb="2">
      <t>ゴウケイ</t>
    </rPh>
    <phoneticPr fontId="1"/>
  </si>
  <si>
    <t xml:space="preserve">  ※記載例を参考に、積算内訳は可能な限り詳細に記載してください。</t>
    <rPh sb="3" eb="5">
      <t>キサイ</t>
    </rPh>
    <rPh sb="5" eb="6">
      <t>レイ</t>
    </rPh>
    <rPh sb="7" eb="9">
      <t>サンコウ</t>
    </rPh>
    <rPh sb="11" eb="13">
      <t>セキサン</t>
    </rPh>
    <rPh sb="13" eb="15">
      <t>ウチワケ</t>
    </rPh>
    <rPh sb="16" eb="18">
      <t>カノウ</t>
    </rPh>
    <rPh sb="19" eb="20">
      <t>カギ</t>
    </rPh>
    <rPh sb="21" eb="23">
      <t>ショウサイ</t>
    </rPh>
    <rPh sb="24" eb="26">
      <t>キサイ</t>
    </rPh>
    <phoneticPr fontId="1"/>
  </si>
  <si>
    <t>支出</t>
    <rPh sb="0" eb="2">
      <t>シシュツ</t>
    </rPh>
    <phoneticPr fontId="1"/>
  </si>
  <si>
    <t>委託費</t>
    <rPh sb="0" eb="2">
      <t>イタク</t>
    </rPh>
    <phoneticPr fontId="1"/>
  </si>
  <si>
    <t>備考</t>
    <rPh sb="0" eb="2">
      <t>ビコウ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</si>
  <si>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</si>
  <si>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</si>
  <si>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部</t>
    <rPh sb="0" eb="1">
      <t>ブ</t>
    </rPh>
    <phoneticPr fontId="1"/>
  </si>
  <si>
    <t>×</t>
    <phoneticPr fontId="1"/>
  </si>
  <si>
    <t>種</t>
    <rPh sb="0" eb="1">
      <t>タネ</t>
    </rPh>
    <phoneticPr fontId="1"/>
  </si>
  <si>
    <t>諸謝金</t>
    <rPh sb="0" eb="3">
      <t>ショシャキン</t>
    </rPh>
    <phoneticPr fontId="14"/>
  </si>
  <si>
    <t>旅費</t>
    <rPh sb="0" eb="2">
      <t>リョヒ</t>
    </rPh>
    <phoneticPr fontId="14"/>
  </si>
  <si>
    <t>印刷製本費</t>
    <rPh sb="0" eb="2">
      <t>インサツ</t>
    </rPh>
    <rPh sb="2" eb="4">
      <t>セイホン</t>
    </rPh>
    <rPh sb="4" eb="5">
      <t>ヒ</t>
    </rPh>
    <phoneticPr fontId="14"/>
  </si>
  <si>
    <t>賃金</t>
    <rPh sb="0" eb="2">
      <t>チンギン</t>
    </rPh>
    <phoneticPr fontId="14"/>
  </si>
  <si>
    <t>会議費</t>
    <rPh sb="0" eb="3">
      <t>カイギヒ</t>
    </rPh>
    <phoneticPr fontId="14"/>
  </si>
  <si>
    <t>（円）</t>
    <rPh sb="1" eb="2">
      <t>エン</t>
    </rPh>
    <phoneticPr fontId="1"/>
  </si>
  <si>
    <t>（単位：円）</t>
    <phoneticPr fontId="1"/>
  </si>
  <si>
    <t>（単位：円）</t>
    <phoneticPr fontId="1"/>
  </si>
  <si>
    <t>本事業による補助金の交付要望額</t>
    <phoneticPr fontId="1"/>
  </si>
  <si>
    <t>自己負担金</t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</si>
  <si>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</si>
  <si>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</si>
  <si>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4"/>
  </si>
  <si>
    <t>補助対象経費</t>
    <rPh sb="0" eb="2">
      <t>ホジョ</t>
    </rPh>
    <rPh sb="2" eb="4">
      <t>タイショウ</t>
    </rPh>
    <rPh sb="4" eb="6">
      <t>ケイヒ</t>
    </rPh>
    <phoneticPr fontId="14"/>
  </si>
  <si>
    <t>補助対象外経費</t>
    <rPh sb="0" eb="2">
      <t>ホジョ</t>
    </rPh>
    <rPh sb="2" eb="5">
      <t>タイショウガイ</t>
    </rPh>
    <rPh sb="5" eb="7">
      <t>ケイヒ</t>
    </rPh>
    <phoneticPr fontId="14"/>
  </si>
  <si>
    <t>交付要望額</t>
    <rPh sb="0" eb="2">
      <t>コウフ</t>
    </rPh>
    <rPh sb="2" eb="4">
      <t>ヨウボウ</t>
    </rPh>
    <rPh sb="4" eb="5">
      <t>ガク</t>
    </rPh>
    <phoneticPr fontId="1"/>
  </si>
  <si>
    <t>交付要望額</t>
    <rPh sb="0" eb="2">
      <t>コウフ</t>
    </rPh>
    <rPh sb="2" eb="4">
      <t>ヨウボウ</t>
    </rPh>
    <rPh sb="4" eb="5">
      <t>ガク</t>
    </rPh>
    <phoneticPr fontId="1"/>
  </si>
  <si>
    <t>交付要望額</t>
    <rPh sb="0" eb="2">
      <t>コウフ</t>
    </rPh>
    <rPh sb="2" eb="4">
      <t>ヨウボウ</t>
    </rPh>
    <rPh sb="4" eb="5">
      <t>ガク</t>
    </rPh>
    <phoneticPr fontId="14"/>
  </si>
  <si>
    <t>補助金交付要望額</t>
    <rPh sb="0" eb="2">
      <t>ホジョ</t>
    </rPh>
    <rPh sb="2" eb="3">
      <t>キン</t>
    </rPh>
    <rPh sb="3" eb="5">
      <t>コウフ</t>
    </rPh>
    <rPh sb="5" eb="7">
      <t>ヨウボウ</t>
    </rPh>
    <rPh sb="7" eb="8">
      <t>ガク</t>
    </rPh>
    <phoneticPr fontId="16"/>
  </si>
  <si>
    <t>補助金交付要望額</t>
    <rPh sb="0" eb="2">
      <t>ホジョ</t>
    </rPh>
    <rPh sb="2" eb="3">
      <t>キン</t>
    </rPh>
    <rPh sb="3" eb="5">
      <t>コウフ</t>
    </rPh>
    <rPh sb="5" eb="7">
      <t>ヨウボウ</t>
    </rPh>
    <rPh sb="7" eb="8">
      <t>ガク</t>
    </rPh>
    <phoneticPr fontId="14"/>
  </si>
  <si>
    <t>補助金交付要望額</t>
    <rPh sb="0" eb="3">
      <t>ホジョキン</t>
    </rPh>
    <rPh sb="3" eb="5">
      <t>コウフ</t>
    </rPh>
    <rPh sb="5" eb="7">
      <t>ヨウボウ</t>
    </rPh>
    <rPh sb="7" eb="8">
      <t>ガク</t>
    </rPh>
    <phoneticPr fontId="14"/>
  </si>
  <si>
    <t>本事業以外の補助金・助成金等</t>
    <rPh sb="13" eb="14">
      <t>トウ</t>
    </rPh>
    <phoneticPr fontId="1"/>
  </si>
  <si>
    <t>＜申請上限額＞</t>
    <rPh sb="1" eb="3">
      <t>シンセイ</t>
    </rPh>
    <rPh sb="3" eb="6">
      <t>ジョウゲンガク</t>
    </rPh>
    <phoneticPr fontId="1"/>
  </si>
  <si>
    <t>×</t>
    <phoneticPr fontId="1"/>
  </si>
  <si>
    <t>＝</t>
    <phoneticPr fontId="1"/>
  </si>
  <si>
    <t>チーム</t>
    <phoneticPr fontId="1"/>
  </si>
  <si>
    <t>会場</t>
    <rPh sb="0" eb="2">
      <t>カイジョウ</t>
    </rPh>
    <phoneticPr fontId="1"/>
  </si>
  <si>
    <t>申請上限額を超える補助対象経費については、補助対象外経費に記載</t>
    <rPh sb="0" eb="2">
      <t>シンセイ</t>
    </rPh>
    <rPh sb="2" eb="5">
      <t>ジョウゲンガク</t>
    </rPh>
    <rPh sb="6" eb="7">
      <t>コ</t>
    </rPh>
    <rPh sb="9" eb="11">
      <t>ホジョ</t>
    </rPh>
    <rPh sb="11" eb="13">
      <t>タイショウ</t>
    </rPh>
    <rPh sb="13" eb="15">
      <t>ケイヒ</t>
    </rPh>
    <rPh sb="21" eb="23">
      <t>ホジョ</t>
    </rPh>
    <rPh sb="23" eb="25">
      <t>タイショウ</t>
    </rPh>
    <rPh sb="25" eb="26">
      <t>ガイ</t>
    </rPh>
    <rPh sb="26" eb="28">
      <t>ケイヒ</t>
    </rPh>
    <rPh sb="29" eb="31">
      <t>キサイ</t>
    </rPh>
    <phoneticPr fontId="1"/>
  </si>
  <si>
    <t>選択してください</t>
    <rPh sb="0" eb="2">
      <t>センタク</t>
    </rPh>
    <phoneticPr fontId="1"/>
  </si>
  <si>
    <t>③</t>
    <phoneticPr fontId="14"/>
  </si>
  <si>
    <t>（別紙9）</t>
    <rPh sb="1" eb="3">
      <t>ベッシ</t>
    </rPh>
    <phoneticPr fontId="1"/>
  </si>
  <si>
    <t>諸謝金</t>
    <rPh sb="0" eb="3">
      <t>ショシャキン</t>
    </rPh>
    <phoneticPr fontId="1"/>
  </si>
  <si>
    <t>旅費</t>
    <rPh sb="0" eb="2">
      <t>リョヒ</t>
    </rPh>
    <phoneticPr fontId="1"/>
  </si>
  <si>
    <t>チーム／会場</t>
    <rPh sb="4" eb="6">
      <t>カイジョウ</t>
    </rPh>
    <phoneticPr fontId="1"/>
  </si>
  <si>
    <t xml:space="preserve"> (注）各科目（諸謝金、旅費等） ごとに整理のうえ記入のこと。</t>
    <rPh sb="8" eb="11">
      <t>ショシャキン</t>
    </rPh>
    <rPh sb="12" eb="14">
      <t>リョヒ</t>
    </rPh>
    <rPh sb="14" eb="15">
      <t>トウ</t>
    </rPh>
    <phoneticPr fontId="1"/>
  </si>
  <si>
    <t>委託費</t>
    <rPh sb="0" eb="2">
      <t>イタク</t>
    </rPh>
    <rPh sb="2" eb="3">
      <t>ヒ</t>
    </rPh>
    <phoneticPr fontId="1"/>
  </si>
  <si>
    <t>試合数</t>
    <rPh sb="0" eb="2">
      <t>シアイ</t>
    </rPh>
    <rPh sb="2" eb="3">
      <t>スウ</t>
    </rPh>
    <phoneticPr fontId="1"/>
  </si>
  <si>
    <t>④</t>
    <phoneticPr fontId="1"/>
  </si>
  <si>
    <t>計</t>
    <rPh sb="0" eb="1">
      <t>ケイ</t>
    </rPh>
    <phoneticPr fontId="1"/>
  </si>
  <si>
    <t>①試合開催時における感染症対策の徹底及び広報事業</t>
    <phoneticPr fontId="14"/>
  </si>
  <si>
    <t>諸謝金</t>
    <rPh sb="0" eb="3">
      <t>ショシャキン</t>
    </rPh>
    <phoneticPr fontId="1"/>
  </si>
  <si>
    <t>×</t>
    <phoneticPr fontId="1"/>
  </si>
  <si>
    <t>=</t>
  </si>
  <si>
    <t>=</t>
    <phoneticPr fontId="1"/>
  </si>
  <si>
    <t>（別紙2）</t>
    <phoneticPr fontId="14"/>
  </si>
  <si>
    <t>（別紙3）</t>
    <phoneticPr fontId="14"/>
  </si>
  <si>
    <t>（円）</t>
    <rPh sb="1" eb="2">
      <t>エン</t>
    </rPh>
    <phoneticPr fontId="1"/>
  </si>
  <si>
    <t>（別紙4）</t>
    <phoneticPr fontId="14"/>
  </si>
  <si>
    <t>（別紙5）</t>
    <phoneticPr fontId="14"/>
  </si>
  <si>
    <t>（別紙10）</t>
    <rPh sb="1" eb="3">
      <t>ベッシ</t>
    </rPh>
    <phoneticPr fontId="1"/>
  </si>
  <si>
    <t>（別紙11）</t>
    <rPh sb="1" eb="3">
      <t>ベッシ</t>
    </rPh>
    <phoneticPr fontId="1"/>
  </si>
  <si>
    <t>（別紙12）</t>
    <rPh sb="1" eb="3">
      <t>ベッシ</t>
    </rPh>
    <phoneticPr fontId="1"/>
  </si>
  <si>
    <t>②試合運営の改善による感染症対策徹底事業（通常枠）</t>
    <rPh sb="21" eb="23">
      <t>ツウジョウ</t>
    </rPh>
    <rPh sb="23" eb="24">
      <t>ワク</t>
    </rPh>
    <phoneticPr fontId="1"/>
  </si>
  <si>
    <t>②試合運営の改善による感染症対策徹底事業（特別枠）</t>
    <rPh sb="21" eb="24">
      <t>トクベツワク</t>
    </rPh>
    <phoneticPr fontId="1"/>
  </si>
  <si>
    <t>③ポストコロナに向けた新しい取組に関する企画支援事業（通常枠）</t>
    <rPh sb="27" eb="29">
      <t>ツウジョウ</t>
    </rPh>
    <rPh sb="29" eb="30">
      <t>ワク</t>
    </rPh>
    <phoneticPr fontId="1"/>
  </si>
  <si>
    <t>③ポストコロナに向けた新しい取組に関する企画支援事業（特別枠）</t>
    <rPh sb="27" eb="29">
      <t>トクベツ</t>
    </rPh>
    <rPh sb="29" eb="30">
      <t>ワク</t>
    </rPh>
    <phoneticPr fontId="1"/>
  </si>
  <si>
    <t>②試合運営の改善による感染症対策徹底事業（通常枠、特別枠）</t>
    <rPh sb="21" eb="23">
      <t>ツウジョウ</t>
    </rPh>
    <rPh sb="23" eb="24">
      <t>ワク</t>
    </rPh>
    <rPh sb="25" eb="28">
      <t>トクベツワク</t>
    </rPh>
    <phoneticPr fontId="14"/>
  </si>
  <si>
    <t>③ポストコロナに向けた新しい取組に関する企画支援事業（通常枠、特別枠）</t>
    <rPh sb="27" eb="29">
      <t>ツウジョウ</t>
    </rPh>
    <rPh sb="31" eb="34">
      <t>トクベツワク</t>
    </rPh>
    <phoneticPr fontId="14"/>
  </si>
  <si>
    <t>④緊急事態宣言に伴い発生したキャンセル費用等支援事業</t>
    <phoneticPr fontId="14"/>
  </si>
  <si>
    <t>（別紙6）</t>
    <rPh sb="1" eb="3">
      <t>ベッシ</t>
    </rPh>
    <phoneticPr fontId="1"/>
  </si>
  <si>
    <t>（別紙7）</t>
    <rPh sb="1" eb="3">
      <t>ベッシ</t>
    </rPh>
    <phoneticPr fontId="1"/>
  </si>
  <si>
    <t>（別紙8）</t>
    <rPh sb="1" eb="3">
      <t>ベッシ</t>
    </rPh>
    <phoneticPr fontId="1"/>
  </si>
  <si>
    <t>試合会場借料　＠500,000円×２日</t>
    <rPh sb="0" eb="2">
      <t>シアイ</t>
    </rPh>
    <rPh sb="2" eb="4">
      <t>カイジョウ</t>
    </rPh>
    <rPh sb="4" eb="6">
      <t>シャクリョウ</t>
    </rPh>
    <rPh sb="15" eb="16">
      <t>エン</t>
    </rPh>
    <rPh sb="18" eb="19">
      <t>ニチ</t>
    </rPh>
    <phoneticPr fontId="1"/>
  </si>
  <si>
    <t>会場演出費用　@1,000,000</t>
    <rPh sb="0" eb="2">
      <t>カイジョウ</t>
    </rPh>
    <rPh sb="2" eb="4">
      <t>エンシュツ</t>
    </rPh>
    <rPh sb="4" eb="6">
      <t>ヒヨウ</t>
    </rPh>
    <phoneticPr fontId="1"/>
  </si>
  <si>
    <t>テント借料　＠100,000</t>
    <rPh sb="3" eb="5">
      <t>シャクリョウ</t>
    </rPh>
    <phoneticPr fontId="1"/>
  </si>
  <si>
    <t>選手旅費　＠50000×20人</t>
    <rPh sb="0" eb="2">
      <t>センシュ</t>
    </rPh>
    <rPh sb="2" eb="4">
      <t>リョヒ</t>
    </rPh>
    <rPh sb="14" eb="15">
      <t>ニン</t>
    </rPh>
    <phoneticPr fontId="1"/>
  </si>
  <si>
    <t>PCR検査費用　＠10,000×50人</t>
    <rPh sb="2" eb="4">
      <t>ケンサ</t>
    </rPh>
    <rPh sb="4" eb="6">
      <t>ヒヨウ</t>
    </rPh>
    <rPh sb="17" eb="18">
      <t>ニン</t>
    </rPh>
    <phoneticPr fontId="1"/>
  </si>
  <si>
    <t>選手関係者輸送費（バス）　＠100,000×３台</t>
    <rPh sb="0" eb="2">
      <t>センシュ</t>
    </rPh>
    <rPh sb="2" eb="5">
      <t>カンケイシャ</t>
    </rPh>
    <rPh sb="5" eb="7">
      <t>ユソウ</t>
    </rPh>
    <rPh sb="7" eb="8">
      <t>ヒ</t>
    </rPh>
    <rPh sb="23" eb="24">
      <t>ダイ</t>
    </rPh>
    <phoneticPr fontId="1"/>
  </si>
  <si>
    <t>会議出席者のお茶代</t>
    <rPh sb="0" eb="2">
      <t>カイギ</t>
    </rPh>
    <rPh sb="2" eb="5">
      <t>シュッセキシャ</t>
    </rPh>
    <rPh sb="7" eb="8">
      <t>チャ</t>
    </rPh>
    <rPh sb="8" eb="9">
      <t>ダイ</t>
    </rPh>
    <phoneticPr fontId="1"/>
  </si>
  <si>
    <t>お土産代　＠10,000×10個</t>
    <rPh sb="1" eb="3">
      <t>ミヤゲ</t>
    </rPh>
    <rPh sb="3" eb="4">
      <t>ダイ</t>
    </rPh>
    <rPh sb="15" eb="16">
      <t>コ</t>
    </rPh>
    <phoneticPr fontId="1"/>
  </si>
  <si>
    <t>④緊急事態宣言に伴い発生したキャンセル費用等支援事業（2,500万円枠）</t>
    <rPh sb="32" eb="34">
      <t>マンエン</t>
    </rPh>
    <rPh sb="34" eb="35">
      <t>ワク</t>
    </rPh>
    <phoneticPr fontId="1"/>
  </si>
  <si>
    <t>④緊急事態宣言に伴い発生したキャンセル費用等支援事業（1,000万円枠）</t>
    <rPh sb="32" eb="34">
      <t>マンエン</t>
    </rPh>
    <rPh sb="34" eb="35">
      <t>ワク</t>
    </rPh>
    <phoneticPr fontId="1"/>
  </si>
  <si>
    <t>2,500万円枠</t>
    <rPh sb="5" eb="7">
      <t>マンエン</t>
    </rPh>
    <rPh sb="7" eb="8">
      <t>ワク</t>
    </rPh>
    <phoneticPr fontId="1"/>
  </si>
  <si>
    <t>1,000万円枠</t>
    <rPh sb="5" eb="7">
      <t>マンエン</t>
    </rPh>
    <rPh sb="7" eb="8">
      <t>ワク</t>
    </rPh>
    <phoneticPr fontId="1"/>
  </si>
  <si>
    <t>①～③</t>
    <phoneticPr fontId="1"/>
  </si>
  <si>
    <t>通常枠</t>
    <rPh sb="0" eb="2">
      <t>ツウジョウ</t>
    </rPh>
    <rPh sb="2" eb="3">
      <t>ワク</t>
    </rPh>
    <phoneticPr fontId="1"/>
  </si>
  <si>
    <t>特別枠</t>
    <rPh sb="0" eb="3">
      <t>トクベツワク</t>
    </rPh>
    <phoneticPr fontId="1"/>
  </si>
  <si>
    <t>②</t>
    <phoneticPr fontId="1"/>
  </si>
  <si>
    <t>③</t>
    <phoneticPr fontId="1"/>
  </si>
  <si>
    <t>事業数</t>
    <rPh sb="0" eb="2">
      <t>ジギョウ</t>
    </rPh>
    <rPh sb="2" eb="3">
      <t>スウ</t>
    </rPh>
    <phoneticPr fontId="1"/>
  </si>
  <si>
    <t>試合開催時における感染症
対策の徹底及び広報事業</t>
  </si>
  <si>
    <t>通常枠</t>
    <rPh sb="0" eb="2">
      <t>ツウジョウ</t>
    </rPh>
    <rPh sb="2" eb="3">
      <t>ワク</t>
    </rPh>
    <phoneticPr fontId="14"/>
  </si>
  <si>
    <t>特別枠</t>
    <rPh sb="0" eb="3">
      <t>トクベツワク</t>
    </rPh>
    <phoneticPr fontId="14"/>
  </si>
  <si>
    <t>④</t>
    <phoneticPr fontId="1"/>
  </si>
  <si>
    <t>試合運営の改善による感染症対策徹底事業</t>
    <phoneticPr fontId="1"/>
  </si>
  <si>
    <t>ポストコロナに向けた新しい取組に関する企画支援事業</t>
    <phoneticPr fontId="1"/>
  </si>
  <si>
    <t>緊急事態宣言に伴い発生したキャンセル費用等支援事業</t>
    <phoneticPr fontId="1"/>
  </si>
  <si>
    <t>①～③通常枠 小計</t>
    <rPh sb="3" eb="5">
      <t>ツウジョウ</t>
    </rPh>
    <rPh sb="5" eb="6">
      <t>ワク</t>
    </rPh>
    <rPh sb="7" eb="9">
      <t>ショウケイ</t>
    </rPh>
    <phoneticPr fontId="1"/>
  </si>
  <si>
    <t>①試合開催時における感染症対策の徹底及び広報事業</t>
    <rPh sb="1" eb="3">
      <t>シアイ</t>
    </rPh>
    <rPh sb="3" eb="5">
      <t>カイサイ</t>
    </rPh>
    <rPh sb="5" eb="6">
      <t>ジ</t>
    </rPh>
    <rPh sb="10" eb="13">
      <t>カンセンショウ</t>
    </rPh>
    <rPh sb="13" eb="15">
      <t>タイサク</t>
    </rPh>
    <rPh sb="16" eb="18">
      <t>テッテイ</t>
    </rPh>
    <rPh sb="18" eb="19">
      <t>オヨ</t>
    </rPh>
    <rPh sb="20" eb="22">
      <t>コウホウ</t>
    </rPh>
    <rPh sb="22" eb="24">
      <t>ジギョウ</t>
    </rPh>
    <phoneticPr fontId="1"/>
  </si>
  <si>
    <t>証憑No.</t>
    <rPh sb="0" eb="2">
      <t>ショウヒョウ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</si>
  <si>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</si>
  <si>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</si>
  <si>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計</t>
    <rPh sb="0" eb="1">
      <t>ケイ</t>
    </rPh>
    <phoneticPr fontId="1"/>
  </si>
  <si>
    <t>経費名称</t>
    <rPh sb="0" eb="2">
      <t>ケイヒ</t>
    </rPh>
    <rPh sb="2" eb="4">
      <t>メイショウ</t>
    </rPh>
    <phoneticPr fontId="1"/>
  </si>
  <si>
    <t>○○旅費（県外）</t>
    <rPh sb="2" eb="4">
      <t>リョヒ</t>
    </rPh>
    <rPh sb="5" eb="7">
      <t>ケンガイ</t>
    </rPh>
    <phoneticPr fontId="1"/>
  </si>
  <si>
    <t>【見１－①】</t>
    <phoneticPr fontId="1"/>
  </si>
  <si>
    <t>○○旅費（県内）</t>
    <rPh sb="5" eb="6">
      <t>ケン</t>
    </rPh>
    <rPh sb="6" eb="7">
      <t>ナイ</t>
    </rPh>
    <phoneticPr fontId="1"/>
  </si>
  <si>
    <t>集客広報会場借料</t>
    <rPh sb="0" eb="2">
      <t>シュウキャク</t>
    </rPh>
    <rPh sb="2" eb="4">
      <t>コウホウ</t>
    </rPh>
    <rPh sb="4" eb="6">
      <t>カイジョウ</t>
    </rPh>
    <rPh sb="6" eb="8">
      <t>シャクリョウ</t>
    </rPh>
    <phoneticPr fontId="1"/>
  </si>
  <si>
    <t>【見１－②】</t>
    <phoneticPr fontId="1"/>
  </si>
  <si>
    <t>【見２－①】</t>
    <phoneticPr fontId="1"/>
  </si>
  <si>
    <t>サーモグラフィリース料</t>
    <rPh sb="10" eb="11">
      <t>リョウ</t>
    </rPh>
    <phoneticPr fontId="1"/>
  </si>
  <si>
    <t>【見２－②】</t>
    <phoneticPr fontId="1"/>
  </si>
  <si>
    <t>サーモグラフィ</t>
    <phoneticPr fontId="1"/>
  </si>
  <si>
    <t>【見３－①】</t>
    <phoneticPr fontId="1"/>
  </si>
  <si>
    <t>試合動画撮影機器</t>
    <rPh sb="0" eb="2">
      <t>シアイ</t>
    </rPh>
    <rPh sb="2" eb="4">
      <t>ドウガ</t>
    </rPh>
    <rPh sb="4" eb="6">
      <t>サツエイ</t>
    </rPh>
    <rPh sb="6" eb="8">
      <t>キキ</t>
    </rPh>
    <phoneticPr fontId="1"/>
  </si>
  <si>
    <t>【見３－②】</t>
    <phoneticPr fontId="1"/>
  </si>
  <si>
    <t>アルコール消毒液</t>
    <phoneticPr fontId="1"/>
  </si>
  <si>
    <t>【見４－①】</t>
    <phoneticPr fontId="1"/>
  </si>
  <si>
    <t>パンフレット</t>
    <phoneticPr fontId="1"/>
  </si>
  <si>
    <t>【見５－①】</t>
    <phoneticPr fontId="1"/>
  </si>
  <si>
    <t>ポスター</t>
    <phoneticPr fontId="1"/>
  </si>
  <si>
    <t>【見５－②】</t>
    <phoneticPr fontId="1"/>
  </si>
  <si>
    <t>○○機材送料</t>
    <rPh sb="2" eb="4">
      <t>キザイ</t>
    </rPh>
    <rPh sb="4" eb="6">
      <t>ソウリョウ</t>
    </rPh>
    <phoneticPr fontId="1"/>
  </si>
  <si>
    <t>【見６－①】</t>
    <phoneticPr fontId="1"/>
  </si>
  <si>
    <t>アルバイト（アンケート集計等）</t>
    <rPh sb="11" eb="13">
      <t>シュウケイ</t>
    </rPh>
    <rPh sb="13" eb="14">
      <t>トウ</t>
    </rPh>
    <phoneticPr fontId="1"/>
  </si>
  <si>
    <t>【見７－①～⑤】</t>
    <phoneticPr fontId="1"/>
  </si>
  <si>
    <t>WEB メディア掲載</t>
    <rPh sb="8" eb="10">
      <t>ケイサイ</t>
    </rPh>
    <phoneticPr fontId="1"/>
  </si>
  <si>
    <t>【見８－①】</t>
    <phoneticPr fontId="1"/>
  </si>
  <si>
    <t>チラシ・パンフ原稿作成</t>
    <rPh sb="7" eb="9">
      <t>ゲンコウ</t>
    </rPh>
    <rPh sb="9" eb="11">
      <t>サクセイ</t>
    </rPh>
    <phoneticPr fontId="1"/>
  </si>
  <si>
    <t>【見８－②】</t>
    <phoneticPr fontId="1"/>
  </si>
  <si>
    <t>広報イベント音響、照明</t>
    <rPh sb="0" eb="2">
      <t>コウホウ</t>
    </rPh>
    <rPh sb="6" eb="8">
      <t>オンキョウ</t>
    </rPh>
    <rPh sb="9" eb="11">
      <t>ショウメイ</t>
    </rPh>
    <phoneticPr fontId="1"/>
  </si>
  <si>
    <t>【見８－③】</t>
    <phoneticPr fontId="1"/>
  </si>
  <si>
    <t>動画配信コンテンツ作成</t>
    <rPh sb="0" eb="2">
      <t>ドウガ</t>
    </rPh>
    <rPh sb="2" eb="4">
      <t>ハイシン</t>
    </rPh>
    <rPh sb="9" eb="11">
      <t>サクセイ</t>
    </rPh>
    <phoneticPr fontId="1"/>
  </si>
  <si>
    <t>【見８－④】</t>
    <phoneticPr fontId="1"/>
  </si>
  <si>
    <t>選手旅費キャンセル料（県外）</t>
    <rPh sb="0" eb="2">
      <t>センシュ</t>
    </rPh>
    <rPh sb="2" eb="4">
      <t>リョヒ</t>
    </rPh>
    <rPh sb="9" eb="10">
      <t>リョウ</t>
    </rPh>
    <rPh sb="11" eb="13">
      <t>ケンガイ</t>
    </rPh>
    <phoneticPr fontId="1"/>
  </si>
  <si>
    <t>大会関係者旅費キャンセル料</t>
    <rPh sb="0" eb="2">
      <t>タイカイ</t>
    </rPh>
    <rPh sb="2" eb="5">
      <t>カンケイシャ</t>
    </rPh>
    <rPh sb="12" eb="13">
      <t>リョウ</t>
    </rPh>
    <phoneticPr fontId="1"/>
  </si>
  <si>
    <t>試合会場キャンセル料</t>
    <rPh sb="0" eb="2">
      <t>シアイ</t>
    </rPh>
    <rPh sb="2" eb="4">
      <t>カイジョウ</t>
    </rPh>
    <rPh sb="9" eb="10">
      <t>リョウ</t>
    </rPh>
    <phoneticPr fontId="1"/>
  </si>
  <si>
    <t>アルバイト（誘導等）</t>
    <rPh sb="6" eb="8">
      <t>ユウドウ</t>
    </rPh>
    <rPh sb="8" eb="9">
      <t>トウ</t>
    </rPh>
    <phoneticPr fontId="1"/>
  </si>
  <si>
    <r>
      <t>単価</t>
    </r>
    <r>
      <rPr>
        <sz val="9"/>
        <color theme="1"/>
        <rFont val="ＭＳ Ｐゴシック"/>
        <family val="3"/>
        <charset val="128"/>
      </rPr>
      <t>（税抜）</t>
    </r>
    <rPh sb="0" eb="2">
      <t>タンカ</t>
    </rPh>
    <rPh sb="3" eb="5">
      <t>ゼイヌキ</t>
    </rPh>
    <phoneticPr fontId="1"/>
  </si>
  <si>
    <r>
      <t xml:space="preserve">ポストコロナに向けた全国規模のスポーツイベント等の開催支援事業
</t>
    </r>
    <r>
      <rPr>
        <sz val="10"/>
        <color theme="1"/>
        <rFont val="ＭＳ 明朝"/>
        <family val="1"/>
        <charset val="128"/>
      </rPr>
      <t>（民間スポーツ振興費等補助金（全国規模のスポーツリーグ又は大会の主催団体補助））
【第２次公募】</t>
    </r>
    <rPh sb="29" eb="31">
      <t>ジギョウ</t>
    </rPh>
    <rPh sb="33" eb="35">
      <t>ミンカン</t>
    </rPh>
    <rPh sb="39" eb="41">
      <t>シンコウ</t>
    </rPh>
    <rPh sb="41" eb="42">
      <t>ヒ</t>
    </rPh>
    <rPh sb="42" eb="43">
      <t>トウ</t>
    </rPh>
    <rPh sb="43" eb="46">
      <t>ホジョキン</t>
    </rPh>
    <rPh sb="64" eb="66">
      <t>シュサイ</t>
    </rPh>
    <rPh sb="66" eb="68">
      <t>ダンタイ</t>
    </rPh>
    <rPh sb="68" eb="70">
      <t>ホジョ</t>
    </rPh>
    <rPh sb="74" eb="75">
      <t>ダイ</t>
    </rPh>
    <rPh sb="76" eb="77">
      <t>ツギ</t>
    </rPh>
    <rPh sb="77" eb="79">
      <t>コウボ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</si>
</sst>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@&quot;#,###"/>
    <numFmt numFmtId="177" formatCode="#,##0&quot;円&quot;"/>
    <numFmt numFmtId="178" formatCode="#,##0_ "/>
    <numFmt numFmtId="179" formatCode="#,##0_);[Red]\(#,##0\)"/>
    <numFmt numFmtId="180" formatCode="#,##0_ ;[Red]\-#,##0\ "/>
    <numFmt numFmtId="181" formatCode="#,##0&quot;万円&quot;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FF00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0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FF0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402">
    <xf numFmtId="0" fontId="0" fillId="0" borderId="0" xfId="0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3" fillId="0" borderId="13" xfId="0" applyFont="1" applyBorder="1" applyAlignment="1">
      <alignment horizontal="left" vertical="center" wrapText="1"/>
    </xf>
    <xf numFmtId="38" fontId="3" fillId="0" borderId="12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3" fillId="0" borderId="0" xfId="2" applyFont="1">
      <alignment vertical="center"/>
    </xf>
    <xf numFmtId="0" fontId="15" fillId="0" borderId="0" xfId="2" applyFont="1" applyAlignment="1"/>
    <xf numFmtId="0" fontId="15" fillId="0" borderId="0" xfId="2" applyFont="1" applyAlignment="1">
      <alignment vertical="center" wrapText="1"/>
    </xf>
    <xf numFmtId="0" fontId="10" fillId="0" borderId="0" xfId="2" applyFont="1" applyAlignment="1" applyProtection="1">
      <alignment vertical="center"/>
      <protection locked="0"/>
    </xf>
    <xf numFmtId="0" fontId="10" fillId="0" borderId="0" xfId="2" applyFont="1" applyProtection="1">
      <alignment vertical="center"/>
      <protection locked="0"/>
    </xf>
    <xf numFmtId="0" fontId="8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78" fontId="10" fillId="0" borderId="0" xfId="2" applyNumberFormat="1" applyFont="1" applyProtection="1">
      <alignment vertical="center"/>
      <protection locked="0"/>
    </xf>
    <xf numFmtId="38" fontId="10" fillId="0" borderId="0" xfId="2" applyNumberFormat="1" applyFont="1" applyProtection="1">
      <alignment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180" fontId="3" fillId="0" borderId="1" xfId="1" applyNumberFormat="1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0" fontId="12" fillId="0" borderId="0" xfId="2">
      <alignment vertical="center"/>
    </xf>
    <xf numFmtId="0" fontId="13" fillId="0" borderId="0" xfId="2" applyFont="1" applyAlignment="1">
      <alignment horizontal="left" vertical="center" wrapText="1"/>
    </xf>
    <xf numFmtId="0" fontId="12" fillId="0" borderId="0" xfId="2" applyAlignment="1">
      <alignment vertical="center" wrapText="1"/>
    </xf>
    <xf numFmtId="0" fontId="13" fillId="0" borderId="0" xfId="2" applyFont="1">
      <alignment vertical="center"/>
    </xf>
    <xf numFmtId="38" fontId="3" fillId="0" borderId="12" xfId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2">
      <alignment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>
      <alignment vertical="center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180" fontId="10" fillId="0" borderId="1" xfId="1" applyNumberFormat="1" applyFont="1" applyFill="1" applyBorder="1" applyAlignment="1" applyProtection="1">
      <alignment horizontal="right" vertical="center"/>
    </xf>
    <xf numFmtId="180" fontId="10" fillId="0" borderId="4" xfId="1" applyNumberFormat="1" applyFont="1" applyBorder="1" applyAlignment="1" applyProtection="1">
      <alignment horizontal="right" vertical="center"/>
    </xf>
    <xf numFmtId="180" fontId="10" fillId="0" borderId="31" xfId="1" applyNumberFormat="1" applyFont="1" applyFill="1" applyBorder="1" applyAlignment="1" applyProtection="1">
      <alignment horizontal="right" vertical="center"/>
    </xf>
    <xf numFmtId="38" fontId="3" fillId="0" borderId="12" xfId="1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 shrinkToFit="1"/>
      <protection locked="0"/>
    </xf>
    <xf numFmtId="0" fontId="11" fillId="4" borderId="5" xfId="0" applyFont="1" applyFill="1" applyBorder="1" applyAlignment="1" applyProtection="1">
      <alignment horizontal="left" vertical="center" shrinkToFit="1"/>
      <protection locked="0"/>
    </xf>
    <xf numFmtId="0" fontId="11" fillId="4" borderId="4" xfId="0" applyFont="1" applyFill="1" applyBorder="1" applyAlignment="1" applyProtection="1">
      <alignment horizontal="left" vertical="center" shrinkToFit="1"/>
      <protection locked="0"/>
    </xf>
    <xf numFmtId="180" fontId="10" fillId="0" borderId="30" xfId="1" applyNumberFormat="1" applyFont="1" applyFill="1" applyBorder="1" applyAlignment="1" applyProtection="1">
      <alignment horizontal="right" vertical="center"/>
    </xf>
    <xf numFmtId="180" fontId="10" fillId="0" borderId="11" xfId="1" applyNumberFormat="1" applyFont="1" applyFill="1" applyBorder="1" applyAlignment="1" applyProtection="1">
      <alignment horizontal="right" vertical="center"/>
    </xf>
    <xf numFmtId="0" fontId="10" fillId="3" borderId="11" xfId="2" applyFont="1" applyFill="1" applyBorder="1" applyAlignment="1" applyProtection="1">
      <alignment horizontal="center" vertical="center" wrapText="1"/>
      <protection locked="0"/>
    </xf>
    <xf numFmtId="180" fontId="10" fillId="0" borderId="14" xfId="1" applyNumberFormat="1" applyFont="1" applyBorder="1" applyAlignment="1" applyProtection="1">
      <alignment horizontal="right" vertical="center"/>
    </xf>
    <xf numFmtId="176" fontId="3" fillId="4" borderId="9" xfId="1" applyNumberFormat="1" applyFont="1" applyFill="1" applyBorder="1" applyAlignment="1" applyProtection="1">
      <alignment horizontal="right" vertical="center" wrapText="1"/>
    </xf>
    <xf numFmtId="38" fontId="3" fillId="4" borderId="9" xfId="1" applyFont="1" applyFill="1" applyBorder="1" applyAlignment="1" applyProtection="1">
      <alignment horizontal="right" vertical="center" wrapText="1"/>
    </xf>
    <xf numFmtId="38" fontId="4" fillId="4" borderId="9" xfId="1" applyFont="1" applyFill="1" applyBorder="1" applyAlignment="1" applyProtection="1">
      <alignment horizontal="center" vertical="center" wrapText="1"/>
    </xf>
    <xf numFmtId="38" fontId="3" fillId="4" borderId="10" xfId="1" applyFont="1" applyFill="1" applyBorder="1" applyAlignment="1" applyProtection="1">
      <alignment horizontal="right" vertical="center" wrapText="1"/>
    </xf>
    <xf numFmtId="0" fontId="11" fillId="4" borderId="2" xfId="0" applyFont="1" applyFill="1" applyBorder="1" applyAlignment="1" applyProtection="1">
      <alignment horizontal="left" vertical="center" shrinkToFit="1"/>
    </xf>
    <xf numFmtId="176" fontId="3" fillId="4" borderId="19" xfId="1" applyNumberFormat="1" applyFont="1" applyFill="1" applyBorder="1" applyAlignment="1" applyProtection="1">
      <alignment horizontal="right" vertical="center" wrapText="1"/>
    </xf>
    <xf numFmtId="38" fontId="3" fillId="4" borderId="19" xfId="1" applyFont="1" applyFill="1" applyBorder="1" applyAlignment="1" applyProtection="1">
      <alignment horizontal="right" vertical="center" wrapText="1"/>
    </xf>
    <xf numFmtId="38" fontId="4" fillId="4" borderId="19" xfId="1" applyFont="1" applyFill="1" applyBorder="1" applyAlignment="1" applyProtection="1">
      <alignment horizontal="center" vertical="center" wrapText="1"/>
    </xf>
    <xf numFmtId="38" fontId="3" fillId="4" borderId="16" xfId="1" applyFont="1" applyFill="1" applyBorder="1" applyAlignment="1" applyProtection="1">
      <alignment horizontal="right" vertical="center" wrapText="1"/>
    </xf>
    <xf numFmtId="0" fontId="11" fillId="4" borderId="5" xfId="0" applyFont="1" applyFill="1" applyBorder="1" applyAlignment="1" applyProtection="1">
      <alignment horizontal="left" vertical="center" shrinkToFit="1"/>
    </xf>
    <xf numFmtId="176" fontId="3" fillId="4" borderId="0" xfId="1" applyNumberFormat="1" applyFont="1" applyFill="1" applyBorder="1" applyAlignment="1" applyProtection="1">
      <alignment horizontal="right" vertical="center" wrapText="1"/>
    </xf>
    <xf numFmtId="38" fontId="3" fillId="4" borderId="0" xfId="1" applyFont="1" applyFill="1" applyBorder="1" applyAlignment="1" applyProtection="1">
      <alignment horizontal="right" vertical="center" wrapText="1"/>
    </xf>
    <xf numFmtId="38" fontId="4" fillId="4" borderId="0" xfId="1" applyFont="1" applyFill="1" applyBorder="1" applyAlignment="1" applyProtection="1">
      <alignment horizontal="center" vertical="center" wrapText="1"/>
    </xf>
    <xf numFmtId="38" fontId="3" fillId="4" borderId="15" xfId="1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left" vertical="center" shrinkToFit="1"/>
    </xf>
    <xf numFmtId="0" fontId="11" fillId="4" borderId="24" xfId="0" applyFont="1" applyFill="1" applyBorder="1" applyAlignment="1" applyProtection="1">
      <alignment horizontal="left" vertical="center" shrinkToFit="1"/>
    </xf>
    <xf numFmtId="176" fontId="3" fillId="4" borderId="23" xfId="1" applyNumberFormat="1" applyFont="1" applyFill="1" applyBorder="1" applyAlignment="1" applyProtection="1">
      <alignment horizontal="right" vertical="center" wrapText="1"/>
    </xf>
    <xf numFmtId="38" fontId="3" fillId="4" borderId="23" xfId="1" applyFont="1" applyFill="1" applyBorder="1" applyAlignment="1" applyProtection="1">
      <alignment horizontal="right" vertical="center" wrapText="1"/>
    </xf>
    <xf numFmtId="38" fontId="4" fillId="4" borderId="23" xfId="1" applyFont="1" applyFill="1" applyBorder="1" applyAlignment="1" applyProtection="1">
      <alignment horizontal="center" vertical="center" wrapText="1"/>
    </xf>
    <xf numFmtId="38" fontId="7" fillId="4" borderId="23" xfId="1" applyFont="1" applyFill="1" applyBorder="1" applyAlignment="1" applyProtection="1">
      <alignment horizontal="center" vertical="center" wrapText="1"/>
    </xf>
    <xf numFmtId="176" fontId="3" fillId="4" borderId="21" xfId="1" applyNumberFormat="1" applyFont="1" applyFill="1" applyBorder="1" applyAlignment="1" applyProtection="1">
      <alignment horizontal="right" vertical="center" wrapText="1"/>
    </xf>
    <xf numFmtId="38" fontId="3" fillId="4" borderId="21" xfId="1" applyFont="1" applyFill="1" applyBorder="1" applyAlignment="1" applyProtection="1">
      <alignment horizontal="right" vertical="center" wrapText="1"/>
    </xf>
    <xf numFmtId="38" fontId="4" fillId="4" borderId="21" xfId="1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left" vertical="center" shrinkToFit="1"/>
    </xf>
    <xf numFmtId="38" fontId="4" fillId="4" borderId="19" xfId="1" applyFont="1" applyFill="1" applyBorder="1" applyAlignment="1" applyProtection="1">
      <alignment horizontal="center" vertical="center" shrinkToFit="1"/>
    </xf>
    <xf numFmtId="0" fontId="0" fillId="4" borderId="5" xfId="0" quotePrefix="1" applyFill="1" applyBorder="1" applyAlignment="1" applyProtection="1">
      <alignment vertical="center" shrinkToFit="1"/>
    </xf>
    <xf numFmtId="38" fontId="3" fillId="4" borderId="17" xfId="1" applyFont="1" applyFill="1" applyBorder="1" applyAlignment="1" applyProtection="1">
      <alignment horizontal="right" vertical="center" wrapText="1"/>
    </xf>
    <xf numFmtId="38" fontId="3" fillId="0" borderId="1" xfId="1" applyFont="1" applyBorder="1" applyAlignment="1" applyProtection="1">
      <alignment horizontal="right" vertical="center" wrapText="1"/>
    </xf>
    <xf numFmtId="38" fontId="5" fillId="0" borderId="11" xfId="1" applyFont="1" applyBorder="1" applyAlignment="1" applyProtection="1">
      <alignment horizontal="right" vertical="center" wrapText="1"/>
    </xf>
    <xf numFmtId="38" fontId="3" fillId="0" borderId="12" xfId="1" applyFont="1" applyBorder="1" applyAlignment="1" applyProtection="1">
      <alignment horizontal="right" vertical="center" wrapText="1"/>
    </xf>
    <xf numFmtId="38" fontId="3" fillId="0" borderId="12" xfId="1" applyFont="1" applyBorder="1" applyAlignment="1" applyProtection="1">
      <alignment vertical="center" wrapText="1"/>
    </xf>
    <xf numFmtId="38" fontId="3" fillId="0" borderId="12" xfId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right" vertical="center" wrapText="1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3" fillId="0" borderId="0" xfId="2" applyFont="1">
      <alignment vertical="center"/>
    </xf>
    <xf numFmtId="38" fontId="4" fillId="4" borderId="0" xfId="1" applyFont="1" applyFill="1" applyBorder="1" applyAlignment="1" applyProtection="1">
      <alignment horizontal="center" vertical="center" shrinkToFit="1"/>
    </xf>
    <xf numFmtId="38" fontId="3" fillId="4" borderId="10" xfId="1" applyFont="1" applyFill="1" applyBorder="1" applyAlignment="1" applyProtection="1">
      <alignment horizontal="right" vertical="center" shrinkToFit="1"/>
      <protection locked="0"/>
    </xf>
    <xf numFmtId="38" fontId="3" fillId="4" borderId="16" xfId="1" applyFont="1" applyFill="1" applyBorder="1" applyAlignment="1" applyProtection="1">
      <alignment horizontal="right" vertical="center" shrinkToFit="1"/>
      <protection locked="0"/>
    </xf>
    <xf numFmtId="38" fontId="3" fillId="4" borderId="15" xfId="1" applyFont="1" applyFill="1" applyBorder="1" applyAlignment="1" applyProtection="1">
      <alignment horizontal="right" vertical="center" shrinkToFit="1"/>
      <protection locked="0"/>
    </xf>
    <xf numFmtId="38" fontId="3" fillId="4" borderId="37" xfId="1" applyFont="1" applyFill="1" applyBorder="1" applyAlignment="1" applyProtection="1">
      <alignment horizontal="right" vertical="center" shrinkToFit="1"/>
      <protection locked="0"/>
    </xf>
    <xf numFmtId="38" fontId="3" fillId="4" borderId="26" xfId="1" applyFont="1" applyFill="1" applyBorder="1" applyAlignment="1" applyProtection="1">
      <alignment horizontal="right" vertical="center" shrinkToFit="1"/>
      <protection locked="0"/>
    </xf>
    <xf numFmtId="180" fontId="3" fillId="0" borderId="1" xfId="1" applyNumberFormat="1" applyFont="1" applyFill="1" applyBorder="1" applyAlignment="1">
      <alignment horizontal="right" vertical="center" shrinkToFit="1"/>
    </xf>
    <xf numFmtId="180" fontId="3" fillId="0" borderId="1" xfId="1" applyNumberFormat="1" applyFont="1" applyBorder="1" applyAlignment="1">
      <alignment horizontal="right" vertical="center" shrinkToFit="1"/>
    </xf>
    <xf numFmtId="0" fontId="12" fillId="0" borderId="0" xfId="2" applyAlignment="1">
      <alignment vertical="center" wrapText="1"/>
    </xf>
    <xf numFmtId="0" fontId="13" fillId="0" borderId="0" xfId="2" applyFont="1">
      <alignment vertical="center"/>
    </xf>
    <xf numFmtId="177" fontId="15" fillId="0" borderId="0" xfId="2" applyNumberFormat="1" applyFont="1" applyAlignment="1">
      <alignment horizontal="right"/>
    </xf>
    <xf numFmtId="0" fontId="15" fillId="0" borderId="0" xfId="2" applyFont="1" applyAlignment="1">
      <alignment horizontal="right"/>
    </xf>
    <xf numFmtId="0" fontId="15" fillId="0" borderId="0" xfId="2" applyFont="1" applyAlignment="1" applyProtection="1">
      <alignment horizontal="right"/>
      <protection locked="0"/>
    </xf>
    <xf numFmtId="0" fontId="15" fillId="0" borderId="0" xfId="2" applyFont="1" applyAlignment="1">
      <alignment horizontal="center" vertical="center"/>
    </xf>
    <xf numFmtId="0" fontId="12" fillId="0" borderId="0" xfId="2">
      <alignment vertical="center"/>
    </xf>
    <xf numFmtId="0" fontId="13" fillId="0" borderId="0" xfId="2" applyFont="1" applyAlignment="1">
      <alignment horizontal="left" vertical="center" wrapText="1"/>
    </xf>
    <xf numFmtId="0" fontId="27" fillId="0" borderId="65" xfId="2" applyFont="1" applyBorder="1" applyAlignment="1">
      <alignment horizontal="center" vertical="center" shrinkToFit="1"/>
    </xf>
    <xf numFmtId="0" fontId="15" fillId="0" borderId="67" xfId="2" applyFont="1" applyBorder="1" applyAlignment="1">
      <alignment horizontal="right" vertical="center"/>
    </xf>
    <xf numFmtId="0" fontId="15" fillId="0" borderId="66" xfId="2" applyFont="1" applyBorder="1" applyAlignment="1">
      <alignment horizontal="right" vertical="center"/>
    </xf>
    <xf numFmtId="0" fontId="15" fillId="0" borderId="70" xfId="2" applyFont="1" applyBorder="1" applyAlignment="1">
      <alignment horizontal="right" vertical="center"/>
    </xf>
    <xf numFmtId="181" fontId="13" fillId="0" borderId="54" xfId="2" applyNumberFormat="1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4" borderId="54" xfId="2" applyFont="1" applyFill="1" applyBorder="1" applyProtection="1">
      <alignment vertical="center"/>
      <protection locked="0"/>
    </xf>
    <xf numFmtId="0" fontId="13" fillId="4" borderId="54" xfId="2" applyFont="1" applyFill="1" applyBorder="1" applyAlignment="1" applyProtection="1">
      <alignment vertical="center" shrinkToFit="1"/>
      <protection locked="0"/>
    </xf>
    <xf numFmtId="181" fontId="13" fillId="0" borderId="57" xfId="2" applyNumberFormat="1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3" fillId="4" borderId="57" xfId="2" applyFont="1" applyFill="1" applyBorder="1" applyProtection="1">
      <alignment vertical="center"/>
      <protection locked="0"/>
    </xf>
    <xf numFmtId="181" fontId="13" fillId="0" borderId="60" xfId="2" applyNumberFormat="1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4" borderId="57" xfId="2" applyFont="1" applyFill="1" applyBorder="1" applyAlignment="1" applyProtection="1">
      <alignment vertical="center"/>
      <protection locked="0"/>
    </xf>
    <xf numFmtId="0" fontId="13" fillId="4" borderId="60" xfId="2" applyFont="1" applyFill="1" applyBorder="1" applyAlignment="1" applyProtection="1">
      <alignment vertical="center"/>
      <protection locked="0"/>
    </xf>
    <xf numFmtId="181" fontId="13" fillId="0" borderId="55" xfId="2" applyNumberFormat="1" applyFont="1" applyBorder="1" applyAlignment="1">
      <alignment horizontal="right" vertical="center"/>
    </xf>
    <xf numFmtId="181" fontId="13" fillId="0" borderId="58" xfId="2" applyNumberFormat="1" applyFont="1" applyBorder="1" applyAlignment="1">
      <alignment horizontal="right" vertical="center"/>
    </xf>
    <xf numFmtId="181" fontId="13" fillId="0" borderId="61" xfId="2" applyNumberFormat="1" applyFont="1" applyBorder="1" applyAlignment="1">
      <alignment horizontal="right" vertical="center"/>
    </xf>
    <xf numFmtId="181" fontId="13" fillId="0" borderId="74" xfId="2" applyNumberFormat="1" applyFont="1" applyBorder="1" applyAlignment="1">
      <alignment horizontal="right" vertical="center"/>
    </xf>
    <xf numFmtId="0" fontId="15" fillId="0" borderId="0" xfId="2" applyFont="1" applyAlignment="1">
      <alignment horizontal="center" shrinkToFit="1"/>
    </xf>
    <xf numFmtId="0" fontId="15" fillId="0" borderId="0" xfId="2" applyFont="1" applyBorder="1" applyAlignment="1">
      <alignment horizontal="right" vertical="center"/>
    </xf>
    <xf numFmtId="178" fontId="15" fillId="0" borderId="0" xfId="2" applyNumberFormat="1" applyFont="1" applyFill="1" applyBorder="1" applyAlignment="1">
      <alignment vertical="center"/>
    </xf>
    <xf numFmtId="0" fontId="27" fillId="0" borderId="72" xfId="2" applyFont="1" applyBorder="1" applyAlignment="1">
      <alignment horizontal="center" vertical="center" shrinkToFit="1"/>
    </xf>
    <xf numFmtId="0" fontId="13" fillId="0" borderId="53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176" fontId="3" fillId="4" borderId="27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9" xfId="1" applyFont="1" applyFill="1" applyBorder="1" applyAlignment="1" applyProtection="1">
      <alignment vertical="center" shrinkToFit="1"/>
      <protection locked="0"/>
    </xf>
    <xf numFmtId="179" fontId="3" fillId="4" borderId="23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9" xfId="1" applyFont="1" applyFill="1" applyBorder="1" applyAlignment="1" applyProtection="1">
      <alignment horizontal="center" vertical="center" shrinkToFit="1"/>
      <protection locked="0"/>
    </xf>
    <xf numFmtId="176" fontId="3" fillId="4" borderId="28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19" xfId="1" applyFont="1" applyFill="1" applyBorder="1" applyAlignment="1" applyProtection="1">
      <alignment vertical="center" shrinkToFit="1"/>
      <protection locked="0"/>
    </xf>
    <xf numFmtId="179" fontId="3" fillId="4" borderId="19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19" xfId="1" applyFont="1" applyFill="1" applyBorder="1" applyAlignment="1" applyProtection="1">
      <alignment horizontal="center" vertical="center" shrinkToFit="1"/>
      <protection locked="0"/>
    </xf>
    <xf numFmtId="176" fontId="3" fillId="4" borderId="29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0" xfId="1" applyFont="1" applyFill="1" applyBorder="1" applyAlignment="1" applyProtection="1">
      <alignment vertical="center" shrinkToFit="1"/>
      <protection locked="0"/>
    </xf>
    <xf numFmtId="179" fontId="3" fillId="4" borderId="21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0" xfId="1" applyFont="1" applyFill="1" applyBorder="1" applyAlignment="1" applyProtection="1">
      <alignment horizontal="center" vertical="center" shrinkToFit="1"/>
      <protection locked="0"/>
    </xf>
    <xf numFmtId="176" fontId="3" fillId="4" borderId="52" xfId="1" applyNumberFormat="1" applyFont="1" applyFill="1" applyBorder="1" applyAlignment="1" applyProtection="1">
      <alignment horizontal="right" vertical="center" shrinkToFit="1"/>
      <protection locked="0"/>
    </xf>
    <xf numFmtId="38" fontId="4" fillId="4" borderId="7" xfId="1" applyFont="1" applyFill="1" applyBorder="1" applyAlignment="1" applyProtection="1">
      <alignment vertical="center" shrinkToFit="1"/>
      <protection locked="0"/>
    </xf>
    <xf numFmtId="38" fontId="4" fillId="4" borderId="7" xfId="1" applyFont="1" applyFill="1" applyBorder="1" applyAlignment="1" applyProtection="1">
      <alignment horizontal="center" vertical="center" shrinkToFit="1"/>
      <protection locked="0"/>
    </xf>
    <xf numFmtId="176" fontId="3" fillId="4" borderId="51" xfId="1" applyNumberFormat="1" applyFont="1" applyFill="1" applyBorder="1" applyAlignment="1" applyProtection="1">
      <alignment horizontal="right" vertical="center" shrinkToFi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38" fontId="23" fillId="4" borderId="70" xfId="1" applyFont="1" applyFill="1" applyBorder="1" applyAlignment="1" applyProtection="1">
      <alignment vertical="center" wrapText="1"/>
      <protection locked="0"/>
    </xf>
    <xf numFmtId="38" fontId="23" fillId="4" borderId="56" xfId="1" applyFont="1" applyFill="1" applyBorder="1" applyAlignment="1" applyProtection="1">
      <alignment vertical="center" wrapText="1"/>
      <protection locked="0"/>
    </xf>
    <xf numFmtId="38" fontId="23" fillId="4" borderId="67" xfId="1" applyFont="1" applyFill="1" applyBorder="1" applyAlignment="1" applyProtection="1">
      <alignment vertical="center" wrapText="1"/>
      <protection locked="0"/>
    </xf>
    <xf numFmtId="38" fontId="23" fillId="4" borderId="76" xfId="1" applyFont="1" applyFill="1" applyBorder="1" applyAlignment="1" applyProtection="1">
      <alignment vertical="center" wrapText="1"/>
      <protection locked="0"/>
    </xf>
    <xf numFmtId="38" fontId="23" fillId="4" borderId="66" xfId="1" applyFont="1" applyFill="1" applyBorder="1" applyAlignment="1" applyProtection="1">
      <alignment vertical="center" wrapText="1"/>
      <protection locked="0"/>
    </xf>
    <xf numFmtId="38" fontId="23" fillId="4" borderId="53" xfId="1" applyFont="1" applyFill="1" applyBorder="1" applyAlignment="1" applyProtection="1">
      <alignment vertical="center" wrapText="1"/>
      <protection locked="0"/>
    </xf>
    <xf numFmtId="38" fontId="23" fillId="4" borderId="59" xfId="1" applyFont="1" applyFill="1" applyBorder="1" applyAlignment="1" applyProtection="1">
      <alignment vertical="center" wrapText="1"/>
      <protection locked="0"/>
    </xf>
    <xf numFmtId="0" fontId="10" fillId="3" borderId="69" xfId="0" applyFont="1" applyFill="1" applyBorder="1" applyAlignment="1">
      <alignment horizontal="center" vertical="center" wrapText="1"/>
    </xf>
    <xf numFmtId="0" fontId="10" fillId="3" borderId="7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179" fontId="4" fillId="4" borderId="23" xfId="1" applyNumberFormat="1" applyFont="1" applyFill="1" applyBorder="1" applyAlignment="1" applyProtection="1">
      <alignment horizontal="right" vertical="center" shrinkToFit="1"/>
      <protection locked="0"/>
    </xf>
    <xf numFmtId="38" fontId="23" fillId="4" borderId="34" xfId="1" applyFont="1" applyFill="1" applyBorder="1" applyAlignment="1" applyProtection="1">
      <alignment horizontal="center" vertical="center" shrinkToFit="1"/>
      <protection locked="0"/>
    </xf>
    <xf numFmtId="38" fontId="23" fillId="4" borderId="40" xfId="1" applyFont="1" applyFill="1" applyBorder="1" applyAlignment="1" applyProtection="1">
      <alignment horizontal="center" vertical="center" shrinkToFit="1"/>
      <protection locked="0"/>
    </xf>
    <xf numFmtId="38" fontId="23" fillId="4" borderId="35" xfId="1" applyFont="1" applyFill="1" applyBorder="1" applyAlignment="1" applyProtection="1">
      <alignment horizontal="center" vertical="center" shrinkToFit="1"/>
      <protection locked="0"/>
    </xf>
    <xf numFmtId="38" fontId="23" fillId="4" borderId="39" xfId="1" applyFont="1" applyFill="1" applyBorder="1" applyAlignment="1" applyProtection="1">
      <alignment horizontal="center" vertical="center" shrinkToFit="1"/>
      <protection locked="0"/>
    </xf>
    <xf numFmtId="38" fontId="23" fillId="4" borderId="36" xfId="1" applyFont="1" applyFill="1" applyBorder="1" applyAlignment="1" applyProtection="1">
      <alignment horizontal="center" vertical="center" shrinkToFit="1"/>
      <protection locked="0"/>
    </xf>
    <xf numFmtId="38" fontId="23" fillId="4" borderId="41" xfId="1" applyFont="1" applyFill="1" applyBorder="1" applyAlignment="1" applyProtection="1">
      <alignment horizontal="center" vertical="center" shrinkToFit="1"/>
      <protection locked="0"/>
    </xf>
    <xf numFmtId="38" fontId="23" fillId="4" borderId="42" xfId="1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38" fontId="9" fillId="4" borderId="70" xfId="1" applyFont="1" applyFill="1" applyBorder="1" applyAlignment="1" applyProtection="1">
      <alignment horizontal="left" vertical="center" wrapText="1"/>
    </xf>
    <xf numFmtId="38" fontId="5" fillId="4" borderId="56" xfId="1" applyFont="1" applyFill="1" applyBorder="1" applyAlignment="1" applyProtection="1">
      <alignment horizontal="left" vertical="center" wrapText="1"/>
    </xf>
    <xf numFmtId="38" fontId="5" fillId="4" borderId="66" xfId="1" applyFont="1" applyFill="1" applyBorder="1" applyAlignment="1" applyProtection="1">
      <alignment horizontal="left" vertical="center" wrapText="1"/>
    </xf>
    <xf numFmtId="38" fontId="5" fillId="4" borderId="70" xfId="1" applyFont="1" applyFill="1" applyBorder="1" applyAlignment="1" applyProtection="1">
      <alignment horizontal="left" vertical="center" wrapText="1"/>
    </xf>
    <xf numFmtId="38" fontId="5" fillId="4" borderId="53" xfId="1" applyFont="1" applyFill="1" applyBorder="1" applyAlignment="1" applyProtection="1">
      <alignment horizontal="left" vertical="center" wrapText="1" shrinkToFit="1"/>
    </xf>
    <xf numFmtId="38" fontId="5" fillId="4" borderId="59" xfId="1" applyFont="1" applyFill="1" applyBorder="1" applyAlignment="1" applyProtection="1">
      <alignment horizontal="left" vertical="center" wrapText="1"/>
    </xf>
    <xf numFmtId="38" fontId="5" fillId="4" borderId="53" xfId="1" applyFont="1" applyFill="1" applyBorder="1" applyAlignment="1" applyProtection="1">
      <alignment horizontal="left" vertical="center" wrapText="1"/>
    </xf>
    <xf numFmtId="38" fontId="11" fillId="4" borderId="70" xfId="1" applyFont="1" applyFill="1" applyBorder="1" applyAlignment="1" applyProtection="1">
      <alignment horizontal="left" vertical="center" wrapText="1"/>
    </xf>
    <xf numFmtId="38" fontId="11" fillId="4" borderId="56" xfId="1" applyFont="1" applyFill="1" applyBorder="1" applyAlignment="1" applyProtection="1">
      <alignment horizontal="left" vertical="center" wrapText="1"/>
    </xf>
    <xf numFmtId="38" fontId="4" fillId="4" borderId="9" xfId="1" applyFont="1" applyFill="1" applyBorder="1" applyAlignment="1" applyProtection="1">
      <alignment vertical="center" wrapText="1"/>
    </xf>
    <xf numFmtId="38" fontId="4" fillId="4" borderId="19" xfId="1" applyFont="1" applyFill="1" applyBorder="1" applyAlignment="1" applyProtection="1">
      <alignment vertical="center" wrapText="1"/>
    </xf>
    <xf numFmtId="38" fontId="4" fillId="4" borderId="0" xfId="1" applyFont="1" applyFill="1" applyBorder="1" applyAlignment="1" applyProtection="1">
      <alignment vertical="center" wrapText="1"/>
    </xf>
    <xf numFmtId="38" fontId="4" fillId="4" borderId="23" xfId="1" applyFont="1" applyFill="1" applyBorder="1" applyAlignment="1" applyProtection="1">
      <alignment vertical="center" wrapText="1"/>
    </xf>
    <xf numFmtId="38" fontId="4" fillId="4" borderId="21" xfId="1" applyFont="1" applyFill="1" applyBorder="1" applyAlignment="1" applyProtection="1">
      <alignment vertical="center" wrapText="1"/>
    </xf>
    <xf numFmtId="176" fontId="6" fillId="4" borderId="77" xfId="1" applyNumberFormat="1" applyFont="1" applyFill="1" applyBorder="1" applyAlignment="1" applyProtection="1">
      <alignment horizontal="center" vertical="center" shrinkToFit="1"/>
    </xf>
    <xf numFmtId="176" fontId="6" fillId="4" borderId="57" xfId="1" applyNumberFormat="1" applyFont="1" applyFill="1" applyBorder="1" applyAlignment="1" applyProtection="1">
      <alignment horizontal="center" vertical="center" shrinkToFit="1"/>
    </xf>
    <xf numFmtId="176" fontId="6" fillId="4" borderId="78" xfId="1" applyNumberFormat="1" applyFont="1" applyFill="1" applyBorder="1" applyAlignment="1" applyProtection="1">
      <alignment horizontal="center" vertical="center" shrinkToFit="1"/>
    </xf>
    <xf numFmtId="176" fontId="31" fillId="4" borderId="77" xfId="1" applyNumberFormat="1" applyFont="1" applyFill="1" applyBorder="1" applyAlignment="1" applyProtection="1">
      <alignment horizontal="center" vertical="center" shrinkToFit="1"/>
    </xf>
    <xf numFmtId="176" fontId="31" fillId="4" borderId="57" xfId="1" applyNumberFormat="1" applyFont="1" applyFill="1" applyBorder="1" applyAlignment="1" applyProtection="1">
      <alignment horizontal="center" vertical="center" shrinkToFit="1"/>
    </xf>
    <xf numFmtId="176" fontId="31" fillId="4" borderId="54" xfId="1" applyNumberFormat="1" applyFont="1" applyFill="1" applyBorder="1" applyAlignment="1" applyProtection="1">
      <alignment horizontal="center" vertical="center" shrinkToFit="1"/>
    </xf>
    <xf numFmtId="176" fontId="6" fillId="4" borderId="60" xfId="1" applyNumberFormat="1" applyFont="1" applyFill="1" applyBorder="1" applyAlignment="1" applyProtection="1">
      <alignment horizontal="center" vertical="center" shrinkToFit="1"/>
    </xf>
    <xf numFmtId="176" fontId="6" fillId="4" borderId="54" xfId="1" applyNumberFormat="1" applyFont="1" applyFill="1" applyBorder="1" applyAlignment="1" applyProtection="1">
      <alignment horizontal="center" vertical="center" shrinkToFit="1"/>
    </xf>
    <xf numFmtId="176" fontId="3" fillId="4" borderId="77" xfId="1" applyNumberFormat="1" applyFont="1" applyFill="1" applyBorder="1" applyAlignment="1" applyProtection="1">
      <alignment horizontal="center" vertical="center" shrinkToFit="1"/>
    </xf>
    <xf numFmtId="176" fontId="3" fillId="4" borderId="57" xfId="1" applyNumberFormat="1" applyFont="1" applyFill="1" applyBorder="1" applyAlignment="1" applyProtection="1">
      <alignment horizontal="center" vertical="center" shrinkToFit="1"/>
    </xf>
    <xf numFmtId="176" fontId="3" fillId="4" borderId="78" xfId="1" applyNumberFormat="1" applyFont="1" applyFill="1" applyBorder="1" applyAlignment="1" applyProtection="1">
      <alignment horizontal="center" vertical="center" shrinkToFit="1"/>
    </xf>
    <xf numFmtId="176" fontId="4" fillId="4" borderId="77" xfId="1" applyNumberFormat="1" applyFont="1" applyFill="1" applyBorder="1" applyAlignment="1" applyProtection="1">
      <alignment horizontal="center" vertical="center" shrinkToFit="1"/>
    </xf>
    <xf numFmtId="176" fontId="4" fillId="4" borderId="57" xfId="1" applyNumberFormat="1" applyFont="1" applyFill="1" applyBorder="1" applyAlignment="1" applyProtection="1">
      <alignment horizontal="center" vertical="center" shrinkToFit="1"/>
    </xf>
    <xf numFmtId="176" fontId="4" fillId="4" borderId="54" xfId="1" applyNumberFormat="1" applyFont="1" applyFill="1" applyBorder="1" applyAlignment="1" applyProtection="1">
      <alignment horizontal="center" vertical="center" shrinkToFit="1"/>
    </xf>
    <xf numFmtId="176" fontId="3" fillId="4" borderId="60" xfId="1" applyNumberFormat="1" applyFont="1" applyFill="1" applyBorder="1" applyAlignment="1" applyProtection="1">
      <alignment horizontal="center" vertical="center" shrinkToFit="1"/>
    </xf>
    <xf numFmtId="176" fontId="3" fillId="4" borderId="54" xfId="1" applyNumberFormat="1" applyFont="1" applyFill="1" applyBorder="1" applyAlignment="1" applyProtection="1">
      <alignment horizontal="center" vertical="center" shrinkToFit="1"/>
    </xf>
    <xf numFmtId="0" fontId="10" fillId="2" borderId="3" xfId="0" applyFont="1" applyFill="1" applyBorder="1" applyAlignment="1">
      <alignment horizontal="left" vertical="center" wrapText="1"/>
    </xf>
    <xf numFmtId="0" fontId="13" fillId="0" borderId="57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69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>
      <alignment vertical="center"/>
    </xf>
    <xf numFmtId="0" fontId="15" fillId="0" borderId="0" xfId="2" applyFont="1" applyAlignment="1">
      <alignment horizontal="right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47" xfId="2" applyFont="1" applyBorder="1" applyAlignment="1">
      <alignment horizontal="right" vertical="center"/>
    </xf>
    <xf numFmtId="0" fontId="15" fillId="0" borderId="46" xfId="2" applyFont="1" applyBorder="1" applyAlignment="1">
      <alignment horizontal="right" vertical="center"/>
    </xf>
    <xf numFmtId="0" fontId="27" fillId="0" borderId="54" xfId="2" applyFont="1" applyBorder="1" applyAlignment="1">
      <alignment horizontal="left" vertical="center" shrinkToFit="1"/>
    </xf>
    <xf numFmtId="0" fontId="27" fillId="0" borderId="55" xfId="2" applyFont="1" applyBorder="1" applyAlignment="1">
      <alignment horizontal="left" vertical="center" shrinkToFit="1"/>
    </xf>
    <xf numFmtId="0" fontId="15" fillId="0" borderId="28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27" fillId="0" borderId="63" xfId="2" applyFont="1" applyBorder="1" applyAlignment="1">
      <alignment horizontal="left" vertical="center" wrapText="1" shrinkToFit="1"/>
    </xf>
    <xf numFmtId="0" fontId="15" fillId="0" borderId="62" xfId="2" applyFont="1" applyBorder="1" applyAlignment="1">
      <alignment horizontal="right" vertical="center" shrinkToFit="1"/>
    </xf>
    <xf numFmtId="0" fontId="15" fillId="0" borderId="76" xfId="2" applyFont="1" applyBorder="1" applyAlignment="1">
      <alignment horizontal="right" vertical="center" shrinkToFit="1"/>
    </xf>
    <xf numFmtId="0" fontId="29" fillId="0" borderId="63" xfId="2" applyFont="1" applyBorder="1" applyAlignment="1">
      <alignment horizontal="left" vertical="center" wrapText="1" shrinkToFit="1"/>
    </xf>
    <xf numFmtId="0" fontId="29" fillId="0" borderId="68" xfId="2" applyFont="1" applyBorder="1" applyAlignment="1">
      <alignment horizontal="left" vertical="center" wrapText="1" shrinkToFit="1"/>
    </xf>
    <xf numFmtId="178" fontId="15" fillId="0" borderId="47" xfId="2" applyNumberFormat="1" applyFont="1" applyFill="1" applyBorder="1" applyAlignment="1">
      <alignment vertical="center"/>
    </xf>
    <xf numFmtId="178" fontId="15" fillId="0" borderId="45" xfId="2" applyNumberFormat="1" applyFont="1" applyFill="1" applyBorder="1" applyAlignment="1">
      <alignment vertical="center"/>
    </xf>
    <xf numFmtId="179" fontId="15" fillId="0" borderId="71" xfId="2" applyNumberFormat="1" applyFont="1" applyBorder="1" applyAlignment="1">
      <alignment vertical="center"/>
    </xf>
    <xf numFmtId="179" fontId="15" fillId="0" borderId="75" xfId="2" applyNumberFormat="1" applyFont="1" applyBorder="1" applyAlignment="1">
      <alignment vertical="center"/>
    </xf>
    <xf numFmtId="0" fontId="15" fillId="0" borderId="14" xfId="2" applyFont="1" applyBorder="1" applyAlignment="1">
      <alignment horizontal="right" vertical="center"/>
    </xf>
    <xf numFmtId="0" fontId="15" fillId="0" borderId="21" xfId="2" applyFont="1" applyBorder="1" applyAlignment="1">
      <alignment horizontal="right" vertical="center"/>
    </xf>
    <xf numFmtId="0" fontId="15" fillId="0" borderId="17" xfId="2" applyFont="1" applyBorder="1" applyAlignment="1">
      <alignment horizontal="right" vertical="center"/>
    </xf>
    <xf numFmtId="0" fontId="17" fillId="0" borderId="0" xfId="2" applyFont="1" applyAlignment="1">
      <alignment vertical="center" wrapText="1"/>
    </xf>
    <xf numFmtId="0" fontId="12" fillId="0" borderId="0" xfId="2" applyAlignment="1">
      <alignment vertical="center" wrapText="1"/>
    </xf>
    <xf numFmtId="0" fontId="15" fillId="0" borderId="0" xfId="2" applyFont="1" applyAlignment="1">
      <alignment horizontal="center"/>
    </xf>
    <xf numFmtId="0" fontId="13" fillId="0" borderId="0" xfId="2" applyFont="1">
      <alignment vertical="center"/>
    </xf>
    <xf numFmtId="177" fontId="15" fillId="0" borderId="0" xfId="2" applyNumberFormat="1" applyFont="1" applyAlignment="1">
      <alignment horizontal="right"/>
    </xf>
    <xf numFmtId="0" fontId="27" fillId="0" borderId="57" xfId="2" applyFont="1" applyBorder="1" applyAlignment="1">
      <alignment horizontal="left" vertical="center" wrapText="1" shrinkToFit="1"/>
    </xf>
    <xf numFmtId="0" fontId="27" fillId="0" borderId="11" xfId="2" applyFont="1" applyBorder="1" applyAlignment="1">
      <alignment horizontal="center" vertical="center" wrapText="1"/>
    </xf>
    <xf numFmtId="0" fontId="27" fillId="0" borderId="13" xfId="2" applyFont="1" applyBorder="1" applyAlignment="1">
      <alignment horizontal="center" vertical="center"/>
    </xf>
    <xf numFmtId="178" fontId="15" fillId="0" borderId="22" xfId="2" applyNumberFormat="1" applyFont="1" applyBorder="1" applyAlignment="1">
      <alignment vertical="center"/>
    </xf>
    <xf numFmtId="178" fontId="15" fillId="0" borderId="44" xfId="2" applyNumberFormat="1" applyFont="1" applyBorder="1" applyAlignment="1">
      <alignment vertical="center"/>
    </xf>
    <xf numFmtId="179" fontId="15" fillId="0" borderId="18" xfId="2" applyNumberFormat="1" applyFont="1" applyBorder="1" applyAlignment="1">
      <alignment vertical="center"/>
    </xf>
    <xf numFmtId="179" fontId="15" fillId="0" borderId="16" xfId="2" applyNumberFormat="1" applyFont="1" applyBorder="1" applyAlignment="1">
      <alignment vertical="center"/>
    </xf>
    <xf numFmtId="178" fontId="15" fillId="0" borderId="20" xfId="2" applyNumberFormat="1" applyFont="1" applyBorder="1" applyAlignment="1">
      <alignment vertical="center"/>
    </xf>
    <xf numFmtId="178" fontId="15" fillId="0" borderId="17" xfId="2" applyNumberFormat="1" applyFont="1" applyBorder="1" applyAlignment="1">
      <alignment vertical="center"/>
    </xf>
    <xf numFmtId="0" fontId="15" fillId="0" borderId="0" xfId="2" applyFont="1" applyAlignment="1">
      <alignment horizontal="center" shrinkToFit="1"/>
    </xf>
    <xf numFmtId="178" fontId="15" fillId="0" borderId="11" xfId="2" applyNumberFormat="1" applyFont="1" applyBorder="1" applyAlignment="1">
      <alignment vertical="center"/>
    </xf>
    <xf numFmtId="0" fontId="15" fillId="0" borderId="13" xfId="2" applyFont="1" applyBorder="1" applyAlignment="1">
      <alignment vertical="center"/>
    </xf>
    <xf numFmtId="178" fontId="15" fillId="0" borderId="38" xfId="2" applyNumberFormat="1" applyFont="1" applyBorder="1" applyAlignment="1">
      <alignment vertical="center"/>
    </xf>
    <xf numFmtId="178" fontId="15" fillId="0" borderId="37" xfId="2" applyNumberFormat="1" applyFont="1" applyBorder="1" applyAlignment="1">
      <alignment vertical="center"/>
    </xf>
    <xf numFmtId="0" fontId="29" fillId="0" borderId="60" xfId="2" applyFont="1" applyBorder="1" applyAlignment="1">
      <alignment horizontal="left" vertical="center" wrapText="1" shrinkToFit="1"/>
    </xf>
    <xf numFmtId="0" fontId="15" fillId="0" borderId="65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10" fillId="3" borderId="4" xfId="2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horizontal="center" vertical="center" wrapText="1"/>
      <protection locked="0"/>
    </xf>
    <xf numFmtId="0" fontId="10" fillId="3" borderId="1" xfId="2" applyFont="1" applyFill="1" applyBorder="1" applyAlignment="1" applyProtection="1">
      <alignment horizontal="center" vertical="center"/>
      <protection locked="0"/>
    </xf>
    <xf numFmtId="0" fontId="10" fillId="3" borderId="31" xfId="2" applyFont="1" applyFill="1" applyBorder="1" applyAlignment="1" applyProtection="1">
      <alignment horizontal="center" vertical="center" wrapText="1"/>
      <protection locked="0"/>
    </xf>
    <xf numFmtId="0" fontId="10" fillId="3" borderId="32" xfId="2" applyFont="1" applyFill="1" applyBorder="1" applyAlignment="1" applyProtection="1">
      <alignment horizontal="center" vertical="center" wrapText="1"/>
      <protection locked="0"/>
    </xf>
    <xf numFmtId="0" fontId="10" fillId="3" borderId="33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10" fillId="3" borderId="11" xfId="2" applyFont="1" applyFill="1" applyBorder="1" applyAlignment="1" applyProtection="1">
      <alignment horizontal="center" vertical="center" wrapText="1"/>
      <protection locked="0"/>
    </xf>
    <xf numFmtId="0" fontId="10" fillId="3" borderId="12" xfId="2" applyFont="1" applyFill="1" applyBorder="1" applyAlignment="1" applyProtection="1">
      <alignment horizontal="center" vertical="center" wrapText="1"/>
      <protection locked="0"/>
    </xf>
    <xf numFmtId="0" fontId="10" fillId="3" borderId="13" xfId="2" applyFont="1" applyFill="1" applyBorder="1" applyAlignment="1" applyProtection="1">
      <alignment horizontal="center" vertical="center"/>
      <protection locked="0"/>
    </xf>
    <xf numFmtId="0" fontId="10" fillId="3" borderId="47" xfId="2" applyFont="1" applyFill="1" applyBorder="1" applyAlignment="1" applyProtection="1">
      <alignment horizontal="center" vertical="center" wrapText="1"/>
      <protection locked="0"/>
    </xf>
    <xf numFmtId="0" fontId="10" fillId="3" borderId="46" xfId="2" applyFont="1" applyFill="1" applyBorder="1" applyAlignment="1" applyProtection="1">
      <alignment horizontal="center" vertical="center" wrapText="1"/>
      <protection locked="0"/>
    </xf>
    <xf numFmtId="0" fontId="10" fillId="3" borderId="45" xfId="2" applyFont="1" applyFill="1" applyBorder="1" applyAlignment="1" applyProtection="1">
      <alignment horizontal="center" vertical="center"/>
      <protection locked="0"/>
    </xf>
    <xf numFmtId="180" fontId="3" fillId="4" borderId="2" xfId="1" applyNumberFormat="1" applyFont="1" applyFill="1" applyBorder="1" applyAlignment="1" applyProtection="1">
      <alignment horizontal="right" vertical="center" shrinkToFit="1"/>
      <protection locked="0"/>
    </xf>
    <xf numFmtId="180" fontId="3" fillId="4" borderId="3" xfId="1" applyNumberFormat="1" applyFont="1" applyFill="1" applyBorder="1" applyAlignment="1" applyProtection="1">
      <alignment horizontal="right" vertical="center" shrinkToFit="1"/>
      <protection locked="0"/>
    </xf>
    <xf numFmtId="180" fontId="3" fillId="4" borderId="4" xfId="1" applyNumberFormat="1" applyFont="1" applyFill="1" applyBorder="1" applyAlignment="1" applyProtection="1">
      <alignment horizontal="right" vertical="center" shrinkToFit="1"/>
      <protection locked="0"/>
    </xf>
    <xf numFmtId="38" fontId="3" fillId="0" borderId="11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180" fontId="3" fillId="0" borderId="2" xfId="1" applyNumberFormat="1" applyFont="1" applyBorder="1" applyAlignment="1">
      <alignment horizontal="right" vertical="center" shrinkToFit="1"/>
    </xf>
    <xf numFmtId="180" fontId="3" fillId="0" borderId="3" xfId="1" applyNumberFormat="1" applyFont="1" applyBorder="1" applyAlignment="1">
      <alignment horizontal="right" vertical="center" shrinkToFit="1"/>
    </xf>
    <xf numFmtId="180" fontId="3" fillId="0" borderId="4" xfId="1" applyNumberFormat="1" applyFont="1" applyBorder="1" applyAlignment="1">
      <alignment horizontal="righ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78" fontId="10" fillId="4" borderId="18" xfId="0" applyNumberFormat="1" applyFont="1" applyFill="1" applyBorder="1" applyAlignment="1" applyProtection="1">
      <alignment horizontal="right" vertical="center"/>
      <protection locked="0"/>
    </xf>
    <xf numFmtId="178" fontId="10" fillId="4" borderId="19" xfId="0" applyNumberFormat="1" applyFont="1" applyFill="1" applyBorder="1" applyAlignment="1" applyProtection="1">
      <alignment horizontal="right" vertical="center"/>
      <protection locked="0"/>
    </xf>
    <xf numFmtId="178" fontId="10" fillId="4" borderId="16" xfId="0" applyNumberFormat="1" applyFont="1" applyFill="1" applyBorder="1" applyAlignment="1" applyProtection="1">
      <alignment horizontal="right" vertical="center"/>
      <protection locked="0"/>
    </xf>
    <xf numFmtId="177" fontId="10" fillId="4" borderId="18" xfId="0" applyNumberFormat="1" applyFont="1" applyFill="1" applyBorder="1" applyAlignment="1" applyProtection="1">
      <alignment horizontal="left" vertical="center"/>
      <protection locked="0"/>
    </xf>
    <xf numFmtId="177" fontId="10" fillId="4" borderId="19" xfId="0" applyNumberFormat="1" applyFont="1" applyFill="1" applyBorder="1" applyAlignment="1" applyProtection="1">
      <alignment horizontal="left" vertical="center"/>
      <protection locked="0"/>
    </xf>
    <xf numFmtId="177" fontId="10" fillId="4" borderId="16" xfId="0" applyNumberFormat="1" applyFont="1" applyFill="1" applyBorder="1" applyAlignment="1" applyProtection="1">
      <alignment horizontal="left" vertical="center"/>
      <protection locked="0"/>
    </xf>
    <xf numFmtId="177" fontId="10" fillId="4" borderId="38" xfId="0" applyNumberFormat="1" applyFont="1" applyFill="1" applyBorder="1" applyAlignment="1" applyProtection="1">
      <alignment horizontal="left" vertical="center"/>
      <protection locked="0"/>
    </xf>
    <xf numFmtId="177" fontId="10" fillId="4" borderId="43" xfId="0" applyNumberFormat="1" applyFont="1" applyFill="1" applyBorder="1" applyAlignment="1" applyProtection="1">
      <alignment horizontal="left" vertical="center"/>
      <protection locked="0"/>
    </xf>
    <xf numFmtId="177" fontId="10" fillId="4" borderId="37" xfId="0" applyNumberFormat="1" applyFont="1" applyFill="1" applyBorder="1" applyAlignment="1" applyProtection="1">
      <alignment horizontal="left" vertical="center"/>
      <protection locked="0"/>
    </xf>
    <xf numFmtId="178" fontId="10" fillId="4" borderId="25" xfId="0" applyNumberFormat="1" applyFont="1" applyFill="1" applyBorder="1" applyAlignment="1" applyProtection="1">
      <alignment horizontal="right" vertical="center"/>
      <protection locked="0"/>
    </xf>
    <xf numFmtId="178" fontId="10" fillId="4" borderId="0" xfId="0" applyNumberFormat="1" applyFont="1" applyFill="1" applyBorder="1" applyAlignment="1" applyProtection="1">
      <alignment horizontal="right" vertical="center"/>
      <protection locked="0"/>
    </xf>
    <xf numFmtId="178" fontId="10" fillId="4" borderId="15" xfId="0" applyNumberFormat="1" applyFont="1" applyFill="1" applyBorder="1" applyAlignment="1" applyProtection="1">
      <alignment horizontal="righ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/>
    </xf>
    <xf numFmtId="177" fontId="10" fillId="0" borderId="47" xfId="0" applyNumberFormat="1" applyFont="1" applyFill="1" applyBorder="1" applyAlignment="1">
      <alignment horizontal="right" vertical="center"/>
    </xf>
    <xf numFmtId="177" fontId="10" fillId="0" borderId="46" xfId="0" applyNumberFormat="1" applyFont="1" applyFill="1" applyBorder="1" applyAlignment="1">
      <alignment horizontal="right" vertical="center"/>
    </xf>
    <xf numFmtId="177" fontId="10" fillId="0" borderId="45" xfId="0" applyNumberFormat="1" applyFont="1" applyFill="1" applyBorder="1" applyAlignment="1">
      <alignment horizontal="right" vertical="center"/>
    </xf>
    <xf numFmtId="177" fontId="10" fillId="0" borderId="47" xfId="0" applyNumberFormat="1" applyFont="1" applyFill="1" applyBorder="1" applyAlignment="1" applyProtection="1">
      <alignment horizontal="left" vertical="center"/>
    </xf>
    <xf numFmtId="177" fontId="10" fillId="0" borderId="46" xfId="0" applyNumberFormat="1" applyFont="1" applyFill="1" applyBorder="1" applyAlignment="1" applyProtection="1">
      <alignment horizontal="left" vertical="center"/>
    </xf>
    <xf numFmtId="177" fontId="10" fillId="0" borderId="45" xfId="0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178" fontId="10" fillId="0" borderId="22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0" borderId="44" xfId="0" applyNumberFormat="1" applyFont="1" applyBorder="1" applyAlignment="1">
      <alignment horizontal="right" vertical="center"/>
    </xf>
    <xf numFmtId="177" fontId="10" fillId="4" borderId="8" xfId="0" applyNumberFormat="1" applyFont="1" applyFill="1" applyBorder="1" applyAlignment="1" applyProtection="1">
      <alignment horizontal="left" vertical="center"/>
      <protection locked="0"/>
    </xf>
    <xf numFmtId="177" fontId="10" fillId="4" borderId="9" xfId="0" applyNumberFormat="1" applyFont="1" applyFill="1" applyBorder="1" applyAlignment="1" applyProtection="1">
      <alignment horizontal="left" vertical="center"/>
      <protection locked="0"/>
    </xf>
    <xf numFmtId="177" fontId="10" fillId="4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78" fontId="10" fillId="4" borderId="48" xfId="0" applyNumberFormat="1" applyFont="1" applyFill="1" applyBorder="1" applyAlignment="1" applyProtection="1">
      <alignment horizontal="right" vertical="center"/>
      <protection locked="0"/>
    </xf>
    <xf numFmtId="178" fontId="10" fillId="4" borderId="49" xfId="0" applyNumberFormat="1" applyFont="1" applyFill="1" applyBorder="1" applyAlignment="1" applyProtection="1">
      <alignment horizontal="right" vertical="center"/>
      <protection locked="0"/>
    </xf>
    <xf numFmtId="178" fontId="10" fillId="4" borderId="50" xfId="0" applyNumberFormat="1" applyFont="1" applyFill="1" applyBorder="1" applyAlignment="1" applyProtection="1">
      <alignment horizontal="right" vertical="center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horizontal="right" vertical="center" shrinkToFit="1"/>
    </xf>
    <xf numFmtId="180" fontId="3" fillId="0" borderId="3" xfId="1" applyNumberFormat="1" applyFont="1" applyFill="1" applyBorder="1" applyAlignment="1">
      <alignment horizontal="right" vertical="center" shrinkToFit="1"/>
    </xf>
    <xf numFmtId="180" fontId="3" fillId="0" borderId="4" xfId="1" applyNumberFormat="1" applyFont="1" applyFill="1" applyBorder="1" applyAlignment="1">
      <alignment horizontal="right" vertical="center" shrinkToFit="1"/>
    </xf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16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left" vertical="center"/>
    </xf>
    <xf numFmtId="0" fontId="10" fillId="3" borderId="44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left" vertical="center"/>
    </xf>
    <xf numFmtId="0" fontId="10" fillId="3" borderId="45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177" fontId="28" fillId="4" borderId="8" xfId="0" applyNumberFormat="1" applyFont="1" applyFill="1" applyBorder="1" applyAlignment="1" applyProtection="1">
      <alignment horizontal="left" vertical="center"/>
      <protection locked="0"/>
    </xf>
    <xf numFmtId="177" fontId="28" fillId="4" borderId="9" xfId="0" applyNumberFormat="1" applyFont="1" applyFill="1" applyBorder="1" applyAlignment="1" applyProtection="1">
      <alignment horizontal="left" vertical="center"/>
      <protection locked="0"/>
    </xf>
    <xf numFmtId="177" fontId="28" fillId="4" borderId="10" xfId="0" applyNumberFormat="1" applyFont="1" applyFill="1" applyBorder="1" applyAlignment="1" applyProtection="1">
      <alignment horizontal="left" vertical="center"/>
      <protection locked="0"/>
    </xf>
    <xf numFmtId="38" fontId="3" fillId="0" borderId="11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38" fontId="3" fillId="0" borderId="2" xfId="1" applyFont="1" applyFill="1" applyBorder="1" applyAlignment="1" applyProtection="1">
      <alignment horizontal="right" vertical="center" wrapText="1"/>
    </xf>
    <xf numFmtId="38" fontId="3" fillId="0" borderId="3" xfId="1" applyFont="1" applyFill="1" applyBorder="1" applyAlignment="1" applyProtection="1">
      <alignment horizontal="right" vertical="center" wrapText="1"/>
    </xf>
    <xf numFmtId="38" fontId="3" fillId="0" borderId="4" xfId="1" applyFont="1" applyFill="1" applyBorder="1" applyAlignment="1" applyProtection="1">
      <alignment horizontal="right" vertical="center" wrapText="1"/>
    </xf>
    <xf numFmtId="38" fontId="3" fillId="4" borderId="2" xfId="1" applyFont="1" applyFill="1" applyBorder="1" applyAlignment="1" applyProtection="1">
      <alignment horizontal="right" vertical="center" wrapText="1"/>
    </xf>
    <xf numFmtId="38" fontId="3" fillId="4" borderId="3" xfId="1" applyFont="1" applyFill="1" applyBorder="1" applyAlignment="1" applyProtection="1">
      <alignment horizontal="right" vertical="center" wrapText="1"/>
    </xf>
    <xf numFmtId="38" fontId="3" fillId="4" borderId="4" xfId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2" xfId="1" applyFont="1" applyBorder="1" applyAlignment="1" applyProtection="1">
      <alignment horizontal="right" vertical="center" wrapText="1"/>
    </xf>
    <xf numFmtId="38" fontId="3" fillId="0" borderId="3" xfId="1" applyFont="1" applyBorder="1" applyAlignment="1" applyProtection="1">
      <alignment horizontal="right" vertical="center" wrapText="1"/>
    </xf>
    <xf numFmtId="38" fontId="3" fillId="0" borderId="4" xfId="1" applyFont="1" applyBorder="1" applyAlignment="1" applyProtection="1">
      <alignment horizontal="right" vertical="center" wrapText="1"/>
    </xf>
    <xf numFmtId="38" fontId="3" fillId="4" borderId="24" xfId="1" applyFont="1" applyFill="1" applyBorder="1" applyAlignment="1" applyProtection="1">
      <alignment horizontal="right" vertical="center" wrapText="1"/>
    </xf>
    <xf numFmtId="38" fontId="3" fillId="4" borderId="5" xfId="1" applyFont="1" applyFill="1" applyBorder="1" applyAlignment="1" applyProtection="1">
      <alignment horizontal="right" vertical="center" wrapText="1"/>
    </xf>
    <xf numFmtId="38" fontId="3" fillId="4" borderId="6" xfId="1" applyFont="1" applyFill="1" applyBorder="1" applyAlignment="1" applyProtection="1">
      <alignment horizontal="right" vertical="center" wrapText="1"/>
    </xf>
    <xf numFmtId="38" fontId="3" fillId="4" borderId="2" xfId="1" applyFont="1" applyFill="1" applyBorder="1" applyAlignment="1" applyProtection="1">
      <alignment horizontal="right" vertical="center" shrinkToFit="1"/>
    </xf>
    <xf numFmtId="38" fontId="3" fillId="4" borderId="3" xfId="1" applyFont="1" applyFill="1" applyBorder="1" applyAlignment="1" applyProtection="1">
      <alignment horizontal="right" vertical="center" shrinkToFit="1"/>
    </xf>
    <xf numFmtId="38" fontId="3" fillId="4" borderId="4" xfId="1" applyFont="1" applyFill="1" applyBorder="1" applyAlignment="1" applyProtection="1">
      <alignment horizontal="right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6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80" formatCode="#,##0_ ;[Red]\-#,##0\ "/>
    </dxf>
    <dxf>
      <numFmt numFmtId="182" formatCode="#,##0.#;[Red]\-#,##0.#"/>
    </dxf>
    <dxf>
      <numFmt numFmtId="180" formatCode="#,##0_ ;[Red]\-#,##0\ "/>
    </dxf>
    <dxf>
      <numFmt numFmtId="182" formatCode="#,##0.#;[Red]\-#,##0.#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auto="1"/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248478</xdr:colOff>
      <xdr:row>5</xdr:row>
      <xdr:rowOff>0</xdr:rowOff>
    </xdr:from>
    <xdr:to>
      <xdr:col>22</xdr:col>
      <xdr:colOff>613834</xdr:colOff>
      <xdr:row>11</xdr:row>
      <xdr:rowOff>63499</xdr:rowOff>
    </xdr:to>
    <xdr:sp macro="" textlink="">
      <xdr:nvSpPr>
        <xdr:cNvPr id="4" name="テキスト ボックス 3"/>
        <xdr:cNvSpPr txBox="1"/>
      </xdr:nvSpPr>
      <xdr:spPr>
        <a:xfrm>
          <a:off x="5942311" y="677333"/>
          <a:ext cx="6588356" cy="107949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solidFill>
                <a:srgbClr val="FF0000"/>
              </a:solidFill>
            </a:rPr>
            <a:t>この背景と同じ淡黄色のセルのみに必要事項を記入してください。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他の色のセルについては、編集できないように設定しています</a:t>
          </a:r>
        </a:p>
      </xdr:txBody>
    </xdr:sp>
    <xdr:clientData/>
  </xdr:twoCellAnchor>
  <xdr:twoCellAnchor>
    <xdr:from>
      <xdr:col>12</xdr:col>
      <xdr:colOff>232832</xdr:colOff>
      <xdr:row>20</xdr:row>
      <xdr:rowOff>126998</xdr:rowOff>
    </xdr:from>
    <xdr:to>
      <xdr:col>22</xdr:col>
      <xdr:colOff>603249</xdr:colOff>
      <xdr:row>31</xdr:row>
      <xdr:rowOff>285749</xdr:rowOff>
    </xdr:to>
    <xdr:sp macro="" textlink="">
      <xdr:nvSpPr>
        <xdr:cNvPr id="3" name="テキスト ボックス 2"/>
        <xdr:cNvSpPr txBox="1"/>
      </xdr:nvSpPr>
      <xdr:spPr>
        <a:xfrm>
          <a:off x="5926665" y="3513665"/>
          <a:ext cx="6593417" cy="1344084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solidFill>
                <a:srgbClr val="FF0000"/>
              </a:solidFill>
            </a:rPr>
            <a:t>←ここにエラーメッセージが表示されている場合は、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ja-JP" altLang="en-US" sz="1800">
              <a:solidFill>
                <a:srgbClr val="FF0000"/>
              </a:solidFill>
            </a:rPr>
            <a:t>　項目別の交付要望額が下の申請上限額を超えています。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ja-JP" altLang="en-US" sz="1800">
              <a:solidFill>
                <a:srgbClr val="FF0000"/>
              </a:solidFill>
            </a:rPr>
            <a:t>　別紙６～別紙１２の淡黄色のセルを修正してください。</a:t>
          </a:r>
          <a:endParaRPr kumimoji="1" lang="en-US" altLang="ja-JP" sz="1800">
            <a:solidFill>
              <a:srgbClr val="FF0000"/>
            </a:solidFill>
          </a:endParaRPr>
        </a:p>
        <a:p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申請上限額を超える分は補助対象外経費に入れてください。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627530</xdr:colOff>
      <xdr:row>10</xdr:row>
      <xdr:rowOff>179292</xdr:rowOff>
    </xdr:from>
    <xdr:to>
      <xdr:col>24</xdr:col>
      <xdr:colOff>74440</xdr:colOff>
      <xdr:row>17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14238755" y="2589117"/>
          <a:ext cx="4247510" cy="128643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（支出）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別シートの記載例を参考に、積算内訳は可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能な限り詳細に記載。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必要に応じて行を追加。</a:t>
          </a:r>
        </a:p>
      </xdr:txBody>
    </xdr:sp>
    <xdr:clientData/>
  </xdr:twoCellAnchor>
  <xdr:twoCellAnchor>
    <xdr:from>
      <xdr:col>17</xdr:col>
      <xdr:colOff>627528</xdr:colOff>
      <xdr:row>1</xdr:row>
      <xdr:rowOff>0</xdr:rowOff>
    </xdr:from>
    <xdr:to>
      <xdr:col>26</xdr:col>
      <xdr:colOff>11205</xdr:colOff>
      <xdr:row>9</xdr:row>
      <xdr:rowOff>89647</xdr:rowOff>
    </xdr:to>
    <xdr:sp macro="" textlink="">
      <xdr:nvSpPr>
        <xdr:cNvPr id="4" name="テキスト ボックス 3"/>
        <xdr:cNvSpPr txBox="1"/>
      </xdr:nvSpPr>
      <xdr:spPr>
        <a:xfrm>
          <a:off x="14238753" y="180975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616323</xdr:colOff>
      <xdr:row>19</xdr:row>
      <xdr:rowOff>78441</xdr:rowOff>
    </xdr:from>
    <xdr:to>
      <xdr:col>24</xdr:col>
      <xdr:colOff>63233</xdr:colOff>
      <xdr:row>25</xdr:row>
      <xdr:rowOff>22410</xdr:rowOff>
    </xdr:to>
    <xdr:sp macro="" textlink="">
      <xdr:nvSpPr>
        <xdr:cNvPr id="5" name="テキスト ボックス 4"/>
        <xdr:cNvSpPr txBox="1"/>
      </xdr:nvSpPr>
      <xdr:spPr>
        <a:xfrm>
          <a:off x="14227548" y="4240866"/>
          <a:ext cx="4247510" cy="9726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24</xdr:col>
      <xdr:colOff>130469</xdr:colOff>
      <xdr:row>30</xdr:row>
      <xdr:rowOff>22411</xdr:rowOff>
    </xdr:to>
    <xdr:sp macro="" textlink="">
      <xdr:nvSpPr>
        <xdr:cNvPr id="6" name="テキスト ボックス 5"/>
        <xdr:cNvSpPr txBox="1"/>
      </xdr:nvSpPr>
      <xdr:spPr>
        <a:xfrm>
          <a:off x="15665824" y="5356412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14406</xdr:colOff>
      <xdr:row>12</xdr:row>
      <xdr:rowOff>35218</xdr:rowOff>
    </xdr:from>
    <xdr:to>
      <xdr:col>24</xdr:col>
      <xdr:colOff>167287</xdr:colOff>
      <xdr:row>21</xdr:row>
      <xdr:rowOff>112858</xdr:rowOff>
    </xdr:to>
    <xdr:sp macro="" textlink="">
      <xdr:nvSpPr>
        <xdr:cNvPr id="3" name="テキスト ボックス 2"/>
        <xdr:cNvSpPr txBox="1"/>
      </xdr:nvSpPr>
      <xdr:spPr>
        <a:xfrm>
          <a:off x="14290700" y="2814277"/>
          <a:ext cx="4254234" cy="1780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（支出）</a:t>
          </a:r>
          <a:endParaRPr kumimoji="1" lang="en-US" altLang="ja-JP" sz="1600"/>
        </a:p>
        <a:p>
          <a:r>
            <a:rPr kumimoji="1" lang="ja-JP" altLang="en-US" sz="1600"/>
            <a:t>  </a:t>
          </a:r>
          <a:r>
            <a:rPr kumimoji="1" lang="en-US" altLang="ja-JP" sz="1600"/>
            <a:t>※</a:t>
          </a:r>
          <a:r>
            <a:rPr kumimoji="1" lang="ja-JP" altLang="en-US" sz="1600"/>
            <a:t>別シートの記載例を参考に、積算内訳は可</a:t>
          </a:r>
          <a:endParaRPr kumimoji="1" lang="en-US" altLang="ja-JP" sz="1600"/>
        </a:p>
        <a:p>
          <a:r>
            <a:rPr kumimoji="1" lang="ja-JP" altLang="en-US" sz="1600"/>
            <a:t>　　能な限り詳細に記載。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※</a:t>
          </a:r>
          <a:r>
            <a:rPr kumimoji="1" lang="ja-JP" altLang="en-US" sz="1600"/>
            <a:t>必要に応じて行を追加。</a:t>
          </a:r>
        </a:p>
      </xdr:txBody>
    </xdr:sp>
    <xdr:clientData/>
  </xdr:twoCellAnchor>
  <xdr:twoCellAnchor>
    <xdr:from>
      <xdr:col>17</xdr:col>
      <xdr:colOff>672353</xdr:colOff>
      <xdr:row>1</xdr:row>
      <xdr:rowOff>78442</xdr:rowOff>
    </xdr:from>
    <xdr:to>
      <xdr:col>26</xdr:col>
      <xdr:colOff>56030</xdr:colOff>
      <xdr:row>9</xdr:row>
      <xdr:rowOff>168089</xdr:rowOff>
    </xdr:to>
    <xdr:sp macro="" textlink="">
      <xdr:nvSpPr>
        <xdr:cNvPr id="4" name="テキスト ボックス 3"/>
        <xdr:cNvSpPr txBox="1"/>
      </xdr:nvSpPr>
      <xdr:spPr>
        <a:xfrm>
          <a:off x="14283578" y="259417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24</xdr:col>
      <xdr:colOff>130469</xdr:colOff>
      <xdr:row>29</xdr:row>
      <xdr:rowOff>112058</xdr:rowOff>
    </xdr:to>
    <xdr:sp macro="" textlink="">
      <xdr:nvSpPr>
        <xdr:cNvPr id="5" name="テキスト ボックス 4"/>
        <xdr:cNvSpPr txBox="1"/>
      </xdr:nvSpPr>
      <xdr:spPr>
        <a:xfrm>
          <a:off x="14276294" y="4986618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6" name="直線コネクタ 5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31</xdr:row>
      <xdr:rowOff>0</xdr:rowOff>
    </xdr:from>
    <xdr:to>
      <xdr:col>24</xdr:col>
      <xdr:colOff>130469</xdr:colOff>
      <xdr:row>35</xdr:row>
      <xdr:rowOff>22411</xdr:rowOff>
    </xdr:to>
    <xdr:sp macro="" textlink="">
      <xdr:nvSpPr>
        <xdr:cNvPr id="7" name="テキスト ボックス 6"/>
        <xdr:cNvSpPr txBox="1"/>
      </xdr:nvSpPr>
      <xdr:spPr>
        <a:xfrm>
          <a:off x="15665824" y="6196853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14406</xdr:colOff>
      <xdr:row>12</xdr:row>
      <xdr:rowOff>35218</xdr:rowOff>
    </xdr:from>
    <xdr:to>
      <xdr:col>24</xdr:col>
      <xdr:colOff>167287</xdr:colOff>
      <xdr:row>21</xdr:row>
      <xdr:rowOff>112858</xdr:rowOff>
    </xdr:to>
    <xdr:sp macro="" textlink="">
      <xdr:nvSpPr>
        <xdr:cNvPr id="3" name="テキスト ボックス 2"/>
        <xdr:cNvSpPr txBox="1"/>
      </xdr:nvSpPr>
      <xdr:spPr>
        <a:xfrm>
          <a:off x="14311431" y="2826043"/>
          <a:ext cx="4267681" cy="1792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（支出）</a:t>
          </a:r>
          <a:endParaRPr kumimoji="1" lang="en-US" altLang="ja-JP" sz="1600"/>
        </a:p>
        <a:p>
          <a:r>
            <a:rPr kumimoji="1" lang="ja-JP" altLang="en-US" sz="1600"/>
            <a:t>  </a:t>
          </a:r>
          <a:r>
            <a:rPr kumimoji="1" lang="en-US" altLang="ja-JP" sz="1600"/>
            <a:t>※</a:t>
          </a:r>
          <a:r>
            <a:rPr kumimoji="1" lang="ja-JP" altLang="en-US" sz="1600"/>
            <a:t>別シートの記載例を参考に、積算内訳は可</a:t>
          </a:r>
          <a:endParaRPr kumimoji="1" lang="en-US" altLang="ja-JP" sz="1600"/>
        </a:p>
        <a:p>
          <a:r>
            <a:rPr kumimoji="1" lang="ja-JP" altLang="en-US" sz="1600"/>
            <a:t>　　能な限り詳細に記載。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※</a:t>
          </a:r>
          <a:r>
            <a:rPr kumimoji="1" lang="ja-JP" altLang="en-US" sz="1600"/>
            <a:t>必要に応じて行を追加。</a:t>
          </a:r>
        </a:p>
      </xdr:txBody>
    </xdr:sp>
    <xdr:clientData/>
  </xdr:twoCellAnchor>
  <xdr:twoCellAnchor>
    <xdr:from>
      <xdr:col>17</xdr:col>
      <xdr:colOff>672353</xdr:colOff>
      <xdr:row>1</xdr:row>
      <xdr:rowOff>78442</xdr:rowOff>
    </xdr:from>
    <xdr:to>
      <xdr:col>26</xdr:col>
      <xdr:colOff>56030</xdr:colOff>
      <xdr:row>9</xdr:row>
      <xdr:rowOff>168089</xdr:rowOff>
    </xdr:to>
    <xdr:sp macro="" textlink="">
      <xdr:nvSpPr>
        <xdr:cNvPr id="4" name="テキスト ボックス 3"/>
        <xdr:cNvSpPr txBox="1"/>
      </xdr:nvSpPr>
      <xdr:spPr>
        <a:xfrm>
          <a:off x="14283578" y="259417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24</xdr:col>
      <xdr:colOff>130469</xdr:colOff>
      <xdr:row>29</xdr:row>
      <xdr:rowOff>112058</xdr:rowOff>
    </xdr:to>
    <xdr:sp macro="" textlink="">
      <xdr:nvSpPr>
        <xdr:cNvPr id="5" name="テキスト ボックス 4"/>
        <xdr:cNvSpPr txBox="1"/>
      </xdr:nvSpPr>
      <xdr:spPr>
        <a:xfrm>
          <a:off x="14297025" y="5019675"/>
          <a:ext cx="4245269" cy="96930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6" name="直線コネクタ 5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31</xdr:row>
      <xdr:rowOff>0</xdr:rowOff>
    </xdr:from>
    <xdr:to>
      <xdr:col>24</xdr:col>
      <xdr:colOff>130469</xdr:colOff>
      <xdr:row>35</xdr:row>
      <xdr:rowOff>22411</xdr:rowOff>
    </xdr:to>
    <xdr:sp macro="" textlink="">
      <xdr:nvSpPr>
        <xdr:cNvPr id="7" name="テキスト ボックス 6"/>
        <xdr:cNvSpPr txBox="1"/>
      </xdr:nvSpPr>
      <xdr:spPr>
        <a:xfrm>
          <a:off x="15665824" y="6196853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302559</xdr:colOff>
      <xdr:row>4</xdr:row>
      <xdr:rowOff>134470</xdr:rowOff>
    </xdr:from>
    <xdr:to>
      <xdr:col>25</xdr:col>
      <xdr:colOff>425824</xdr:colOff>
      <xdr:row>33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13021235" y="1008529"/>
          <a:ext cx="5591736" cy="51435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○特に留意いただきたいこと</a:t>
          </a:r>
          <a:endParaRPr kumimoji="1" lang="en-US" altLang="ja-JP" sz="1100"/>
        </a:p>
        <a:p>
          <a:r>
            <a:rPr kumimoji="1" lang="ja-JP" altLang="en-US" sz="1100"/>
            <a:t>　・各経費には、見積り書類のどの部分に該当するか、必ず記載してください。</a:t>
          </a:r>
          <a:endParaRPr kumimoji="1" lang="en-US" altLang="ja-JP" sz="1100"/>
        </a:p>
        <a:p>
          <a:r>
            <a:rPr kumimoji="1" lang="ja-JP" altLang="en-US" sz="1100"/>
            <a:t>　　　（例：サーモグラフィ</a:t>
          </a:r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見１ー①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/>
            <a:t>左記記載例をご確認ください。）</a:t>
          </a:r>
          <a:endParaRPr kumimoji="1" lang="en-US" altLang="ja-JP" sz="1100"/>
        </a:p>
        <a:p>
          <a:r>
            <a:rPr kumimoji="1" lang="ja-JP" altLang="en-US" sz="1100"/>
            <a:t>　・見積書類には、経費のどの部分に該当するか、必ず記載してください。</a:t>
          </a:r>
          <a:endParaRPr kumimoji="1" lang="en-US" altLang="ja-JP" sz="1100"/>
        </a:p>
        <a:p>
          <a:r>
            <a:rPr kumimoji="1" lang="ja-JP" altLang="en-US" sz="1100"/>
            <a:t>　　また、該当経費にマーカーを引くなど、スムーズに確認できるよう工夫してください。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（例１：見積りと経費が１対１対応の場合）　　</a:t>
          </a:r>
          <a:r>
            <a:rPr kumimoji="1" lang="ja-JP" altLang="en-US" sz="1100" baseline="0"/>
            <a:t>   </a:t>
          </a:r>
          <a:r>
            <a:rPr kumimoji="1" lang="ja-JP" altLang="en-US" sz="1100"/>
            <a:t>（例２：見積内に複数の該当経費がある場合）</a:t>
          </a:r>
        </a:p>
      </xdr:txBody>
    </xdr:sp>
    <xdr:clientData/>
  </xdr:twoCellAnchor>
  <xdr:twoCellAnchor>
    <xdr:from>
      <xdr:col>21</xdr:col>
      <xdr:colOff>605118</xdr:colOff>
      <xdr:row>22</xdr:row>
      <xdr:rowOff>11206</xdr:rowOff>
    </xdr:from>
    <xdr:to>
      <xdr:col>23</xdr:col>
      <xdr:colOff>481854</xdr:colOff>
      <xdr:row>23</xdr:row>
      <xdr:rowOff>33617</xdr:rowOff>
    </xdr:to>
    <xdr:sp macro="" textlink="">
      <xdr:nvSpPr>
        <xdr:cNvPr id="10" name="テキスト ボックス 9"/>
        <xdr:cNvSpPr txBox="1"/>
      </xdr:nvSpPr>
      <xdr:spPr>
        <a:xfrm>
          <a:off x="16058030" y="4067735"/>
          <a:ext cx="1243853" cy="1905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21</xdr:col>
      <xdr:colOff>459441</xdr:colOff>
      <xdr:row>13</xdr:row>
      <xdr:rowOff>11206</xdr:rowOff>
    </xdr:from>
    <xdr:to>
      <xdr:col>24</xdr:col>
      <xdr:colOff>560294</xdr:colOff>
      <xdr:row>31</xdr:row>
      <xdr:rowOff>145676</xdr:rowOff>
    </xdr:to>
    <xdr:sp macro="" textlink="">
      <xdr:nvSpPr>
        <xdr:cNvPr id="5" name="テキスト ボックス 4"/>
        <xdr:cNvSpPr txBox="1"/>
      </xdr:nvSpPr>
      <xdr:spPr>
        <a:xfrm>
          <a:off x="15912353" y="2554941"/>
          <a:ext cx="2151529" cy="33393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御見積書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　　　　　　　　　　　　　　　　</a:t>
          </a:r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en-US" sz="900">
              <a:solidFill>
                <a:srgbClr val="FF0000"/>
              </a:solidFill>
            </a:rPr>
            <a:t>見２ー①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　　　　　　　　　　　　　　　　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　　　　　　　　　　　　　　　　</a:t>
          </a:r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en-US" sz="900">
              <a:solidFill>
                <a:srgbClr val="FF0000"/>
              </a:solidFill>
            </a:rPr>
            <a:t>見２ー②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560294</xdr:colOff>
      <xdr:row>18</xdr:row>
      <xdr:rowOff>56030</xdr:rowOff>
    </xdr:from>
    <xdr:to>
      <xdr:col>23</xdr:col>
      <xdr:colOff>437030</xdr:colOff>
      <xdr:row>19</xdr:row>
      <xdr:rowOff>78441</xdr:rowOff>
    </xdr:to>
    <xdr:sp macro="" textlink="">
      <xdr:nvSpPr>
        <xdr:cNvPr id="6" name="テキスト ボックス 5"/>
        <xdr:cNvSpPr txBox="1"/>
      </xdr:nvSpPr>
      <xdr:spPr>
        <a:xfrm>
          <a:off x="16013206" y="3440206"/>
          <a:ext cx="1243853" cy="1905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313655</xdr:rowOff>
    </xdr:to>
    <xdr:cxnSp macro="">
      <xdr:nvCxnSpPr>
        <xdr:cNvPr id="4" name="直線コネクタ 3"/>
        <xdr:cNvCxnSpPr/>
      </xdr:nvCxnSpPr>
      <xdr:spPr>
        <a:xfrm>
          <a:off x="0" y="179294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448237</xdr:colOff>
      <xdr:row>12</xdr:row>
      <xdr:rowOff>168087</xdr:rowOff>
    </xdr:from>
    <xdr:to>
      <xdr:col>20</xdr:col>
      <xdr:colOff>549088</xdr:colOff>
      <xdr:row>31</xdr:row>
      <xdr:rowOff>134470</xdr:rowOff>
    </xdr:to>
    <xdr:sp macro="" textlink="">
      <xdr:nvSpPr>
        <xdr:cNvPr id="3" name="テキスト ボックス 2"/>
        <xdr:cNvSpPr txBox="1"/>
      </xdr:nvSpPr>
      <xdr:spPr>
        <a:xfrm>
          <a:off x="13166913" y="2543734"/>
          <a:ext cx="2151528" cy="333935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見１－①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御見積書</a:t>
          </a:r>
        </a:p>
      </xdr:txBody>
    </xdr:sp>
    <xdr:clientData/>
  </xdr:twoCellAnchor>
  <xdr:twoCellAnchor>
    <xdr:from>
      <xdr:col>21</xdr:col>
      <xdr:colOff>526676</xdr:colOff>
      <xdr:row>19</xdr:row>
      <xdr:rowOff>156883</xdr:rowOff>
    </xdr:from>
    <xdr:to>
      <xdr:col>23</xdr:col>
      <xdr:colOff>549089</xdr:colOff>
      <xdr:row>21</xdr:row>
      <xdr:rowOff>56030</xdr:rowOff>
    </xdr:to>
    <xdr:sp macro="" textlink="">
      <xdr:nvSpPr>
        <xdr:cNvPr id="8" name="テキスト ボックス 7"/>
        <xdr:cNvSpPr txBox="1"/>
      </xdr:nvSpPr>
      <xdr:spPr>
        <a:xfrm>
          <a:off x="15979588" y="3709148"/>
          <a:ext cx="1389530" cy="235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マスク　　　　　　　○○円</a:t>
          </a:r>
        </a:p>
      </xdr:txBody>
    </xdr:sp>
    <xdr:clientData/>
  </xdr:twoCellAnchor>
  <xdr:twoCellAnchor>
    <xdr:from>
      <xdr:col>21</xdr:col>
      <xdr:colOff>515470</xdr:colOff>
      <xdr:row>18</xdr:row>
      <xdr:rowOff>56030</xdr:rowOff>
    </xdr:from>
    <xdr:to>
      <xdr:col>23</xdr:col>
      <xdr:colOff>537883</xdr:colOff>
      <xdr:row>19</xdr:row>
      <xdr:rowOff>123264</xdr:rowOff>
    </xdr:to>
    <xdr:sp macro="" textlink="">
      <xdr:nvSpPr>
        <xdr:cNvPr id="9" name="テキスト ボックス 8"/>
        <xdr:cNvSpPr txBox="1"/>
      </xdr:nvSpPr>
      <xdr:spPr>
        <a:xfrm>
          <a:off x="15968382" y="3440206"/>
          <a:ext cx="1389530" cy="235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サーモグラフィ　　○○円</a:t>
          </a:r>
        </a:p>
      </xdr:txBody>
    </xdr:sp>
    <xdr:clientData/>
  </xdr:twoCellAnchor>
  <xdr:twoCellAnchor>
    <xdr:from>
      <xdr:col>21</xdr:col>
      <xdr:colOff>526677</xdr:colOff>
      <xdr:row>21</xdr:row>
      <xdr:rowOff>112060</xdr:rowOff>
    </xdr:from>
    <xdr:to>
      <xdr:col>23</xdr:col>
      <xdr:colOff>515471</xdr:colOff>
      <xdr:row>22</xdr:row>
      <xdr:rowOff>145678</xdr:rowOff>
    </xdr:to>
    <xdr:sp macro="" textlink="">
      <xdr:nvSpPr>
        <xdr:cNvPr id="7" name="テキスト ボックス 6"/>
        <xdr:cNvSpPr txBox="1"/>
      </xdr:nvSpPr>
      <xdr:spPr>
        <a:xfrm>
          <a:off x="15979589" y="4000501"/>
          <a:ext cx="1355911" cy="20170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消毒液　　　　 　　○○円</a:t>
          </a:r>
        </a:p>
      </xdr:txBody>
    </xdr:sp>
    <xdr:clientData/>
  </xdr:twoCellAnchor>
  <xdr:twoCellAnchor>
    <xdr:from>
      <xdr:col>17</xdr:col>
      <xdr:colOff>212911</xdr:colOff>
      <xdr:row>3</xdr:row>
      <xdr:rowOff>190501</xdr:rowOff>
    </xdr:from>
    <xdr:to>
      <xdr:col>21</xdr:col>
      <xdr:colOff>649940</xdr:colOff>
      <xdr:row>4</xdr:row>
      <xdr:rowOff>156882</xdr:rowOff>
    </xdr:to>
    <xdr:sp macro="" textlink="">
      <xdr:nvSpPr>
        <xdr:cNvPr id="11" name="テキスト ボックス 10"/>
        <xdr:cNvSpPr txBox="1"/>
      </xdr:nvSpPr>
      <xdr:spPr>
        <a:xfrm>
          <a:off x="12931587" y="717177"/>
          <a:ext cx="3171265" cy="31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以下、必ずご確認ください。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302559</xdr:colOff>
      <xdr:row>4</xdr:row>
      <xdr:rowOff>134470</xdr:rowOff>
    </xdr:from>
    <xdr:to>
      <xdr:col>25</xdr:col>
      <xdr:colOff>425824</xdr:colOff>
      <xdr:row>33</xdr:row>
      <xdr:rowOff>67235</xdr:rowOff>
    </xdr:to>
    <xdr:sp macro="" textlink="">
      <xdr:nvSpPr>
        <xdr:cNvPr id="2" name="テキスト ボックス 1"/>
        <xdr:cNvSpPr txBox="1"/>
      </xdr:nvSpPr>
      <xdr:spPr>
        <a:xfrm>
          <a:off x="13027959" y="1001245"/>
          <a:ext cx="5609665" cy="50762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○特に留意いただきたいこと</a:t>
          </a:r>
          <a:endParaRPr kumimoji="1" lang="en-US" altLang="ja-JP" sz="1100"/>
        </a:p>
        <a:p>
          <a:r>
            <a:rPr kumimoji="1" lang="ja-JP" altLang="en-US" sz="1100"/>
            <a:t>　・各経費には、見積り書類のどの部分に該当するか、必ず記載してください。</a:t>
          </a:r>
          <a:endParaRPr kumimoji="1" lang="en-US" altLang="ja-JP" sz="1100"/>
        </a:p>
        <a:p>
          <a:r>
            <a:rPr kumimoji="1" lang="ja-JP" altLang="en-US" sz="1100"/>
            <a:t>　　　（例：サーモグラフィ</a:t>
          </a:r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見１ー①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ja-JP" altLang="en-US" sz="1100"/>
            <a:t>左記記載例をご確認ください。）</a:t>
          </a:r>
          <a:endParaRPr kumimoji="1" lang="en-US" altLang="ja-JP" sz="1100"/>
        </a:p>
        <a:p>
          <a:r>
            <a:rPr kumimoji="1" lang="ja-JP" altLang="en-US" sz="1100"/>
            <a:t>　・見積書類には、経費のどの部分に該当するか、必ず記載してください。</a:t>
          </a:r>
          <a:endParaRPr kumimoji="1" lang="en-US" altLang="ja-JP" sz="1100"/>
        </a:p>
        <a:p>
          <a:r>
            <a:rPr kumimoji="1" lang="ja-JP" altLang="en-US" sz="1100"/>
            <a:t>　　また、該当経費にマーカーを引くなど、スムーズに確認できるよう工夫してください。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（例１：見積りと経費が１対１対応の場合）　　</a:t>
          </a:r>
          <a:r>
            <a:rPr kumimoji="1" lang="ja-JP" altLang="en-US" sz="1100" baseline="0"/>
            <a:t>   </a:t>
          </a:r>
          <a:r>
            <a:rPr kumimoji="1" lang="ja-JP" altLang="en-US" sz="1100"/>
            <a:t>（例２：見積内に複数の該当経費がある場合）</a:t>
          </a:r>
        </a:p>
      </xdr:txBody>
    </xdr:sp>
    <xdr:clientData/>
  </xdr:twoCellAnchor>
  <xdr:twoCellAnchor>
    <xdr:from>
      <xdr:col>21</xdr:col>
      <xdr:colOff>605118</xdr:colOff>
      <xdr:row>22</xdr:row>
      <xdr:rowOff>11206</xdr:rowOff>
    </xdr:from>
    <xdr:to>
      <xdr:col>23</xdr:col>
      <xdr:colOff>481854</xdr:colOff>
      <xdr:row>23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16073718" y="3964081"/>
          <a:ext cx="1248336" cy="193861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21</xdr:col>
      <xdr:colOff>459441</xdr:colOff>
      <xdr:row>13</xdr:row>
      <xdr:rowOff>11206</xdr:rowOff>
    </xdr:from>
    <xdr:to>
      <xdr:col>24</xdr:col>
      <xdr:colOff>560294</xdr:colOff>
      <xdr:row>31</xdr:row>
      <xdr:rowOff>145676</xdr:rowOff>
    </xdr:to>
    <xdr:sp macro="" textlink="">
      <xdr:nvSpPr>
        <xdr:cNvPr id="4" name="テキスト ボックス 3"/>
        <xdr:cNvSpPr txBox="1"/>
      </xdr:nvSpPr>
      <xdr:spPr>
        <a:xfrm>
          <a:off x="15928041" y="2421031"/>
          <a:ext cx="2158253" cy="33920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御見積書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　　　　　　　　　　　　　　　　　　</a:t>
          </a:r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en-US" sz="900">
              <a:solidFill>
                <a:srgbClr val="FF0000"/>
              </a:solidFill>
            </a:rPr>
            <a:t>見２ー①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　　　　　　　　　　　　　　　　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　　　　　　　　　　　　　　　　</a:t>
          </a:r>
          <a:r>
            <a:rPr kumimoji="1" lang="en-US" altLang="ja-JP" sz="900">
              <a:solidFill>
                <a:srgbClr val="FF0000"/>
              </a:solidFill>
            </a:rPr>
            <a:t>【</a:t>
          </a:r>
          <a:r>
            <a:rPr kumimoji="1" lang="ja-JP" altLang="en-US" sz="900">
              <a:solidFill>
                <a:srgbClr val="FF0000"/>
              </a:solidFill>
            </a:rPr>
            <a:t>見２ー②</a:t>
          </a:r>
          <a:r>
            <a:rPr kumimoji="1" lang="en-US" altLang="ja-JP" sz="900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900">
            <a:solidFill>
              <a:srgbClr val="FF0000"/>
            </a:solidFill>
          </a:endParaRPr>
        </a:p>
        <a:p>
          <a:pPr algn="l"/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560294</xdr:colOff>
      <xdr:row>18</xdr:row>
      <xdr:rowOff>56030</xdr:rowOff>
    </xdr:from>
    <xdr:to>
      <xdr:col>23</xdr:col>
      <xdr:colOff>437030</xdr:colOff>
      <xdr:row>19</xdr:row>
      <xdr:rowOff>78441</xdr:rowOff>
    </xdr:to>
    <xdr:sp macro="" textlink="">
      <xdr:nvSpPr>
        <xdr:cNvPr id="5" name="テキスト ボックス 4"/>
        <xdr:cNvSpPr txBox="1"/>
      </xdr:nvSpPr>
      <xdr:spPr>
        <a:xfrm>
          <a:off x="16028894" y="3323105"/>
          <a:ext cx="1248336" cy="193861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313655</xdr:rowOff>
    </xdr:to>
    <xdr:cxnSp macro="">
      <xdr:nvCxnSpPr>
        <xdr:cNvPr id="6" name="直線コネクタ 5"/>
        <xdr:cNvCxnSpPr/>
      </xdr:nvCxnSpPr>
      <xdr:spPr>
        <a:xfrm>
          <a:off x="0" y="180975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448237</xdr:colOff>
      <xdr:row>12</xdr:row>
      <xdr:rowOff>168087</xdr:rowOff>
    </xdr:from>
    <xdr:to>
      <xdr:col>20</xdr:col>
      <xdr:colOff>549088</xdr:colOff>
      <xdr:row>31</xdr:row>
      <xdr:rowOff>134470</xdr:rowOff>
    </xdr:to>
    <xdr:sp macro="" textlink="">
      <xdr:nvSpPr>
        <xdr:cNvPr id="7" name="テキスト ボックス 6"/>
        <xdr:cNvSpPr txBox="1"/>
      </xdr:nvSpPr>
      <xdr:spPr>
        <a:xfrm>
          <a:off x="13173637" y="2406462"/>
          <a:ext cx="2158251" cy="339538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>
              <a:solidFill>
                <a:srgbClr val="FF0000"/>
              </a:solidFill>
            </a:rPr>
            <a:t>【</a:t>
          </a:r>
          <a:r>
            <a:rPr kumimoji="1" lang="ja-JP" altLang="en-US" sz="1100">
              <a:solidFill>
                <a:srgbClr val="FF0000"/>
              </a:solidFill>
            </a:rPr>
            <a:t>見１－①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</a:p>
        <a:p>
          <a:pPr algn="r"/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御見積書</a:t>
          </a:r>
        </a:p>
      </xdr:txBody>
    </xdr:sp>
    <xdr:clientData/>
  </xdr:twoCellAnchor>
  <xdr:twoCellAnchor>
    <xdr:from>
      <xdr:col>21</xdr:col>
      <xdr:colOff>526676</xdr:colOff>
      <xdr:row>19</xdr:row>
      <xdr:rowOff>156883</xdr:rowOff>
    </xdr:from>
    <xdr:to>
      <xdr:col>23</xdr:col>
      <xdr:colOff>549089</xdr:colOff>
      <xdr:row>21</xdr:row>
      <xdr:rowOff>56030</xdr:rowOff>
    </xdr:to>
    <xdr:sp macro="" textlink="">
      <xdr:nvSpPr>
        <xdr:cNvPr id="8" name="テキスト ボックス 7"/>
        <xdr:cNvSpPr txBox="1"/>
      </xdr:nvSpPr>
      <xdr:spPr>
        <a:xfrm>
          <a:off x="15995276" y="3595408"/>
          <a:ext cx="1394013" cy="242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///////</a:t>
          </a:r>
          <a:r>
            <a:rPr kumimoji="1" lang="ja-JP" altLang="en-US" sz="900"/>
            <a:t>　　　　　　　○○円</a:t>
          </a:r>
        </a:p>
      </xdr:txBody>
    </xdr:sp>
    <xdr:clientData/>
  </xdr:twoCellAnchor>
  <xdr:twoCellAnchor>
    <xdr:from>
      <xdr:col>21</xdr:col>
      <xdr:colOff>515470</xdr:colOff>
      <xdr:row>18</xdr:row>
      <xdr:rowOff>56030</xdr:rowOff>
    </xdr:from>
    <xdr:to>
      <xdr:col>23</xdr:col>
      <xdr:colOff>537883</xdr:colOff>
      <xdr:row>19</xdr:row>
      <xdr:rowOff>123264</xdr:rowOff>
    </xdr:to>
    <xdr:sp macro="" textlink="">
      <xdr:nvSpPr>
        <xdr:cNvPr id="9" name="テキスト ボックス 8"/>
        <xdr:cNvSpPr txBox="1"/>
      </xdr:nvSpPr>
      <xdr:spPr>
        <a:xfrm>
          <a:off x="15984070" y="3323105"/>
          <a:ext cx="1394013" cy="238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サーモグラフィ　　○○円</a:t>
          </a:r>
        </a:p>
      </xdr:txBody>
    </xdr:sp>
    <xdr:clientData/>
  </xdr:twoCellAnchor>
  <xdr:twoCellAnchor>
    <xdr:from>
      <xdr:col>21</xdr:col>
      <xdr:colOff>526677</xdr:colOff>
      <xdr:row>21</xdr:row>
      <xdr:rowOff>112060</xdr:rowOff>
    </xdr:from>
    <xdr:to>
      <xdr:col>23</xdr:col>
      <xdr:colOff>515471</xdr:colOff>
      <xdr:row>22</xdr:row>
      <xdr:rowOff>145678</xdr:rowOff>
    </xdr:to>
    <xdr:sp macro="" textlink="">
      <xdr:nvSpPr>
        <xdr:cNvPr id="10" name="テキスト ボックス 9"/>
        <xdr:cNvSpPr txBox="1"/>
      </xdr:nvSpPr>
      <xdr:spPr>
        <a:xfrm>
          <a:off x="15995277" y="3893485"/>
          <a:ext cx="1360394" cy="205068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消毒液　　　　 　　○○円</a:t>
          </a:r>
        </a:p>
      </xdr:txBody>
    </xdr:sp>
    <xdr:clientData/>
  </xdr:twoCellAnchor>
  <xdr:twoCellAnchor>
    <xdr:from>
      <xdr:col>17</xdr:col>
      <xdr:colOff>212911</xdr:colOff>
      <xdr:row>3</xdr:row>
      <xdr:rowOff>190501</xdr:rowOff>
    </xdr:from>
    <xdr:to>
      <xdr:col>21</xdr:col>
      <xdr:colOff>649940</xdr:colOff>
      <xdr:row>4</xdr:row>
      <xdr:rowOff>156882</xdr:rowOff>
    </xdr:to>
    <xdr:sp macro="" textlink="">
      <xdr:nvSpPr>
        <xdr:cNvPr id="11" name="テキスト ボックス 10"/>
        <xdr:cNvSpPr txBox="1"/>
      </xdr:nvSpPr>
      <xdr:spPr>
        <a:xfrm>
          <a:off x="12938311" y="714376"/>
          <a:ext cx="3180229" cy="309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以下、必ずご確認ください。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122464</xdr:colOff>
      <xdr:row>3</xdr:row>
      <xdr:rowOff>176892</xdr:rowOff>
    </xdr:from>
    <xdr:to>
      <xdr:col>14</xdr:col>
      <xdr:colOff>503465</xdr:colOff>
      <xdr:row>7</xdr:row>
      <xdr:rowOff>217714</xdr:rowOff>
    </xdr:to>
    <xdr:sp macro="" textlink="">
      <xdr:nvSpPr>
        <xdr:cNvPr id="3" name="テキスト ボックス 2"/>
        <xdr:cNvSpPr txBox="1"/>
      </xdr:nvSpPr>
      <xdr:spPr>
        <a:xfrm>
          <a:off x="11824607" y="843642"/>
          <a:ext cx="3483429" cy="123825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当該シート編集不可</a:t>
          </a: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lang="ja-JP" altLang="ja-JP" sz="16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149680</xdr:colOff>
      <xdr:row>4</xdr:row>
      <xdr:rowOff>13608</xdr:rowOff>
    </xdr:from>
    <xdr:to>
      <xdr:col>14</xdr:col>
      <xdr:colOff>530681</xdr:colOff>
      <xdr:row>7</xdr:row>
      <xdr:rowOff>176893</xdr:rowOff>
    </xdr:to>
    <xdr:sp macro="" textlink="">
      <xdr:nvSpPr>
        <xdr:cNvPr id="4" name="テキスト ボックス 3"/>
        <xdr:cNvSpPr txBox="1"/>
      </xdr:nvSpPr>
      <xdr:spPr>
        <a:xfrm>
          <a:off x="11851823" y="857251"/>
          <a:ext cx="3483429" cy="118382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当該シート編集不可</a:t>
          </a: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lang="ja-JP" altLang="ja-JP" sz="16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122465</xdr:colOff>
      <xdr:row>4</xdr:row>
      <xdr:rowOff>0</xdr:rowOff>
    </xdr:from>
    <xdr:to>
      <xdr:col>14</xdr:col>
      <xdr:colOff>503466</xdr:colOff>
      <xdr:row>7</xdr:row>
      <xdr:rowOff>68035</xdr:rowOff>
    </xdr:to>
    <xdr:sp macro="" textlink="">
      <xdr:nvSpPr>
        <xdr:cNvPr id="3" name="テキスト ボックス 2"/>
        <xdr:cNvSpPr txBox="1"/>
      </xdr:nvSpPr>
      <xdr:spPr>
        <a:xfrm>
          <a:off x="11824608" y="843643"/>
          <a:ext cx="3483429" cy="108857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当該シート編集不可</a:t>
          </a: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149679</xdr:colOff>
      <xdr:row>3</xdr:row>
      <xdr:rowOff>149679</xdr:rowOff>
    </xdr:from>
    <xdr:to>
      <xdr:col>14</xdr:col>
      <xdr:colOff>530680</xdr:colOff>
      <xdr:row>7</xdr:row>
      <xdr:rowOff>40822</xdr:rowOff>
    </xdr:to>
    <xdr:sp macro="" textlink="">
      <xdr:nvSpPr>
        <xdr:cNvPr id="3" name="テキスト ボックス 2"/>
        <xdr:cNvSpPr txBox="1"/>
      </xdr:nvSpPr>
      <xdr:spPr>
        <a:xfrm>
          <a:off x="11851822" y="816429"/>
          <a:ext cx="3483429" cy="10885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当該シート編集不可</a:t>
          </a:r>
          <a:r>
            <a:rPr kumimoji="1" lang="en-US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各セルには</a:t>
          </a:r>
          <a:r>
            <a:rPr kumimoji="1" lang="ja-JP" altLang="en-US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</a:t>
          </a:r>
          <a:r>
            <a:rPr kumimoji="1"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計算式を設定中。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4" name="直線コネクタ 3"/>
        <xdr:cNvCxnSpPr/>
      </xdr:nvCxnSpPr>
      <xdr:spPr>
        <a:xfrm>
          <a:off x="0" y="23067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638736</xdr:colOff>
      <xdr:row>10</xdr:row>
      <xdr:rowOff>156881</xdr:rowOff>
    </xdr:from>
    <xdr:to>
      <xdr:col>24</xdr:col>
      <xdr:colOff>85646</xdr:colOff>
      <xdr:row>20</xdr:row>
      <xdr:rowOff>118460</xdr:rowOff>
    </xdr:to>
    <xdr:sp macro="" textlink="">
      <xdr:nvSpPr>
        <xdr:cNvPr id="5" name="テキスト ボックス 4"/>
        <xdr:cNvSpPr txBox="1"/>
      </xdr:nvSpPr>
      <xdr:spPr>
        <a:xfrm>
          <a:off x="14231471" y="2554940"/>
          <a:ext cx="4231822" cy="187778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（支出）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別シートの記載例を参考に、積算内訳は可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能な限り詳細に記載。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必要に応じて行を追加。</a:t>
          </a:r>
        </a:p>
      </xdr:txBody>
    </xdr:sp>
    <xdr:clientData/>
  </xdr:twoCellAnchor>
  <xdr:twoCellAnchor>
    <xdr:from>
      <xdr:col>17</xdr:col>
      <xdr:colOff>627528</xdr:colOff>
      <xdr:row>1</xdr:row>
      <xdr:rowOff>0</xdr:rowOff>
    </xdr:from>
    <xdr:to>
      <xdr:col>26</xdr:col>
      <xdr:colOff>11205</xdr:colOff>
      <xdr:row>9</xdr:row>
      <xdr:rowOff>89647</xdr:rowOff>
    </xdr:to>
    <xdr:sp macro="" textlink="">
      <xdr:nvSpPr>
        <xdr:cNvPr id="6" name="テキスト ボックス 5"/>
        <xdr:cNvSpPr txBox="1"/>
      </xdr:nvSpPr>
      <xdr:spPr>
        <a:xfrm>
          <a:off x="13447057" y="179294"/>
          <a:ext cx="5535707" cy="206188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649942</xdr:colOff>
      <xdr:row>23</xdr:row>
      <xdr:rowOff>22412</xdr:rowOff>
    </xdr:from>
    <xdr:to>
      <xdr:col>24</xdr:col>
      <xdr:colOff>96852</xdr:colOff>
      <xdr:row>28</xdr:row>
      <xdr:rowOff>134469</xdr:rowOff>
    </xdr:to>
    <xdr:sp macro="" textlink="">
      <xdr:nvSpPr>
        <xdr:cNvPr id="8" name="テキスト ボックス 7"/>
        <xdr:cNvSpPr txBox="1"/>
      </xdr:nvSpPr>
      <xdr:spPr>
        <a:xfrm>
          <a:off x="14242677" y="4840941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24</xdr:col>
      <xdr:colOff>130469</xdr:colOff>
      <xdr:row>34</xdr:row>
      <xdr:rowOff>22411</xdr:rowOff>
    </xdr:to>
    <xdr:sp macro="" textlink="">
      <xdr:nvSpPr>
        <xdr:cNvPr id="7" name="テキスト ボックス 6"/>
        <xdr:cNvSpPr txBox="1"/>
      </xdr:nvSpPr>
      <xdr:spPr>
        <a:xfrm>
          <a:off x="15665824" y="6028765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9" name="直線コネクタ 8"/>
        <xdr:cNvCxnSpPr/>
      </xdr:nvCxnSpPr>
      <xdr:spPr>
        <a:xfrm>
          <a:off x="0" y="190500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664348</xdr:colOff>
      <xdr:row>11</xdr:row>
      <xdr:rowOff>102454</xdr:rowOff>
    </xdr:from>
    <xdr:to>
      <xdr:col>24</xdr:col>
      <xdr:colOff>133670</xdr:colOff>
      <xdr:row>20</xdr:row>
      <xdr:rowOff>146476</xdr:rowOff>
    </xdr:to>
    <xdr:sp macro="" textlink="">
      <xdr:nvSpPr>
        <xdr:cNvPr id="2" name="テキスト ボックス 1"/>
        <xdr:cNvSpPr txBox="1"/>
      </xdr:nvSpPr>
      <xdr:spPr>
        <a:xfrm>
          <a:off x="14257083" y="2679807"/>
          <a:ext cx="4254234" cy="1780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（支出）</a:t>
          </a:r>
          <a:endParaRPr kumimoji="1" lang="en-US" altLang="ja-JP" sz="1600"/>
        </a:p>
        <a:p>
          <a:r>
            <a:rPr kumimoji="1" lang="ja-JP" altLang="en-US" sz="1600"/>
            <a:t>  </a:t>
          </a:r>
          <a:r>
            <a:rPr kumimoji="1" lang="en-US" altLang="ja-JP" sz="1600"/>
            <a:t>※</a:t>
          </a:r>
          <a:r>
            <a:rPr kumimoji="1" lang="ja-JP" altLang="en-US" sz="1600"/>
            <a:t>別シートの記載例を参考に、積算内訳は可</a:t>
          </a:r>
          <a:endParaRPr kumimoji="1" lang="en-US" altLang="ja-JP" sz="1600"/>
        </a:p>
        <a:p>
          <a:r>
            <a:rPr kumimoji="1" lang="ja-JP" altLang="en-US" sz="1600"/>
            <a:t>　　能な限り詳細に記載。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※</a:t>
          </a:r>
          <a:r>
            <a:rPr kumimoji="1" lang="ja-JP" altLang="en-US" sz="1600"/>
            <a:t>必要に応じて行を追加。</a:t>
          </a:r>
        </a:p>
      </xdr:txBody>
    </xdr:sp>
    <xdr:clientData/>
  </xdr:twoCellAnchor>
  <xdr:twoCellAnchor>
    <xdr:from>
      <xdr:col>17</xdr:col>
      <xdr:colOff>672353</xdr:colOff>
      <xdr:row>1</xdr:row>
      <xdr:rowOff>78442</xdr:rowOff>
    </xdr:from>
    <xdr:to>
      <xdr:col>26</xdr:col>
      <xdr:colOff>56030</xdr:colOff>
      <xdr:row>9</xdr:row>
      <xdr:rowOff>168089</xdr:rowOff>
    </xdr:to>
    <xdr:sp macro="" textlink="">
      <xdr:nvSpPr>
        <xdr:cNvPr id="6" name="テキスト ボックス 5"/>
        <xdr:cNvSpPr txBox="1"/>
      </xdr:nvSpPr>
      <xdr:spPr>
        <a:xfrm>
          <a:off x="13379824" y="257736"/>
          <a:ext cx="5535706" cy="206188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33618</xdr:colOff>
      <xdr:row>23</xdr:row>
      <xdr:rowOff>145677</xdr:rowOff>
    </xdr:from>
    <xdr:to>
      <xdr:col>24</xdr:col>
      <xdr:colOff>164087</xdr:colOff>
      <xdr:row>29</xdr:row>
      <xdr:rowOff>89646</xdr:rowOff>
    </xdr:to>
    <xdr:sp macro="" textlink="">
      <xdr:nvSpPr>
        <xdr:cNvPr id="7" name="テキスト ボックス 6"/>
        <xdr:cNvSpPr txBox="1"/>
      </xdr:nvSpPr>
      <xdr:spPr>
        <a:xfrm>
          <a:off x="14309912" y="4964206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24</xdr:col>
      <xdr:colOff>130469</xdr:colOff>
      <xdr:row>35</xdr:row>
      <xdr:rowOff>22411</xdr:rowOff>
    </xdr:to>
    <xdr:sp macro="" textlink="">
      <xdr:nvSpPr>
        <xdr:cNvPr id="8" name="テキスト ボックス 7"/>
        <xdr:cNvSpPr txBox="1"/>
      </xdr:nvSpPr>
      <xdr:spPr>
        <a:xfrm>
          <a:off x="15665824" y="6196853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664348</xdr:colOff>
      <xdr:row>11</xdr:row>
      <xdr:rowOff>102454</xdr:rowOff>
    </xdr:from>
    <xdr:to>
      <xdr:col>24</xdr:col>
      <xdr:colOff>133670</xdr:colOff>
      <xdr:row>20</xdr:row>
      <xdr:rowOff>146476</xdr:rowOff>
    </xdr:to>
    <xdr:sp macro="" textlink="">
      <xdr:nvSpPr>
        <xdr:cNvPr id="3" name="テキスト ボックス 2"/>
        <xdr:cNvSpPr txBox="1"/>
      </xdr:nvSpPr>
      <xdr:spPr>
        <a:xfrm>
          <a:off x="14275573" y="2693254"/>
          <a:ext cx="4269922" cy="17870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（支出）</a:t>
          </a:r>
          <a:endParaRPr kumimoji="1" lang="en-US" altLang="ja-JP" sz="1600"/>
        </a:p>
        <a:p>
          <a:r>
            <a:rPr kumimoji="1" lang="ja-JP" altLang="en-US" sz="1600"/>
            <a:t>  </a:t>
          </a:r>
          <a:r>
            <a:rPr kumimoji="1" lang="en-US" altLang="ja-JP" sz="1600"/>
            <a:t>※</a:t>
          </a:r>
          <a:r>
            <a:rPr kumimoji="1" lang="ja-JP" altLang="en-US" sz="1600"/>
            <a:t>別シートの記載例を参考に、積算内訳は可</a:t>
          </a:r>
          <a:endParaRPr kumimoji="1" lang="en-US" altLang="ja-JP" sz="1600"/>
        </a:p>
        <a:p>
          <a:r>
            <a:rPr kumimoji="1" lang="ja-JP" altLang="en-US" sz="1600"/>
            <a:t>　　能な限り詳細に記載。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　</a:t>
          </a:r>
          <a:r>
            <a:rPr kumimoji="1" lang="en-US" altLang="ja-JP" sz="1600"/>
            <a:t>※</a:t>
          </a:r>
          <a:r>
            <a:rPr kumimoji="1" lang="ja-JP" altLang="en-US" sz="1600"/>
            <a:t>必要に応じて行を追加。</a:t>
          </a:r>
        </a:p>
      </xdr:txBody>
    </xdr:sp>
    <xdr:clientData/>
  </xdr:twoCellAnchor>
  <xdr:twoCellAnchor>
    <xdr:from>
      <xdr:col>17</xdr:col>
      <xdr:colOff>672353</xdr:colOff>
      <xdr:row>1</xdr:row>
      <xdr:rowOff>78442</xdr:rowOff>
    </xdr:from>
    <xdr:to>
      <xdr:col>26</xdr:col>
      <xdr:colOff>56030</xdr:colOff>
      <xdr:row>9</xdr:row>
      <xdr:rowOff>168089</xdr:rowOff>
    </xdr:to>
    <xdr:sp macro="" textlink="">
      <xdr:nvSpPr>
        <xdr:cNvPr id="4" name="テキスト ボックス 3"/>
        <xdr:cNvSpPr txBox="1"/>
      </xdr:nvSpPr>
      <xdr:spPr>
        <a:xfrm>
          <a:off x="14283578" y="259417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33618</xdr:colOff>
      <xdr:row>23</xdr:row>
      <xdr:rowOff>145677</xdr:rowOff>
    </xdr:from>
    <xdr:to>
      <xdr:col>24</xdr:col>
      <xdr:colOff>164087</xdr:colOff>
      <xdr:row>29</xdr:row>
      <xdr:rowOff>89646</xdr:rowOff>
    </xdr:to>
    <xdr:sp macro="" textlink="">
      <xdr:nvSpPr>
        <xdr:cNvPr id="5" name="テキスト ボックス 4"/>
        <xdr:cNvSpPr txBox="1"/>
      </xdr:nvSpPr>
      <xdr:spPr>
        <a:xfrm>
          <a:off x="14330643" y="4993902"/>
          <a:ext cx="4245269" cy="9726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24</xdr:col>
      <xdr:colOff>130469</xdr:colOff>
      <xdr:row>35</xdr:row>
      <xdr:rowOff>22411</xdr:rowOff>
    </xdr:to>
    <xdr:sp macro="" textlink="">
      <xdr:nvSpPr>
        <xdr:cNvPr id="6" name="テキスト ボックス 5"/>
        <xdr:cNvSpPr txBox="1"/>
      </xdr:nvSpPr>
      <xdr:spPr>
        <a:xfrm>
          <a:off x="15665824" y="6196853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11206</xdr:rowOff>
    </xdr:from>
    <xdr:to>
      <xdr:col>1</xdr:col>
      <xdr:colOff>0</xdr:colOff>
      <xdr:row>14</xdr:row>
      <xdr:rowOff>324861</xdr:rowOff>
    </xdr:to>
    <xdr:cxnSp macro="">
      <xdr:nvCxnSpPr>
        <xdr:cNvPr id="2" name="直線コネクタ 1"/>
        <xdr:cNvCxnSpPr/>
      </xdr:nvCxnSpPr>
      <xdr:spPr>
        <a:xfrm>
          <a:off x="0" y="2802031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627530</xdr:colOff>
      <xdr:row>10</xdr:row>
      <xdr:rowOff>179292</xdr:rowOff>
    </xdr:from>
    <xdr:to>
      <xdr:col>24</xdr:col>
      <xdr:colOff>74440</xdr:colOff>
      <xdr:row>17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14220265" y="2577351"/>
          <a:ext cx="4231822" cy="128867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（支出）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別シートの記載例を参考に、積算内訳は可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能な限り詳細に記載。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必要に応じて行を追加。</a:t>
          </a:r>
        </a:p>
      </xdr:txBody>
    </xdr:sp>
    <xdr:clientData/>
  </xdr:twoCellAnchor>
  <xdr:twoCellAnchor>
    <xdr:from>
      <xdr:col>17</xdr:col>
      <xdr:colOff>627528</xdr:colOff>
      <xdr:row>1</xdr:row>
      <xdr:rowOff>0</xdr:rowOff>
    </xdr:from>
    <xdr:to>
      <xdr:col>26</xdr:col>
      <xdr:colOff>11205</xdr:colOff>
      <xdr:row>9</xdr:row>
      <xdr:rowOff>89647</xdr:rowOff>
    </xdr:to>
    <xdr:sp macro="" textlink="">
      <xdr:nvSpPr>
        <xdr:cNvPr id="4" name="テキスト ボックス 3"/>
        <xdr:cNvSpPr txBox="1"/>
      </xdr:nvSpPr>
      <xdr:spPr>
        <a:xfrm>
          <a:off x="14238753" y="180975"/>
          <a:ext cx="5555877" cy="207084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（収入）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予定額も含め金額を記入。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  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本補助金以外で、別に国の補助金・助成金がある場合　　　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は、その補助金・助成金名を記載。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en-US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必要に応じて行を追加。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17</xdr:col>
      <xdr:colOff>616323</xdr:colOff>
      <xdr:row>19</xdr:row>
      <xdr:rowOff>78441</xdr:rowOff>
    </xdr:from>
    <xdr:to>
      <xdr:col>24</xdr:col>
      <xdr:colOff>63233</xdr:colOff>
      <xdr:row>25</xdr:row>
      <xdr:rowOff>22410</xdr:rowOff>
    </xdr:to>
    <xdr:sp macro="" textlink="">
      <xdr:nvSpPr>
        <xdr:cNvPr id="6" name="テキスト ボックス 5"/>
        <xdr:cNvSpPr txBox="1"/>
      </xdr:nvSpPr>
      <xdr:spPr>
        <a:xfrm>
          <a:off x="14209058" y="4224617"/>
          <a:ext cx="4231822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（留意点）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en-US" altLang="ja-JP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収入合計額と補助事業に要する経費の合　</a:t>
          </a:r>
          <a:endParaRPr kumimoji="1" lang="en-US" altLang="ja-JP" sz="16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　計額は一致していること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24</xdr:col>
      <xdr:colOff>130469</xdr:colOff>
      <xdr:row>30</xdr:row>
      <xdr:rowOff>22411</xdr:rowOff>
    </xdr:to>
    <xdr:sp macro="" textlink="">
      <xdr:nvSpPr>
        <xdr:cNvPr id="7" name="テキスト ボックス 6"/>
        <xdr:cNvSpPr txBox="1"/>
      </xdr:nvSpPr>
      <xdr:spPr>
        <a:xfrm>
          <a:off x="15665824" y="5356412"/>
          <a:ext cx="4231821" cy="694764"/>
        </a:xfrm>
        <a:prstGeom prst="rect">
          <a:avLst/>
        </a:prstGeom>
        <a:solidFill>
          <a:srgbClr val="FF00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赤色のセルはエラー状態です。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この状態の申請は受け付けできません。</a:t>
          </a:r>
          <a:endParaRPr kumimoji="1" lang="en-US" altLang="ja-JP" sz="16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tabSelected="1" view="pageBreakPreview" zoomScale="90" zoomScaleNormal="100" zoomScaleSheetLayoutView="90" workbookViewId="0">
      <selection activeCell="A27" sqref="A27:L27"/>
    </sheetView>
  </sheetViews>
  <sheetFormatPr defaultColWidth="8.25" defaultRowHeight="13.5"/>
  <cols>
    <col min="1" max="1" width="1.625" style="15" customWidth="1"/>
    <col min="2" max="2" width="2.5" style="15" customWidth="1"/>
    <col min="3" max="3" width="7.375" style="15" customWidth="1"/>
    <col min="4" max="4" width="9.125" style="15" customWidth="1"/>
    <col min="5" max="5" width="14.25" style="15" customWidth="1"/>
    <col min="6" max="6" width="2.875" style="15" customWidth="1"/>
    <col min="7" max="7" width="12.125" style="15" customWidth="1"/>
    <col min="8" max="8" width="12.125" style="47" customWidth="1"/>
    <col min="9" max="9" width="4.125" style="15" customWidth="1"/>
    <col min="10" max="10" width="13.5" style="106" customWidth="1"/>
    <col min="11" max="11" width="2" style="15" customWidth="1"/>
    <col min="12" max="12" width="2.25" style="15" customWidth="1"/>
    <col min="13" max="13" width="3.75" style="15" customWidth="1"/>
    <col min="14" max="14" width="12.375" style="15" customWidth="1"/>
    <col min="15" max="16384" width="8.25" style="15"/>
  </cols>
  <sheetData>
    <row r="1" spans="1:16">
      <c r="A1" s="15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6">
      <c r="C2" s="16"/>
      <c r="D2" s="16"/>
      <c r="E2" s="16"/>
      <c r="F2" s="16"/>
      <c r="G2" s="16"/>
      <c r="H2" s="16"/>
      <c r="K2" s="109"/>
    </row>
    <row r="3" spans="1:16" s="106" customFormat="1">
      <c r="C3" s="16"/>
      <c r="D3" s="16"/>
      <c r="E3" s="16"/>
      <c r="F3" s="16"/>
      <c r="G3" s="16"/>
      <c r="H3" s="16"/>
      <c r="K3" s="109"/>
    </row>
    <row r="4" spans="1:16" s="106" customFormat="1">
      <c r="C4" s="16"/>
      <c r="D4" s="16"/>
      <c r="E4" s="16"/>
      <c r="F4" s="16"/>
      <c r="G4" s="16"/>
      <c r="H4" s="16"/>
      <c r="K4" s="109"/>
    </row>
    <row r="5" spans="1:16" s="106" customFormat="1">
      <c r="C5" s="16"/>
      <c r="D5" s="16"/>
      <c r="E5" s="16"/>
      <c r="F5" s="16"/>
      <c r="G5" s="16"/>
      <c r="H5" s="16"/>
      <c r="K5" s="109"/>
    </row>
    <row r="6" spans="1:16">
      <c r="C6" s="16"/>
      <c r="D6" s="16"/>
      <c r="E6" s="16"/>
      <c r="F6" s="16"/>
      <c r="G6" s="16"/>
      <c r="H6" s="16"/>
      <c r="L6" s="16"/>
    </row>
    <row r="7" spans="1:16">
      <c r="A7" s="220" t="s">
        <v>96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1:16" s="40" customFormat="1">
      <c r="A8" s="36"/>
      <c r="B8" s="36"/>
      <c r="C8" s="37"/>
      <c r="D8" s="37"/>
      <c r="E8" s="37"/>
      <c r="F8" s="37"/>
      <c r="G8" s="37"/>
      <c r="H8" s="45"/>
      <c r="I8" s="37"/>
      <c r="J8" s="111"/>
      <c r="K8" s="37"/>
      <c r="L8" s="37"/>
    </row>
    <row r="9" spans="1:16" s="106" customFormat="1">
      <c r="A9" s="110"/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6"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6" ht="13.5" customHeight="1">
      <c r="B11" s="401" t="s">
        <v>207</v>
      </c>
      <c r="C11" s="401"/>
      <c r="D11" s="401"/>
      <c r="E11" s="401"/>
      <c r="F11" s="401"/>
      <c r="G11" s="401"/>
      <c r="H11" s="401"/>
      <c r="I11" s="401"/>
      <c r="J11" s="401"/>
      <c r="K11" s="401"/>
      <c r="L11" s="17"/>
      <c r="N11" s="243"/>
      <c r="O11" s="244"/>
      <c r="P11" s="244"/>
    </row>
    <row r="12" spans="1:16"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17"/>
      <c r="N12" s="243"/>
      <c r="O12" s="244"/>
      <c r="P12" s="244"/>
    </row>
    <row r="13" spans="1:16"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N13" s="244"/>
      <c r="O13" s="244"/>
      <c r="P13" s="244"/>
    </row>
    <row r="14" spans="1:16" s="40" customFormat="1">
      <c r="B14" s="38"/>
      <c r="C14" s="38"/>
      <c r="D14" s="38"/>
      <c r="E14" s="38"/>
      <c r="F14" s="38"/>
      <c r="G14" s="38"/>
      <c r="H14" s="46"/>
      <c r="I14" s="38"/>
      <c r="J14" s="112"/>
      <c r="K14" s="38"/>
      <c r="N14" s="39"/>
      <c r="O14" s="39"/>
      <c r="P14" s="39"/>
    </row>
    <row r="15" spans="1:16" s="106" customFormat="1"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N15" s="105"/>
      <c r="O15" s="105"/>
      <c r="P15" s="105"/>
    </row>
    <row r="17" spans="1:12">
      <c r="A17" s="245" t="s">
        <v>40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6"/>
    </row>
    <row r="18" spans="1:12" s="40" customFormat="1">
      <c r="H18" s="47"/>
      <c r="J18" s="106"/>
    </row>
    <row r="19" spans="1:12" s="106" customFormat="1"/>
    <row r="20" spans="1:1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2">
      <c r="A21" s="16"/>
      <c r="B21" s="16"/>
      <c r="C21" s="222" t="s">
        <v>97</v>
      </c>
      <c r="D21" s="222"/>
      <c r="E21" s="222"/>
      <c r="F21" s="247">
        <f>I41</f>
        <v>0</v>
      </c>
      <c r="G21" s="222"/>
      <c r="H21" s="222"/>
      <c r="I21" s="222"/>
      <c r="J21" s="108"/>
      <c r="K21" s="16"/>
    </row>
    <row r="22" spans="1:12" s="106" customFormat="1">
      <c r="A22" s="16"/>
      <c r="B22" s="16"/>
      <c r="C22" s="108"/>
      <c r="D22" s="108"/>
      <c r="E22" s="108"/>
      <c r="F22" s="107"/>
      <c r="G22" s="108"/>
      <c r="H22" s="108"/>
      <c r="I22" s="108"/>
      <c r="J22" s="108"/>
      <c r="K22" s="16"/>
    </row>
    <row r="23" spans="1:12" s="106" customFormat="1">
      <c r="A23" s="16"/>
      <c r="B23" s="16"/>
      <c r="C23" s="108"/>
      <c r="D23" s="108"/>
      <c r="E23" s="108"/>
      <c r="F23" s="107"/>
      <c r="G23" s="108"/>
      <c r="H23" s="108"/>
      <c r="I23" s="108"/>
      <c r="J23" s="108"/>
      <c r="K23" s="16"/>
    </row>
    <row r="24" spans="1:12" s="40" customFormat="1">
      <c r="A24" s="257" t="str">
        <f>IF(I36&gt;J47*10000,"【入力不備です】①～③の通常枠の合計額（I32）が申請上限額（J41）を超えています"," ")</f>
        <v xml:space="preserve"> 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</row>
    <row r="25" spans="1:12" s="40" customFormat="1">
      <c r="A25" s="257" t="str">
        <f>IF(I37&gt;J48*10000,"【入力不備です】②の特別枠の額（I33）が申請上限額（J42）を超えています"," ")</f>
        <v xml:space="preserve"> 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</row>
    <row r="26" spans="1:12" s="16" customFormat="1" ht="13.5" customHeight="1">
      <c r="A26" s="257" t="str">
        <f>IF(I38&gt;J49*10000,"【入力不備です】③の特別枠の額（I34）が申請上限額（J43）を超えています"," ")</f>
        <v xml:space="preserve"> 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</row>
    <row r="27" spans="1:12" s="16" customFormat="1" ht="13.5" customHeight="1">
      <c r="A27" s="257" t="str">
        <f>IF(I39&gt;J50*10000,"【入力不備です】④の2,500万円枠の額（I35）が申請上限額（J44）を超えています"," ")</f>
        <v xml:space="preserve"> 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</row>
    <row r="28" spans="1:12" s="16" customFormat="1" ht="13.5" customHeight="1">
      <c r="A28" s="257" t="str">
        <f>IF(I40&gt;J51*10000,"【入力不備です】④の1,000万円枠の額（I36）が申請上限額（J45）を超えています"," ")</f>
        <v xml:space="preserve"> 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</row>
    <row r="29" spans="1:12" s="16" customFormat="1" ht="13.5" customHeight="1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</row>
    <row r="30" spans="1:12" s="16" customFormat="1" ht="13.5" customHeigh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</row>
    <row r="31" spans="1:12" s="16" customFormat="1" ht="13.5" customHeight="1">
      <c r="C31" s="16" t="s">
        <v>41</v>
      </c>
      <c r="J31" s="108" t="s">
        <v>83</v>
      </c>
    </row>
    <row r="32" spans="1:12" s="16" customFormat="1" ht="24" customHeight="1">
      <c r="C32" s="223" t="s">
        <v>42</v>
      </c>
      <c r="D32" s="224"/>
      <c r="E32" s="224"/>
      <c r="F32" s="224"/>
      <c r="G32" s="224"/>
      <c r="H32" s="224"/>
      <c r="I32" s="249" t="s">
        <v>98</v>
      </c>
      <c r="J32" s="250"/>
    </row>
    <row r="33" spans="3:13" s="16" customFormat="1">
      <c r="C33" s="116" t="s">
        <v>43</v>
      </c>
      <c r="D33" s="227" t="s">
        <v>158</v>
      </c>
      <c r="E33" s="227"/>
      <c r="F33" s="227"/>
      <c r="G33" s="227"/>
      <c r="H33" s="228"/>
      <c r="I33" s="251">
        <f>'別紙6_収支予算書（①感染症対策の徹底及び広報事業）'!$C$126</f>
        <v>0</v>
      </c>
      <c r="J33" s="252">
        <f>'別紙6_収支予算書（①感染症対策の徹底及び広報事業）'!$C$126</f>
        <v>0</v>
      </c>
    </row>
    <row r="34" spans="3:13" s="16" customFormat="1">
      <c r="C34" s="114" t="s">
        <v>44</v>
      </c>
      <c r="D34" s="248" t="s">
        <v>162</v>
      </c>
      <c r="E34" s="248"/>
      <c r="F34" s="248"/>
      <c r="G34" s="248"/>
      <c r="H34" s="229" t="s">
        <v>159</v>
      </c>
      <c r="I34" s="253">
        <f>'別紙7_収支予算書（②試合運営改善（通常枠））'!$C$126</f>
        <v>0</v>
      </c>
      <c r="J34" s="254">
        <f>'別紙7_収支予算書（②試合運営改善（通常枠））'!$C$126</f>
        <v>0</v>
      </c>
    </row>
    <row r="35" spans="3:13" s="16" customFormat="1">
      <c r="C35" s="114" t="s">
        <v>107</v>
      </c>
      <c r="D35" s="235" t="s">
        <v>163</v>
      </c>
      <c r="E35" s="235"/>
      <c r="F35" s="235"/>
      <c r="G35" s="235"/>
      <c r="H35" s="230"/>
      <c r="I35" s="255">
        <f>'別紙9_収支予算書（③ポストコロナ（通常枠））'!$C$126</f>
        <v>0</v>
      </c>
      <c r="J35" s="256">
        <f>'別紙9_収支予算書（③ポストコロナ（通常枠））'!$C$126</f>
        <v>0</v>
      </c>
    </row>
    <row r="36" spans="3:13" s="16" customFormat="1" ht="13.5" customHeight="1">
      <c r="C36" s="240" t="s">
        <v>165</v>
      </c>
      <c r="D36" s="241"/>
      <c r="E36" s="241"/>
      <c r="F36" s="241"/>
      <c r="G36" s="241"/>
      <c r="H36" s="242"/>
      <c r="I36" s="258">
        <f>SUM(I33:I35)</f>
        <v>0</v>
      </c>
      <c r="J36" s="259"/>
    </row>
    <row r="37" spans="3:13" s="16" customFormat="1">
      <c r="C37" s="114" t="s">
        <v>44</v>
      </c>
      <c r="D37" s="231" t="s">
        <v>162</v>
      </c>
      <c r="E37" s="231"/>
      <c r="F37" s="231"/>
      <c r="G37" s="231"/>
      <c r="H37" s="263" t="s">
        <v>160</v>
      </c>
      <c r="I37" s="238">
        <f>'別紙8_収支予算書（②試合運営改善（特別枠））'!$C$126</f>
        <v>0</v>
      </c>
      <c r="J37" s="239">
        <f>'別紙8_収支予算書（②試合運営改善（特別枠））'!$C$126</f>
        <v>0</v>
      </c>
    </row>
    <row r="38" spans="3:13" s="16" customFormat="1">
      <c r="C38" s="115" t="s">
        <v>107</v>
      </c>
      <c r="D38" s="262" t="s">
        <v>163</v>
      </c>
      <c r="E38" s="262"/>
      <c r="F38" s="262"/>
      <c r="G38" s="262"/>
      <c r="H38" s="264"/>
      <c r="I38" s="255">
        <f>'別紙10_収支予算書（③ポストコロナ（特別枠））'!$C$126</f>
        <v>0</v>
      </c>
      <c r="J38" s="256">
        <f>'別紙10_収支予算書（③ポストコロナ（特別枠））'!$C$126</f>
        <v>0</v>
      </c>
    </row>
    <row r="39" spans="3:13" s="16" customFormat="1">
      <c r="C39" s="232" t="s">
        <v>161</v>
      </c>
      <c r="D39" s="234" t="s">
        <v>164</v>
      </c>
      <c r="E39" s="234"/>
      <c r="F39" s="234"/>
      <c r="G39" s="234"/>
      <c r="H39" s="113" t="s">
        <v>150</v>
      </c>
      <c r="I39" s="251">
        <f>'別紙11_収支予算書（④キャンセル等支援 2,500万円枠)'!$C$126</f>
        <v>0</v>
      </c>
      <c r="J39" s="252">
        <f>'別紙11_収支予算書（④キャンセル等支援 2,500万円枠)'!$C$126</f>
        <v>0</v>
      </c>
    </row>
    <row r="40" spans="3:13" s="16" customFormat="1" ht="14.25" thickBot="1">
      <c r="C40" s="233"/>
      <c r="D40" s="235"/>
      <c r="E40" s="235"/>
      <c r="F40" s="235"/>
      <c r="G40" s="235"/>
      <c r="H40" s="135" t="s">
        <v>151</v>
      </c>
      <c r="I40" s="260">
        <f>'別紙12_収支予算書（④キャンセル等支援 1,000万円枠)'!$C$126</f>
        <v>0</v>
      </c>
      <c r="J40" s="261">
        <f>'別紙12_収支予算書（④キャンセル等支援 1,000万円枠)'!$C$126</f>
        <v>0</v>
      </c>
    </row>
    <row r="41" spans="3:13" s="16" customFormat="1" ht="14.25" thickTop="1">
      <c r="C41" s="225" t="s">
        <v>45</v>
      </c>
      <c r="D41" s="226"/>
      <c r="E41" s="226"/>
      <c r="F41" s="226"/>
      <c r="G41" s="226"/>
      <c r="H41" s="226"/>
      <c r="I41" s="236">
        <f>SUM(I36:I40)</f>
        <v>0</v>
      </c>
      <c r="J41" s="237">
        <f>SUM(J36:J40)</f>
        <v>0</v>
      </c>
    </row>
    <row r="42" spans="3:13" s="16" customFormat="1">
      <c r="C42" s="133"/>
      <c r="D42" s="133"/>
      <c r="E42" s="133"/>
      <c r="F42" s="133"/>
      <c r="G42" s="133"/>
      <c r="H42" s="133"/>
      <c r="I42" s="134"/>
      <c r="J42" s="134"/>
    </row>
    <row r="43" spans="3:13" s="16" customFormat="1">
      <c r="C43" s="133"/>
      <c r="D43" s="133"/>
      <c r="E43" s="133"/>
      <c r="F43" s="133"/>
      <c r="G43" s="133"/>
      <c r="H43" s="133"/>
      <c r="I43" s="134"/>
      <c r="J43" s="134"/>
    </row>
    <row r="44" spans="3:13" s="16" customFormat="1"/>
    <row r="45" spans="3:13" s="16" customFormat="1"/>
    <row r="46" spans="3:13" s="16" customFormat="1">
      <c r="C46" s="16" t="s">
        <v>100</v>
      </c>
    </row>
    <row r="47" spans="3:13">
      <c r="C47" s="136" t="s">
        <v>152</v>
      </c>
      <c r="D47" s="118" t="s">
        <v>153</v>
      </c>
      <c r="E47" s="117">
        <v>1000</v>
      </c>
      <c r="F47" s="118" t="s">
        <v>101</v>
      </c>
      <c r="G47" s="119"/>
      <c r="H47" s="120" t="s">
        <v>106</v>
      </c>
      <c r="I47" s="118" t="s">
        <v>102</v>
      </c>
      <c r="J47" s="128">
        <f>E47*G47</f>
        <v>0</v>
      </c>
      <c r="M47" s="15" t="s">
        <v>106</v>
      </c>
    </row>
    <row r="48" spans="3:13">
      <c r="C48" s="137" t="s">
        <v>155</v>
      </c>
      <c r="D48" s="214" t="s">
        <v>154</v>
      </c>
      <c r="E48" s="121">
        <v>4000</v>
      </c>
      <c r="F48" s="122" t="s">
        <v>17</v>
      </c>
      <c r="G48" s="123"/>
      <c r="H48" s="122" t="s">
        <v>157</v>
      </c>
      <c r="I48" s="122" t="s">
        <v>102</v>
      </c>
      <c r="J48" s="129">
        <f>E48*G48</f>
        <v>0</v>
      </c>
      <c r="M48" s="15" t="s">
        <v>103</v>
      </c>
    </row>
    <row r="49" spans="3:13">
      <c r="C49" s="137" t="s">
        <v>156</v>
      </c>
      <c r="D49" s="214"/>
      <c r="E49" s="121">
        <v>4000</v>
      </c>
      <c r="F49" s="122" t="s">
        <v>17</v>
      </c>
      <c r="G49" s="123"/>
      <c r="H49" s="122" t="s">
        <v>157</v>
      </c>
      <c r="I49" s="122" t="s">
        <v>102</v>
      </c>
      <c r="J49" s="129">
        <f>E49*G49</f>
        <v>0</v>
      </c>
      <c r="M49" s="15" t="s">
        <v>104</v>
      </c>
    </row>
    <row r="50" spans="3:13">
      <c r="C50" s="215" t="s">
        <v>115</v>
      </c>
      <c r="D50" s="214"/>
      <c r="E50" s="121">
        <v>2500</v>
      </c>
      <c r="F50" s="122" t="s">
        <v>17</v>
      </c>
      <c r="G50" s="126"/>
      <c r="H50" s="122" t="s">
        <v>114</v>
      </c>
      <c r="I50" s="122" t="s">
        <v>102</v>
      </c>
      <c r="J50" s="129">
        <f>E50*G50</f>
        <v>0</v>
      </c>
      <c r="M50" s="15" t="s">
        <v>111</v>
      </c>
    </row>
    <row r="51" spans="3:13" s="96" customFormat="1">
      <c r="C51" s="216"/>
      <c r="D51" s="217"/>
      <c r="E51" s="124">
        <v>1000</v>
      </c>
      <c r="F51" s="125" t="s">
        <v>17</v>
      </c>
      <c r="G51" s="127"/>
      <c r="H51" s="125" t="s">
        <v>114</v>
      </c>
      <c r="I51" s="125" t="s">
        <v>102</v>
      </c>
      <c r="J51" s="130">
        <f>E51*G51</f>
        <v>0</v>
      </c>
    </row>
    <row r="52" spans="3:13">
      <c r="C52" s="218" t="s">
        <v>116</v>
      </c>
      <c r="D52" s="219"/>
      <c r="E52" s="219"/>
      <c r="F52" s="219"/>
      <c r="G52" s="219"/>
      <c r="H52" s="219"/>
      <c r="I52" s="219"/>
      <c r="J52" s="131">
        <f>SUM(J47:J51)</f>
        <v>0</v>
      </c>
    </row>
  </sheetData>
  <mergeCells count="36">
    <mergeCell ref="I36:J36"/>
    <mergeCell ref="I38:J38"/>
    <mergeCell ref="I39:J39"/>
    <mergeCell ref="I40:J40"/>
    <mergeCell ref="D38:G38"/>
    <mergeCell ref="H37:H38"/>
    <mergeCell ref="N11:P13"/>
    <mergeCell ref="A17:L17"/>
    <mergeCell ref="F21:I21"/>
    <mergeCell ref="D34:G34"/>
    <mergeCell ref="D35:G35"/>
    <mergeCell ref="I32:J32"/>
    <mergeCell ref="I33:J33"/>
    <mergeCell ref="I34:J34"/>
    <mergeCell ref="I35:J35"/>
    <mergeCell ref="A27:L27"/>
    <mergeCell ref="A28:L28"/>
    <mergeCell ref="A24:L24"/>
    <mergeCell ref="A25:L25"/>
    <mergeCell ref="A26:L26"/>
    <mergeCell ref="B11:K13"/>
    <mergeCell ref="D48:D49"/>
    <mergeCell ref="C50:D51"/>
    <mergeCell ref="C52:I52"/>
    <mergeCell ref="A7:L7"/>
    <mergeCell ref="C21:E21"/>
    <mergeCell ref="C32:H32"/>
    <mergeCell ref="C41:H41"/>
    <mergeCell ref="D33:H33"/>
    <mergeCell ref="H34:H35"/>
    <mergeCell ref="D37:G37"/>
    <mergeCell ref="C39:C40"/>
    <mergeCell ref="D39:G40"/>
    <mergeCell ref="I41:J41"/>
    <mergeCell ref="I37:J37"/>
    <mergeCell ref="C36:H36"/>
  </mergeCells>
  <phoneticPr fontId="1"/>
  <conditionalFormatting sqref="A24:A30">
    <cfRule type="containsText" dxfId="61" priority="7" operator="containsText" text="超えています">
      <formula>NOT(ISERROR(SEARCH("超えています",A24)))</formula>
    </cfRule>
  </conditionalFormatting>
  <conditionalFormatting sqref="I36:J36">
    <cfRule type="cellIs" dxfId="60" priority="5" operator="greaterThan">
      <formula>$J$47*10000</formula>
    </cfRule>
  </conditionalFormatting>
  <conditionalFormatting sqref="I37:J37">
    <cfRule type="cellIs" dxfId="59" priority="4" operator="greaterThan">
      <formula>$J$48*10000</formula>
    </cfRule>
  </conditionalFormatting>
  <conditionalFormatting sqref="I38:J38">
    <cfRule type="cellIs" dxfId="58" priority="3" operator="greaterThan">
      <formula>$J$49*10000</formula>
    </cfRule>
  </conditionalFormatting>
  <conditionalFormatting sqref="I39:J39">
    <cfRule type="cellIs" dxfId="57" priority="2" operator="greaterThan">
      <formula>$J$50*10000</formula>
    </cfRule>
  </conditionalFormatting>
  <conditionalFormatting sqref="I40:J40">
    <cfRule type="cellIs" dxfId="56" priority="1" operator="greaterThan">
      <formula>$J$51*10000</formula>
    </cfRule>
  </conditionalFormatting>
  <dataValidations count="1">
    <dataValidation type="list" allowBlank="1" showInputMessage="1" showErrorMessage="1" sqref="H47">
      <formula1>$M$47:$M$50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7"/>
  <sheetViews>
    <sheetView view="pageBreakPreview" zoomScale="85" zoomScaleNormal="100" zoomScaleSheetLayoutView="85" workbookViewId="0">
      <selection activeCell="G23" sqref="G23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1" customWidth="1"/>
    <col min="9" max="9" width="5.875" customWidth="1"/>
    <col min="10" max="10" width="3.25" style="11" bestFit="1" customWidth="1"/>
    <col min="11" max="11" width="2.375" style="11" customWidth="1"/>
    <col min="12" max="12" width="5" customWidth="1"/>
    <col min="13" max="13" width="4" customWidth="1"/>
    <col min="14" max="14" width="2.375" style="11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127</v>
      </c>
      <c r="F1" s="7"/>
      <c r="Q1" s="20"/>
    </row>
    <row r="2" spans="1:17" s="22" customFormat="1" ht="20.100000000000001" customHeight="1">
      <c r="A2" s="316" t="s">
        <v>133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48" t="s">
        <v>34</v>
      </c>
      <c r="B5" s="349"/>
      <c r="C5" s="349"/>
      <c r="D5" s="349"/>
      <c r="E5" s="350"/>
      <c r="F5" s="348" t="s">
        <v>57</v>
      </c>
      <c r="G5" s="349"/>
      <c r="H5" s="349"/>
      <c r="I5" s="349"/>
      <c r="J5" s="349"/>
      <c r="K5" s="349"/>
      <c r="L5" s="350"/>
      <c r="M5" s="348" t="s">
        <v>72</v>
      </c>
      <c r="N5" s="349"/>
      <c r="O5" s="349"/>
      <c r="P5" s="349"/>
      <c r="Q5" s="350"/>
    </row>
    <row r="6" spans="1:17" s="23" customFormat="1" ht="20.100000000000001" customHeight="1">
      <c r="A6" s="351" t="s">
        <v>86</v>
      </c>
      <c r="B6" s="352"/>
      <c r="C6" s="352"/>
      <c r="D6" s="352"/>
      <c r="E6" s="353"/>
      <c r="F6" s="323">
        <f>C126</f>
        <v>0</v>
      </c>
      <c r="G6" s="324"/>
      <c r="H6" s="324"/>
      <c r="I6" s="324"/>
      <c r="J6" s="324"/>
      <c r="K6" s="324"/>
      <c r="L6" s="325"/>
      <c r="M6" s="326"/>
      <c r="N6" s="327"/>
      <c r="O6" s="327"/>
      <c r="P6" s="327"/>
      <c r="Q6" s="328"/>
    </row>
    <row r="7" spans="1:17" s="23" customFormat="1" ht="20.100000000000001" customHeight="1">
      <c r="A7" s="345" t="s">
        <v>99</v>
      </c>
      <c r="B7" s="346"/>
      <c r="C7" s="346"/>
      <c r="D7" s="346"/>
      <c r="E7" s="347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345" t="s">
        <v>87</v>
      </c>
      <c r="B8" s="346"/>
      <c r="C8" s="346"/>
      <c r="D8" s="346"/>
      <c r="E8" s="347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57" t="s">
        <v>88</v>
      </c>
      <c r="B9" s="358"/>
      <c r="C9" s="358"/>
      <c r="D9" s="358"/>
      <c r="E9" s="359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54" t="s">
        <v>68</v>
      </c>
      <c r="B10" s="355"/>
      <c r="C10" s="355"/>
      <c r="D10" s="355"/>
      <c r="E10" s="356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84</v>
      </c>
    </row>
    <row r="13" spans="1:17" ht="27" customHeight="1">
      <c r="A13" s="42" t="s">
        <v>35</v>
      </c>
      <c r="B13" s="338" t="s">
        <v>0</v>
      </c>
      <c r="C13" s="338" t="s">
        <v>93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76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109</v>
      </c>
      <c r="B16" s="342">
        <f>D16+P16</f>
        <v>0</v>
      </c>
      <c r="C16" s="342">
        <f>INT(D16/2)</f>
        <v>0</v>
      </c>
      <c r="D16" s="342">
        <f>SUM(O16:O25)</f>
        <v>0</v>
      </c>
      <c r="E16" s="158"/>
      <c r="F16" s="169"/>
      <c r="G16" s="140"/>
      <c r="H16" s="141" t="s">
        <v>119</v>
      </c>
      <c r="I16" s="142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343"/>
      <c r="C17" s="343"/>
      <c r="D17" s="343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343"/>
      <c r="C18" s="343"/>
      <c r="D18" s="343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343"/>
      <c r="C19" s="343"/>
      <c r="D19" s="343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343"/>
      <c r="C20" s="343"/>
      <c r="D20" s="343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343"/>
      <c r="C21" s="343"/>
      <c r="D21" s="343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343"/>
      <c r="C22" s="343"/>
      <c r="D22" s="343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343"/>
      <c r="C23" s="343"/>
      <c r="D23" s="343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343"/>
      <c r="C24" s="343"/>
      <c r="D24" s="343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344"/>
      <c r="C25" s="344"/>
      <c r="D25" s="344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342">
        <f>D26+P26</f>
        <v>0</v>
      </c>
      <c r="C26" s="342">
        <f>INT(D26/2)</f>
        <v>0</v>
      </c>
      <c r="D26" s="342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343"/>
      <c r="C27" s="343"/>
      <c r="D27" s="343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343"/>
      <c r="C28" s="343"/>
      <c r="D28" s="343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343"/>
      <c r="C29" s="343"/>
      <c r="D29" s="343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343"/>
      <c r="C30" s="343"/>
      <c r="D30" s="343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343"/>
      <c r="C31" s="343"/>
      <c r="D31" s="343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343"/>
      <c r="C32" s="343"/>
      <c r="D32" s="343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343"/>
      <c r="C33" s="343"/>
      <c r="D33" s="343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343"/>
      <c r="C34" s="343"/>
      <c r="D34" s="343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344"/>
      <c r="C35" s="344"/>
      <c r="D35" s="344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342">
        <f>D36+P36</f>
        <v>0</v>
      </c>
      <c r="C36" s="342">
        <f>INT(D36/2)</f>
        <v>0</v>
      </c>
      <c r="D36" s="342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343"/>
      <c r="C37" s="343"/>
      <c r="D37" s="343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343"/>
      <c r="C38" s="343"/>
      <c r="D38" s="343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343"/>
      <c r="C39" s="343"/>
      <c r="D39" s="343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343"/>
      <c r="C40" s="343"/>
      <c r="D40" s="343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343"/>
      <c r="C41" s="343"/>
      <c r="D41" s="343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343"/>
      <c r="C42" s="343"/>
      <c r="D42" s="343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343"/>
      <c r="C43" s="343"/>
      <c r="D43" s="343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343"/>
      <c r="C44" s="343"/>
      <c r="D44" s="343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344"/>
      <c r="C45" s="344"/>
      <c r="D45" s="344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342">
        <f>D46+P46</f>
        <v>0</v>
      </c>
      <c r="C46" s="342">
        <f>INT(D46/2)</f>
        <v>0</v>
      </c>
      <c r="D46" s="342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343"/>
      <c r="C47" s="343"/>
      <c r="D47" s="343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343"/>
      <c r="C48" s="343"/>
      <c r="D48" s="343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343"/>
      <c r="C49" s="343"/>
      <c r="D49" s="343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343"/>
      <c r="C50" s="343"/>
      <c r="D50" s="343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343"/>
      <c r="C51" s="343"/>
      <c r="D51" s="343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343"/>
      <c r="C52" s="343"/>
      <c r="D52" s="343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343"/>
      <c r="C53" s="343"/>
      <c r="D53" s="343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343"/>
      <c r="C54" s="343"/>
      <c r="D54" s="343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344"/>
      <c r="C55" s="344"/>
      <c r="D55" s="344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342">
        <f>D56+P56</f>
        <v>0</v>
      </c>
      <c r="C56" s="342">
        <f>INT(D56/2)</f>
        <v>0</v>
      </c>
      <c r="D56" s="342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343"/>
      <c r="C57" s="343"/>
      <c r="D57" s="343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343"/>
      <c r="C58" s="343"/>
      <c r="D58" s="343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343"/>
      <c r="C59" s="343"/>
      <c r="D59" s="343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343"/>
      <c r="C60" s="343"/>
      <c r="D60" s="343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343"/>
      <c r="C61" s="343"/>
      <c r="D61" s="343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343"/>
      <c r="C62" s="343"/>
      <c r="D62" s="343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343"/>
      <c r="C63" s="343"/>
      <c r="D63" s="343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343"/>
      <c r="C64" s="343"/>
      <c r="D64" s="343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344"/>
      <c r="C65" s="344"/>
      <c r="D65" s="344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342">
        <f>D66+P66</f>
        <v>0</v>
      </c>
      <c r="C66" s="342">
        <f>INT(D66/2)</f>
        <v>0</v>
      </c>
      <c r="D66" s="342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343"/>
      <c r="C67" s="343"/>
      <c r="D67" s="343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343"/>
      <c r="C68" s="343"/>
      <c r="D68" s="343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343"/>
      <c r="C69" s="343"/>
      <c r="D69" s="343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343"/>
      <c r="C70" s="343"/>
      <c r="D70" s="343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343"/>
      <c r="C71" s="343"/>
      <c r="D71" s="343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343"/>
      <c r="C72" s="343"/>
      <c r="D72" s="343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343"/>
      <c r="C73" s="343"/>
      <c r="D73" s="343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343"/>
      <c r="C74" s="343"/>
      <c r="D74" s="343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344"/>
      <c r="C75" s="344"/>
      <c r="D75" s="344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342">
        <f>D76+P76</f>
        <v>0</v>
      </c>
      <c r="C76" s="342">
        <f>INT(D76/2)</f>
        <v>0</v>
      </c>
      <c r="D76" s="342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343"/>
      <c r="C77" s="343"/>
      <c r="D77" s="343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343"/>
      <c r="C78" s="343"/>
      <c r="D78" s="343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343"/>
      <c r="C79" s="343"/>
      <c r="D79" s="343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343"/>
      <c r="C80" s="343"/>
      <c r="D80" s="343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343"/>
      <c r="C81" s="343"/>
      <c r="D81" s="343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343"/>
      <c r="C82" s="343"/>
      <c r="D82" s="343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343"/>
      <c r="C83" s="343"/>
      <c r="D83" s="343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343"/>
      <c r="C84" s="343"/>
      <c r="D84" s="343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344"/>
      <c r="C85" s="344"/>
      <c r="D85" s="344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342">
        <f>D86+P86</f>
        <v>0</v>
      </c>
      <c r="C86" s="342">
        <f>INT(D86/2)</f>
        <v>0</v>
      </c>
      <c r="D86" s="342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 t="shared" si="1"/>
        <v>0</v>
      </c>
      <c r="P86" s="280"/>
      <c r="Q86" s="53"/>
    </row>
    <row r="87" spans="1:17" ht="13.5">
      <c r="A87" s="289"/>
      <c r="B87" s="343"/>
      <c r="C87" s="343"/>
      <c r="D87" s="343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343"/>
      <c r="C88" s="343"/>
      <c r="D88" s="343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343"/>
      <c r="C89" s="343"/>
      <c r="D89" s="343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343"/>
      <c r="C90" s="343"/>
      <c r="D90" s="343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343"/>
      <c r="C91" s="343"/>
      <c r="D91" s="343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343"/>
      <c r="C92" s="343"/>
      <c r="D92" s="343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343"/>
      <c r="C93" s="343"/>
      <c r="D93" s="343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343"/>
      <c r="C94" s="343"/>
      <c r="D94" s="343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344"/>
      <c r="C95" s="344"/>
      <c r="D95" s="344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342">
        <f>D96+P96</f>
        <v>0</v>
      </c>
      <c r="C96" s="342">
        <f>INT(D96/2)</f>
        <v>0</v>
      </c>
      <c r="D96" s="342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343"/>
      <c r="C97" s="343"/>
      <c r="D97" s="343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343"/>
      <c r="C98" s="343"/>
      <c r="D98" s="343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343"/>
      <c r="C99" s="343"/>
      <c r="D99" s="343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343"/>
      <c r="C100" s="343"/>
      <c r="D100" s="343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343"/>
      <c r="C101" s="343"/>
      <c r="D101" s="343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343"/>
      <c r="C102" s="343"/>
      <c r="D102" s="343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343"/>
      <c r="C103" s="343"/>
      <c r="D103" s="343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343"/>
      <c r="C104" s="343"/>
      <c r="D104" s="343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344"/>
      <c r="C105" s="344"/>
      <c r="D105" s="344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342">
        <f>D106+P106</f>
        <v>0</v>
      </c>
      <c r="C106" s="342">
        <f>INT(D106/2)</f>
        <v>0</v>
      </c>
      <c r="D106" s="342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343"/>
      <c r="C107" s="343"/>
      <c r="D107" s="343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343"/>
      <c r="C108" s="343"/>
      <c r="D108" s="343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343"/>
      <c r="C109" s="343"/>
      <c r="D109" s="343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343"/>
      <c r="C110" s="343"/>
      <c r="D110" s="343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343"/>
      <c r="C111" s="343"/>
      <c r="D111" s="343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343"/>
      <c r="C112" s="343"/>
      <c r="D112" s="343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343"/>
      <c r="C113" s="343"/>
      <c r="D113" s="343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343"/>
      <c r="C114" s="343"/>
      <c r="D114" s="343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344"/>
      <c r="C115" s="344"/>
      <c r="D115" s="344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67</v>
      </c>
      <c r="B116" s="342">
        <f>D116+P116</f>
        <v>0</v>
      </c>
      <c r="C116" s="342">
        <f>INT(D116/2)</f>
        <v>0</v>
      </c>
      <c r="D116" s="342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343"/>
      <c r="C117" s="343"/>
      <c r="D117" s="343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343"/>
      <c r="C118" s="343"/>
      <c r="D118" s="343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343"/>
      <c r="C119" s="343"/>
      <c r="D119" s="343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343"/>
      <c r="C120" s="343"/>
      <c r="D120" s="343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343"/>
      <c r="C121" s="343"/>
      <c r="D121" s="343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343"/>
      <c r="C122" s="343"/>
      <c r="D122" s="343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343"/>
      <c r="C123" s="343"/>
      <c r="D123" s="343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343"/>
      <c r="C124" s="343"/>
      <c r="D124" s="343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344"/>
      <c r="C125" s="344"/>
      <c r="D125" s="344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3">
        <f>SUM(B16:B125)</f>
        <v>0</v>
      </c>
      <c r="C126" s="103">
        <f>SUM(C16:C125)</f>
        <v>0</v>
      </c>
      <c r="D126" s="103">
        <f>SUM(D16:D125)</f>
        <v>0</v>
      </c>
      <c r="E126" s="363"/>
      <c r="F126" s="364"/>
      <c r="G126" s="5"/>
      <c r="H126" s="52"/>
      <c r="I126" s="5"/>
      <c r="J126" s="52"/>
      <c r="K126" s="52"/>
      <c r="L126" s="5"/>
      <c r="M126" s="5"/>
      <c r="N126" s="52"/>
      <c r="O126" s="4"/>
      <c r="P126" s="34">
        <f>SUM(P16:P125)</f>
        <v>0</v>
      </c>
      <c r="Q126" s="9"/>
    </row>
    <row r="127" spans="1:17">
      <c r="A127" s="7" t="s">
        <v>69</v>
      </c>
      <c r="F127" s="7"/>
      <c r="Q127" s="7"/>
    </row>
  </sheetData>
  <sheetProtection algorithmName="SHA-512" hashValue="tJtISTaQZzCah03tVoMHAmFSmkK6vTFJOQeNfsmWLR1yDrlsCyYdmHdYfRb/r3k+e4mYSJlrM/mv7pFO7B75Cg==" saltValue="lSEp7YQFJXpNDJGIpGdPcQ==" spinCount="100000" sheet="1" insertRows="0" deleteRows="0"/>
  <mergeCells count="85">
    <mergeCell ref="E126:F126"/>
    <mergeCell ref="A116:A125"/>
    <mergeCell ref="B116:B125"/>
    <mergeCell ref="C116:C125"/>
    <mergeCell ref="D116:D125"/>
    <mergeCell ref="P116:P125"/>
    <mergeCell ref="P106:P115"/>
    <mergeCell ref="A106:A115"/>
    <mergeCell ref="B106:B115"/>
    <mergeCell ref="C106:C115"/>
    <mergeCell ref="D106:D115"/>
    <mergeCell ref="A96:A105"/>
    <mergeCell ref="B96:B105"/>
    <mergeCell ref="C96:C105"/>
    <mergeCell ref="D96:D105"/>
    <mergeCell ref="P96:P105"/>
    <mergeCell ref="P86:P95"/>
    <mergeCell ref="A86:A95"/>
    <mergeCell ref="B86:B95"/>
    <mergeCell ref="C86:C95"/>
    <mergeCell ref="D86:D95"/>
    <mergeCell ref="A76:A85"/>
    <mergeCell ref="B76:B85"/>
    <mergeCell ref="C76:C85"/>
    <mergeCell ref="D76:D85"/>
    <mergeCell ref="P76:P85"/>
    <mergeCell ref="P66:P75"/>
    <mergeCell ref="A66:A75"/>
    <mergeCell ref="B66:B75"/>
    <mergeCell ref="C66:C75"/>
    <mergeCell ref="D66:D75"/>
    <mergeCell ref="A56:A65"/>
    <mergeCell ref="B56:B65"/>
    <mergeCell ref="C56:C65"/>
    <mergeCell ref="D56:D65"/>
    <mergeCell ref="P56:P65"/>
    <mergeCell ref="P46:P55"/>
    <mergeCell ref="A46:A55"/>
    <mergeCell ref="B46:B55"/>
    <mergeCell ref="C46:C55"/>
    <mergeCell ref="D46:D55"/>
    <mergeCell ref="A36:A45"/>
    <mergeCell ref="B36:B45"/>
    <mergeCell ref="C36:C45"/>
    <mergeCell ref="D36:D45"/>
    <mergeCell ref="P36:P45"/>
    <mergeCell ref="P26:P35"/>
    <mergeCell ref="A26:A35"/>
    <mergeCell ref="B26:B35"/>
    <mergeCell ref="C26:C35"/>
    <mergeCell ref="D26:D35"/>
    <mergeCell ref="A16:A25"/>
    <mergeCell ref="B16:B25"/>
    <mergeCell ref="C16:C25"/>
    <mergeCell ref="D16:D25"/>
    <mergeCell ref="P16:P25"/>
    <mergeCell ref="F11:Q11"/>
    <mergeCell ref="B13:B15"/>
    <mergeCell ref="C13:C15"/>
    <mergeCell ref="D13:O13"/>
    <mergeCell ref="P13:Q13"/>
    <mergeCell ref="E14:O14"/>
    <mergeCell ref="D14:D15"/>
    <mergeCell ref="P14:P15"/>
    <mergeCell ref="Q14:Q15"/>
    <mergeCell ref="A10:E10"/>
    <mergeCell ref="F10:L10"/>
    <mergeCell ref="M10:Q10"/>
    <mergeCell ref="A7:E7"/>
    <mergeCell ref="F7:L7"/>
    <mergeCell ref="M7:Q7"/>
    <mergeCell ref="A8:E8"/>
    <mergeCell ref="F8:L8"/>
    <mergeCell ref="M8:Q8"/>
    <mergeCell ref="A2:Q2"/>
    <mergeCell ref="A3:Q3"/>
    <mergeCell ref="A5:E5"/>
    <mergeCell ref="F5:L5"/>
    <mergeCell ref="M5:Q5"/>
    <mergeCell ref="A6:E6"/>
    <mergeCell ref="F6:L6"/>
    <mergeCell ref="M6:Q6"/>
    <mergeCell ref="A9:E9"/>
    <mergeCell ref="F9:L9"/>
    <mergeCell ref="M9:Q9"/>
  </mergeCells>
  <phoneticPr fontId="1"/>
  <conditionalFormatting sqref="F11:L11">
    <cfRule type="containsText" dxfId="23" priority="8" operator="containsText" text="一致していません">
      <formula>NOT(ISERROR(SEARCH("一致していません",F11)))</formula>
    </cfRule>
  </conditionalFormatting>
  <conditionalFormatting sqref="I16:I125">
    <cfRule type="expression" dxfId="22" priority="6">
      <formula>IF(RIGHT(TEXT(I16,"0.#"),1)=".",FALSE,TRUE)</formula>
    </cfRule>
    <cfRule type="expression" dxfId="21" priority="7">
      <formula>IF(RIGHT(TEXT(I16,"0.#"),1)=".",TRUE,FALSE)</formula>
    </cfRule>
  </conditionalFormatting>
  <conditionalFormatting sqref="L16:L125">
    <cfRule type="expression" dxfId="20" priority="4">
      <formula>IF(RIGHT(TEXT(L16,"0.#"),1)=".",FALSE,TRUE)</formula>
    </cfRule>
    <cfRule type="expression" dxfId="19" priority="5">
      <formula>IF(RIGHT(TEXT(L16,"0.#"),1)=".",TRUE,FALSE)</formula>
    </cfRule>
  </conditionalFormatting>
  <conditionalFormatting sqref="F16:F125">
    <cfRule type="expression" dxfId="18" priority="3">
      <formula>AND($E16&lt;&gt;"",$F16="")</formula>
    </cfRule>
  </conditionalFormatting>
  <conditionalFormatting sqref="J16:J125">
    <cfRule type="expression" dxfId="17" priority="2">
      <formula>AND($I16&gt;0,$J16="")</formula>
    </cfRule>
  </conditionalFormatting>
  <conditionalFormatting sqref="M16:M125">
    <cfRule type="expression" dxfId="16" priority="1">
      <formula>AND($L16&gt;0,$M16="")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7"/>
  <sheetViews>
    <sheetView view="pageBreakPreview" zoomScale="85" zoomScaleNormal="100" zoomScaleSheetLayoutView="85" workbookViewId="0">
      <selection activeCell="G15" sqref="G15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1" customWidth="1"/>
    <col min="9" max="9" width="5.875" customWidth="1"/>
    <col min="10" max="10" width="3.25" style="11" bestFit="1" customWidth="1"/>
    <col min="11" max="11" width="2.375" style="11" customWidth="1"/>
    <col min="12" max="12" width="5" customWidth="1"/>
    <col min="13" max="13" width="4" customWidth="1"/>
    <col min="14" max="14" width="2.375" style="11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128</v>
      </c>
      <c r="F1" s="7"/>
      <c r="Q1" s="20"/>
    </row>
    <row r="2" spans="1:17" s="22" customFormat="1" ht="20.100000000000001" customHeight="1">
      <c r="A2" s="316" t="s">
        <v>148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48" t="s">
        <v>34</v>
      </c>
      <c r="B5" s="349"/>
      <c r="C5" s="349"/>
      <c r="D5" s="349"/>
      <c r="E5" s="350"/>
      <c r="F5" s="348" t="s">
        <v>57</v>
      </c>
      <c r="G5" s="349"/>
      <c r="H5" s="349"/>
      <c r="I5" s="349"/>
      <c r="J5" s="349"/>
      <c r="K5" s="349"/>
      <c r="L5" s="350"/>
      <c r="M5" s="348" t="s">
        <v>72</v>
      </c>
      <c r="N5" s="349"/>
      <c r="O5" s="349"/>
      <c r="P5" s="349"/>
      <c r="Q5" s="350"/>
    </row>
    <row r="6" spans="1:17" s="23" customFormat="1" ht="20.100000000000001" customHeight="1">
      <c r="A6" s="351" t="s">
        <v>86</v>
      </c>
      <c r="B6" s="352"/>
      <c r="C6" s="352"/>
      <c r="D6" s="352"/>
      <c r="E6" s="353"/>
      <c r="F6" s="323">
        <f>C126</f>
        <v>0</v>
      </c>
      <c r="G6" s="324"/>
      <c r="H6" s="324"/>
      <c r="I6" s="324"/>
      <c r="J6" s="324"/>
      <c r="K6" s="324"/>
      <c r="L6" s="325"/>
      <c r="M6" s="326"/>
      <c r="N6" s="327"/>
      <c r="O6" s="327"/>
      <c r="P6" s="327"/>
      <c r="Q6" s="328"/>
    </row>
    <row r="7" spans="1:17" s="23" customFormat="1" ht="20.100000000000001" customHeight="1">
      <c r="A7" s="345" t="s">
        <v>99</v>
      </c>
      <c r="B7" s="346"/>
      <c r="C7" s="346"/>
      <c r="D7" s="346"/>
      <c r="E7" s="347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345" t="s">
        <v>87</v>
      </c>
      <c r="B8" s="346"/>
      <c r="C8" s="346"/>
      <c r="D8" s="346"/>
      <c r="E8" s="347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57" t="s">
        <v>88</v>
      </c>
      <c r="B9" s="358"/>
      <c r="C9" s="358"/>
      <c r="D9" s="358"/>
      <c r="E9" s="359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54" t="s">
        <v>68</v>
      </c>
      <c r="B10" s="355"/>
      <c r="C10" s="355"/>
      <c r="D10" s="355"/>
      <c r="E10" s="356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 ht="14.25" customHeight="1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84</v>
      </c>
    </row>
    <row r="13" spans="1:17" ht="27" customHeight="1">
      <c r="A13" s="42" t="s">
        <v>35</v>
      </c>
      <c r="B13" s="338" t="s">
        <v>0</v>
      </c>
      <c r="C13" s="338" t="s">
        <v>93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76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109</v>
      </c>
      <c r="B16" s="285">
        <f>D16+P16</f>
        <v>0</v>
      </c>
      <c r="C16" s="285">
        <f>D16</f>
        <v>0</v>
      </c>
      <c r="D16" s="285">
        <f>SUM(O16:O25)</f>
        <v>0</v>
      </c>
      <c r="E16" s="158"/>
      <c r="F16" s="169"/>
      <c r="G16" s="140"/>
      <c r="H16" s="141" t="s">
        <v>119</v>
      </c>
      <c r="I16" s="142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286"/>
      <c r="C17" s="286"/>
      <c r="D17" s="286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286"/>
      <c r="C18" s="286"/>
      <c r="D18" s="286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286"/>
      <c r="C19" s="286"/>
      <c r="D19" s="286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286"/>
      <c r="C20" s="286"/>
      <c r="D20" s="286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286"/>
      <c r="C21" s="286"/>
      <c r="D21" s="286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286"/>
      <c r="C22" s="286"/>
      <c r="D22" s="286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286"/>
      <c r="C23" s="286"/>
      <c r="D23" s="286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286"/>
      <c r="C24" s="286"/>
      <c r="D24" s="286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287"/>
      <c r="C25" s="287"/>
      <c r="D25" s="287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285">
        <f>D26+P26</f>
        <v>0</v>
      </c>
      <c r="C26" s="285">
        <f>D26</f>
        <v>0</v>
      </c>
      <c r="D26" s="285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286"/>
      <c r="C27" s="286"/>
      <c r="D27" s="286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286"/>
      <c r="C28" s="286"/>
      <c r="D28" s="286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286"/>
      <c r="C29" s="286"/>
      <c r="D29" s="286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286"/>
      <c r="C30" s="286"/>
      <c r="D30" s="286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286"/>
      <c r="C31" s="286"/>
      <c r="D31" s="286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286"/>
      <c r="C32" s="286"/>
      <c r="D32" s="286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286"/>
      <c r="C33" s="286"/>
      <c r="D33" s="286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286"/>
      <c r="C34" s="286"/>
      <c r="D34" s="286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287"/>
      <c r="C35" s="287"/>
      <c r="D35" s="287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285">
        <f>D36+P36</f>
        <v>0</v>
      </c>
      <c r="C36" s="285">
        <f>D36</f>
        <v>0</v>
      </c>
      <c r="D36" s="285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286"/>
      <c r="C37" s="286"/>
      <c r="D37" s="286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286"/>
      <c r="C38" s="286"/>
      <c r="D38" s="286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286"/>
      <c r="C39" s="286"/>
      <c r="D39" s="286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286"/>
      <c r="C40" s="286"/>
      <c r="D40" s="286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286"/>
      <c r="C41" s="286"/>
      <c r="D41" s="286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286"/>
      <c r="C42" s="286"/>
      <c r="D42" s="286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286"/>
      <c r="C43" s="286"/>
      <c r="D43" s="286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286"/>
      <c r="C44" s="286"/>
      <c r="D44" s="286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287"/>
      <c r="C45" s="287"/>
      <c r="D45" s="287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285">
        <f>D46+P46</f>
        <v>0</v>
      </c>
      <c r="C46" s="285">
        <f>D46</f>
        <v>0</v>
      </c>
      <c r="D46" s="285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286"/>
      <c r="C47" s="286"/>
      <c r="D47" s="286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286"/>
      <c r="C48" s="286"/>
      <c r="D48" s="286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286"/>
      <c r="C49" s="286"/>
      <c r="D49" s="286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286"/>
      <c r="C50" s="286"/>
      <c r="D50" s="286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286"/>
      <c r="C51" s="286"/>
      <c r="D51" s="286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286"/>
      <c r="C52" s="286"/>
      <c r="D52" s="286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286"/>
      <c r="C53" s="286"/>
      <c r="D53" s="286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286"/>
      <c r="C54" s="286"/>
      <c r="D54" s="286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287"/>
      <c r="C55" s="287"/>
      <c r="D55" s="287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285">
        <f>D56+P56</f>
        <v>0</v>
      </c>
      <c r="C56" s="285">
        <f>D56</f>
        <v>0</v>
      </c>
      <c r="D56" s="285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286"/>
      <c r="C57" s="286"/>
      <c r="D57" s="286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286"/>
      <c r="C58" s="286"/>
      <c r="D58" s="286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286"/>
      <c r="C59" s="286"/>
      <c r="D59" s="286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286"/>
      <c r="C60" s="286"/>
      <c r="D60" s="286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286"/>
      <c r="C61" s="286"/>
      <c r="D61" s="286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286"/>
      <c r="C62" s="286"/>
      <c r="D62" s="286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286"/>
      <c r="C63" s="286"/>
      <c r="D63" s="286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286"/>
      <c r="C64" s="286"/>
      <c r="D64" s="286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287"/>
      <c r="C65" s="287"/>
      <c r="D65" s="287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285">
        <f>D66+P66</f>
        <v>0</v>
      </c>
      <c r="C66" s="285">
        <f>D66</f>
        <v>0</v>
      </c>
      <c r="D66" s="285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286"/>
      <c r="C67" s="286"/>
      <c r="D67" s="286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286"/>
      <c r="C68" s="286"/>
      <c r="D68" s="286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286"/>
      <c r="C69" s="286"/>
      <c r="D69" s="286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286"/>
      <c r="C70" s="286"/>
      <c r="D70" s="286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286"/>
      <c r="C71" s="286"/>
      <c r="D71" s="286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286"/>
      <c r="C72" s="286"/>
      <c r="D72" s="286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286"/>
      <c r="C73" s="286"/>
      <c r="D73" s="286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286"/>
      <c r="C74" s="286"/>
      <c r="D74" s="286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287"/>
      <c r="C75" s="287"/>
      <c r="D75" s="287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285">
        <f>D76+P76</f>
        <v>0</v>
      </c>
      <c r="C76" s="285">
        <f>D76</f>
        <v>0</v>
      </c>
      <c r="D76" s="285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286"/>
      <c r="C77" s="286"/>
      <c r="D77" s="286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286"/>
      <c r="C78" s="286"/>
      <c r="D78" s="286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286"/>
      <c r="C79" s="286"/>
      <c r="D79" s="286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286"/>
      <c r="C80" s="286"/>
      <c r="D80" s="286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286"/>
      <c r="C81" s="286"/>
      <c r="D81" s="286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286"/>
      <c r="C82" s="286"/>
      <c r="D82" s="286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286"/>
      <c r="C83" s="286"/>
      <c r="D83" s="286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286"/>
      <c r="C84" s="286"/>
      <c r="D84" s="286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287"/>
      <c r="C85" s="287"/>
      <c r="D85" s="287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285">
        <f>D86+P86</f>
        <v>0</v>
      </c>
      <c r="C86" s="285">
        <f>D86</f>
        <v>0</v>
      </c>
      <c r="D86" s="285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 t="shared" si="1"/>
        <v>0</v>
      </c>
      <c r="P86" s="280"/>
      <c r="Q86" s="53"/>
    </row>
    <row r="87" spans="1:17" ht="13.5">
      <c r="A87" s="289"/>
      <c r="B87" s="286"/>
      <c r="C87" s="286"/>
      <c r="D87" s="286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286"/>
      <c r="C88" s="286"/>
      <c r="D88" s="286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286"/>
      <c r="C89" s="286"/>
      <c r="D89" s="286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286"/>
      <c r="C90" s="286"/>
      <c r="D90" s="286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286"/>
      <c r="C91" s="286"/>
      <c r="D91" s="286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286"/>
      <c r="C92" s="286"/>
      <c r="D92" s="286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286"/>
      <c r="C93" s="286"/>
      <c r="D93" s="286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286"/>
      <c r="C94" s="286"/>
      <c r="D94" s="286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287"/>
      <c r="C95" s="287"/>
      <c r="D95" s="287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285">
        <f>D96+P96</f>
        <v>0</v>
      </c>
      <c r="C96" s="285">
        <f>D96</f>
        <v>0</v>
      </c>
      <c r="D96" s="285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286"/>
      <c r="C97" s="286"/>
      <c r="D97" s="286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286"/>
      <c r="C98" s="286"/>
      <c r="D98" s="286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286"/>
      <c r="C99" s="286"/>
      <c r="D99" s="286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286"/>
      <c r="C100" s="286"/>
      <c r="D100" s="286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286"/>
      <c r="C101" s="286"/>
      <c r="D101" s="286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286"/>
      <c r="C102" s="286"/>
      <c r="D102" s="286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286"/>
      <c r="C103" s="286"/>
      <c r="D103" s="286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286"/>
      <c r="C104" s="286"/>
      <c r="D104" s="286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287"/>
      <c r="C105" s="287"/>
      <c r="D105" s="287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285">
        <f>D106+P106</f>
        <v>0</v>
      </c>
      <c r="C106" s="285">
        <f>D106</f>
        <v>0</v>
      </c>
      <c r="D106" s="285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286"/>
      <c r="C107" s="286"/>
      <c r="D107" s="286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286"/>
      <c r="C108" s="286"/>
      <c r="D108" s="286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286"/>
      <c r="C109" s="286"/>
      <c r="D109" s="286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286"/>
      <c r="C110" s="286"/>
      <c r="D110" s="286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286"/>
      <c r="C111" s="286"/>
      <c r="D111" s="286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286"/>
      <c r="C112" s="286"/>
      <c r="D112" s="286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286"/>
      <c r="C113" s="286"/>
      <c r="D113" s="286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286"/>
      <c r="C114" s="286"/>
      <c r="D114" s="286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287"/>
      <c r="C115" s="287"/>
      <c r="D115" s="287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67</v>
      </c>
      <c r="B116" s="285">
        <f>D116+P116</f>
        <v>0</v>
      </c>
      <c r="C116" s="285">
        <f>D116</f>
        <v>0</v>
      </c>
      <c r="D116" s="285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286"/>
      <c r="C117" s="286"/>
      <c r="D117" s="286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286"/>
      <c r="C118" s="286"/>
      <c r="D118" s="286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286"/>
      <c r="C119" s="286"/>
      <c r="D119" s="286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286"/>
      <c r="C120" s="286"/>
      <c r="D120" s="286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286"/>
      <c r="C121" s="286"/>
      <c r="D121" s="286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286"/>
      <c r="C122" s="286"/>
      <c r="D122" s="286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286"/>
      <c r="C123" s="286"/>
      <c r="D123" s="286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286"/>
      <c r="C124" s="286"/>
      <c r="D124" s="286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287"/>
      <c r="C125" s="287"/>
      <c r="D125" s="287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4">
        <f>SUM(B16:B125)</f>
        <v>0</v>
      </c>
      <c r="C126" s="104">
        <f>SUM(C16:C125)</f>
        <v>0</v>
      </c>
      <c r="D126" s="104">
        <f>SUM(D16:D125)</f>
        <v>0</v>
      </c>
      <c r="E126" s="283"/>
      <c r="F126" s="284"/>
      <c r="G126" s="5"/>
      <c r="H126" s="41"/>
      <c r="I126" s="5"/>
      <c r="J126" s="41"/>
      <c r="K126" s="41"/>
      <c r="L126" s="5"/>
      <c r="M126" s="5"/>
      <c r="N126" s="41"/>
      <c r="O126" s="4"/>
      <c r="P126" s="34">
        <f>SUM(P16:P125)</f>
        <v>0</v>
      </c>
      <c r="Q126" s="9"/>
    </row>
    <row r="127" spans="1:17">
      <c r="A127" s="7" t="s">
        <v>69</v>
      </c>
      <c r="F127" s="7"/>
      <c r="Q127" s="7"/>
    </row>
  </sheetData>
  <sheetProtection algorithmName="SHA-512" hashValue="h4jjT1DxODLARg3473TWN6qAadRz51jTo6yH0epQSoHBU/arQXoDPGoBLy9BIlVEdnN7DkNmWh9ryodAgjFsZg==" saltValue="TkkXYt90L4VAp3pPuho5xQ==" spinCount="100000" sheet="1" insertRows="0" deleteRows="0"/>
  <mergeCells count="85">
    <mergeCell ref="F11:Q11"/>
    <mergeCell ref="E126:F126"/>
    <mergeCell ref="P116:P125"/>
    <mergeCell ref="P96:P105"/>
    <mergeCell ref="P86:P95"/>
    <mergeCell ref="P76:P85"/>
    <mergeCell ref="P66:P75"/>
    <mergeCell ref="P56:P65"/>
    <mergeCell ref="P46:P55"/>
    <mergeCell ref="P36:P45"/>
    <mergeCell ref="P26:P35"/>
    <mergeCell ref="P16:P25"/>
    <mergeCell ref="A116:A125"/>
    <mergeCell ref="B116:B125"/>
    <mergeCell ref="C116:C125"/>
    <mergeCell ref="D116:D125"/>
    <mergeCell ref="P106:P115"/>
    <mergeCell ref="A106:A115"/>
    <mergeCell ref="B106:B115"/>
    <mergeCell ref="C106:C115"/>
    <mergeCell ref="D106:D115"/>
    <mergeCell ref="A96:A105"/>
    <mergeCell ref="B96:B105"/>
    <mergeCell ref="C96:C105"/>
    <mergeCell ref="D96:D105"/>
    <mergeCell ref="A86:A95"/>
    <mergeCell ref="B86:B95"/>
    <mergeCell ref="C86:C95"/>
    <mergeCell ref="D86:D95"/>
    <mergeCell ref="A76:A85"/>
    <mergeCell ref="B76:B85"/>
    <mergeCell ref="C76:C85"/>
    <mergeCell ref="D76:D85"/>
    <mergeCell ref="A66:A75"/>
    <mergeCell ref="B66:B75"/>
    <mergeCell ref="C66:C75"/>
    <mergeCell ref="D66:D75"/>
    <mergeCell ref="A56:A65"/>
    <mergeCell ref="B56:B65"/>
    <mergeCell ref="C56:C65"/>
    <mergeCell ref="D56:D65"/>
    <mergeCell ref="A46:A55"/>
    <mergeCell ref="B46:B55"/>
    <mergeCell ref="C46:C55"/>
    <mergeCell ref="D46:D55"/>
    <mergeCell ref="A36:A45"/>
    <mergeCell ref="B36:B45"/>
    <mergeCell ref="C36:C45"/>
    <mergeCell ref="D36:D45"/>
    <mergeCell ref="A26:A35"/>
    <mergeCell ref="B26:B35"/>
    <mergeCell ref="C26:C35"/>
    <mergeCell ref="D26:D35"/>
    <mergeCell ref="B13:B15"/>
    <mergeCell ref="C13:C15"/>
    <mergeCell ref="D13:O13"/>
    <mergeCell ref="P13:Q13"/>
    <mergeCell ref="A16:A25"/>
    <mergeCell ref="B16:B25"/>
    <mergeCell ref="C16:C25"/>
    <mergeCell ref="D16:D25"/>
    <mergeCell ref="E14:O14"/>
    <mergeCell ref="D14:D15"/>
    <mergeCell ref="P14:P15"/>
    <mergeCell ref="Q14:Q15"/>
    <mergeCell ref="A10:E10"/>
    <mergeCell ref="F10:L10"/>
    <mergeCell ref="M10:Q10"/>
    <mergeCell ref="A7:E7"/>
    <mergeCell ref="F7:L7"/>
    <mergeCell ref="M7:Q7"/>
    <mergeCell ref="A8:E8"/>
    <mergeCell ref="F8:L8"/>
    <mergeCell ref="M8:Q8"/>
    <mergeCell ref="A2:Q2"/>
    <mergeCell ref="A3:Q3"/>
    <mergeCell ref="A5:E5"/>
    <mergeCell ref="F5:L5"/>
    <mergeCell ref="M5:Q5"/>
    <mergeCell ref="A6:E6"/>
    <mergeCell ref="F6:L6"/>
    <mergeCell ref="M6:Q6"/>
    <mergeCell ref="A9:E9"/>
    <mergeCell ref="F9:L9"/>
    <mergeCell ref="M9:Q9"/>
  </mergeCells>
  <phoneticPr fontId="1"/>
  <conditionalFormatting sqref="F11:L11">
    <cfRule type="containsText" dxfId="15" priority="8" operator="containsText" text="一致していません">
      <formula>NOT(ISERROR(SEARCH("一致していません",F11)))</formula>
    </cfRule>
  </conditionalFormatting>
  <conditionalFormatting sqref="I16:I125">
    <cfRule type="expression" dxfId="14" priority="6">
      <formula>IF(RIGHT(TEXT(I16,"0.#"),1)=".",FALSE,TRUE)</formula>
    </cfRule>
    <cfRule type="expression" dxfId="13" priority="7">
      <formula>IF(RIGHT(TEXT(I16,"0.#"),1)=".",TRUE,FALSE)</formula>
    </cfRule>
  </conditionalFormatting>
  <conditionalFormatting sqref="L16:L125">
    <cfRule type="expression" dxfId="12" priority="4">
      <formula>IF(RIGHT(TEXT(L16,"0.#"),1)=".",FALSE,TRUE)</formula>
    </cfRule>
    <cfRule type="expression" dxfId="11" priority="5">
      <formula>IF(RIGHT(TEXT(L16,"0.#"),1)=".",TRUE,FALSE)</formula>
    </cfRule>
  </conditionalFormatting>
  <conditionalFormatting sqref="F16:F125">
    <cfRule type="expression" dxfId="10" priority="3">
      <formula>AND($E16&lt;&gt;"",$F16="")</formula>
    </cfRule>
  </conditionalFormatting>
  <conditionalFormatting sqref="J16:J125">
    <cfRule type="expression" dxfId="9" priority="2">
      <formula>AND($I16&gt;0,$J16="")</formula>
    </cfRule>
  </conditionalFormatting>
  <conditionalFormatting sqref="M16:M125">
    <cfRule type="expression" dxfId="8" priority="1">
      <formula>AND($L16&gt;0,$M16="")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7"/>
  <sheetViews>
    <sheetView view="pageBreakPreview" zoomScale="85" zoomScaleNormal="100" zoomScaleSheetLayoutView="85" workbookViewId="0">
      <selection activeCell="E20" sqref="E20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1" customWidth="1"/>
    <col min="9" max="9" width="5.875" customWidth="1"/>
    <col min="10" max="10" width="3.25" style="11" bestFit="1" customWidth="1"/>
    <col min="11" max="11" width="2.375" style="11" customWidth="1"/>
    <col min="12" max="12" width="5" customWidth="1"/>
    <col min="13" max="13" width="4" customWidth="1"/>
    <col min="14" max="14" width="2.375" style="11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129</v>
      </c>
      <c r="F1" s="7"/>
      <c r="Q1" s="20"/>
    </row>
    <row r="2" spans="1:17" s="22" customFormat="1" ht="20.100000000000001" customHeight="1">
      <c r="A2" s="316" t="s">
        <v>149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48" t="s">
        <v>34</v>
      </c>
      <c r="B5" s="349"/>
      <c r="C5" s="349"/>
      <c r="D5" s="349"/>
      <c r="E5" s="350"/>
      <c r="F5" s="348" t="s">
        <v>57</v>
      </c>
      <c r="G5" s="349"/>
      <c r="H5" s="349"/>
      <c r="I5" s="349"/>
      <c r="J5" s="349"/>
      <c r="K5" s="349"/>
      <c r="L5" s="350"/>
      <c r="M5" s="348" t="s">
        <v>72</v>
      </c>
      <c r="N5" s="349"/>
      <c r="O5" s="349"/>
      <c r="P5" s="349"/>
      <c r="Q5" s="350"/>
    </row>
    <row r="6" spans="1:17" s="23" customFormat="1" ht="20.100000000000001" customHeight="1">
      <c r="A6" s="351" t="s">
        <v>86</v>
      </c>
      <c r="B6" s="352"/>
      <c r="C6" s="352"/>
      <c r="D6" s="352"/>
      <c r="E6" s="353"/>
      <c r="F6" s="323">
        <f>C126</f>
        <v>0</v>
      </c>
      <c r="G6" s="324"/>
      <c r="H6" s="324"/>
      <c r="I6" s="324"/>
      <c r="J6" s="324"/>
      <c r="K6" s="324"/>
      <c r="L6" s="325"/>
      <c r="M6" s="326"/>
      <c r="N6" s="327"/>
      <c r="O6" s="327"/>
      <c r="P6" s="327"/>
      <c r="Q6" s="328"/>
    </row>
    <row r="7" spans="1:17" s="23" customFormat="1" ht="20.100000000000001" customHeight="1">
      <c r="A7" s="345" t="s">
        <v>99</v>
      </c>
      <c r="B7" s="346"/>
      <c r="C7" s="346"/>
      <c r="D7" s="346"/>
      <c r="E7" s="347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345" t="s">
        <v>87</v>
      </c>
      <c r="B8" s="346"/>
      <c r="C8" s="346"/>
      <c r="D8" s="346"/>
      <c r="E8" s="347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57" t="s">
        <v>88</v>
      </c>
      <c r="B9" s="358"/>
      <c r="C9" s="358"/>
      <c r="D9" s="358"/>
      <c r="E9" s="359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54" t="s">
        <v>68</v>
      </c>
      <c r="B10" s="355"/>
      <c r="C10" s="355"/>
      <c r="D10" s="355"/>
      <c r="E10" s="356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 ht="14.25" customHeight="1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84</v>
      </c>
    </row>
    <row r="13" spans="1:17" ht="27" customHeight="1">
      <c r="A13" s="42" t="s">
        <v>35</v>
      </c>
      <c r="B13" s="338" t="s">
        <v>0</v>
      </c>
      <c r="C13" s="338" t="s">
        <v>93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76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109</v>
      </c>
      <c r="B16" s="285">
        <f>D16+P16</f>
        <v>0</v>
      </c>
      <c r="C16" s="285">
        <f>D16</f>
        <v>0</v>
      </c>
      <c r="D16" s="285">
        <f>SUM(O16:O25)</f>
        <v>0</v>
      </c>
      <c r="E16" s="158"/>
      <c r="F16" s="169"/>
      <c r="G16" s="140"/>
      <c r="H16" s="141" t="s">
        <v>119</v>
      </c>
      <c r="I16" s="142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286"/>
      <c r="C17" s="286"/>
      <c r="D17" s="286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286"/>
      <c r="C18" s="286"/>
      <c r="D18" s="286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286"/>
      <c r="C19" s="286"/>
      <c r="D19" s="286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286"/>
      <c r="C20" s="286"/>
      <c r="D20" s="286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286"/>
      <c r="C21" s="286"/>
      <c r="D21" s="286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286"/>
      <c r="C22" s="286"/>
      <c r="D22" s="286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286"/>
      <c r="C23" s="286"/>
      <c r="D23" s="286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286"/>
      <c r="C24" s="286"/>
      <c r="D24" s="286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287"/>
      <c r="C25" s="287"/>
      <c r="D25" s="287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285">
        <f>D26+P26</f>
        <v>0</v>
      </c>
      <c r="C26" s="285">
        <f>D26</f>
        <v>0</v>
      </c>
      <c r="D26" s="285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286"/>
      <c r="C27" s="286"/>
      <c r="D27" s="286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286"/>
      <c r="C28" s="286"/>
      <c r="D28" s="286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286"/>
      <c r="C29" s="286"/>
      <c r="D29" s="286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286"/>
      <c r="C30" s="286"/>
      <c r="D30" s="286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286"/>
      <c r="C31" s="286"/>
      <c r="D31" s="286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286"/>
      <c r="C32" s="286"/>
      <c r="D32" s="286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286"/>
      <c r="C33" s="286"/>
      <c r="D33" s="286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286"/>
      <c r="C34" s="286"/>
      <c r="D34" s="286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287"/>
      <c r="C35" s="287"/>
      <c r="D35" s="287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285">
        <f>D36+P36</f>
        <v>0</v>
      </c>
      <c r="C36" s="285">
        <f>D36</f>
        <v>0</v>
      </c>
      <c r="D36" s="285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286"/>
      <c r="C37" s="286"/>
      <c r="D37" s="286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286"/>
      <c r="C38" s="286"/>
      <c r="D38" s="286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286"/>
      <c r="C39" s="286"/>
      <c r="D39" s="286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286"/>
      <c r="C40" s="286"/>
      <c r="D40" s="286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286"/>
      <c r="C41" s="286"/>
      <c r="D41" s="286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286"/>
      <c r="C42" s="286"/>
      <c r="D42" s="286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286"/>
      <c r="C43" s="286"/>
      <c r="D43" s="286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286"/>
      <c r="C44" s="286"/>
      <c r="D44" s="286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287"/>
      <c r="C45" s="287"/>
      <c r="D45" s="287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285">
        <f>D46+P46</f>
        <v>0</v>
      </c>
      <c r="C46" s="285">
        <f>D46</f>
        <v>0</v>
      </c>
      <c r="D46" s="285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286"/>
      <c r="C47" s="286"/>
      <c r="D47" s="286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286"/>
      <c r="C48" s="286"/>
      <c r="D48" s="286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286"/>
      <c r="C49" s="286"/>
      <c r="D49" s="286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286"/>
      <c r="C50" s="286"/>
      <c r="D50" s="286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286"/>
      <c r="C51" s="286"/>
      <c r="D51" s="286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286"/>
      <c r="C52" s="286"/>
      <c r="D52" s="286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286"/>
      <c r="C53" s="286"/>
      <c r="D53" s="286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286"/>
      <c r="C54" s="286"/>
      <c r="D54" s="286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287"/>
      <c r="C55" s="287"/>
      <c r="D55" s="287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285">
        <f>D56+P56</f>
        <v>0</v>
      </c>
      <c r="C56" s="285">
        <f>D56</f>
        <v>0</v>
      </c>
      <c r="D56" s="285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286"/>
      <c r="C57" s="286"/>
      <c r="D57" s="286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286"/>
      <c r="C58" s="286"/>
      <c r="D58" s="286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286"/>
      <c r="C59" s="286"/>
      <c r="D59" s="286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286"/>
      <c r="C60" s="286"/>
      <c r="D60" s="286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286"/>
      <c r="C61" s="286"/>
      <c r="D61" s="286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286"/>
      <c r="C62" s="286"/>
      <c r="D62" s="286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286"/>
      <c r="C63" s="286"/>
      <c r="D63" s="286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286"/>
      <c r="C64" s="286"/>
      <c r="D64" s="286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287"/>
      <c r="C65" s="287"/>
      <c r="D65" s="287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285">
        <f>D66+P66</f>
        <v>0</v>
      </c>
      <c r="C66" s="285">
        <f>D66</f>
        <v>0</v>
      </c>
      <c r="D66" s="285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286"/>
      <c r="C67" s="286"/>
      <c r="D67" s="286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286"/>
      <c r="C68" s="286"/>
      <c r="D68" s="286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286"/>
      <c r="C69" s="286"/>
      <c r="D69" s="286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286"/>
      <c r="C70" s="286"/>
      <c r="D70" s="286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286"/>
      <c r="C71" s="286"/>
      <c r="D71" s="286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286"/>
      <c r="C72" s="286"/>
      <c r="D72" s="286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286"/>
      <c r="C73" s="286"/>
      <c r="D73" s="286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286"/>
      <c r="C74" s="286"/>
      <c r="D74" s="286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287"/>
      <c r="C75" s="287"/>
      <c r="D75" s="287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285">
        <f>D76+P76</f>
        <v>0</v>
      </c>
      <c r="C76" s="285">
        <f>D76</f>
        <v>0</v>
      </c>
      <c r="D76" s="285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286"/>
      <c r="C77" s="286"/>
      <c r="D77" s="286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286"/>
      <c r="C78" s="286"/>
      <c r="D78" s="286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286"/>
      <c r="C79" s="286"/>
      <c r="D79" s="286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286"/>
      <c r="C80" s="286"/>
      <c r="D80" s="286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286"/>
      <c r="C81" s="286"/>
      <c r="D81" s="286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286"/>
      <c r="C82" s="286"/>
      <c r="D82" s="286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286"/>
      <c r="C83" s="286"/>
      <c r="D83" s="286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286"/>
      <c r="C84" s="286"/>
      <c r="D84" s="286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287"/>
      <c r="C85" s="287"/>
      <c r="D85" s="287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285">
        <f>D86+P86</f>
        <v>0</v>
      </c>
      <c r="C86" s="285">
        <f>D86</f>
        <v>0</v>
      </c>
      <c r="D86" s="285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 t="shared" si="1"/>
        <v>0</v>
      </c>
      <c r="P86" s="280"/>
      <c r="Q86" s="53"/>
    </row>
    <row r="87" spans="1:17" ht="13.5">
      <c r="A87" s="289"/>
      <c r="B87" s="286"/>
      <c r="C87" s="286"/>
      <c r="D87" s="286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286"/>
      <c r="C88" s="286"/>
      <c r="D88" s="286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286"/>
      <c r="C89" s="286"/>
      <c r="D89" s="286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286"/>
      <c r="C90" s="286"/>
      <c r="D90" s="286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286"/>
      <c r="C91" s="286"/>
      <c r="D91" s="286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286"/>
      <c r="C92" s="286"/>
      <c r="D92" s="286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286"/>
      <c r="C93" s="286"/>
      <c r="D93" s="286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286"/>
      <c r="C94" s="286"/>
      <c r="D94" s="286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287"/>
      <c r="C95" s="287"/>
      <c r="D95" s="287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285">
        <f>D96+P96</f>
        <v>0</v>
      </c>
      <c r="C96" s="285">
        <f>D96</f>
        <v>0</v>
      </c>
      <c r="D96" s="285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286"/>
      <c r="C97" s="286"/>
      <c r="D97" s="286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286"/>
      <c r="C98" s="286"/>
      <c r="D98" s="286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286"/>
      <c r="C99" s="286"/>
      <c r="D99" s="286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286"/>
      <c r="C100" s="286"/>
      <c r="D100" s="286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286"/>
      <c r="C101" s="286"/>
      <c r="D101" s="286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286"/>
      <c r="C102" s="286"/>
      <c r="D102" s="286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286"/>
      <c r="C103" s="286"/>
      <c r="D103" s="286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286"/>
      <c r="C104" s="286"/>
      <c r="D104" s="286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287"/>
      <c r="C105" s="287"/>
      <c r="D105" s="287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285">
        <f>D106+P106</f>
        <v>0</v>
      </c>
      <c r="C106" s="285">
        <f>D106</f>
        <v>0</v>
      </c>
      <c r="D106" s="285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286"/>
      <c r="C107" s="286"/>
      <c r="D107" s="286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286"/>
      <c r="C108" s="286"/>
      <c r="D108" s="286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286"/>
      <c r="C109" s="286"/>
      <c r="D109" s="286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286"/>
      <c r="C110" s="286"/>
      <c r="D110" s="286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286"/>
      <c r="C111" s="286"/>
      <c r="D111" s="286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286"/>
      <c r="C112" s="286"/>
      <c r="D112" s="286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286"/>
      <c r="C113" s="286"/>
      <c r="D113" s="286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286"/>
      <c r="C114" s="286"/>
      <c r="D114" s="286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287"/>
      <c r="C115" s="287"/>
      <c r="D115" s="287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67</v>
      </c>
      <c r="B116" s="285">
        <f>D116+P116</f>
        <v>0</v>
      </c>
      <c r="C116" s="285">
        <f>D116</f>
        <v>0</v>
      </c>
      <c r="D116" s="285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286"/>
      <c r="C117" s="286"/>
      <c r="D117" s="286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286"/>
      <c r="C118" s="286"/>
      <c r="D118" s="286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286"/>
      <c r="C119" s="286"/>
      <c r="D119" s="286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286"/>
      <c r="C120" s="286"/>
      <c r="D120" s="286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286"/>
      <c r="C121" s="286"/>
      <c r="D121" s="286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286"/>
      <c r="C122" s="286"/>
      <c r="D122" s="286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286"/>
      <c r="C123" s="286"/>
      <c r="D123" s="286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286"/>
      <c r="C124" s="286"/>
      <c r="D124" s="286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287"/>
      <c r="C125" s="287"/>
      <c r="D125" s="287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4">
        <f>SUM(B16:B125)</f>
        <v>0</v>
      </c>
      <c r="C126" s="104">
        <f>SUM(C16:C125)</f>
        <v>0</v>
      </c>
      <c r="D126" s="104">
        <f>SUM(D16:D125)</f>
        <v>0</v>
      </c>
      <c r="E126" s="283"/>
      <c r="F126" s="284"/>
      <c r="G126" s="5"/>
      <c r="H126" s="52"/>
      <c r="I126" s="5"/>
      <c r="J126" s="52"/>
      <c r="K126" s="52"/>
      <c r="L126" s="5"/>
      <c r="M126" s="5"/>
      <c r="N126" s="52"/>
      <c r="O126" s="4"/>
      <c r="P126" s="34">
        <f>SUM(P16:P125)</f>
        <v>0</v>
      </c>
      <c r="Q126" s="9"/>
    </row>
    <row r="127" spans="1:17">
      <c r="A127" s="7" t="s">
        <v>69</v>
      </c>
      <c r="F127" s="7"/>
      <c r="Q127" s="7"/>
    </row>
  </sheetData>
  <sheetProtection algorithmName="SHA-512" hashValue="cHAierijVe3iehywPH5xJOykDtmLRtbgDkh9ZEsaIKLRiw0N1yfIFMguNTn2OJ1KpgorV04uozK6gOm5OLbegg==" saltValue="rkI5ha76r6sFjW424LZbkg==" spinCount="100000" sheet="1" insertRows="0" deleteRows="0"/>
  <mergeCells count="85">
    <mergeCell ref="E126:F126"/>
    <mergeCell ref="A116:A125"/>
    <mergeCell ref="B116:B125"/>
    <mergeCell ref="C116:C125"/>
    <mergeCell ref="D116:D125"/>
    <mergeCell ref="P116:P125"/>
    <mergeCell ref="P106:P115"/>
    <mergeCell ref="A106:A115"/>
    <mergeCell ref="B106:B115"/>
    <mergeCell ref="C106:C115"/>
    <mergeCell ref="D106:D115"/>
    <mergeCell ref="A96:A105"/>
    <mergeCell ref="B96:B105"/>
    <mergeCell ref="C96:C105"/>
    <mergeCell ref="D96:D105"/>
    <mergeCell ref="P96:P105"/>
    <mergeCell ref="P86:P95"/>
    <mergeCell ref="A86:A95"/>
    <mergeCell ref="B86:B95"/>
    <mergeCell ref="C86:C95"/>
    <mergeCell ref="D86:D95"/>
    <mergeCell ref="A76:A85"/>
    <mergeCell ref="B76:B85"/>
    <mergeCell ref="C76:C85"/>
    <mergeCell ref="D76:D85"/>
    <mergeCell ref="P76:P85"/>
    <mergeCell ref="P66:P75"/>
    <mergeCell ref="A66:A75"/>
    <mergeCell ref="B66:B75"/>
    <mergeCell ref="C66:C75"/>
    <mergeCell ref="D66:D75"/>
    <mergeCell ref="A56:A65"/>
    <mergeCell ref="B56:B65"/>
    <mergeCell ref="C56:C65"/>
    <mergeCell ref="D56:D65"/>
    <mergeCell ref="P56:P65"/>
    <mergeCell ref="P46:P55"/>
    <mergeCell ref="A46:A55"/>
    <mergeCell ref="B46:B55"/>
    <mergeCell ref="C46:C55"/>
    <mergeCell ref="D46:D55"/>
    <mergeCell ref="A36:A45"/>
    <mergeCell ref="B36:B45"/>
    <mergeCell ref="C36:C45"/>
    <mergeCell ref="D36:D45"/>
    <mergeCell ref="P36:P45"/>
    <mergeCell ref="P26:P35"/>
    <mergeCell ref="A26:A35"/>
    <mergeCell ref="B26:B35"/>
    <mergeCell ref="C26:C35"/>
    <mergeCell ref="D26:D35"/>
    <mergeCell ref="A16:A25"/>
    <mergeCell ref="B16:B25"/>
    <mergeCell ref="C16:C25"/>
    <mergeCell ref="D16:D25"/>
    <mergeCell ref="P16:P25"/>
    <mergeCell ref="F11:Q11"/>
    <mergeCell ref="B13:B15"/>
    <mergeCell ref="C13:C15"/>
    <mergeCell ref="D13:O13"/>
    <mergeCell ref="P13:Q13"/>
    <mergeCell ref="E14:O14"/>
    <mergeCell ref="D14:D15"/>
    <mergeCell ref="P14:P15"/>
    <mergeCell ref="Q14:Q15"/>
    <mergeCell ref="A10:E10"/>
    <mergeCell ref="F10:L10"/>
    <mergeCell ref="M10:Q10"/>
    <mergeCell ref="A7:E7"/>
    <mergeCell ref="F7:L7"/>
    <mergeCell ref="M7:Q7"/>
    <mergeCell ref="A8:E8"/>
    <mergeCell ref="F8:L8"/>
    <mergeCell ref="M8:Q8"/>
    <mergeCell ref="A2:Q2"/>
    <mergeCell ref="A3:Q3"/>
    <mergeCell ref="A5:E5"/>
    <mergeCell ref="F5:L5"/>
    <mergeCell ref="M5:Q5"/>
    <mergeCell ref="A6:E6"/>
    <mergeCell ref="F6:L6"/>
    <mergeCell ref="M6:Q6"/>
    <mergeCell ref="A9:E9"/>
    <mergeCell ref="F9:L9"/>
    <mergeCell ref="M9:Q9"/>
  </mergeCells>
  <phoneticPr fontId="1"/>
  <conditionalFormatting sqref="I16:I125">
    <cfRule type="expression" dxfId="7" priority="8">
      <formula>IF(RIGHT(TEXT(I16,"0.#"),1)=".",FALSE,TRUE)</formula>
    </cfRule>
    <cfRule type="expression" dxfId="6" priority="9">
      <formula>IF(RIGHT(TEXT(I16,"0.#"),1)=".",TRUE,FALSE)</formula>
    </cfRule>
  </conditionalFormatting>
  <conditionalFormatting sqref="L16:L125">
    <cfRule type="expression" dxfId="5" priority="6">
      <formula>IF(RIGHT(TEXT(L16,"0.#"),1)=".",FALSE,TRUE)</formula>
    </cfRule>
    <cfRule type="expression" dxfId="4" priority="7">
      <formula>IF(RIGHT(TEXT(L16,"0.#"),1)=".",TRUE,FALSE)</formula>
    </cfRule>
  </conditionalFormatting>
  <conditionalFormatting sqref="F16:F125">
    <cfRule type="expression" dxfId="3" priority="3">
      <formula>AND($E16&lt;&gt;"",$F16="")</formula>
    </cfRule>
  </conditionalFormatting>
  <conditionalFormatting sqref="J16:J125">
    <cfRule type="expression" dxfId="2" priority="2">
      <formula>AND($I16&gt;0,$J16="")</formula>
    </cfRule>
  </conditionalFormatting>
  <conditionalFormatting sqref="M16:M125">
    <cfRule type="expression" dxfId="1" priority="1">
      <formula>AND($L16&gt;0,$M16="")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一致していません" id="{637CA8E8-220E-4E8F-90C4-1AE1C9248D7B}">
            <xm:f>NOT(ISERROR(SEARCH("一致していません",'別紙6_収支予算書（①感染症対策の徹底及び広報事業）'!F11)))</xm:f>
            <x14:dxf>
              <fill>
                <patternFill>
                  <bgColor rgb="FFFF0000"/>
                </patternFill>
              </fill>
            </x14:dxf>
          </x14:cfRule>
          <xm:sqref>F11:L11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6"/>
  <sheetViews>
    <sheetView view="pageBreakPreview" zoomScale="85" zoomScaleNormal="100" zoomScaleSheetLayoutView="85" workbookViewId="0">
      <selection activeCell="A3" sqref="A3:XFD4"/>
    </sheetView>
  </sheetViews>
  <sheetFormatPr defaultRowHeight="14.25"/>
  <cols>
    <col min="1" max="1" width="13.25" style="7" customWidth="1"/>
    <col min="2" max="3" width="11.625" customWidth="1"/>
    <col min="4" max="4" width="10.5" customWidth="1"/>
    <col min="5" max="5" width="23.625" style="7" customWidth="1"/>
    <col min="6" max="6" width="11.25" customWidth="1"/>
    <col min="7" max="7" width="10.875" customWidth="1"/>
    <col min="8" max="8" width="2.375" style="29" customWidth="1"/>
    <col min="9" max="9" width="6.25" bestFit="1" customWidth="1"/>
    <col min="10" max="10" width="3.25" style="2" customWidth="1"/>
    <col min="11" max="11" width="2.375" style="29" customWidth="1"/>
    <col min="12" max="12" width="4" customWidth="1"/>
    <col min="13" max="13" width="3.375" style="2" customWidth="1"/>
    <col min="14" max="14" width="2.375" style="2" customWidth="1"/>
    <col min="15" max="15" width="9.375" style="3" customWidth="1"/>
    <col min="16" max="16" width="9.5" customWidth="1"/>
    <col min="17" max="17" width="31.875" style="7" customWidth="1"/>
  </cols>
  <sheetData>
    <row r="1" spans="1:18">
      <c r="A1" s="7" t="s">
        <v>70</v>
      </c>
      <c r="Q1" s="8" t="s">
        <v>14</v>
      </c>
    </row>
    <row r="2" spans="1:18" s="7" customFormat="1" ht="27" customHeight="1">
      <c r="A2" s="13" t="s">
        <v>35</v>
      </c>
      <c r="B2" s="392" t="s">
        <v>0</v>
      </c>
      <c r="C2" s="392" t="s">
        <v>94</v>
      </c>
      <c r="D2" s="395" t="s">
        <v>1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 t="s">
        <v>2</v>
      </c>
      <c r="Q2" s="395"/>
      <c r="R2" s="35" t="s">
        <v>105</v>
      </c>
    </row>
    <row r="3" spans="1:18" s="7" customFormat="1">
      <c r="A3" s="213"/>
      <c r="B3" s="393"/>
      <c r="C3" s="393"/>
      <c r="D3" s="399" t="s">
        <v>3</v>
      </c>
      <c r="E3" s="396" t="s">
        <v>4</v>
      </c>
      <c r="F3" s="397"/>
      <c r="G3" s="397"/>
      <c r="H3" s="397"/>
      <c r="I3" s="397"/>
      <c r="J3" s="397"/>
      <c r="K3" s="397"/>
      <c r="L3" s="397"/>
      <c r="M3" s="397"/>
      <c r="N3" s="397"/>
      <c r="O3" s="398"/>
      <c r="P3" s="399" t="s">
        <v>3</v>
      </c>
      <c r="Q3" s="399" t="s">
        <v>4</v>
      </c>
    </row>
    <row r="4" spans="1:18" s="7" customFormat="1">
      <c r="A4" s="14" t="s">
        <v>36</v>
      </c>
      <c r="B4" s="394"/>
      <c r="C4" s="394"/>
      <c r="D4" s="400"/>
      <c r="E4" s="177" t="s">
        <v>171</v>
      </c>
      <c r="F4" s="178" t="s">
        <v>167</v>
      </c>
      <c r="G4" s="179" t="s">
        <v>206</v>
      </c>
      <c r="H4" s="179"/>
      <c r="I4" s="180" t="s">
        <v>168</v>
      </c>
      <c r="J4" s="181" t="s">
        <v>169</v>
      </c>
      <c r="K4" s="179"/>
      <c r="L4" s="180" t="s">
        <v>168</v>
      </c>
      <c r="M4" s="181" t="s">
        <v>169</v>
      </c>
      <c r="N4" s="179"/>
      <c r="O4" s="182" t="s">
        <v>116</v>
      </c>
      <c r="P4" s="400"/>
      <c r="Q4" s="400"/>
    </row>
    <row r="5" spans="1:18">
      <c r="A5" s="377" t="s">
        <v>5</v>
      </c>
      <c r="B5" s="380">
        <f>D5+P5</f>
        <v>0</v>
      </c>
      <c r="C5" s="380">
        <f>INT(D5/2)</f>
        <v>0</v>
      </c>
      <c r="D5" s="383">
        <f>SUM(O5:O7)</f>
        <v>0</v>
      </c>
      <c r="E5" s="183"/>
      <c r="F5" s="197"/>
      <c r="G5" s="60"/>
      <c r="H5" s="192" t="s">
        <v>17</v>
      </c>
      <c r="I5" s="61"/>
      <c r="J5" s="62"/>
      <c r="K5" s="192" t="s">
        <v>17</v>
      </c>
      <c r="L5" s="61"/>
      <c r="M5" s="62"/>
      <c r="N5" s="62" t="s">
        <v>16</v>
      </c>
      <c r="O5" s="63">
        <f t="shared" ref="O5:O37" si="0">G5*I5*L5</f>
        <v>0</v>
      </c>
      <c r="P5" s="374"/>
      <c r="Q5" s="64"/>
    </row>
    <row r="6" spans="1:18">
      <c r="A6" s="378"/>
      <c r="B6" s="381"/>
      <c r="C6" s="381"/>
      <c r="D6" s="384"/>
      <c r="E6" s="184"/>
      <c r="F6" s="198"/>
      <c r="G6" s="65"/>
      <c r="H6" s="193" t="s">
        <v>17</v>
      </c>
      <c r="I6" s="66"/>
      <c r="J6" s="67"/>
      <c r="K6" s="193" t="s">
        <v>17</v>
      </c>
      <c r="L6" s="66"/>
      <c r="M6" s="67"/>
      <c r="N6" s="67" t="s">
        <v>16</v>
      </c>
      <c r="O6" s="68">
        <f t="shared" si="0"/>
        <v>0</v>
      </c>
      <c r="P6" s="375"/>
      <c r="Q6" s="69"/>
    </row>
    <row r="7" spans="1:18">
      <c r="A7" s="379"/>
      <c r="B7" s="382"/>
      <c r="C7" s="382"/>
      <c r="D7" s="385"/>
      <c r="E7" s="185"/>
      <c r="F7" s="199"/>
      <c r="G7" s="70"/>
      <c r="H7" s="194" t="s">
        <v>17</v>
      </c>
      <c r="I7" s="71"/>
      <c r="J7" s="72"/>
      <c r="K7" s="194" t="s">
        <v>17</v>
      </c>
      <c r="L7" s="71"/>
      <c r="M7" s="72"/>
      <c r="N7" s="72" t="s">
        <v>16</v>
      </c>
      <c r="O7" s="73">
        <f t="shared" si="0"/>
        <v>0</v>
      </c>
      <c r="P7" s="376"/>
      <c r="Q7" s="74"/>
    </row>
    <row r="8" spans="1:18" ht="13.5">
      <c r="A8" s="377" t="s">
        <v>6</v>
      </c>
      <c r="B8" s="380">
        <f>D8+P8</f>
        <v>1550000</v>
      </c>
      <c r="C8" s="380">
        <f>INT(D8/2)</f>
        <v>275000</v>
      </c>
      <c r="D8" s="383">
        <f>SUM(O8:O10)</f>
        <v>550000</v>
      </c>
      <c r="E8" s="186" t="s">
        <v>172</v>
      </c>
      <c r="F8" s="200" t="s">
        <v>173</v>
      </c>
      <c r="G8" s="60">
        <v>50000</v>
      </c>
      <c r="H8" s="192" t="s">
        <v>17</v>
      </c>
      <c r="I8" s="61">
        <v>2</v>
      </c>
      <c r="J8" s="62" t="s">
        <v>28</v>
      </c>
      <c r="K8" s="192" t="s">
        <v>17</v>
      </c>
      <c r="L8" s="61">
        <v>5</v>
      </c>
      <c r="M8" s="62" t="s">
        <v>29</v>
      </c>
      <c r="N8" s="62" t="s">
        <v>16</v>
      </c>
      <c r="O8" s="63">
        <f>INT(G8*I8*L8)</f>
        <v>500000</v>
      </c>
      <c r="P8" s="389">
        <f>INT(50000*20)</f>
        <v>1000000</v>
      </c>
      <c r="Q8" s="64" t="s">
        <v>143</v>
      </c>
    </row>
    <row r="9" spans="1:18" ht="13.5">
      <c r="A9" s="378"/>
      <c r="B9" s="381"/>
      <c r="C9" s="381"/>
      <c r="D9" s="384"/>
      <c r="E9" s="184" t="s">
        <v>174</v>
      </c>
      <c r="F9" s="201" t="s">
        <v>176</v>
      </c>
      <c r="G9" s="65">
        <v>5000</v>
      </c>
      <c r="H9" s="193" t="s">
        <v>17</v>
      </c>
      <c r="I9" s="66">
        <v>2</v>
      </c>
      <c r="J9" s="67" t="s">
        <v>28</v>
      </c>
      <c r="K9" s="193" t="s">
        <v>30</v>
      </c>
      <c r="L9" s="66">
        <v>5</v>
      </c>
      <c r="M9" s="67" t="s">
        <v>29</v>
      </c>
      <c r="N9" s="67" t="s">
        <v>16</v>
      </c>
      <c r="O9" s="68">
        <f>INT(G9*I9*L9)</f>
        <v>50000</v>
      </c>
      <c r="P9" s="390"/>
      <c r="Q9" s="69"/>
    </row>
    <row r="10" spans="1:18">
      <c r="A10" s="379"/>
      <c r="B10" s="382"/>
      <c r="C10" s="382"/>
      <c r="D10" s="385"/>
      <c r="E10" s="185"/>
      <c r="F10" s="199"/>
      <c r="G10" s="70"/>
      <c r="H10" s="194" t="s">
        <v>17</v>
      </c>
      <c r="I10" s="71"/>
      <c r="J10" s="72"/>
      <c r="K10" s="194" t="s">
        <v>17</v>
      </c>
      <c r="L10" s="71"/>
      <c r="M10" s="72"/>
      <c r="N10" s="72" t="s">
        <v>16</v>
      </c>
      <c r="O10" s="73">
        <f t="shared" si="0"/>
        <v>0</v>
      </c>
      <c r="P10" s="391"/>
      <c r="Q10" s="74"/>
    </row>
    <row r="11" spans="1:18" ht="13.5">
      <c r="A11" s="377" t="s">
        <v>10</v>
      </c>
      <c r="B11" s="380">
        <f>D11+P11</f>
        <v>2200000</v>
      </c>
      <c r="C11" s="380">
        <f>INT(D11/2)</f>
        <v>400000</v>
      </c>
      <c r="D11" s="383">
        <f>SUM(O11:O13)</f>
        <v>800000</v>
      </c>
      <c r="E11" s="186" t="s">
        <v>175</v>
      </c>
      <c r="F11" s="200" t="s">
        <v>177</v>
      </c>
      <c r="G11" s="60">
        <v>250000</v>
      </c>
      <c r="H11" s="192" t="s">
        <v>17</v>
      </c>
      <c r="I11" s="61">
        <v>2</v>
      </c>
      <c r="J11" s="62" t="s">
        <v>22</v>
      </c>
      <c r="K11" s="192" t="s">
        <v>17</v>
      </c>
      <c r="L11" s="61">
        <v>1</v>
      </c>
      <c r="M11" s="62" t="s">
        <v>18</v>
      </c>
      <c r="N11" s="62" t="s">
        <v>16</v>
      </c>
      <c r="O11" s="63">
        <f>INT(G11*I11*L11)</f>
        <v>500000</v>
      </c>
      <c r="P11" s="389">
        <f>INT(500000*2+100000*3+100000)</f>
        <v>1400000</v>
      </c>
      <c r="Q11" s="64" t="s">
        <v>140</v>
      </c>
    </row>
    <row r="12" spans="1:18" ht="13.5">
      <c r="A12" s="378"/>
      <c r="B12" s="381"/>
      <c r="C12" s="381"/>
      <c r="D12" s="384"/>
      <c r="E12" s="184" t="s">
        <v>178</v>
      </c>
      <c r="F12" s="201" t="s">
        <v>179</v>
      </c>
      <c r="G12" s="65">
        <v>50000</v>
      </c>
      <c r="H12" s="193" t="s">
        <v>17</v>
      </c>
      <c r="I12" s="66">
        <v>1</v>
      </c>
      <c r="J12" s="67" t="s">
        <v>37</v>
      </c>
      <c r="K12" s="193" t="s">
        <v>17</v>
      </c>
      <c r="L12" s="66">
        <v>6</v>
      </c>
      <c r="M12" s="67" t="s">
        <v>38</v>
      </c>
      <c r="N12" s="67" t="s">
        <v>16</v>
      </c>
      <c r="O12" s="68">
        <f>INT(G12*I12*L12)</f>
        <v>300000</v>
      </c>
      <c r="P12" s="390"/>
      <c r="Q12" s="69" t="s">
        <v>145</v>
      </c>
    </row>
    <row r="13" spans="1:18">
      <c r="A13" s="379"/>
      <c r="B13" s="382"/>
      <c r="C13" s="382"/>
      <c r="D13" s="385"/>
      <c r="E13" s="185"/>
      <c r="F13" s="199"/>
      <c r="G13" s="70"/>
      <c r="H13" s="194" t="s">
        <v>17</v>
      </c>
      <c r="I13" s="71"/>
      <c r="J13" s="97"/>
      <c r="K13" s="194" t="s">
        <v>17</v>
      </c>
      <c r="L13" s="71"/>
      <c r="M13" s="72"/>
      <c r="N13" s="72" t="s">
        <v>16</v>
      </c>
      <c r="O13" s="73">
        <f t="shared" si="0"/>
        <v>0</v>
      </c>
      <c r="P13" s="391"/>
      <c r="Q13" s="74" t="s">
        <v>142</v>
      </c>
    </row>
    <row r="14" spans="1:18" ht="13.5">
      <c r="A14" s="377" t="s">
        <v>60</v>
      </c>
      <c r="B14" s="380">
        <f>D14+P14</f>
        <v>2500000</v>
      </c>
      <c r="C14" s="380">
        <f>INT(D14/2)</f>
        <v>1250000</v>
      </c>
      <c r="D14" s="383">
        <f>SUM(O14:O16)</f>
        <v>2500000</v>
      </c>
      <c r="E14" s="186" t="s">
        <v>180</v>
      </c>
      <c r="F14" s="200" t="s">
        <v>181</v>
      </c>
      <c r="G14" s="60">
        <v>500000</v>
      </c>
      <c r="H14" s="192" t="s">
        <v>17</v>
      </c>
      <c r="I14" s="61">
        <v>3</v>
      </c>
      <c r="J14" s="62" t="s">
        <v>25</v>
      </c>
      <c r="K14" s="192" t="s">
        <v>17</v>
      </c>
      <c r="L14" s="61">
        <v>1</v>
      </c>
      <c r="M14" s="62" t="s">
        <v>19</v>
      </c>
      <c r="N14" s="62" t="s">
        <v>16</v>
      </c>
      <c r="O14" s="63">
        <f>INT(G14*I14*L14)</f>
        <v>1500000</v>
      </c>
      <c r="P14" s="374"/>
      <c r="Q14" s="75"/>
    </row>
    <row r="15" spans="1:18" ht="13.5">
      <c r="A15" s="378"/>
      <c r="B15" s="381"/>
      <c r="C15" s="381"/>
      <c r="D15" s="384"/>
      <c r="E15" s="184" t="s">
        <v>182</v>
      </c>
      <c r="F15" s="201" t="s">
        <v>183</v>
      </c>
      <c r="G15" s="65">
        <v>1000000</v>
      </c>
      <c r="H15" s="193" t="s">
        <v>17</v>
      </c>
      <c r="I15" s="66">
        <v>1</v>
      </c>
      <c r="J15" s="67" t="s">
        <v>73</v>
      </c>
      <c r="K15" s="193" t="s">
        <v>17</v>
      </c>
      <c r="L15" s="66">
        <v>1</v>
      </c>
      <c r="M15" s="67" t="s">
        <v>74</v>
      </c>
      <c r="N15" s="67" t="s">
        <v>16</v>
      </c>
      <c r="O15" s="68">
        <f>INT(G15*I15*L15)</f>
        <v>1000000</v>
      </c>
      <c r="P15" s="375"/>
      <c r="Q15" s="69"/>
    </row>
    <row r="16" spans="1:18">
      <c r="A16" s="379"/>
      <c r="B16" s="382"/>
      <c r="C16" s="382"/>
      <c r="D16" s="385"/>
      <c r="E16" s="185"/>
      <c r="F16" s="199"/>
      <c r="G16" s="70"/>
      <c r="H16" s="194" t="s">
        <v>17</v>
      </c>
      <c r="I16" s="71"/>
      <c r="J16" s="72"/>
      <c r="K16" s="194" t="s">
        <v>17</v>
      </c>
      <c r="L16" s="71"/>
      <c r="M16" s="72"/>
      <c r="N16" s="72" t="s">
        <v>16</v>
      </c>
      <c r="O16" s="73">
        <f t="shared" si="0"/>
        <v>0</v>
      </c>
      <c r="P16" s="376"/>
      <c r="Q16" s="74"/>
    </row>
    <row r="17" spans="1:17">
      <c r="A17" s="377" t="s">
        <v>7</v>
      </c>
      <c r="B17" s="380">
        <f>D17+P17</f>
        <v>60000</v>
      </c>
      <c r="C17" s="380">
        <f>INT(D17/2)</f>
        <v>30000</v>
      </c>
      <c r="D17" s="383">
        <f>SUM(O17:O19)</f>
        <v>60000</v>
      </c>
      <c r="E17" s="186"/>
      <c r="F17" s="197"/>
      <c r="G17" s="60"/>
      <c r="H17" s="192" t="s">
        <v>17</v>
      </c>
      <c r="I17" s="61"/>
      <c r="J17" s="62"/>
      <c r="K17" s="192" t="s">
        <v>17</v>
      </c>
      <c r="L17" s="61"/>
      <c r="M17" s="62"/>
      <c r="N17" s="62" t="s">
        <v>16</v>
      </c>
      <c r="O17" s="63">
        <f t="shared" si="0"/>
        <v>0</v>
      </c>
      <c r="P17" s="374"/>
      <c r="Q17" s="75"/>
    </row>
    <row r="18" spans="1:17" ht="13.5">
      <c r="A18" s="378"/>
      <c r="B18" s="381"/>
      <c r="C18" s="381"/>
      <c r="D18" s="384"/>
      <c r="E18" s="184" t="s">
        <v>184</v>
      </c>
      <c r="F18" s="201" t="s">
        <v>185</v>
      </c>
      <c r="G18" s="65">
        <v>2000</v>
      </c>
      <c r="H18" s="193" t="s">
        <v>17</v>
      </c>
      <c r="I18" s="66">
        <v>5</v>
      </c>
      <c r="J18" s="67" t="s">
        <v>26</v>
      </c>
      <c r="K18" s="193" t="s">
        <v>17</v>
      </c>
      <c r="L18" s="66">
        <v>6</v>
      </c>
      <c r="M18" s="67" t="s">
        <v>27</v>
      </c>
      <c r="N18" s="67" t="s">
        <v>16</v>
      </c>
      <c r="O18" s="68">
        <f>INT(G18*I18*L18)</f>
        <v>60000</v>
      </c>
      <c r="P18" s="375"/>
      <c r="Q18" s="69"/>
    </row>
    <row r="19" spans="1:17">
      <c r="A19" s="379"/>
      <c r="B19" s="382"/>
      <c r="C19" s="382"/>
      <c r="D19" s="385"/>
      <c r="E19" s="185"/>
      <c r="F19" s="199"/>
      <c r="G19" s="70"/>
      <c r="H19" s="194" t="s">
        <v>17</v>
      </c>
      <c r="I19" s="71"/>
      <c r="J19" s="72"/>
      <c r="K19" s="194" t="s">
        <v>17</v>
      </c>
      <c r="L19" s="71"/>
      <c r="M19" s="72"/>
      <c r="N19" s="72" t="s">
        <v>16</v>
      </c>
      <c r="O19" s="73">
        <f t="shared" si="0"/>
        <v>0</v>
      </c>
      <c r="P19" s="376"/>
      <c r="Q19" s="74"/>
    </row>
    <row r="20" spans="1:17" ht="13.5">
      <c r="A20" s="377" t="s">
        <v>8</v>
      </c>
      <c r="B20" s="380">
        <f>D20+P20</f>
        <v>600000</v>
      </c>
      <c r="C20" s="380">
        <f>INT(D20/2)</f>
        <v>300000</v>
      </c>
      <c r="D20" s="383">
        <f>SUM(O20:O22)</f>
        <v>600000</v>
      </c>
      <c r="E20" s="186" t="s">
        <v>186</v>
      </c>
      <c r="F20" s="200" t="s">
        <v>187</v>
      </c>
      <c r="G20" s="60">
        <v>100</v>
      </c>
      <c r="H20" s="192" t="s">
        <v>17</v>
      </c>
      <c r="I20" s="61">
        <v>1500</v>
      </c>
      <c r="J20" s="62" t="s">
        <v>75</v>
      </c>
      <c r="K20" s="192" t="s">
        <v>17</v>
      </c>
      <c r="L20" s="61">
        <v>2</v>
      </c>
      <c r="M20" s="62" t="s">
        <v>20</v>
      </c>
      <c r="N20" s="62" t="s">
        <v>16</v>
      </c>
      <c r="O20" s="63">
        <f>INT(G20*I20*L20)</f>
        <v>300000</v>
      </c>
      <c r="P20" s="374"/>
      <c r="Q20" s="75"/>
    </row>
    <row r="21" spans="1:17" ht="13.5">
      <c r="A21" s="378"/>
      <c r="B21" s="381"/>
      <c r="C21" s="381"/>
      <c r="D21" s="384"/>
      <c r="E21" s="184" t="s">
        <v>188</v>
      </c>
      <c r="F21" s="201" t="s">
        <v>189</v>
      </c>
      <c r="G21" s="65">
        <v>100</v>
      </c>
      <c r="H21" s="193" t="s">
        <v>17</v>
      </c>
      <c r="I21" s="66">
        <v>1500</v>
      </c>
      <c r="J21" s="67" t="s">
        <v>75</v>
      </c>
      <c r="K21" s="193" t="s">
        <v>17</v>
      </c>
      <c r="L21" s="66">
        <v>2</v>
      </c>
      <c r="M21" s="67" t="s">
        <v>20</v>
      </c>
      <c r="N21" s="67" t="s">
        <v>16</v>
      </c>
      <c r="O21" s="68">
        <f>INT(G21*I21*L21)</f>
        <v>300000</v>
      </c>
      <c r="P21" s="375"/>
      <c r="Q21" s="69"/>
    </row>
    <row r="22" spans="1:17">
      <c r="A22" s="379"/>
      <c r="B22" s="382"/>
      <c r="C22" s="382"/>
      <c r="D22" s="385"/>
      <c r="E22" s="185"/>
      <c r="F22" s="199"/>
      <c r="G22" s="70"/>
      <c r="H22" s="194" t="s">
        <v>17</v>
      </c>
      <c r="I22" s="71"/>
      <c r="J22" s="72"/>
      <c r="K22" s="194" t="s">
        <v>17</v>
      </c>
      <c r="L22" s="71"/>
      <c r="M22" s="72"/>
      <c r="N22" s="72" t="s">
        <v>16</v>
      </c>
      <c r="O22" s="73">
        <f t="shared" si="0"/>
        <v>0</v>
      </c>
      <c r="P22" s="376"/>
      <c r="Q22" s="74"/>
    </row>
    <row r="23" spans="1:17" ht="13.5">
      <c r="A23" s="377" t="s">
        <v>9</v>
      </c>
      <c r="B23" s="380">
        <f>D23+P23</f>
        <v>31320</v>
      </c>
      <c r="C23" s="380">
        <f>INT(D23/2)</f>
        <v>660</v>
      </c>
      <c r="D23" s="383">
        <f>SUM(O23:O25)</f>
        <v>1320</v>
      </c>
      <c r="E23" s="186" t="s">
        <v>190</v>
      </c>
      <c r="F23" s="200" t="s">
        <v>191</v>
      </c>
      <c r="G23" s="60">
        <v>1320</v>
      </c>
      <c r="H23" s="192" t="s">
        <v>17</v>
      </c>
      <c r="I23" s="61">
        <v>1</v>
      </c>
      <c r="J23" s="62" t="s">
        <v>25</v>
      </c>
      <c r="K23" s="192" t="s">
        <v>17</v>
      </c>
      <c r="L23" s="61">
        <v>1</v>
      </c>
      <c r="M23" s="62" t="s">
        <v>18</v>
      </c>
      <c r="N23" s="62" t="s">
        <v>16</v>
      </c>
      <c r="O23" s="63">
        <f>INT(G23*I23*L23)</f>
        <v>1320</v>
      </c>
      <c r="P23" s="374">
        <f>5000*6</f>
        <v>30000</v>
      </c>
      <c r="Q23" s="64" t="s">
        <v>33</v>
      </c>
    </row>
    <row r="24" spans="1:17">
      <c r="A24" s="378"/>
      <c r="B24" s="381"/>
      <c r="C24" s="381"/>
      <c r="D24" s="384"/>
      <c r="E24" s="184"/>
      <c r="F24" s="198"/>
      <c r="G24" s="65"/>
      <c r="H24" s="193" t="s">
        <v>17</v>
      </c>
      <c r="I24" s="66"/>
      <c r="J24" s="67"/>
      <c r="K24" s="193" t="s">
        <v>17</v>
      </c>
      <c r="L24" s="66"/>
      <c r="M24" s="67"/>
      <c r="N24" s="67" t="s">
        <v>16</v>
      </c>
      <c r="O24" s="68">
        <f t="shared" si="0"/>
        <v>0</v>
      </c>
      <c r="P24" s="375"/>
      <c r="Q24" s="69"/>
    </row>
    <row r="25" spans="1:17">
      <c r="A25" s="379"/>
      <c r="B25" s="382"/>
      <c r="C25" s="382"/>
      <c r="D25" s="385"/>
      <c r="E25" s="185"/>
      <c r="F25" s="199"/>
      <c r="G25" s="70"/>
      <c r="H25" s="194" t="s">
        <v>17</v>
      </c>
      <c r="I25" s="71"/>
      <c r="J25" s="72"/>
      <c r="K25" s="194" t="s">
        <v>17</v>
      </c>
      <c r="L25" s="71"/>
      <c r="M25" s="72"/>
      <c r="N25" s="72" t="s">
        <v>16</v>
      </c>
      <c r="O25" s="73">
        <f t="shared" si="0"/>
        <v>0</v>
      </c>
      <c r="P25" s="376"/>
      <c r="Q25" s="74"/>
    </row>
    <row r="26" spans="1:17" ht="13.5">
      <c r="A26" s="377" t="s">
        <v>23</v>
      </c>
      <c r="B26" s="380">
        <f>D26+P26</f>
        <v>15000</v>
      </c>
      <c r="C26" s="380">
        <f>INT(D26/2)</f>
        <v>7500</v>
      </c>
      <c r="D26" s="383">
        <f>SUM(O26:O28)</f>
        <v>15000</v>
      </c>
      <c r="E26" s="187" t="s">
        <v>192</v>
      </c>
      <c r="F26" s="202" t="s">
        <v>193</v>
      </c>
      <c r="G26" s="76">
        <v>1000</v>
      </c>
      <c r="H26" s="195" t="s">
        <v>17</v>
      </c>
      <c r="I26" s="77">
        <v>3</v>
      </c>
      <c r="J26" s="78" t="s">
        <v>15</v>
      </c>
      <c r="K26" s="195" t="s">
        <v>17</v>
      </c>
      <c r="L26" s="77">
        <v>5</v>
      </c>
      <c r="M26" s="79" t="s">
        <v>24</v>
      </c>
      <c r="N26" s="78" t="s">
        <v>16</v>
      </c>
      <c r="O26" s="63">
        <f>INT(G26*I26*L26)</f>
        <v>15000</v>
      </c>
      <c r="P26" s="386"/>
      <c r="Q26" s="75"/>
    </row>
    <row r="27" spans="1:17">
      <c r="A27" s="378"/>
      <c r="B27" s="381"/>
      <c r="C27" s="381"/>
      <c r="D27" s="384"/>
      <c r="E27" s="184"/>
      <c r="F27" s="198"/>
      <c r="G27" s="65"/>
      <c r="H27" s="193" t="s">
        <v>17</v>
      </c>
      <c r="I27" s="66"/>
      <c r="J27" s="67"/>
      <c r="K27" s="193" t="s">
        <v>17</v>
      </c>
      <c r="L27" s="66"/>
      <c r="M27" s="67"/>
      <c r="N27" s="67" t="s">
        <v>16</v>
      </c>
      <c r="O27" s="68">
        <f t="shared" si="0"/>
        <v>0</v>
      </c>
      <c r="P27" s="387"/>
      <c r="Q27" s="69"/>
    </row>
    <row r="28" spans="1:17">
      <c r="A28" s="379"/>
      <c r="B28" s="382"/>
      <c r="C28" s="382"/>
      <c r="D28" s="385"/>
      <c r="E28" s="188"/>
      <c r="F28" s="203"/>
      <c r="G28" s="80"/>
      <c r="H28" s="196" t="s">
        <v>17</v>
      </c>
      <c r="I28" s="81"/>
      <c r="J28" s="82"/>
      <c r="K28" s="196" t="s">
        <v>17</v>
      </c>
      <c r="L28" s="81"/>
      <c r="M28" s="82"/>
      <c r="N28" s="82" t="s">
        <v>16</v>
      </c>
      <c r="O28" s="73">
        <f t="shared" si="0"/>
        <v>0</v>
      </c>
      <c r="P28" s="388"/>
      <c r="Q28" s="83"/>
    </row>
    <row r="29" spans="1:17">
      <c r="A29" s="377" t="s">
        <v>12</v>
      </c>
      <c r="B29" s="380">
        <f>D29+P29</f>
        <v>102400</v>
      </c>
      <c r="C29" s="380">
        <f>INT(D29/2)</f>
        <v>1200</v>
      </c>
      <c r="D29" s="383">
        <f>SUM(O29:O31)</f>
        <v>2400</v>
      </c>
      <c r="E29" s="189" t="s">
        <v>146</v>
      </c>
      <c r="F29" s="204"/>
      <c r="G29" s="76">
        <v>120</v>
      </c>
      <c r="H29" s="195" t="s">
        <v>17</v>
      </c>
      <c r="I29" s="77">
        <v>20</v>
      </c>
      <c r="J29" s="78" t="s">
        <v>21</v>
      </c>
      <c r="K29" s="195" t="s">
        <v>17</v>
      </c>
      <c r="L29" s="77">
        <v>1</v>
      </c>
      <c r="M29" s="78" t="s">
        <v>18</v>
      </c>
      <c r="N29" s="78" t="s">
        <v>16</v>
      </c>
      <c r="O29" s="63">
        <f>INT(G29*I29*L29)</f>
        <v>2400</v>
      </c>
      <c r="P29" s="386">
        <f>INT(10000*10)</f>
        <v>100000</v>
      </c>
      <c r="Q29" s="75" t="s">
        <v>147</v>
      </c>
    </row>
    <row r="30" spans="1:17">
      <c r="A30" s="378"/>
      <c r="B30" s="381"/>
      <c r="C30" s="381"/>
      <c r="D30" s="384"/>
      <c r="E30" s="184"/>
      <c r="F30" s="198"/>
      <c r="G30" s="65"/>
      <c r="H30" s="193" t="s">
        <v>17</v>
      </c>
      <c r="I30" s="66"/>
      <c r="J30" s="67"/>
      <c r="K30" s="193" t="s">
        <v>17</v>
      </c>
      <c r="L30" s="66"/>
      <c r="M30" s="67"/>
      <c r="N30" s="67" t="s">
        <v>16</v>
      </c>
      <c r="O30" s="68">
        <f t="shared" si="0"/>
        <v>0</v>
      </c>
      <c r="P30" s="387"/>
      <c r="Q30" s="69"/>
    </row>
    <row r="31" spans="1:17">
      <c r="A31" s="379"/>
      <c r="B31" s="382"/>
      <c r="C31" s="382"/>
      <c r="D31" s="385"/>
      <c r="E31" s="188"/>
      <c r="F31" s="203"/>
      <c r="G31" s="80"/>
      <c r="H31" s="196" t="s">
        <v>17</v>
      </c>
      <c r="I31" s="81"/>
      <c r="J31" s="82"/>
      <c r="K31" s="196" t="s">
        <v>17</v>
      </c>
      <c r="L31" s="81"/>
      <c r="M31" s="82"/>
      <c r="N31" s="82" t="s">
        <v>16</v>
      </c>
      <c r="O31" s="73">
        <f t="shared" si="0"/>
        <v>0</v>
      </c>
      <c r="P31" s="388"/>
      <c r="Q31" s="83"/>
    </row>
    <row r="32" spans="1:17" ht="13.5">
      <c r="A32" s="377" t="s">
        <v>11</v>
      </c>
      <c r="B32" s="380">
        <f>D32+P32</f>
        <v>2770000</v>
      </c>
      <c r="C32" s="380">
        <f>INT(D32/2)</f>
        <v>635000</v>
      </c>
      <c r="D32" s="383">
        <f>SUM(O32:O37)</f>
        <v>1270000</v>
      </c>
      <c r="E32" s="190" t="s">
        <v>194</v>
      </c>
      <c r="F32" s="200" t="s">
        <v>195</v>
      </c>
      <c r="G32" s="60">
        <v>110000</v>
      </c>
      <c r="H32" s="192" t="s">
        <v>17</v>
      </c>
      <c r="I32" s="61">
        <v>1</v>
      </c>
      <c r="J32" s="62" t="s">
        <v>31</v>
      </c>
      <c r="K32" s="192" t="s">
        <v>17</v>
      </c>
      <c r="L32" s="61">
        <v>2</v>
      </c>
      <c r="M32" s="62" t="s">
        <v>32</v>
      </c>
      <c r="N32" s="62" t="s">
        <v>16</v>
      </c>
      <c r="O32" s="63">
        <f>INT(G32*I32*L32)</f>
        <v>220000</v>
      </c>
      <c r="P32" s="374">
        <f>INT(1000000+10000*50)</f>
        <v>1500000</v>
      </c>
      <c r="Q32" s="75" t="s">
        <v>141</v>
      </c>
    </row>
    <row r="33" spans="1:17" ht="13.5">
      <c r="A33" s="378"/>
      <c r="B33" s="381"/>
      <c r="C33" s="381"/>
      <c r="D33" s="384"/>
      <c r="E33" s="191" t="s">
        <v>196</v>
      </c>
      <c r="F33" s="201" t="s">
        <v>197</v>
      </c>
      <c r="G33" s="65">
        <v>100000</v>
      </c>
      <c r="H33" s="193" t="s">
        <v>17</v>
      </c>
      <c r="I33" s="66">
        <v>1</v>
      </c>
      <c r="J33" s="67" t="s">
        <v>31</v>
      </c>
      <c r="K33" s="193" t="s">
        <v>30</v>
      </c>
      <c r="L33" s="66">
        <v>2</v>
      </c>
      <c r="M33" s="84" t="s">
        <v>32</v>
      </c>
      <c r="N33" s="67" t="s">
        <v>16</v>
      </c>
      <c r="O33" s="68">
        <f>INT(G33*I33*L33)</f>
        <v>200000</v>
      </c>
      <c r="P33" s="375"/>
      <c r="Q33" s="85" t="s">
        <v>144</v>
      </c>
    </row>
    <row r="34" spans="1:17" ht="13.5">
      <c r="A34" s="378"/>
      <c r="B34" s="381"/>
      <c r="C34" s="381"/>
      <c r="D34" s="384"/>
      <c r="E34" s="191" t="s">
        <v>198</v>
      </c>
      <c r="F34" s="201" t="s">
        <v>199</v>
      </c>
      <c r="G34" s="65">
        <v>250000</v>
      </c>
      <c r="H34" s="193" t="s">
        <v>30</v>
      </c>
      <c r="I34" s="66">
        <v>1</v>
      </c>
      <c r="J34" s="67" t="s">
        <v>19</v>
      </c>
      <c r="K34" s="193" t="s">
        <v>30</v>
      </c>
      <c r="L34" s="66">
        <v>1</v>
      </c>
      <c r="M34" s="67" t="s">
        <v>20</v>
      </c>
      <c r="N34" s="67" t="s">
        <v>16</v>
      </c>
      <c r="O34" s="68">
        <f>INT(G34*I34*L34)</f>
        <v>250000</v>
      </c>
      <c r="P34" s="375"/>
      <c r="Q34" s="69"/>
    </row>
    <row r="35" spans="1:17" ht="13.5">
      <c r="A35" s="378"/>
      <c r="B35" s="381"/>
      <c r="C35" s="381">
        <f>INT(D35/2)</f>
        <v>0</v>
      </c>
      <c r="D35" s="384"/>
      <c r="E35" s="191" t="s">
        <v>200</v>
      </c>
      <c r="F35" s="201" t="s">
        <v>201</v>
      </c>
      <c r="G35" s="65">
        <v>300000</v>
      </c>
      <c r="H35" s="193" t="s">
        <v>30</v>
      </c>
      <c r="I35" s="66">
        <v>1</v>
      </c>
      <c r="J35" s="67" t="s">
        <v>74</v>
      </c>
      <c r="K35" s="193" t="s">
        <v>30</v>
      </c>
      <c r="L35" s="66">
        <v>2</v>
      </c>
      <c r="M35" s="67" t="s">
        <v>77</v>
      </c>
      <c r="N35" s="67" t="s">
        <v>16</v>
      </c>
      <c r="O35" s="68">
        <f>INT(G35*I35*L35)</f>
        <v>600000</v>
      </c>
      <c r="P35" s="375"/>
      <c r="Q35" s="69"/>
    </row>
    <row r="36" spans="1:17">
      <c r="A36" s="378"/>
      <c r="B36" s="381"/>
      <c r="C36" s="381"/>
      <c r="D36" s="384"/>
      <c r="E36" s="184"/>
      <c r="F36" s="198"/>
      <c r="G36" s="65"/>
      <c r="H36" s="193" t="s">
        <v>76</v>
      </c>
      <c r="I36" s="66"/>
      <c r="J36" s="67"/>
      <c r="K36" s="193" t="s">
        <v>30</v>
      </c>
      <c r="L36" s="66"/>
      <c r="M36" s="67"/>
      <c r="N36" s="67" t="s">
        <v>16</v>
      </c>
      <c r="O36" s="68">
        <f t="shared" si="0"/>
        <v>0</v>
      </c>
      <c r="P36" s="375"/>
      <c r="Q36" s="69"/>
    </row>
    <row r="37" spans="1:17">
      <c r="A37" s="379"/>
      <c r="B37" s="382"/>
      <c r="C37" s="382"/>
      <c r="D37" s="385"/>
      <c r="E37" s="188"/>
      <c r="F37" s="203"/>
      <c r="G37" s="80"/>
      <c r="H37" s="196" t="s">
        <v>30</v>
      </c>
      <c r="I37" s="81"/>
      <c r="J37" s="82"/>
      <c r="K37" s="196" t="s">
        <v>30</v>
      </c>
      <c r="L37" s="81"/>
      <c r="M37" s="82"/>
      <c r="N37" s="82" t="s">
        <v>16</v>
      </c>
      <c r="O37" s="86">
        <f t="shared" si="0"/>
        <v>0</v>
      </c>
      <c r="P37" s="376"/>
      <c r="Q37" s="83"/>
    </row>
    <row r="38" spans="1:17" ht="13.5" customHeight="1">
      <c r="A38" s="365" t="s">
        <v>71</v>
      </c>
      <c r="B38" s="368">
        <f>D38+P38</f>
        <v>0</v>
      </c>
      <c r="C38" s="368">
        <f>INT(D38/2)</f>
        <v>0</v>
      </c>
      <c r="D38" s="371">
        <f>SUM(O38:O43)</f>
        <v>0</v>
      </c>
      <c r="E38" s="186"/>
      <c r="F38" s="197"/>
      <c r="G38" s="60"/>
      <c r="H38" s="192" t="s">
        <v>17</v>
      </c>
      <c r="I38" s="61"/>
      <c r="J38" s="62"/>
      <c r="K38" s="192" t="s">
        <v>17</v>
      </c>
      <c r="L38" s="61"/>
      <c r="M38" s="62"/>
      <c r="N38" s="62" t="s">
        <v>16</v>
      </c>
      <c r="O38" s="63">
        <f t="shared" ref="O38:O43" si="1">G38*I38*L38</f>
        <v>0</v>
      </c>
      <c r="P38" s="374"/>
      <c r="Q38" s="75"/>
    </row>
    <row r="39" spans="1:17">
      <c r="A39" s="366"/>
      <c r="B39" s="369"/>
      <c r="C39" s="369"/>
      <c r="D39" s="372"/>
      <c r="E39" s="184"/>
      <c r="F39" s="198"/>
      <c r="G39" s="65"/>
      <c r="H39" s="193" t="s">
        <v>17</v>
      </c>
      <c r="I39" s="66"/>
      <c r="J39" s="67"/>
      <c r="K39" s="193" t="s">
        <v>30</v>
      </c>
      <c r="L39" s="66"/>
      <c r="M39" s="84"/>
      <c r="N39" s="67" t="s">
        <v>16</v>
      </c>
      <c r="O39" s="68">
        <f t="shared" si="1"/>
        <v>0</v>
      </c>
      <c r="P39" s="375"/>
      <c r="Q39" s="85"/>
    </row>
    <row r="40" spans="1:17">
      <c r="A40" s="366"/>
      <c r="B40" s="369"/>
      <c r="C40" s="369"/>
      <c r="D40" s="372"/>
      <c r="E40" s="184"/>
      <c r="F40" s="198"/>
      <c r="G40" s="65"/>
      <c r="H40" s="193" t="s">
        <v>30</v>
      </c>
      <c r="I40" s="66"/>
      <c r="J40" s="67"/>
      <c r="K40" s="193" t="s">
        <v>30</v>
      </c>
      <c r="L40" s="66"/>
      <c r="M40" s="67"/>
      <c r="N40" s="67" t="s">
        <v>16</v>
      </c>
      <c r="O40" s="68">
        <f t="shared" si="1"/>
        <v>0</v>
      </c>
      <c r="P40" s="375"/>
      <c r="Q40" s="69"/>
    </row>
    <row r="41" spans="1:17">
      <c r="A41" s="366"/>
      <c r="B41" s="369"/>
      <c r="C41" s="369">
        <f>INT(D41/2)</f>
        <v>0</v>
      </c>
      <c r="D41" s="372"/>
      <c r="E41" s="184"/>
      <c r="F41" s="198"/>
      <c r="G41" s="65"/>
      <c r="H41" s="193" t="s">
        <v>30</v>
      </c>
      <c r="I41" s="66"/>
      <c r="J41" s="67"/>
      <c r="K41" s="193" t="s">
        <v>30</v>
      </c>
      <c r="L41" s="66"/>
      <c r="M41" s="67"/>
      <c r="N41" s="67" t="s">
        <v>16</v>
      </c>
      <c r="O41" s="68">
        <f t="shared" si="1"/>
        <v>0</v>
      </c>
      <c r="P41" s="375"/>
      <c r="Q41" s="69"/>
    </row>
    <row r="42" spans="1:17">
      <c r="A42" s="366"/>
      <c r="B42" s="369"/>
      <c r="C42" s="369"/>
      <c r="D42" s="372"/>
      <c r="E42" s="184"/>
      <c r="F42" s="198"/>
      <c r="G42" s="65"/>
      <c r="H42" s="193" t="s">
        <v>17</v>
      </c>
      <c r="I42" s="66"/>
      <c r="J42" s="67"/>
      <c r="K42" s="193" t="s">
        <v>30</v>
      </c>
      <c r="L42" s="66"/>
      <c r="M42" s="67"/>
      <c r="N42" s="67" t="s">
        <v>16</v>
      </c>
      <c r="O42" s="68">
        <f t="shared" si="1"/>
        <v>0</v>
      </c>
      <c r="P42" s="375"/>
      <c r="Q42" s="69"/>
    </row>
    <row r="43" spans="1:17">
      <c r="A43" s="367"/>
      <c r="B43" s="370"/>
      <c r="C43" s="370"/>
      <c r="D43" s="373"/>
      <c r="E43" s="188"/>
      <c r="F43" s="203"/>
      <c r="G43" s="80"/>
      <c r="H43" s="196" t="s">
        <v>30</v>
      </c>
      <c r="I43" s="81"/>
      <c r="J43" s="82"/>
      <c r="K43" s="196" t="s">
        <v>30</v>
      </c>
      <c r="L43" s="81"/>
      <c r="M43" s="82"/>
      <c r="N43" s="82" t="s">
        <v>16</v>
      </c>
      <c r="O43" s="86">
        <f t="shared" si="1"/>
        <v>0</v>
      </c>
      <c r="P43" s="376"/>
      <c r="Q43" s="83"/>
    </row>
    <row r="44" spans="1:17">
      <c r="A44" s="30" t="s">
        <v>13</v>
      </c>
      <c r="B44" s="1">
        <f>SUM(B5:B43)</f>
        <v>9828720</v>
      </c>
      <c r="C44" s="1">
        <f>SUM(C5:C43)</f>
        <v>2899360</v>
      </c>
      <c r="D44" s="87">
        <f>SUM(D5:D43)</f>
        <v>5798720</v>
      </c>
      <c r="E44" s="88"/>
      <c r="F44" s="89"/>
      <c r="G44" s="89"/>
      <c r="H44" s="90"/>
      <c r="I44" s="89"/>
      <c r="J44" s="91"/>
      <c r="K44" s="90"/>
      <c r="L44" s="89"/>
      <c r="M44" s="91"/>
      <c r="N44" s="91"/>
      <c r="O44" s="92"/>
      <c r="P44" s="87">
        <f>SUM(P5:P43)</f>
        <v>4030000</v>
      </c>
      <c r="Q44" s="93"/>
    </row>
    <row r="46" spans="1:17">
      <c r="A46" s="12"/>
      <c r="B46" s="12"/>
      <c r="C46" s="12"/>
    </row>
  </sheetData>
  <mergeCells count="63">
    <mergeCell ref="C26:C28"/>
    <mergeCell ref="C29:C31"/>
    <mergeCell ref="C32:C37"/>
    <mergeCell ref="P32:P37"/>
    <mergeCell ref="A29:A31"/>
    <mergeCell ref="B29:B31"/>
    <mergeCell ref="D29:D31"/>
    <mergeCell ref="P29:P31"/>
    <mergeCell ref="A17:A19"/>
    <mergeCell ref="B17:B19"/>
    <mergeCell ref="D17:D19"/>
    <mergeCell ref="P17:P19"/>
    <mergeCell ref="C23:C25"/>
    <mergeCell ref="P11:P13"/>
    <mergeCell ref="A14:A16"/>
    <mergeCell ref="B14:B16"/>
    <mergeCell ref="D14:D16"/>
    <mergeCell ref="P14:P16"/>
    <mergeCell ref="B2:B4"/>
    <mergeCell ref="D2:O2"/>
    <mergeCell ref="P2:Q2"/>
    <mergeCell ref="A5:A7"/>
    <mergeCell ref="B5:B7"/>
    <mergeCell ref="D5:D7"/>
    <mergeCell ref="P5:P7"/>
    <mergeCell ref="C2:C4"/>
    <mergeCell ref="C5:C7"/>
    <mergeCell ref="E3:O3"/>
    <mergeCell ref="D3:D4"/>
    <mergeCell ref="P3:P4"/>
    <mergeCell ref="Q3:Q4"/>
    <mergeCell ref="A8:A10"/>
    <mergeCell ref="B8:B10"/>
    <mergeCell ref="D8:D10"/>
    <mergeCell ref="P8:P10"/>
    <mergeCell ref="A20:A22"/>
    <mergeCell ref="B20:B22"/>
    <mergeCell ref="D20:D22"/>
    <mergeCell ref="P20:P22"/>
    <mergeCell ref="C8:C10"/>
    <mergeCell ref="C11:C13"/>
    <mergeCell ref="C14:C16"/>
    <mergeCell ref="C17:C19"/>
    <mergeCell ref="C20:C22"/>
    <mergeCell ref="A11:A13"/>
    <mergeCell ref="B11:B13"/>
    <mergeCell ref="D11:D13"/>
    <mergeCell ref="A38:A43"/>
    <mergeCell ref="B38:B43"/>
    <mergeCell ref="D38:D43"/>
    <mergeCell ref="P38:P43"/>
    <mergeCell ref="A23:A25"/>
    <mergeCell ref="B23:B25"/>
    <mergeCell ref="C38:C43"/>
    <mergeCell ref="D23:D25"/>
    <mergeCell ref="P23:P25"/>
    <mergeCell ref="A26:A28"/>
    <mergeCell ref="B26:B28"/>
    <mergeCell ref="D26:D28"/>
    <mergeCell ref="P26:P28"/>
    <mergeCell ref="A32:A37"/>
    <mergeCell ref="B32:B37"/>
    <mergeCell ref="D32:D37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3" fitToWidth="0" fitToHeight="0" orientation="landscape" r:id="rId1"/>
  <headerFooter>
    <oddHeader>&amp;R&amp;12【記載例】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6"/>
  <sheetViews>
    <sheetView view="pageBreakPreview" zoomScale="85" zoomScaleNormal="100" zoomScaleSheetLayoutView="85" workbookViewId="0">
      <selection activeCell="A3" sqref="A3:XFD4"/>
    </sheetView>
  </sheetViews>
  <sheetFormatPr defaultRowHeight="14.25"/>
  <cols>
    <col min="1" max="1" width="13.125" style="7" customWidth="1"/>
    <col min="2" max="3" width="11.625" customWidth="1"/>
    <col min="4" max="4" width="10.5" customWidth="1"/>
    <col min="5" max="5" width="24.375" style="7" customWidth="1"/>
    <col min="6" max="6" width="11.25" customWidth="1"/>
    <col min="7" max="7" width="10.875" customWidth="1"/>
    <col min="8" max="8" width="2.375" style="29" customWidth="1"/>
    <col min="9" max="9" width="6.25" bestFit="1" customWidth="1"/>
    <col min="10" max="10" width="3.25" style="11" customWidth="1"/>
    <col min="11" max="11" width="2.375" style="29" customWidth="1"/>
    <col min="12" max="12" width="4" customWidth="1"/>
    <col min="13" max="13" width="3.375" style="11" customWidth="1"/>
    <col min="14" max="14" width="2.375" style="11" customWidth="1"/>
    <col min="15" max="15" width="9.375" style="3" customWidth="1"/>
    <col min="16" max="16" width="9.5" customWidth="1"/>
    <col min="17" max="17" width="29.875" style="7" customWidth="1"/>
  </cols>
  <sheetData>
    <row r="1" spans="1:18">
      <c r="A1" s="7" t="s">
        <v>58</v>
      </c>
      <c r="Q1" s="8" t="s">
        <v>14</v>
      </c>
    </row>
    <row r="2" spans="1:18" s="7" customFormat="1" ht="27" customHeight="1">
      <c r="A2" s="13" t="s">
        <v>35</v>
      </c>
      <c r="B2" s="392" t="s">
        <v>0</v>
      </c>
      <c r="C2" s="392" t="s">
        <v>93</v>
      </c>
      <c r="D2" s="395" t="s">
        <v>1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 t="s">
        <v>2</v>
      </c>
      <c r="Q2" s="395"/>
      <c r="R2" s="35" t="s">
        <v>105</v>
      </c>
    </row>
    <row r="3" spans="1:18" s="7" customFormat="1">
      <c r="A3" s="213"/>
      <c r="B3" s="393"/>
      <c r="C3" s="393"/>
      <c r="D3" s="399" t="s">
        <v>3</v>
      </c>
      <c r="E3" s="396" t="s">
        <v>4</v>
      </c>
      <c r="F3" s="397"/>
      <c r="G3" s="397"/>
      <c r="H3" s="397"/>
      <c r="I3" s="397"/>
      <c r="J3" s="397"/>
      <c r="K3" s="397"/>
      <c r="L3" s="397"/>
      <c r="M3" s="397"/>
      <c r="N3" s="397"/>
      <c r="O3" s="398"/>
      <c r="P3" s="399" t="s">
        <v>3</v>
      </c>
      <c r="Q3" s="399" t="s">
        <v>4</v>
      </c>
    </row>
    <row r="4" spans="1:18" s="7" customFormat="1">
      <c r="A4" s="14" t="s">
        <v>36</v>
      </c>
      <c r="B4" s="394"/>
      <c r="C4" s="394"/>
      <c r="D4" s="400"/>
      <c r="E4" s="177" t="s">
        <v>171</v>
      </c>
      <c r="F4" s="178" t="s">
        <v>167</v>
      </c>
      <c r="G4" s="179" t="s">
        <v>206</v>
      </c>
      <c r="H4" s="179"/>
      <c r="I4" s="180" t="s">
        <v>168</v>
      </c>
      <c r="J4" s="181" t="s">
        <v>169</v>
      </c>
      <c r="K4" s="179"/>
      <c r="L4" s="180" t="s">
        <v>168</v>
      </c>
      <c r="M4" s="181" t="s">
        <v>169</v>
      </c>
      <c r="N4" s="179"/>
      <c r="O4" s="182" t="s">
        <v>116</v>
      </c>
      <c r="P4" s="400"/>
      <c r="Q4" s="400"/>
    </row>
    <row r="5" spans="1:18" ht="13.5">
      <c r="A5" s="377" t="s">
        <v>5</v>
      </c>
      <c r="B5" s="380">
        <f>D5+P5</f>
        <v>0</v>
      </c>
      <c r="C5" s="380">
        <f>D5</f>
        <v>0</v>
      </c>
      <c r="D5" s="383">
        <f>SUM(O5:O7)</f>
        <v>0</v>
      </c>
      <c r="E5" s="183"/>
      <c r="F5" s="205"/>
      <c r="G5" s="60"/>
      <c r="H5" s="192" t="s">
        <v>17</v>
      </c>
      <c r="I5" s="61"/>
      <c r="J5" s="62"/>
      <c r="K5" s="192" t="s">
        <v>17</v>
      </c>
      <c r="L5" s="61"/>
      <c r="M5" s="62"/>
      <c r="N5" s="62" t="s">
        <v>16</v>
      </c>
      <c r="O5" s="63">
        <f t="shared" ref="O5:O43" si="0">G5*I5*L5</f>
        <v>0</v>
      </c>
      <c r="P5" s="374"/>
      <c r="Q5" s="64"/>
    </row>
    <row r="6" spans="1:18" ht="13.5">
      <c r="A6" s="378"/>
      <c r="B6" s="381"/>
      <c r="C6" s="381"/>
      <c r="D6" s="384"/>
      <c r="E6" s="184"/>
      <c r="F6" s="206"/>
      <c r="G6" s="65"/>
      <c r="H6" s="193" t="s">
        <v>17</v>
      </c>
      <c r="I6" s="66"/>
      <c r="J6" s="67"/>
      <c r="K6" s="193" t="s">
        <v>17</v>
      </c>
      <c r="L6" s="66"/>
      <c r="M6" s="67"/>
      <c r="N6" s="67" t="s">
        <v>16</v>
      </c>
      <c r="O6" s="68">
        <f t="shared" si="0"/>
        <v>0</v>
      </c>
      <c r="P6" s="375"/>
      <c r="Q6" s="69"/>
    </row>
    <row r="7" spans="1:18" ht="13.5">
      <c r="A7" s="379"/>
      <c r="B7" s="382"/>
      <c r="C7" s="382"/>
      <c r="D7" s="385"/>
      <c r="E7" s="185"/>
      <c r="F7" s="207"/>
      <c r="G7" s="70"/>
      <c r="H7" s="194" t="s">
        <v>17</v>
      </c>
      <c r="I7" s="71"/>
      <c r="J7" s="72"/>
      <c r="K7" s="194" t="s">
        <v>17</v>
      </c>
      <c r="L7" s="71"/>
      <c r="M7" s="72"/>
      <c r="N7" s="72" t="s">
        <v>16</v>
      </c>
      <c r="O7" s="73">
        <f t="shared" si="0"/>
        <v>0</v>
      </c>
      <c r="P7" s="376"/>
      <c r="Q7" s="74"/>
    </row>
    <row r="8" spans="1:18" ht="13.5">
      <c r="A8" s="377" t="s">
        <v>6</v>
      </c>
      <c r="B8" s="380">
        <f>D8+P8</f>
        <v>10000000</v>
      </c>
      <c r="C8" s="380">
        <f>D8</f>
        <v>10000000</v>
      </c>
      <c r="D8" s="383">
        <f>SUM(O8:O10)</f>
        <v>10000000</v>
      </c>
      <c r="E8" s="186" t="s">
        <v>202</v>
      </c>
      <c r="F8" s="208" t="s">
        <v>173</v>
      </c>
      <c r="G8" s="60">
        <v>50000</v>
      </c>
      <c r="H8" s="192" t="s">
        <v>17</v>
      </c>
      <c r="I8" s="61">
        <v>30</v>
      </c>
      <c r="J8" s="62" t="s">
        <v>28</v>
      </c>
      <c r="K8" s="192" t="s">
        <v>17</v>
      </c>
      <c r="L8" s="61">
        <v>5</v>
      </c>
      <c r="M8" s="62" t="s">
        <v>18</v>
      </c>
      <c r="N8" s="62" t="s">
        <v>16</v>
      </c>
      <c r="O8" s="63">
        <f>G8*I8*L8</f>
        <v>7500000</v>
      </c>
      <c r="P8" s="389"/>
      <c r="Q8" s="64"/>
    </row>
    <row r="9" spans="1:18" ht="13.5">
      <c r="A9" s="378"/>
      <c r="B9" s="381"/>
      <c r="C9" s="381"/>
      <c r="D9" s="384"/>
      <c r="E9" s="184" t="s">
        <v>203</v>
      </c>
      <c r="F9" s="209" t="s">
        <v>176</v>
      </c>
      <c r="G9" s="65">
        <v>50000</v>
      </c>
      <c r="H9" s="193" t="s">
        <v>17</v>
      </c>
      <c r="I9" s="66">
        <v>10</v>
      </c>
      <c r="J9" s="67" t="s">
        <v>28</v>
      </c>
      <c r="K9" s="193" t="s">
        <v>30</v>
      </c>
      <c r="L9" s="66">
        <v>5</v>
      </c>
      <c r="M9" s="67" t="s">
        <v>18</v>
      </c>
      <c r="N9" s="67" t="s">
        <v>16</v>
      </c>
      <c r="O9" s="68">
        <f t="shared" si="0"/>
        <v>2500000</v>
      </c>
      <c r="P9" s="390"/>
      <c r="Q9" s="69"/>
    </row>
    <row r="10" spans="1:18" ht="13.5">
      <c r="A10" s="379"/>
      <c r="B10" s="382"/>
      <c r="C10" s="382"/>
      <c r="D10" s="385"/>
      <c r="E10" s="185"/>
      <c r="F10" s="207"/>
      <c r="G10" s="70"/>
      <c r="H10" s="194" t="s">
        <v>17</v>
      </c>
      <c r="I10" s="71"/>
      <c r="J10" s="72"/>
      <c r="K10" s="194" t="s">
        <v>17</v>
      </c>
      <c r="L10" s="71"/>
      <c r="M10" s="72"/>
      <c r="N10" s="72" t="s">
        <v>16</v>
      </c>
      <c r="O10" s="73">
        <f t="shared" si="0"/>
        <v>0</v>
      </c>
      <c r="P10" s="391"/>
      <c r="Q10" s="74"/>
    </row>
    <row r="11" spans="1:18" ht="13.5">
      <c r="A11" s="377" t="s">
        <v>10</v>
      </c>
      <c r="B11" s="380">
        <f>D11+P11</f>
        <v>500000</v>
      </c>
      <c r="C11" s="380">
        <f>D11</f>
        <v>500000</v>
      </c>
      <c r="D11" s="383">
        <f>SUM(O11:O13)</f>
        <v>500000</v>
      </c>
      <c r="E11" s="186" t="s">
        <v>204</v>
      </c>
      <c r="F11" s="208" t="s">
        <v>177</v>
      </c>
      <c r="G11" s="60">
        <v>250000</v>
      </c>
      <c r="H11" s="192" t="s">
        <v>17</v>
      </c>
      <c r="I11" s="61">
        <v>2</v>
      </c>
      <c r="J11" s="62" t="s">
        <v>22</v>
      </c>
      <c r="K11" s="192" t="s">
        <v>17</v>
      </c>
      <c r="L11" s="61">
        <v>1</v>
      </c>
      <c r="M11" s="62" t="s">
        <v>18</v>
      </c>
      <c r="N11" s="62" t="s">
        <v>16</v>
      </c>
      <c r="O11" s="63">
        <f t="shared" si="0"/>
        <v>500000</v>
      </c>
      <c r="P11" s="389"/>
      <c r="Q11" s="64"/>
    </row>
    <row r="12" spans="1:18" ht="13.5">
      <c r="A12" s="378"/>
      <c r="B12" s="381"/>
      <c r="C12" s="381"/>
      <c r="D12" s="384"/>
      <c r="E12" s="184"/>
      <c r="F12" s="209"/>
      <c r="G12" s="65"/>
      <c r="H12" s="193" t="s">
        <v>17</v>
      </c>
      <c r="I12" s="66"/>
      <c r="J12" s="67"/>
      <c r="K12" s="193" t="s">
        <v>17</v>
      </c>
      <c r="L12" s="66"/>
      <c r="M12" s="67"/>
      <c r="N12" s="67" t="s">
        <v>16</v>
      </c>
      <c r="O12" s="68">
        <f t="shared" si="0"/>
        <v>0</v>
      </c>
      <c r="P12" s="390"/>
      <c r="Q12" s="69"/>
    </row>
    <row r="13" spans="1:18" ht="13.5">
      <c r="A13" s="379"/>
      <c r="B13" s="382"/>
      <c r="C13" s="382"/>
      <c r="D13" s="385"/>
      <c r="E13" s="185"/>
      <c r="F13" s="207"/>
      <c r="G13" s="70"/>
      <c r="H13" s="194" t="s">
        <v>17</v>
      </c>
      <c r="I13" s="71"/>
      <c r="J13" s="97"/>
      <c r="K13" s="194" t="s">
        <v>17</v>
      </c>
      <c r="L13" s="71"/>
      <c r="M13" s="72"/>
      <c r="N13" s="72" t="s">
        <v>16</v>
      </c>
      <c r="O13" s="73">
        <f t="shared" si="0"/>
        <v>0</v>
      </c>
      <c r="P13" s="391"/>
      <c r="Q13" s="74"/>
    </row>
    <row r="14" spans="1:18" ht="13.5">
      <c r="A14" s="377" t="s">
        <v>60</v>
      </c>
      <c r="B14" s="380">
        <f>D14+P14</f>
        <v>0</v>
      </c>
      <c r="C14" s="380">
        <f>D14</f>
        <v>0</v>
      </c>
      <c r="D14" s="383">
        <f>SUM(O14:O16)</f>
        <v>0</v>
      </c>
      <c r="E14" s="186"/>
      <c r="F14" s="208"/>
      <c r="G14" s="60"/>
      <c r="H14" s="192" t="s">
        <v>17</v>
      </c>
      <c r="I14" s="61"/>
      <c r="J14" s="62"/>
      <c r="K14" s="192" t="s">
        <v>17</v>
      </c>
      <c r="L14" s="61"/>
      <c r="M14" s="62"/>
      <c r="N14" s="62" t="s">
        <v>16</v>
      </c>
      <c r="O14" s="63">
        <f t="shared" si="0"/>
        <v>0</v>
      </c>
      <c r="P14" s="374"/>
      <c r="Q14" s="75"/>
    </row>
    <row r="15" spans="1:18" ht="13.5">
      <c r="A15" s="378"/>
      <c r="B15" s="381"/>
      <c r="C15" s="381"/>
      <c r="D15" s="384"/>
      <c r="E15" s="184"/>
      <c r="F15" s="209"/>
      <c r="G15" s="65"/>
      <c r="H15" s="193" t="s">
        <v>17</v>
      </c>
      <c r="I15" s="66"/>
      <c r="J15" s="67"/>
      <c r="K15" s="193" t="s">
        <v>17</v>
      </c>
      <c r="L15" s="66"/>
      <c r="M15" s="67"/>
      <c r="N15" s="67" t="s">
        <v>16</v>
      </c>
      <c r="O15" s="68">
        <f t="shared" si="0"/>
        <v>0</v>
      </c>
      <c r="P15" s="375"/>
      <c r="Q15" s="69"/>
    </row>
    <row r="16" spans="1:18" ht="13.5">
      <c r="A16" s="379"/>
      <c r="B16" s="382"/>
      <c r="C16" s="382"/>
      <c r="D16" s="385"/>
      <c r="E16" s="185"/>
      <c r="F16" s="207"/>
      <c r="G16" s="70"/>
      <c r="H16" s="194" t="s">
        <v>17</v>
      </c>
      <c r="I16" s="71"/>
      <c r="J16" s="72"/>
      <c r="K16" s="194" t="s">
        <v>17</v>
      </c>
      <c r="L16" s="71"/>
      <c r="M16" s="72"/>
      <c r="N16" s="72" t="s">
        <v>16</v>
      </c>
      <c r="O16" s="73">
        <f t="shared" si="0"/>
        <v>0</v>
      </c>
      <c r="P16" s="376"/>
      <c r="Q16" s="74"/>
    </row>
    <row r="17" spans="1:17" ht="13.5">
      <c r="A17" s="377" t="s">
        <v>7</v>
      </c>
      <c r="B17" s="380">
        <f>D17+P17</f>
        <v>0</v>
      </c>
      <c r="C17" s="380">
        <f>D17</f>
        <v>0</v>
      </c>
      <c r="D17" s="383">
        <f>SUM(O17:O19)</f>
        <v>0</v>
      </c>
      <c r="E17" s="186"/>
      <c r="F17" s="205"/>
      <c r="G17" s="60"/>
      <c r="H17" s="192" t="s">
        <v>17</v>
      </c>
      <c r="I17" s="61"/>
      <c r="J17" s="62"/>
      <c r="K17" s="192" t="s">
        <v>17</v>
      </c>
      <c r="L17" s="61"/>
      <c r="M17" s="62"/>
      <c r="N17" s="62" t="s">
        <v>16</v>
      </c>
      <c r="O17" s="63">
        <f t="shared" si="0"/>
        <v>0</v>
      </c>
      <c r="P17" s="374"/>
      <c r="Q17" s="75"/>
    </row>
    <row r="18" spans="1:17" ht="13.5">
      <c r="A18" s="378"/>
      <c r="B18" s="381"/>
      <c r="C18" s="381"/>
      <c r="D18" s="384"/>
      <c r="E18" s="184"/>
      <c r="F18" s="209"/>
      <c r="G18" s="65"/>
      <c r="H18" s="193" t="s">
        <v>17</v>
      </c>
      <c r="I18" s="66"/>
      <c r="J18" s="67"/>
      <c r="K18" s="193" t="s">
        <v>17</v>
      </c>
      <c r="L18" s="66"/>
      <c r="M18" s="67"/>
      <c r="N18" s="67" t="s">
        <v>16</v>
      </c>
      <c r="O18" s="68">
        <f t="shared" si="0"/>
        <v>0</v>
      </c>
      <c r="P18" s="375"/>
      <c r="Q18" s="69"/>
    </row>
    <row r="19" spans="1:17" ht="13.5">
      <c r="A19" s="379"/>
      <c r="B19" s="382"/>
      <c r="C19" s="382"/>
      <c r="D19" s="385"/>
      <c r="E19" s="185"/>
      <c r="F19" s="207"/>
      <c r="G19" s="70"/>
      <c r="H19" s="194" t="s">
        <v>17</v>
      </c>
      <c r="I19" s="71"/>
      <c r="J19" s="72"/>
      <c r="K19" s="194" t="s">
        <v>17</v>
      </c>
      <c r="L19" s="71"/>
      <c r="M19" s="72"/>
      <c r="N19" s="72" t="s">
        <v>16</v>
      </c>
      <c r="O19" s="73">
        <f t="shared" si="0"/>
        <v>0</v>
      </c>
      <c r="P19" s="376"/>
      <c r="Q19" s="74"/>
    </row>
    <row r="20" spans="1:17" ht="13.5">
      <c r="A20" s="377" t="s">
        <v>8</v>
      </c>
      <c r="B20" s="380">
        <f>D20+P20</f>
        <v>600000</v>
      </c>
      <c r="C20" s="380">
        <f>D20</f>
        <v>600000</v>
      </c>
      <c r="D20" s="383">
        <f>SUM(O20:O22)</f>
        <v>600000</v>
      </c>
      <c r="E20" s="186" t="s">
        <v>186</v>
      </c>
      <c r="F20" s="208" t="s">
        <v>187</v>
      </c>
      <c r="G20" s="60">
        <v>100</v>
      </c>
      <c r="H20" s="192" t="s">
        <v>17</v>
      </c>
      <c r="I20" s="61">
        <v>1500</v>
      </c>
      <c r="J20" s="62" t="s">
        <v>75</v>
      </c>
      <c r="K20" s="192" t="s">
        <v>17</v>
      </c>
      <c r="L20" s="61">
        <v>2</v>
      </c>
      <c r="M20" s="62" t="s">
        <v>20</v>
      </c>
      <c r="N20" s="62" t="s">
        <v>16</v>
      </c>
      <c r="O20" s="63">
        <f t="shared" si="0"/>
        <v>300000</v>
      </c>
      <c r="P20" s="374"/>
      <c r="Q20" s="75"/>
    </row>
    <row r="21" spans="1:17" ht="13.5">
      <c r="A21" s="378"/>
      <c r="B21" s="381"/>
      <c r="C21" s="381"/>
      <c r="D21" s="384"/>
      <c r="E21" s="184" t="s">
        <v>188</v>
      </c>
      <c r="F21" s="209" t="s">
        <v>189</v>
      </c>
      <c r="G21" s="65">
        <v>100</v>
      </c>
      <c r="H21" s="193" t="s">
        <v>17</v>
      </c>
      <c r="I21" s="66">
        <v>1500</v>
      </c>
      <c r="J21" s="67" t="s">
        <v>75</v>
      </c>
      <c r="K21" s="193" t="s">
        <v>17</v>
      </c>
      <c r="L21" s="66">
        <v>2</v>
      </c>
      <c r="M21" s="67" t="s">
        <v>20</v>
      </c>
      <c r="N21" s="67" t="s">
        <v>16</v>
      </c>
      <c r="O21" s="68">
        <f t="shared" si="0"/>
        <v>300000</v>
      </c>
      <c r="P21" s="375"/>
      <c r="Q21" s="69"/>
    </row>
    <row r="22" spans="1:17" ht="13.5">
      <c r="A22" s="379"/>
      <c r="B22" s="382"/>
      <c r="C22" s="382"/>
      <c r="D22" s="385"/>
      <c r="E22" s="185"/>
      <c r="F22" s="207"/>
      <c r="G22" s="70"/>
      <c r="H22" s="194" t="s">
        <v>17</v>
      </c>
      <c r="I22" s="71"/>
      <c r="J22" s="72"/>
      <c r="K22" s="194" t="s">
        <v>17</v>
      </c>
      <c r="L22" s="71"/>
      <c r="M22" s="72"/>
      <c r="N22" s="72" t="s">
        <v>16</v>
      </c>
      <c r="O22" s="73">
        <f t="shared" si="0"/>
        <v>0</v>
      </c>
      <c r="P22" s="376"/>
      <c r="Q22" s="74"/>
    </row>
    <row r="23" spans="1:17" ht="13.5">
      <c r="A23" s="377" t="s">
        <v>9</v>
      </c>
      <c r="B23" s="380">
        <f>D23+P23</f>
        <v>1320</v>
      </c>
      <c r="C23" s="380">
        <f>D23</f>
        <v>1320</v>
      </c>
      <c r="D23" s="383">
        <f>SUM(O23:O25)</f>
        <v>1320</v>
      </c>
      <c r="E23" s="186" t="s">
        <v>190</v>
      </c>
      <c r="F23" s="208" t="s">
        <v>191</v>
      </c>
      <c r="G23" s="60">
        <v>1320</v>
      </c>
      <c r="H23" s="192" t="s">
        <v>17</v>
      </c>
      <c r="I23" s="61">
        <v>1</v>
      </c>
      <c r="J23" s="62" t="s">
        <v>25</v>
      </c>
      <c r="K23" s="192" t="s">
        <v>17</v>
      </c>
      <c r="L23" s="61">
        <v>1</v>
      </c>
      <c r="M23" s="62" t="s">
        <v>18</v>
      </c>
      <c r="N23" s="62" t="s">
        <v>16</v>
      </c>
      <c r="O23" s="63">
        <f t="shared" si="0"/>
        <v>1320</v>
      </c>
      <c r="P23" s="374"/>
      <c r="Q23" s="64"/>
    </row>
    <row r="24" spans="1:17" ht="13.5">
      <c r="A24" s="378"/>
      <c r="B24" s="381"/>
      <c r="C24" s="381"/>
      <c r="D24" s="384"/>
      <c r="E24" s="184"/>
      <c r="F24" s="206"/>
      <c r="G24" s="65"/>
      <c r="H24" s="193" t="s">
        <v>17</v>
      </c>
      <c r="I24" s="66"/>
      <c r="J24" s="67"/>
      <c r="K24" s="193" t="s">
        <v>17</v>
      </c>
      <c r="L24" s="66"/>
      <c r="M24" s="67"/>
      <c r="N24" s="67" t="s">
        <v>16</v>
      </c>
      <c r="O24" s="68">
        <f t="shared" si="0"/>
        <v>0</v>
      </c>
      <c r="P24" s="375"/>
      <c r="Q24" s="69"/>
    </row>
    <row r="25" spans="1:17" ht="13.5">
      <c r="A25" s="379"/>
      <c r="B25" s="382"/>
      <c r="C25" s="382"/>
      <c r="D25" s="385"/>
      <c r="E25" s="185"/>
      <c r="F25" s="207"/>
      <c r="G25" s="70"/>
      <c r="H25" s="194" t="s">
        <v>17</v>
      </c>
      <c r="I25" s="71"/>
      <c r="J25" s="72"/>
      <c r="K25" s="194" t="s">
        <v>17</v>
      </c>
      <c r="L25" s="71"/>
      <c r="M25" s="72"/>
      <c r="N25" s="72" t="s">
        <v>16</v>
      </c>
      <c r="O25" s="73">
        <f t="shared" si="0"/>
        <v>0</v>
      </c>
      <c r="P25" s="376"/>
      <c r="Q25" s="74"/>
    </row>
    <row r="26" spans="1:17" ht="27" customHeight="1">
      <c r="A26" s="377" t="s">
        <v>23</v>
      </c>
      <c r="B26" s="380">
        <f>D26+P26</f>
        <v>15000</v>
      </c>
      <c r="C26" s="380">
        <f>D26</f>
        <v>15000</v>
      </c>
      <c r="D26" s="383">
        <f>SUM(O26:O28)</f>
        <v>15000</v>
      </c>
      <c r="E26" s="187" t="s">
        <v>205</v>
      </c>
      <c r="F26" s="210" t="s">
        <v>193</v>
      </c>
      <c r="G26" s="76">
        <v>1000</v>
      </c>
      <c r="H26" s="195" t="s">
        <v>17</v>
      </c>
      <c r="I26" s="77">
        <v>3</v>
      </c>
      <c r="J26" s="78" t="s">
        <v>15</v>
      </c>
      <c r="K26" s="195" t="s">
        <v>17</v>
      </c>
      <c r="L26" s="77">
        <v>5</v>
      </c>
      <c r="M26" s="79" t="s">
        <v>24</v>
      </c>
      <c r="N26" s="78" t="s">
        <v>16</v>
      </c>
      <c r="O26" s="63">
        <f t="shared" si="0"/>
        <v>15000</v>
      </c>
      <c r="P26" s="386"/>
      <c r="Q26" s="75"/>
    </row>
    <row r="27" spans="1:17" ht="13.5">
      <c r="A27" s="378"/>
      <c r="B27" s="381"/>
      <c r="C27" s="381"/>
      <c r="D27" s="384"/>
      <c r="E27" s="184"/>
      <c r="F27" s="206"/>
      <c r="G27" s="65"/>
      <c r="H27" s="193" t="s">
        <v>17</v>
      </c>
      <c r="I27" s="66"/>
      <c r="J27" s="67"/>
      <c r="K27" s="193" t="s">
        <v>17</v>
      </c>
      <c r="L27" s="66"/>
      <c r="M27" s="67"/>
      <c r="N27" s="67" t="s">
        <v>16</v>
      </c>
      <c r="O27" s="68">
        <f t="shared" si="0"/>
        <v>0</v>
      </c>
      <c r="P27" s="387"/>
      <c r="Q27" s="69"/>
    </row>
    <row r="28" spans="1:17" ht="13.5">
      <c r="A28" s="379"/>
      <c r="B28" s="382"/>
      <c r="C28" s="382"/>
      <c r="D28" s="385"/>
      <c r="E28" s="188"/>
      <c r="F28" s="211"/>
      <c r="G28" s="80"/>
      <c r="H28" s="196" t="s">
        <v>17</v>
      </c>
      <c r="I28" s="81"/>
      <c r="J28" s="82"/>
      <c r="K28" s="196" t="s">
        <v>17</v>
      </c>
      <c r="L28" s="81"/>
      <c r="M28" s="82"/>
      <c r="N28" s="82" t="s">
        <v>16</v>
      </c>
      <c r="O28" s="73">
        <f t="shared" si="0"/>
        <v>0</v>
      </c>
      <c r="P28" s="388"/>
      <c r="Q28" s="83"/>
    </row>
    <row r="29" spans="1:17" ht="13.5">
      <c r="A29" s="377" t="s">
        <v>12</v>
      </c>
      <c r="B29" s="380">
        <f>D29+P29</f>
        <v>0</v>
      </c>
      <c r="C29" s="380">
        <f>D29</f>
        <v>0</v>
      </c>
      <c r="D29" s="383">
        <f>SUM(O29:O31)</f>
        <v>0</v>
      </c>
      <c r="E29" s="189"/>
      <c r="F29" s="212"/>
      <c r="G29" s="76"/>
      <c r="H29" s="195" t="s">
        <v>17</v>
      </c>
      <c r="I29" s="77"/>
      <c r="J29" s="78"/>
      <c r="K29" s="195" t="s">
        <v>17</v>
      </c>
      <c r="L29" s="77"/>
      <c r="M29" s="78"/>
      <c r="N29" s="78" t="s">
        <v>16</v>
      </c>
      <c r="O29" s="63">
        <f t="shared" si="0"/>
        <v>0</v>
      </c>
      <c r="P29" s="386"/>
      <c r="Q29" s="75"/>
    </row>
    <row r="30" spans="1:17" ht="13.5">
      <c r="A30" s="378"/>
      <c r="B30" s="381"/>
      <c r="C30" s="381"/>
      <c r="D30" s="384"/>
      <c r="E30" s="184"/>
      <c r="F30" s="206"/>
      <c r="G30" s="65"/>
      <c r="H30" s="193" t="s">
        <v>17</v>
      </c>
      <c r="I30" s="66"/>
      <c r="J30" s="67"/>
      <c r="K30" s="193" t="s">
        <v>17</v>
      </c>
      <c r="L30" s="66"/>
      <c r="M30" s="67"/>
      <c r="N30" s="67" t="s">
        <v>16</v>
      </c>
      <c r="O30" s="68">
        <f t="shared" si="0"/>
        <v>0</v>
      </c>
      <c r="P30" s="387"/>
      <c r="Q30" s="69"/>
    </row>
    <row r="31" spans="1:17" ht="13.5">
      <c r="A31" s="379"/>
      <c r="B31" s="382"/>
      <c r="C31" s="382"/>
      <c r="D31" s="385"/>
      <c r="E31" s="188"/>
      <c r="F31" s="211"/>
      <c r="G31" s="80"/>
      <c r="H31" s="196" t="s">
        <v>17</v>
      </c>
      <c r="I31" s="81"/>
      <c r="J31" s="82"/>
      <c r="K31" s="196" t="s">
        <v>17</v>
      </c>
      <c r="L31" s="81"/>
      <c r="M31" s="82"/>
      <c r="N31" s="82" t="s">
        <v>16</v>
      </c>
      <c r="O31" s="73">
        <f t="shared" si="0"/>
        <v>0</v>
      </c>
      <c r="P31" s="388"/>
      <c r="Q31" s="83"/>
    </row>
    <row r="32" spans="1:17" ht="13.5">
      <c r="A32" s="377" t="s">
        <v>11</v>
      </c>
      <c r="B32" s="380">
        <f>D32+P32</f>
        <v>1270000</v>
      </c>
      <c r="C32" s="380">
        <f>D32</f>
        <v>1270000</v>
      </c>
      <c r="D32" s="383">
        <f>SUM(O32:O37)</f>
        <v>1270000</v>
      </c>
      <c r="E32" s="190" t="s">
        <v>194</v>
      </c>
      <c r="F32" s="208" t="s">
        <v>195</v>
      </c>
      <c r="G32" s="60">
        <v>110000</v>
      </c>
      <c r="H32" s="192" t="s">
        <v>17</v>
      </c>
      <c r="I32" s="61">
        <v>1</v>
      </c>
      <c r="J32" s="62" t="s">
        <v>19</v>
      </c>
      <c r="K32" s="192" t="s">
        <v>17</v>
      </c>
      <c r="L32" s="61">
        <v>2</v>
      </c>
      <c r="M32" s="62" t="s">
        <v>20</v>
      </c>
      <c r="N32" s="62" t="s">
        <v>16</v>
      </c>
      <c r="O32" s="63">
        <f t="shared" si="0"/>
        <v>220000</v>
      </c>
      <c r="P32" s="374"/>
      <c r="Q32" s="75"/>
    </row>
    <row r="33" spans="1:17" ht="13.5">
      <c r="A33" s="378"/>
      <c r="B33" s="381"/>
      <c r="C33" s="381"/>
      <c r="D33" s="384"/>
      <c r="E33" s="191" t="s">
        <v>196</v>
      </c>
      <c r="F33" s="209" t="s">
        <v>197</v>
      </c>
      <c r="G33" s="65">
        <v>100000</v>
      </c>
      <c r="H33" s="193" t="s">
        <v>17</v>
      </c>
      <c r="I33" s="66">
        <v>1</v>
      </c>
      <c r="J33" s="67" t="s">
        <v>19</v>
      </c>
      <c r="K33" s="193" t="s">
        <v>30</v>
      </c>
      <c r="L33" s="66">
        <v>2</v>
      </c>
      <c r="M33" s="84" t="s">
        <v>20</v>
      </c>
      <c r="N33" s="67" t="s">
        <v>16</v>
      </c>
      <c r="O33" s="68">
        <f t="shared" si="0"/>
        <v>200000</v>
      </c>
      <c r="P33" s="375"/>
      <c r="Q33" s="85"/>
    </row>
    <row r="34" spans="1:17" ht="13.5">
      <c r="A34" s="378"/>
      <c r="B34" s="381"/>
      <c r="C34" s="381"/>
      <c r="D34" s="384"/>
      <c r="E34" s="191" t="s">
        <v>198</v>
      </c>
      <c r="F34" s="209" t="s">
        <v>199</v>
      </c>
      <c r="G34" s="65">
        <v>250000</v>
      </c>
      <c r="H34" s="193" t="s">
        <v>30</v>
      </c>
      <c r="I34" s="66">
        <v>1</v>
      </c>
      <c r="J34" s="67" t="s">
        <v>19</v>
      </c>
      <c r="K34" s="193" t="s">
        <v>30</v>
      </c>
      <c r="L34" s="66">
        <v>1</v>
      </c>
      <c r="M34" s="67" t="s">
        <v>20</v>
      </c>
      <c r="N34" s="67" t="s">
        <v>16</v>
      </c>
      <c r="O34" s="68">
        <f t="shared" si="0"/>
        <v>250000</v>
      </c>
      <c r="P34" s="375"/>
      <c r="Q34" s="69"/>
    </row>
    <row r="35" spans="1:17" ht="13.5">
      <c r="A35" s="378"/>
      <c r="B35" s="381"/>
      <c r="C35" s="381">
        <f>INT(D35/2)</f>
        <v>0</v>
      </c>
      <c r="D35" s="384"/>
      <c r="E35" s="191" t="s">
        <v>200</v>
      </c>
      <c r="F35" s="209" t="s">
        <v>201</v>
      </c>
      <c r="G35" s="65">
        <v>300000</v>
      </c>
      <c r="H35" s="193" t="s">
        <v>30</v>
      </c>
      <c r="I35" s="66">
        <v>1</v>
      </c>
      <c r="J35" s="67" t="s">
        <v>19</v>
      </c>
      <c r="K35" s="193" t="s">
        <v>30</v>
      </c>
      <c r="L35" s="66">
        <v>2</v>
      </c>
      <c r="M35" s="67" t="s">
        <v>77</v>
      </c>
      <c r="N35" s="67" t="s">
        <v>16</v>
      </c>
      <c r="O35" s="68">
        <f t="shared" si="0"/>
        <v>600000</v>
      </c>
      <c r="P35" s="375"/>
      <c r="Q35" s="69"/>
    </row>
    <row r="36" spans="1:17" ht="13.5">
      <c r="A36" s="378"/>
      <c r="B36" s="381"/>
      <c r="C36" s="381"/>
      <c r="D36" s="384"/>
      <c r="E36" s="184"/>
      <c r="F36" s="206"/>
      <c r="G36" s="65"/>
      <c r="H36" s="193" t="s">
        <v>17</v>
      </c>
      <c r="I36" s="66"/>
      <c r="J36" s="67"/>
      <c r="K36" s="193" t="s">
        <v>30</v>
      </c>
      <c r="L36" s="66"/>
      <c r="M36" s="67"/>
      <c r="N36" s="67" t="s">
        <v>16</v>
      </c>
      <c r="O36" s="68">
        <f t="shared" si="0"/>
        <v>0</v>
      </c>
      <c r="P36" s="375"/>
      <c r="Q36" s="69"/>
    </row>
    <row r="37" spans="1:17" ht="13.5">
      <c r="A37" s="379"/>
      <c r="B37" s="382"/>
      <c r="C37" s="382"/>
      <c r="D37" s="385"/>
      <c r="E37" s="188"/>
      <c r="F37" s="211"/>
      <c r="G37" s="80"/>
      <c r="H37" s="196" t="s">
        <v>30</v>
      </c>
      <c r="I37" s="81"/>
      <c r="J37" s="82"/>
      <c r="K37" s="196" t="s">
        <v>30</v>
      </c>
      <c r="L37" s="81"/>
      <c r="M37" s="82"/>
      <c r="N37" s="82" t="s">
        <v>16</v>
      </c>
      <c r="O37" s="86">
        <f t="shared" si="0"/>
        <v>0</v>
      </c>
      <c r="P37" s="376"/>
      <c r="Q37" s="83"/>
    </row>
    <row r="38" spans="1:17" ht="13.5" customHeight="1">
      <c r="A38" s="365" t="s">
        <v>71</v>
      </c>
      <c r="B38" s="368">
        <f>D38+P38</f>
        <v>0</v>
      </c>
      <c r="C38" s="368">
        <f>D38</f>
        <v>0</v>
      </c>
      <c r="D38" s="371">
        <f>SUM(O38:O43)</f>
        <v>0</v>
      </c>
      <c r="E38" s="186"/>
      <c r="F38" s="205"/>
      <c r="G38" s="60"/>
      <c r="H38" s="192" t="s">
        <v>17</v>
      </c>
      <c r="I38" s="61"/>
      <c r="J38" s="62"/>
      <c r="K38" s="192" t="s">
        <v>17</v>
      </c>
      <c r="L38" s="61"/>
      <c r="M38" s="62"/>
      <c r="N38" s="62" t="s">
        <v>16</v>
      </c>
      <c r="O38" s="63">
        <f t="shared" si="0"/>
        <v>0</v>
      </c>
      <c r="P38" s="374"/>
      <c r="Q38" s="75"/>
    </row>
    <row r="39" spans="1:17" ht="13.5">
      <c r="A39" s="366"/>
      <c r="B39" s="369"/>
      <c r="C39" s="369"/>
      <c r="D39" s="372"/>
      <c r="E39" s="184"/>
      <c r="F39" s="206"/>
      <c r="G39" s="65"/>
      <c r="H39" s="193" t="s">
        <v>17</v>
      </c>
      <c r="I39" s="66"/>
      <c r="J39" s="67"/>
      <c r="K39" s="193" t="s">
        <v>30</v>
      </c>
      <c r="L39" s="66"/>
      <c r="M39" s="84"/>
      <c r="N39" s="67" t="s">
        <v>16</v>
      </c>
      <c r="O39" s="68">
        <f t="shared" si="0"/>
        <v>0</v>
      </c>
      <c r="P39" s="375"/>
      <c r="Q39" s="85"/>
    </row>
    <row r="40" spans="1:17" ht="13.5">
      <c r="A40" s="366"/>
      <c r="B40" s="369"/>
      <c r="C40" s="369"/>
      <c r="D40" s="372"/>
      <c r="E40" s="184"/>
      <c r="F40" s="206"/>
      <c r="G40" s="65"/>
      <c r="H40" s="193" t="s">
        <v>30</v>
      </c>
      <c r="I40" s="66"/>
      <c r="J40" s="67"/>
      <c r="K40" s="193" t="s">
        <v>30</v>
      </c>
      <c r="L40" s="66"/>
      <c r="M40" s="67"/>
      <c r="N40" s="67" t="s">
        <v>16</v>
      </c>
      <c r="O40" s="68">
        <f t="shared" si="0"/>
        <v>0</v>
      </c>
      <c r="P40" s="375"/>
      <c r="Q40" s="69"/>
    </row>
    <row r="41" spans="1:17" ht="13.5">
      <c r="A41" s="366"/>
      <c r="B41" s="369"/>
      <c r="C41" s="369">
        <f>INT(D41/2)</f>
        <v>0</v>
      </c>
      <c r="D41" s="372"/>
      <c r="E41" s="184"/>
      <c r="F41" s="206"/>
      <c r="G41" s="65"/>
      <c r="H41" s="193" t="s">
        <v>30</v>
      </c>
      <c r="I41" s="66"/>
      <c r="J41" s="67"/>
      <c r="K41" s="193" t="s">
        <v>30</v>
      </c>
      <c r="L41" s="66"/>
      <c r="M41" s="67"/>
      <c r="N41" s="67" t="s">
        <v>16</v>
      </c>
      <c r="O41" s="68">
        <f t="shared" si="0"/>
        <v>0</v>
      </c>
      <c r="P41" s="375"/>
      <c r="Q41" s="69"/>
    </row>
    <row r="42" spans="1:17" ht="13.5">
      <c r="A42" s="366"/>
      <c r="B42" s="369"/>
      <c r="C42" s="369"/>
      <c r="D42" s="372"/>
      <c r="E42" s="184"/>
      <c r="F42" s="206"/>
      <c r="G42" s="65"/>
      <c r="H42" s="193" t="s">
        <v>17</v>
      </c>
      <c r="I42" s="66"/>
      <c r="J42" s="67"/>
      <c r="K42" s="193" t="s">
        <v>30</v>
      </c>
      <c r="L42" s="66"/>
      <c r="M42" s="67"/>
      <c r="N42" s="67" t="s">
        <v>16</v>
      </c>
      <c r="O42" s="68">
        <f t="shared" si="0"/>
        <v>0</v>
      </c>
      <c r="P42" s="375"/>
      <c r="Q42" s="69"/>
    </row>
    <row r="43" spans="1:17" ht="13.5">
      <c r="A43" s="367"/>
      <c r="B43" s="370"/>
      <c r="C43" s="370"/>
      <c r="D43" s="373"/>
      <c r="E43" s="188"/>
      <c r="F43" s="211"/>
      <c r="G43" s="80"/>
      <c r="H43" s="196" t="s">
        <v>30</v>
      </c>
      <c r="I43" s="81"/>
      <c r="J43" s="82"/>
      <c r="K43" s="196" t="s">
        <v>30</v>
      </c>
      <c r="L43" s="81"/>
      <c r="M43" s="82"/>
      <c r="N43" s="82" t="s">
        <v>16</v>
      </c>
      <c r="O43" s="86">
        <f t="shared" si="0"/>
        <v>0</v>
      </c>
      <c r="P43" s="376"/>
      <c r="Q43" s="83"/>
    </row>
    <row r="44" spans="1:17">
      <c r="A44" s="95" t="s">
        <v>13</v>
      </c>
      <c r="B44" s="1">
        <f>SUM(B5:B43)</f>
        <v>12386320</v>
      </c>
      <c r="C44" s="1">
        <f>SUM(C5:C43)</f>
        <v>12386320</v>
      </c>
      <c r="D44" s="87">
        <f>SUM(D5:D43)</f>
        <v>12386320</v>
      </c>
      <c r="E44" s="88"/>
      <c r="F44" s="89"/>
      <c r="G44" s="89"/>
      <c r="H44" s="90"/>
      <c r="I44" s="89"/>
      <c r="J44" s="91"/>
      <c r="K44" s="90"/>
      <c r="L44" s="89"/>
      <c r="M44" s="91"/>
      <c r="N44" s="91"/>
      <c r="O44" s="92"/>
      <c r="P44" s="87">
        <f>SUM(P5:P43)</f>
        <v>0</v>
      </c>
      <c r="Q44" s="93"/>
    </row>
    <row r="46" spans="1:17">
      <c r="A46" s="12"/>
      <c r="B46" s="12"/>
      <c r="C46" s="12"/>
    </row>
  </sheetData>
  <mergeCells count="63">
    <mergeCell ref="A32:A37"/>
    <mergeCell ref="B32:B37"/>
    <mergeCell ref="C32:C37"/>
    <mergeCell ref="D32:D37"/>
    <mergeCell ref="P32:P37"/>
    <mergeCell ref="A38:A43"/>
    <mergeCell ref="B38:B43"/>
    <mergeCell ref="C38:C43"/>
    <mergeCell ref="D38:D43"/>
    <mergeCell ref="P38:P43"/>
    <mergeCell ref="A26:A28"/>
    <mergeCell ref="B26:B28"/>
    <mergeCell ref="C26:C28"/>
    <mergeCell ref="D26:D28"/>
    <mergeCell ref="P26:P28"/>
    <mergeCell ref="A29:A31"/>
    <mergeCell ref="B29:B31"/>
    <mergeCell ref="C29:C31"/>
    <mergeCell ref="D29:D31"/>
    <mergeCell ref="P29:P31"/>
    <mergeCell ref="A20:A22"/>
    <mergeCell ref="B20:B22"/>
    <mergeCell ref="C20:C22"/>
    <mergeCell ref="D20:D22"/>
    <mergeCell ref="P20:P22"/>
    <mergeCell ref="A23:A25"/>
    <mergeCell ref="B23:B25"/>
    <mergeCell ref="C23:C25"/>
    <mergeCell ref="D23:D25"/>
    <mergeCell ref="P23:P25"/>
    <mergeCell ref="A14:A16"/>
    <mergeCell ref="B14:B16"/>
    <mergeCell ref="C14:C16"/>
    <mergeCell ref="D14:D16"/>
    <mergeCell ref="P14:P16"/>
    <mergeCell ref="A17:A19"/>
    <mergeCell ref="B17:B19"/>
    <mergeCell ref="C17:C19"/>
    <mergeCell ref="D17:D19"/>
    <mergeCell ref="P17:P19"/>
    <mergeCell ref="A8:A10"/>
    <mergeCell ref="B8:B10"/>
    <mergeCell ref="C8:C10"/>
    <mergeCell ref="D8:D10"/>
    <mergeCell ref="P8:P10"/>
    <mergeCell ref="A11:A13"/>
    <mergeCell ref="B11:B13"/>
    <mergeCell ref="C11:C13"/>
    <mergeCell ref="D11:D13"/>
    <mergeCell ref="P11:P13"/>
    <mergeCell ref="B2:B4"/>
    <mergeCell ref="C2:C4"/>
    <mergeCell ref="D2:O2"/>
    <mergeCell ref="P2:Q2"/>
    <mergeCell ref="E3:O3"/>
    <mergeCell ref="D3:D4"/>
    <mergeCell ref="P3:P4"/>
    <mergeCell ref="Q3:Q4"/>
    <mergeCell ref="A5:A7"/>
    <mergeCell ref="B5:B7"/>
    <mergeCell ref="C5:C7"/>
    <mergeCell ref="D5:D7"/>
    <mergeCell ref="P5:P7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3" fitToWidth="0" fitToHeight="0" orientation="landscape" r:id="rId1"/>
  <headerFooter>
    <oddHeader>&amp;R&amp;12【記載例】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view="pageBreakPreview" zoomScale="70" zoomScaleNormal="100" zoomScaleSheetLayoutView="70" workbookViewId="0">
      <selection activeCell="H54" sqref="H54"/>
    </sheetView>
  </sheetViews>
  <sheetFormatPr defaultColWidth="8.25" defaultRowHeight="14.25"/>
  <cols>
    <col min="1" max="1" width="2" style="19" customWidth="1"/>
    <col min="2" max="4" width="8.25" style="19" customWidth="1"/>
    <col min="5" max="8" width="31.25" style="19" customWidth="1"/>
    <col min="9" max="9" width="2" style="19" customWidth="1"/>
    <col min="10" max="10" width="3.75" style="19" customWidth="1"/>
    <col min="11" max="11" width="12.375" style="19" customWidth="1"/>
    <col min="12" max="19" width="8.25" style="19"/>
    <col min="20" max="20" width="13.25" style="19" customWidth="1"/>
    <col min="21" max="16384" width="8.25" style="19"/>
  </cols>
  <sheetData>
    <row r="1" spans="1:20">
      <c r="A1" s="18" t="s">
        <v>122</v>
      </c>
      <c r="B1" s="18"/>
      <c r="C1" s="18"/>
      <c r="D1" s="18"/>
      <c r="E1" s="18"/>
      <c r="F1" s="18"/>
      <c r="G1" s="18"/>
      <c r="H1" s="18"/>
      <c r="I1" s="18"/>
    </row>
    <row r="2" spans="1:20" ht="18.75" customHeight="1">
      <c r="A2" s="18"/>
      <c r="B2" s="272" t="s">
        <v>117</v>
      </c>
      <c r="C2" s="272"/>
      <c r="D2" s="272"/>
      <c r="E2" s="272"/>
      <c r="F2" s="272"/>
      <c r="G2" s="272"/>
      <c r="H2" s="272"/>
      <c r="I2" s="18"/>
    </row>
    <row r="3" spans="1:20" ht="18.75" customHeight="1">
      <c r="A3" s="18"/>
      <c r="B3" s="273" t="s">
        <v>46</v>
      </c>
      <c r="C3" s="272"/>
      <c r="D3" s="272"/>
      <c r="E3" s="272"/>
      <c r="F3" s="272"/>
      <c r="G3" s="272"/>
      <c r="H3" s="272"/>
      <c r="I3" s="18"/>
    </row>
    <row r="4" spans="1:20">
      <c r="A4" s="18"/>
      <c r="B4" s="18"/>
      <c r="C4" s="18"/>
      <c r="D4" s="18"/>
      <c r="E4" s="18"/>
      <c r="F4" s="18"/>
      <c r="G4" s="18"/>
      <c r="H4" s="33" t="s">
        <v>124</v>
      </c>
      <c r="I4" s="18"/>
    </row>
    <row r="5" spans="1:20" ht="27.6" customHeight="1">
      <c r="A5" s="18"/>
      <c r="B5" s="267" t="s">
        <v>47</v>
      </c>
      <c r="C5" s="267"/>
      <c r="D5" s="268"/>
      <c r="E5" s="48" t="s">
        <v>90</v>
      </c>
      <c r="F5" s="48" t="s">
        <v>95</v>
      </c>
      <c r="G5" s="48" t="s">
        <v>91</v>
      </c>
      <c r="H5" s="48" t="s">
        <v>92</v>
      </c>
      <c r="I5" s="18"/>
    </row>
    <row r="6" spans="1:20" ht="27.6" customHeight="1">
      <c r="A6" s="18"/>
      <c r="B6" s="267" t="s">
        <v>78</v>
      </c>
      <c r="C6" s="267"/>
      <c r="D6" s="268"/>
      <c r="E6" s="49">
        <f>'別紙6_収支予算書（①感染症対策の徹底及び広報事業）'!B16</f>
        <v>0</v>
      </c>
      <c r="F6" s="49">
        <f>'別紙6_収支予算書（①感染症対策の徹底及び広報事業）'!C16</f>
        <v>0</v>
      </c>
      <c r="G6" s="49">
        <f>'別紙6_収支予算書（①感染症対策の徹底及び広報事業）'!D16</f>
        <v>0</v>
      </c>
      <c r="H6" s="49">
        <f>'別紙6_収支予算書（①感染症対策の徹底及び広報事業）'!P16</f>
        <v>0</v>
      </c>
      <c r="I6" s="18"/>
    </row>
    <row r="7" spans="1:20" ht="27.6" customHeight="1">
      <c r="A7" s="18"/>
      <c r="B7" s="267" t="s">
        <v>79</v>
      </c>
      <c r="C7" s="267"/>
      <c r="D7" s="268"/>
      <c r="E7" s="49">
        <f>'別紙6_収支予算書（①感染症対策の徹底及び広報事業）'!B26</f>
        <v>0</v>
      </c>
      <c r="F7" s="49">
        <f>'別紙6_収支予算書（①感染症対策の徹底及び広報事業）'!C26</f>
        <v>0</v>
      </c>
      <c r="G7" s="49">
        <f>'別紙6_収支予算書（①感染症対策の徹底及び広報事業）'!D26</f>
        <v>0</v>
      </c>
      <c r="H7" s="49">
        <f>'別紙6_収支予算書（①感染症対策の徹底及び広報事業）'!P26</f>
        <v>0</v>
      </c>
      <c r="I7" s="18"/>
    </row>
    <row r="8" spans="1:20" ht="27.6" customHeight="1">
      <c r="A8" s="18"/>
      <c r="B8" s="267" t="s">
        <v>48</v>
      </c>
      <c r="C8" s="267"/>
      <c r="D8" s="268"/>
      <c r="E8" s="49">
        <f>'別紙6_収支予算書（①感染症対策の徹底及び広報事業）'!B36</f>
        <v>0</v>
      </c>
      <c r="F8" s="49">
        <f>'別紙6_収支予算書（①感染症対策の徹底及び広報事業）'!C36</f>
        <v>0</v>
      </c>
      <c r="G8" s="49">
        <f>'別紙6_収支予算書（①感染症対策の徹底及び広報事業）'!D36</f>
        <v>0</v>
      </c>
      <c r="H8" s="49">
        <f>'別紙6_収支予算書（①感染症対策の徹底及び広報事業）'!P36</f>
        <v>0</v>
      </c>
      <c r="I8" s="18"/>
    </row>
    <row r="9" spans="1:20" ht="27" customHeight="1">
      <c r="A9" s="18"/>
      <c r="B9" s="267" t="s">
        <v>49</v>
      </c>
      <c r="C9" s="267"/>
      <c r="D9" s="268"/>
      <c r="E9" s="49">
        <f>'別紙6_収支予算書（①感染症対策の徹底及び広報事業）'!B46</f>
        <v>0</v>
      </c>
      <c r="F9" s="49">
        <f>'別紙6_収支予算書（①感染症対策の徹底及び広報事業）'!C46</f>
        <v>0</v>
      </c>
      <c r="G9" s="49">
        <f>'別紙6_収支予算書（①感染症対策の徹底及び広報事業）'!D46</f>
        <v>0</v>
      </c>
      <c r="H9" s="49">
        <f>'別紙6_収支予算書（①感染症対策の徹底及び広報事業）'!P46</f>
        <v>0</v>
      </c>
      <c r="I9" s="18"/>
    </row>
    <row r="10" spans="1:20" ht="27.6" customHeight="1">
      <c r="A10" s="18"/>
      <c r="B10" s="267" t="s">
        <v>50</v>
      </c>
      <c r="C10" s="267"/>
      <c r="D10" s="268"/>
      <c r="E10" s="49">
        <f>'別紙6_収支予算書（①感染症対策の徹底及び広報事業）'!B56</f>
        <v>0</v>
      </c>
      <c r="F10" s="49">
        <f>'別紙6_収支予算書（①感染症対策の徹底及び広報事業）'!C56</f>
        <v>0</v>
      </c>
      <c r="G10" s="49">
        <f>'別紙6_収支予算書（①感染症対策の徹底及び広報事業）'!D56</f>
        <v>0</v>
      </c>
      <c r="H10" s="49">
        <f>'別紙6_収支予算書（①感染症対策の徹底及び広報事業）'!P56</f>
        <v>0</v>
      </c>
      <c r="I10" s="18"/>
    </row>
    <row r="11" spans="1:20" ht="27.6" customHeight="1">
      <c r="A11" s="18"/>
      <c r="B11" s="267" t="s">
        <v>80</v>
      </c>
      <c r="C11" s="267"/>
      <c r="D11" s="268"/>
      <c r="E11" s="49">
        <f>'別紙6_収支予算書（①感染症対策の徹底及び広報事業）'!B66</f>
        <v>0</v>
      </c>
      <c r="F11" s="49">
        <f>'別紙6_収支予算書（①感染症対策の徹底及び広報事業）'!C66</f>
        <v>0</v>
      </c>
      <c r="G11" s="49">
        <f>'別紙6_収支予算書（①感染症対策の徹底及び広報事業）'!D66</f>
        <v>0</v>
      </c>
      <c r="H11" s="49">
        <f>'別紙6_収支予算書（①感染症対策の徹底及び広報事業）'!P66</f>
        <v>0</v>
      </c>
      <c r="I11" s="18"/>
    </row>
    <row r="12" spans="1:20" ht="27.6" customHeight="1">
      <c r="A12" s="18"/>
      <c r="B12" s="267" t="s">
        <v>51</v>
      </c>
      <c r="C12" s="267"/>
      <c r="D12" s="268"/>
      <c r="E12" s="49">
        <f>'別紙6_収支予算書（①感染症対策の徹底及び広報事業）'!B76</f>
        <v>0</v>
      </c>
      <c r="F12" s="49">
        <f>'別紙6_収支予算書（①感染症対策の徹底及び広報事業）'!C76</f>
        <v>0</v>
      </c>
      <c r="G12" s="49">
        <f>'別紙6_収支予算書（①感染症対策の徹底及び広報事業）'!D76</f>
        <v>0</v>
      </c>
      <c r="H12" s="49">
        <f>'別紙6_収支予算書（①感染症対策の徹底及び広報事業）'!P76</f>
        <v>0</v>
      </c>
      <c r="I12" s="18"/>
      <c r="T12" s="32"/>
    </row>
    <row r="13" spans="1:20" ht="27.6" customHeight="1">
      <c r="A13" s="18"/>
      <c r="B13" s="267" t="s">
        <v>81</v>
      </c>
      <c r="C13" s="267"/>
      <c r="D13" s="268"/>
      <c r="E13" s="49">
        <f>'別紙6_収支予算書（①感染症対策の徹底及び広報事業）'!B86</f>
        <v>0</v>
      </c>
      <c r="F13" s="49">
        <f>'別紙6_収支予算書（①感染症対策の徹底及び広報事業）'!C86</f>
        <v>0</v>
      </c>
      <c r="G13" s="49">
        <f>'別紙6_収支予算書（①感染症対策の徹底及び広報事業）'!D86</f>
        <v>0</v>
      </c>
      <c r="H13" s="49">
        <f>'別紙6_収支予算書（①感染症対策の徹底及び広報事業）'!P86</f>
        <v>0</v>
      </c>
      <c r="I13" s="18"/>
      <c r="T13" s="32"/>
    </row>
    <row r="14" spans="1:20" ht="27.6" customHeight="1">
      <c r="A14" s="18"/>
      <c r="B14" s="267" t="s">
        <v>82</v>
      </c>
      <c r="C14" s="267"/>
      <c r="D14" s="268"/>
      <c r="E14" s="49">
        <f>'別紙6_収支予算書（①感染症対策の徹底及び広報事業）'!B96</f>
        <v>0</v>
      </c>
      <c r="F14" s="49">
        <f>'別紙6_収支予算書（①感染症対策の徹底及び広報事業）'!C96</f>
        <v>0</v>
      </c>
      <c r="G14" s="49">
        <f>'別紙6_収支予算書（①感染症対策の徹底及び広報事業）'!D96</f>
        <v>0</v>
      </c>
      <c r="H14" s="49">
        <f>'別紙6_収支予算書（①感染症対策の徹底及び広報事業）'!P96</f>
        <v>0</v>
      </c>
      <c r="I14" s="18"/>
      <c r="T14" s="32"/>
    </row>
    <row r="15" spans="1:20" ht="27.6" customHeight="1">
      <c r="A15" s="18"/>
      <c r="B15" s="267" t="s">
        <v>52</v>
      </c>
      <c r="C15" s="267"/>
      <c r="D15" s="268"/>
      <c r="E15" s="49">
        <f>'別紙6_収支予算書（①感染症対策の徹底及び広報事業）'!B106</f>
        <v>0</v>
      </c>
      <c r="F15" s="49">
        <f>'別紙6_収支予算書（①感染症対策の徹底及び広報事業）'!C106</f>
        <v>0</v>
      </c>
      <c r="G15" s="49">
        <f>'別紙6_収支予算書（①感染症対策の徹底及び広報事業）'!D106</f>
        <v>0</v>
      </c>
      <c r="H15" s="49">
        <f>'別紙6_収支予算書（①感染症対策の徹底及び広報事業）'!P106</f>
        <v>0</v>
      </c>
      <c r="I15" s="18"/>
      <c r="T15" s="31"/>
    </row>
    <row r="16" spans="1:20" ht="27.6" customHeight="1" thickBot="1">
      <c r="A16" s="18"/>
      <c r="B16" s="269" t="s">
        <v>113</v>
      </c>
      <c r="C16" s="270"/>
      <c r="D16" s="271"/>
      <c r="E16" s="56">
        <f>'別紙6_収支予算書（①感染症対策の徹底及び広報事業）'!B116</f>
        <v>0</v>
      </c>
      <c r="F16" s="56">
        <f>'別紙6_収支予算書（①感染症対策の徹底及び広報事業）'!C116</f>
        <v>0</v>
      </c>
      <c r="G16" s="56">
        <f>'別紙6_収支予算書（①感染症対策の徹底及び広報事業）'!D116</f>
        <v>0</v>
      </c>
      <c r="H16" s="56">
        <f>'別紙6_収支予算書（①感染症対策の徹底及び広報事業）'!P116</f>
        <v>0</v>
      </c>
      <c r="I16" s="18"/>
      <c r="T16" s="31"/>
    </row>
    <row r="17" spans="1:9" ht="27.6" customHeight="1" thickTop="1">
      <c r="A17" s="18"/>
      <c r="B17" s="265" t="s">
        <v>53</v>
      </c>
      <c r="C17" s="265"/>
      <c r="D17" s="266"/>
      <c r="E17" s="50">
        <f>SUM(E6:E16)</f>
        <v>0</v>
      </c>
      <c r="F17" s="50">
        <f>SUM(F6:F16)</f>
        <v>0</v>
      </c>
      <c r="G17" s="50">
        <f>SUM(G6:G16)</f>
        <v>0</v>
      </c>
      <c r="H17" s="50">
        <f>SUM(H6:H16)</f>
        <v>0</v>
      </c>
      <c r="I17" s="18"/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 t="s">
        <v>112</v>
      </c>
      <c r="C19" s="18"/>
      <c r="D19" s="18"/>
      <c r="E19" s="18"/>
      <c r="F19" s="18"/>
      <c r="G19" s="18"/>
      <c r="H19" s="18"/>
      <c r="I19" s="18"/>
    </row>
    <row r="20" spans="1:9">
      <c r="A20" s="18"/>
      <c r="B20" s="18"/>
      <c r="C20" s="18"/>
      <c r="D20" s="18"/>
      <c r="E20" s="18"/>
      <c r="F20" s="18"/>
      <c r="G20" s="18"/>
      <c r="H20" s="18"/>
      <c r="I20" s="18"/>
    </row>
    <row r="21" spans="1:9">
      <c r="A21" s="18"/>
      <c r="B21" s="18"/>
      <c r="C21" s="18"/>
      <c r="D21" s="18"/>
      <c r="E21" s="18"/>
      <c r="F21" s="18"/>
      <c r="G21" s="18"/>
      <c r="H21" s="18"/>
      <c r="I21" s="18"/>
    </row>
  </sheetData>
  <sheetProtection algorithmName="SHA-512" hashValue="x5W5CLith++8Sgb0u2Yrb3UqGfmLEvxISYf+LZbbAIgw8R6mNZa8cf0QKyWXSSsDy13TMzkvW9JPtz8z4a4Sbg==" saltValue="9hOB3s7s670L01KmBi+BHA==" spinCount="100000" sheet="1" objects="1" scenarios="1"/>
  <mergeCells count="15">
    <mergeCell ref="B17:D17"/>
    <mergeCell ref="B15:D15"/>
    <mergeCell ref="B16:D16"/>
    <mergeCell ref="B2:H2"/>
    <mergeCell ref="B3:H3"/>
    <mergeCell ref="B5:D5"/>
    <mergeCell ref="B9:D9"/>
    <mergeCell ref="B8:D8"/>
    <mergeCell ref="B11:D11"/>
    <mergeCell ref="B14:D14"/>
    <mergeCell ref="B13:D13"/>
    <mergeCell ref="B7:D7"/>
    <mergeCell ref="B6:D6"/>
    <mergeCell ref="B12:D12"/>
    <mergeCell ref="B10:D10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view="pageBreakPreview" zoomScale="70" zoomScaleNormal="100" zoomScaleSheetLayoutView="70" workbookViewId="0">
      <selection activeCell="F14" sqref="F14"/>
    </sheetView>
  </sheetViews>
  <sheetFormatPr defaultColWidth="8.25" defaultRowHeight="14.25"/>
  <cols>
    <col min="1" max="1" width="2" style="19" customWidth="1"/>
    <col min="2" max="4" width="8.25" style="19" customWidth="1"/>
    <col min="5" max="8" width="31.25" style="19" customWidth="1"/>
    <col min="9" max="9" width="2" style="19" customWidth="1"/>
    <col min="10" max="10" width="3.75" style="19" customWidth="1"/>
    <col min="11" max="11" width="12.375" style="19" customWidth="1"/>
    <col min="12" max="19" width="8.25" style="19"/>
    <col min="20" max="20" width="14" style="19" customWidth="1"/>
    <col min="21" max="16384" width="8.25" style="19"/>
  </cols>
  <sheetData>
    <row r="1" spans="1:20">
      <c r="A1" s="18" t="s">
        <v>123</v>
      </c>
      <c r="B1" s="18"/>
      <c r="C1" s="18"/>
      <c r="D1" s="18"/>
      <c r="E1" s="18"/>
      <c r="F1" s="18"/>
      <c r="G1" s="18"/>
      <c r="H1" s="18"/>
      <c r="I1" s="18"/>
    </row>
    <row r="2" spans="1:20" ht="18.75" customHeight="1">
      <c r="A2" s="18"/>
      <c r="B2" s="272" t="s">
        <v>134</v>
      </c>
      <c r="C2" s="272"/>
      <c r="D2" s="272"/>
      <c r="E2" s="272"/>
      <c r="F2" s="272"/>
      <c r="G2" s="272"/>
      <c r="H2" s="272"/>
      <c r="I2" s="18"/>
    </row>
    <row r="3" spans="1:20" ht="18.75" customHeight="1">
      <c r="A3" s="18"/>
      <c r="B3" s="273" t="s">
        <v>46</v>
      </c>
      <c r="C3" s="272"/>
      <c r="D3" s="272"/>
      <c r="E3" s="272"/>
      <c r="F3" s="272"/>
      <c r="G3" s="272"/>
      <c r="H3" s="272"/>
      <c r="I3" s="18"/>
    </row>
    <row r="4" spans="1:20">
      <c r="A4" s="18"/>
      <c r="B4" s="18"/>
      <c r="C4" s="18"/>
      <c r="D4" s="18"/>
      <c r="E4" s="18"/>
      <c r="F4" s="18"/>
      <c r="G4" s="18"/>
      <c r="H4" s="33" t="s">
        <v>124</v>
      </c>
      <c r="I4" s="18"/>
    </row>
    <row r="5" spans="1:20" ht="27.6" customHeight="1">
      <c r="A5" s="18"/>
      <c r="B5" s="274" t="s">
        <v>47</v>
      </c>
      <c r="C5" s="275"/>
      <c r="D5" s="276"/>
      <c r="E5" s="58" t="s">
        <v>90</v>
      </c>
      <c r="F5" s="58" t="s">
        <v>95</v>
      </c>
      <c r="G5" s="58" t="s">
        <v>91</v>
      </c>
      <c r="H5" s="94" t="s">
        <v>92</v>
      </c>
      <c r="I5" s="18"/>
    </row>
    <row r="6" spans="1:20" ht="27.6" customHeight="1">
      <c r="A6" s="18"/>
      <c r="B6" s="274" t="s">
        <v>78</v>
      </c>
      <c r="C6" s="275"/>
      <c r="D6" s="276"/>
      <c r="E6" s="57">
        <f>'別紙7_収支予算書（②試合運営改善（通常枠））'!B16+'別紙8_収支予算書（②試合運営改善（特別枠））'!B16</f>
        <v>0</v>
      </c>
      <c r="F6" s="57">
        <f>'別紙7_収支予算書（②試合運営改善（通常枠））'!C16+'別紙8_収支予算書（②試合運営改善（特別枠））'!C16</f>
        <v>0</v>
      </c>
      <c r="G6" s="57">
        <f>'別紙7_収支予算書（②試合運営改善（通常枠））'!D16+'別紙8_収支予算書（②試合運営改善（特別枠））'!D16</f>
        <v>0</v>
      </c>
      <c r="H6" s="49">
        <f>'別紙7_収支予算書（②試合運営改善（通常枠））'!P16+'別紙8_収支予算書（②試合運営改善（特別枠））'!P16</f>
        <v>0</v>
      </c>
      <c r="I6" s="18"/>
    </row>
    <row r="7" spans="1:20" ht="27.6" customHeight="1">
      <c r="A7" s="18"/>
      <c r="B7" s="274" t="s">
        <v>79</v>
      </c>
      <c r="C7" s="275"/>
      <c r="D7" s="276"/>
      <c r="E7" s="57">
        <f>'別紙7_収支予算書（②試合運営改善（通常枠））'!B26+'別紙8_収支予算書（②試合運営改善（特別枠））'!B26</f>
        <v>0</v>
      </c>
      <c r="F7" s="57">
        <f>'別紙7_収支予算書（②試合運営改善（通常枠））'!C26+'別紙8_収支予算書（②試合運営改善（特別枠））'!C26</f>
        <v>0</v>
      </c>
      <c r="G7" s="57">
        <f>'別紙7_収支予算書（②試合運営改善（通常枠））'!D26+'別紙8_収支予算書（②試合運営改善（特別枠））'!D26</f>
        <v>0</v>
      </c>
      <c r="H7" s="49">
        <f>'別紙7_収支予算書（②試合運営改善（通常枠））'!P26+'別紙8_収支予算書（②試合運営改善（特別枠））'!P26</f>
        <v>0</v>
      </c>
      <c r="I7" s="18"/>
    </row>
    <row r="8" spans="1:20" ht="27.6" customHeight="1">
      <c r="A8" s="18"/>
      <c r="B8" s="274" t="s">
        <v>48</v>
      </c>
      <c r="C8" s="275"/>
      <c r="D8" s="276"/>
      <c r="E8" s="57">
        <f>'別紙7_収支予算書（②試合運営改善（通常枠））'!B36+'別紙8_収支予算書（②試合運営改善（特別枠））'!B36</f>
        <v>0</v>
      </c>
      <c r="F8" s="57">
        <f>'別紙7_収支予算書（②試合運営改善（通常枠））'!C36+'別紙8_収支予算書（②試合運営改善（特別枠））'!C36</f>
        <v>0</v>
      </c>
      <c r="G8" s="57">
        <f>'別紙7_収支予算書（②試合運営改善（通常枠））'!D36+'別紙8_収支予算書（②試合運営改善（特別枠））'!D36</f>
        <v>0</v>
      </c>
      <c r="H8" s="49">
        <f>'別紙7_収支予算書（②試合運営改善（通常枠））'!P36+'別紙8_収支予算書（②試合運営改善（特別枠））'!P36</f>
        <v>0</v>
      </c>
      <c r="I8" s="18"/>
    </row>
    <row r="9" spans="1:20" ht="27" customHeight="1">
      <c r="A9" s="18"/>
      <c r="B9" s="274" t="s">
        <v>49</v>
      </c>
      <c r="C9" s="275"/>
      <c r="D9" s="276"/>
      <c r="E9" s="57">
        <f>'別紙7_収支予算書（②試合運営改善（通常枠））'!B46+'別紙8_収支予算書（②試合運営改善（特別枠））'!B46</f>
        <v>0</v>
      </c>
      <c r="F9" s="57">
        <f>'別紙7_収支予算書（②試合運営改善（通常枠））'!C46+'別紙8_収支予算書（②試合運営改善（特別枠））'!C46</f>
        <v>0</v>
      </c>
      <c r="G9" s="57">
        <f>'別紙7_収支予算書（②試合運営改善（通常枠））'!D46+'別紙8_収支予算書（②試合運営改善（特別枠））'!D46</f>
        <v>0</v>
      </c>
      <c r="H9" s="49">
        <f>'別紙7_収支予算書（②試合運営改善（通常枠））'!P46+'別紙8_収支予算書（②試合運営改善（特別枠））'!P46</f>
        <v>0</v>
      </c>
      <c r="I9" s="18"/>
    </row>
    <row r="10" spans="1:20" ht="27.6" customHeight="1">
      <c r="A10" s="18"/>
      <c r="B10" s="274" t="s">
        <v>50</v>
      </c>
      <c r="C10" s="275"/>
      <c r="D10" s="276"/>
      <c r="E10" s="57">
        <f>'別紙7_収支予算書（②試合運営改善（通常枠））'!B56+'別紙8_収支予算書（②試合運営改善（特別枠））'!B56</f>
        <v>0</v>
      </c>
      <c r="F10" s="57">
        <f>'別紙7_収支予算書（②試合運営改善（通常枠））'!C56+'別紙8_収支予算書（②試合運営改善（特別枠））'!C56</f>
        <v>0</v>
      </c>
      <c r="G10" s="57">
        <f>'別紙7_収支予算書（②試合運営改善（通常枠））'!D56+'別紙8_収支予算書（②試合運営改善（特別枠））'!D56</f>
        <v>0</v>
      </c>
      <c r="H10" s="49">
        <f>'別紙7_収支予算書（②試合運営改善（通常枠））'!P56+'別紙8_収支予算書（②試合運営改善（特別枠））'!P56</f>
        <v>0</v>
      </c>
      <c r="I10" s="18"/>
    </row>
    <row r="11" spans="1:20" ht="27.6" customHeight="1">
      <c r="A11" s="18"/>
      <c r="B11" s="274" t="s">
        <v>80</v>
      </c>
      <c r="C11" s="275"/>
      <c r="D11" s="276"/>
      <c r="E11" s="57">
        <f>'別紙7_収支予算書（②試合運営改善（通常枠））'!B66+'別紙8_収支予算書（②試合運営改善（特別枠））'!B66</f>
        <v>0</v>
      </c>
      <c r="F11" s="57">
        <f>'別紙7_収支予算書（②試合運営改善（通常枠））'!C66+'別紙8_収支予算書（②試合運営改善（特別枠））'!C66</f>
        <v>0</v>
      </c>
      <c r="G11" s="57">
        <f>'別紙7_収支予算書（②試合運営改善（通常枠））'!D66+'別紙8_収支予算書（②試合運営改善（特別枠））'!D66</f>
        <v>0</v>
      </c>
      <c r="H11" s="49">
        <f>'別紙7_収支予算書（②試合運営改善（通常枠））'!P66+'別紙8_収支予算書（②試合運営改善（特別枠））'!P66</f>
        <v>0</v>
      </c>
      <c r="I11" s="18"/>
    </row>
    <row r="12" spans="1:20" ht="27.6" customHeight="1">
      <c r="A12" s="18"/>
      <c r="B12" s="274" t="s">
        <v>51</v>
      </c>
      <c r="C12" s="275"/>
      <c r="D12" s="276"/>
      <c r="E12" s="57">
        <f>'別紙7_収支予算書（②試合運営改善（通常枠））'!B76+'別紙8_収支予算書（②試合運営改善（特別枠））'!B76</f>
        <v>0</v>
      </c>
      <c r="F12" s="57">
        <f>'別紙7_収支予算書（②試合運営改善（通常枠））'!C76+'別紙8_収支予算書（②試合運営改善（特別枠））'!C76</f>
        <v>0</v>
      </c>
      <c r="G12" s="57">
        <f>'別紙7_収支予算書（②試合運営改善（通常枠））'!D76+'別紙8_収支予算書（②試合運営改善（特別枠））'!D76</f>
        <v>0</v>
      </c>
      <c r="H12" s="49">
        <f>'別紙7_収支予算書（②試合運営改善（通常枠））'!P76+'別紙8_収支予算書（②試合運営改善（特別枠））'!P76</f>
        <v>0</v>
      </c>
      <c r="I12" s="18"/>
      <c r="T12" s="32"/>
    </row>
    <row r="13" spans="1:20" ht="27.6" customHeight="1">
      <c r="A13" s="18"/>
      <c r="B13" s="274" t="s">
        <v>81</v>
      </c>
      <c r="C13" s="275"/>
      <c r="D13" s="276"/>
      <c r="E13" s="57">
        <f>'別紙7_収支予算書（②試合運営改善（通常枠））'!B86+'別紙8_収支予算書（②試合運営改善（特別枠））'!B86</f>
        <v>0</v>
      </c>
      <c r="F13" s="57">
        <f>'別紙7_収支予算書（②試合運営改善（通常枠））'!C86+'別紙8_収支予算書（②試合運営改善（特別枠））'!C86</f>
        <v>0</v>
      </c>
      <c r="G13" s="57">
        <f>'別紙7_収支予算書（②試合運営改善（通常枠））'!D86+'別紙8_収支予算書（②試合運営改善（特別枠））'!D86</f>
        <v>0</v>
      </c>
      <c r="H13" s="49">
        <f>'別紙7_収支予算書（②試合運営改善（通常枠））'!P86+'別紙8_収支予算書（②試合運営改善（特別枠））'!P86</f>
        <v>0</v>
      </c>
      <c r="I13" s="18"/>
      <c r="T13" s="32"/>
    </row>
    <row r="14" spans="1:20" ht="27.6" customHeight="1">
      <c r="A14" s="18"/>
      <c r="B14" s="274" t="s">
        <v>82</v>
      </c>
      <c r="C14" s="275"/>
      <c r="D14" s="276"/>
      <c r="E14" s="57">
        <f>'別紙7_収支予算書（②試合運営改善（通常枠））'!B96+'別紙8_収支予算書（②試合運営改善（特別枠））'!B96</f>
        <v>0</v>
      </c>
      <c r="F14" s="57">
        <f>'別紙7_収支予算書（②試合運営改善（通常枠））'!C96+'別紙8_収支予算書（②試合運営改善（特別枠））'!C96</f>
        <v>0</v>
      </c>
      <c r="G14" s="57">
        <f>'別紙7_収支予算書（②試合運営改善（通常枠））'!D96+'別紙8_収支予算書（②試合運営改善（特別枠））'!D96</f>
        <v>0</v>
      </c>
      <c r="H14" s="49">
        <f>'別紙7_収支予算書（②試合運営改善（通常枠））'!P96+'別紙8_収支予算書（②試合運営改善（特別枠））'!P96</f>
        <v>0</v>
      </c>
      <c r="I14" s="18"/>
      <c r="T14" s="32"/>
    </row>
    <row r="15" spans="1:20" ht="27.6" customHeight="1">
      <c r="A15" s="18"/>
      <c r="B15" s="274" t="s">
        <v>52</v>
      </c>
      <c r="C15" s="275"/>
      <c r="D15" s="276"/>
      <c r="E15" s="57">
        <f>'別紙7_収支予算書（②試合運営改善（通常枠））'!B106+'別紙8_収支予算書（②試合運営改善（特別枠））'!B106</f>
        <v>0</v>
      </c>
      <c r="F15" s="57">
        <f>'別紙7_収支予算書（②試合運営改善（通常枠））'!C106+'別紙8_収支予算書（②試合運営改善（特別枠））'!C106</f>
        <v>0</v>
      </c>
      <c r="G15" s="57">
        <f>'別紙7_収支予算書（②試合運営改善（通常枠））'!D106+'別紙8_収支予算書（②試合運営改善（特別枠））'!D106</f>
        <v>0</v>
      </c>
      <c r="H15" s="49">
        <f>'別紙7_収支予算書（②試合運営改善（通常枠））'!P106+'別紙8_収支予算書（②試合運営改善（特別枠））'!P106</f>
        <v>0</v>
      </c>
      <c r="I15" s="18"/>
      <c r="T15" s="31"/>
    </row>
    <row r="16" spans="1:20" ht="27.6" customHeight="1" thickBot="1">
      <c r="A16" s="18"/>
      <c r="B16" s="269" t="s">
        <v>67</v>
      </c>
      <c r="C16" s="270"/>
      <c r="D16" s="271"/>
      <c r="E16" s="51">
        <f>'別紙7_収支予算書（②試合運営改善（通常枠））'!B116+'別紙8_収支予算書（②試合運営改善（特別枠））'!B116</f>
        <v>0</v>
      </c>
      <c r="F16" s="51">
        <f>'別紙7_収支予算書（②試合運営改善（通常枠））'!C116+'別紙8_収支予算書（②試合運営改善（特別枠））'!C116</f>
        <v>0</v>
      </c>
      <c r="G16" s="51">
        <f>'別紙7_収支予算書（②試合運営改善（通常枠））'!D116+'別紙8_収支予算書（②試合運営改善（特別枠））'!D116</f>
        <v>0</v>
      </c>
      <c r="H16" s="56">
        <f>'別紙7_収支予算書（②試合運営改善（通常枠））'!P116+'別紙8_収支予算書（②試合運営改善（特別枠））'!P116</f>
        <v>0</v>
      </c>
      <c r="I16" s="18"/>
      <c r="T16" s="31"/>
    </row>
    <row r="17" spans="1:9" ht="27.6" customHeight="1" thickTop="1">
      <c r="A17" s="18"/>
      <c r="B17" s="277" t="s">
        <v>53</v>
      </c>
      <c r="C17" s="278"/>
      <c r="D17" s="279"/>
      <c r="E17" s="59">
        <f>SUM(E6:E16)</f>
        <v>0</v>
      </c>
      <c r="F17" s="59">
        <f>SUM(F6:F16)</f>
        <v>0</v>
      </c>
      <c r="G17" s="59">
        <f>SUM(G6:G16)</f>
        <v>0</v>
      </c>
      <c r="H17" s="50">
        <f>SUM(H6:H16)</f>
        <v>0</v>
      </c>
      <c r="I17" s="18"/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 t="s">
        <v>112</v>
      </c>
      <c r="C19" s="18"/>
      <c r="D19" s="18"/>
      <c r="E19" s="18"/>
      <c r="F19" s="18"/>
      <c r="G19" s="18"/>
      <c r="H19" s="18"/>
      <c r="I19" s="18"/>
    </row>
    <row r="20" spans="1:9">
      <c r="A20" s="18"/>
      <c r="B20" s="18"/>
      <c r="C20" s="18"/>
      <c r="D20" s="18"/>
      <c r="E20" s="18"/>
      <c r="F20" s="18"/>
      <c r="G20" s="18"/>
      <c r="H20" s="18"/>
      <c r="I20" s="18"/>
    </row>
    <row r="21" spans="1:9">
      <c r="A21" s="18"/>
      <c r="B21" s="18"/>
      <c r="C21" s="18"/>
      <c r="D21" s="18"/>
      <c r="E21" s="18"/>
      <c r="F21" s="18"/>
      <c r="G21" s="18"/>
      <c r="H21" s="18"/>
      <c r="I21" s="18"/>
    </row>
  </sheetData>
  <sheetProtection algorithmName="SHA-512" hashValue="8la24mhj0RwpsjZxtQR6diiavcPIGiiv7Rk3SLCBZS37kF53fPnwFhE9hFF6DvnBufe0DM8/YgsLb8QlLQ6n2Q==" saltValue="Ivzt0PNgD9Cg4bgstUQeUQ==" spinCount="100000" sheet="1" objects="1" scenarios="1"/>
  <mergeCells count="15">
    <mergeCell ref="B7:D7"/>
    <mergeCell ref="B6:D6"/>
    <mergeCell ref="B2:H2"/>
    <mergeCell ref="B3:H3"/>
    <mergeCell ref="B5:D5"/>
    <mergeCell ref="B9:D9"/>
    <mergeCell ref="B8:D8"/>
    <mergeCell ref="B12:D12"/>
    <mergeCell ref="B10:D10"/>
    <mergeCell ref="B17:D17"/>
    <mergeCell ref="B16:D16"/>
    <mergeCell ref="B15:D15"/>
    <mergeCell ref="B14:D14"/>
    <mergeCell ref="B13:D13"/>
    <mergeCell ref="B11:D11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showGridLines="0" view="pageBreakPreview" zoomScale="70" zoomScaleNormal="100" zoomScaleSheetLayoutView="70" workbookViewId="0">
      <selection activeCell="Q47" sqref="Q47"/>
    </sheetView>
  </sheetViews>
  <sheetFormatPr defaultColWidth="8.25" defaultRowHeight="14.25"/>
  <cols>
    <col min="1" max="1" width="2" style="19" customWidth="1"/>
    <col min="2" max="4" width="8.25" style="19" customWidth="1"/>
    <col min="5" max="8" width="31.25" style="19" customWidth="1"/>
    <col min="9" max="9" width="2" style="19" customWidth="1"/>
    <col min="10" max="10" width="3.75" style="19" customWidth="1"/>
    <col min="11" max="11" width="12.375" style="19" customWidth="1"/>
    <col min="12" max="19" width="8.25" style="19"/>
    <col min="20" max="20" width="13.25" style="19" customWidth="1"/>
    <col min="21" max="16384" width="8.25" style="19"/>
  </cols>
  <sheetData>
    <row r="1" spans="1:20">
      <c r="A1" s="18" t="s">
        <v>125</v>
      </c>
      <c r="B1" s="18"/>
      <c r="C1" s="18"/>
      <c r="D1" s="18"/>
      <c r="E1" s="18"/>
      <c r="F1" s="18"/>
      <c r="G1" s="18"/>
      <c r="H1" s="18"/>
      <c r="I1" s="18"/>
    </row>
    <row r="2" spans="1:20" ht="18.75" customHeight="1">
      <c r="A2" s="18"/>
      <c r="B2" s="272" t="s">
        <v>135</v>
      </c>
      <c r="C2" s="272"/>
      <c r="D2" s="272"/>
      <c r="E2" s="272"/>
      <c r="F2" s="272"/>
      <c r="G2" s="272"/>
      <c r="H2" s="272"/>
      <c r="I2" s="18"/>
    </row>
    <row r="3" spans="1:20" ht="18.75" customHeight="1">
      <c r="A3" s="18"/>
      <c r="B3" s="273" t="s">
        <v>46</v>
      </c>
      <c r="C3" s="272"/>
      <c r="D3" s="272"/>
      <c r="E3" s="272"/>
      <c r="F3" s="272"/>
      <c r="G3" s="272"/>
      <c r="H3" s="272"/>
      <c r="I3" s="18"/>
    </row>
    <row r="4" spans="1:20">
      <c r="A4" s="18"/>
      <c r="B4" s="18"/>
      <c r="C4" s="18"/>
      <c r="D4" s="18"/>
      <c r="E4" s="18"/>
      <c r="F4" s="18"/>
      <c r="G4" s="18"/>
      <c r="H4" s="33" t="s">
        <v>124</v>
      </c>
      <c r="I4" s="18"/>
    </row>
    <row r="5" spans="1:20" ht="27.6" customHeight="1">
      <c r="A5" s="18"/>
      <c r="B5" s="274" t="s">
        <v>47</v>
      </c>
      <c r="C5" s="275"/>
      <c r="D5" s="276"/>
      <c r="E5" s="58" t="s">
        <v>90</v>
      </c>
      <c r="F5" s="58" t="s">
        <v>95</v>
      </c>
      <c r="G5" s="58" t="s">
        <v>91</v>
      </c>
      <c r="H5" s="94" t="s">
        <v>92</v>
      </c>
      <c r="I5" s="18"/>
    </row>
    <row r="6" spans="1:20" ht="27.6" customHeight="1">
      <c r="A6" s="18"/>
      <c r="B6" s="274" t="s">
        <v>78</v>
      </c>
      <c r="C6" s="275"/>
      <c r="D6" s="276"/>
      <c r="E6" s="57">
        <f>'別紙9_収支予算書（③ポストコロナ（通常枠））'!B16+'別紙10_収支予算書（③ポストコロナ（特別枠））'!B16</f>
        <v>0</v>
      </c>
      <c r="F6" s="57">
        <f>'別紙9_収支予算書（③ポストコロナ（通常枠））'!C16+'別紙10_収支予算書（③ポストコロナ（特別枠））'!C16</f>
        <v>0</v>
      </c>
      <c r="G6" s="57">
        <f>'別紙9_収支予算書（③ポストコロナ（通常枠））'!D16+'別紙10_収支予算書（③ポストコロナ（特別枠））'!D16</f>
        <v>0</v>
      </c>
      <c r="H6" s="49">
        <f>'別紙9_収支予算書（③ポストコロナ（通常枠））'!P16+'別紙10_収支予算書（③ポストコロナ（特別枠））'!P16</f>
        <v>0</v>
      </c>
      <c r="I6" s="18"/>
    </row>
    <row r="7" spans="1:20" ht="27.6" customHeight="1">
      <c r="A7" s="18"/>
      <c r="B7" s="274" t="s">
        <v>79</v>
      </c>
      <c r="C7" s="275"/>
      <c r="D7" s="276"/>
      <c r="E7" s="57">
        <f>'別紙9_収支予算書（③ポストコロナ（通常枠））'!B26+'別紙10_収支予算書（③ポストコロナ（特別枠））'!B26</f>
        <v>0</v>
      </c>
      <c r="F7" s="57">
        <f>'別紙9_収支予算書（③ポストコロナ（通常枠））'!C26+'別紙10_収支予算書（③ポストコロナ（特別枠））'!C26</f>
        <v>0</v>
      </c>
      <c r="G7" s="57">
        <f>'別紙9_収支予算書（③ポストコロナ（通常枠））'!D26+'別紙10_収支予算書（③ポストコロナ（特別枠））'!D26</f>
        <v>0</v>
      </c>
      <c r="H7" s="49">
        <f>'別紙9_収支予算書（③ポストコロナ（通常枠））'!P26+'別紙10_収支予算書（③ポストコロナ（特別枠））'!P26</f>
        <v>0</v>
      </c>
      <c r="I7" s="18"/>
    </row>
    <row r="8" spans="1:20" ht="27.6" customHeight="1">
      <c r="A8" s="18"/>
      <c r="B8" s="274" t="s">
        <v>48</v>
      </c>
      <c r="C8" s="275"/>
      <c r="D8" s="276"/>
      <c r="E8" s="57">
        <f>'別紙9_収支予算書（③ポストコロナ（通常枠））'!B36+'別紙10_収支予算書（③ポストコロナ（特別枠））'!B36</f>
        <v>0</v>
      </c>
      <c r="F8" s="57">
        <f>'別紙9_収支予算書（③ポストコロナ（通常枠））'!C36+'別紙10_収支予算書（③ポストコロナ（特別枠））'!C36</f>
        <v>0</v>
      </c>
      <c r="G8" s="57">
        <f>'別紙9_収支予算書（③ポストコロナ（通常枠））'!D36+'別紙10_収支予算書（③ポストコロナ（特別枠））'!D36</f>
        <v>0</v>
      </c>
      <c r="H8" s="49">
        <f>'別紙9_収支予算書（③ポストコロナ（通常枠））'!P36+'別紙10_収支予算書（③ポストコロナ（特別枠））'!P36</f>
        <v>0</v>
      </c>
      <c r="I8" s="18"/>
    </row>
    <row r="9" spans="1:20" ht="27" customHeight="1">
      <c r="A9" s="18"/>
      <c r="B9" s="274" t="s">
        <v>49</v>
      </c>
      <c r="C9" s="275"/>
      <c r="D9" s="276"/>
      <c r="E9" s="57">
        <f>'別紙9_収支予算書（③ポストコロナ（通常枠））'!B46+'別紙10_収支予算書（③ポストコロナ（特別枠））'!B46</f>
        <v>0</v>
      </c>
      <c r="F9" s="57">
        <f>'別紙9_収支予算書（③ポストコロナ（通常枠））'!C46+'別紙10_収支予算書（③ポストコロナ（特別枠））'!C46</f>
        <v>0</v>
      </c>
      <c r="G9" s="57">
        <f>'別紙9_収支予算書（③ポストコロナ（通常枠））'!D46+'別紙10_収支予算書（③ポストコロナ（特別枠））'!D46</f>
        <v>0</v>
      </c>
      <c r="H9" s="49">
        <f>'別紙9_収支予算書（③ポストコロナ（通常枠））'!P46+'別紙10_収支予算書（③ポストコロナ（特別枠））'!P46</f>
        <v>0</v>
      </c>
      <c r="I9" s="18"/>
    </row>
    <row r="10" spans="1:20" ht="27.6" customHeight="1">
      <c r="A10" s="18"/>
      <c r="B10" s="274" t="s">
        <v>50</v>
      </c>
      <c r="C10" s="275"/>
      <c r="D10" s="276"/>
      <c r="E10" s="57">
        <f>'別紙9_収支予算書（③ポストコロナ（通常枠））'!B56+'別紙10_収支予算書（③ポストコロナ（特別枠））'!B56</f>
        <v>0</v>
      </c>
      <c r="F10" s="57">
        <f>'別紙9_収支予算書（③ポストコロナ（通常枠））'!C56+'別紙10_収支予算書（③ポストコロナ（特別枠））'!C56</f>
        <v>0</v>
      </c>
      <c r="G10" s="57">
        <f>'別紙9_収支予算書（③ポストコロナ（通常枠））'!D56+'別紙10_収支予算書（③ポストコロナ（特別枠））'!D56</f>
        <v>0</v>
      </c>
      <c r="H10" s="49">
        <f>'別紙9_収支予算書（③ポストコロナ（通常枠））'!P56+'別紙10_収支予算書（③ポストコロナ（特別枠））'!P56</f>
        <v>0</v>
      </c>
      <c r="I10" s="18"/>
    </row>
    <row r="11" spans="1:20" ht="27.6" customHeight="1">
      <c r="A11" s="18"/>
      <c r="B11" s="274" t="s">
        <v>80</v>
      </c>
      <c r="C11" s="275"/>
      <c r="D11" s="276"/>
      <c r="E11" s="57">
        <f>'別紙9_収支予算書（③ポストコロナ（通常枠））'!B66+'別紙10_収支予算書（③ポストコロナ（特別枠））'!B66</f>
        <v>0</v>
      </c>
      <c r="F11" s="57">
        <f>'別紙9_収支予算書（③ポストコロナ（通常枠））'!C66+'別紙10_収支予算書（③ポストコロナ（特別枠））'!C66</f>
        <v>0</v>
      </c>
      <c r="G11" s="57">
        <f>'別紙9_収支予算書（③ポストコロナ（通常枠））'!D66+'別紙10_収支予算書（③ポストコロナ（特別枠））'!D66</f>
        <v>0</v>
      </c>
      <c r="H11" s="49">
        <f>'別紙9_収支予算書（③ポストコロナ（通常枠））'!P66+'別紙10_収支予算書（③ポストコロナ（特別枠））'!P66</f>
        <v>0</v>
      </c>
      <c r="I11" s="18"/>
    </row>
    <row r="12" spans="1:20" ht="27.6" customHeight="1">
      <c r="A12" s="18"/>
      <c r="B12" s="274" t="s">
        <v>51</v>
      </c>
      <c r="C12" s="275"/>
      <c r="D12" s="276"/>
      <c r="E12" s="57">
        <f>'別紙9_収支予算書（③ポストコロナ（通常枠））'!B76+'別紙10_収支予算書（③ポストコロナ（特別枠））'!B76</f>
        <v>0</v>
      </c>
      <c r="F12" s="57">
        <f>'別紙9_収支予算書（③ポストコロナ（通常枠））'!C76+'別紙10_収支予算書（③ポストコロナ（特別枠））'!C76</f>
        <v>0</v>
      </c>
      <c r="G12" s="57">
        <f>'別紙9_収支予算書（③ポストコロナ（通常枠））'!D76+'別紙10_収支予算書（③ポストコロナ（特別枠））'!D76</f>
        <v>0</v>
      </c>
      <c r="H12" s="49">
        <f>'別紙9_収支予算書（③ポストコロナ（通常枠））'!P76+'別紙10_収支予算書（③ポストコロナ（特別枠））'!P76</f>
        <v>0</v>
      </c>
      <c r="I12" s="18"/>
      <c r="T12" s="32"/>
    </row>
    <row r="13" spans="1:20" ht="27.6" customHeight="1">
      <c r="A13" s="18"/>
      <c r="B13" s="274" t="s">
        <v>81</v>
      </c>
      <c r="C13" s="275"/>
      <c r="D13" s="276"/>
      <c r="E13" s="57">
        <f>'別紙9_収支予算書（③ポストコロナ（通常枠））'!B86+'別紙10_収支予算書（③ポストコロナ（特別枠））'!B86</f>
        <v>0</v>
      </c>
      <c r="F13" s="57">
        <f>'別紙9_収支予算書（③ポストコロナ（通常枠））'!C86+'別紙10_収支予算書（③ポストコロナ（特別枠））'!C86</f>
        <v>0</v>
      </c>
      <c r="G13" s="57">
        <f>'別紙9_収支予算書（③ポストコロナ（通常枠））'!D86+'別紙10_収支予算書（③ポストコロナ（特別枠））'!D86</f>
        <v>0</v>
      </c>
      <c r="H13" s="49">
        <f>'別紙9_収支予算書（③ポストコロナ（通常枠））'!P86+'別紙10_収支予算書（③ポストコロナ（特別枠））'!P86</f>
        <v>0</v>
      </c>
      <c r="I13" s="18"/>
      <c r="T13" s="32"/>
    </row>
    <row r="14" spans="1:20" ht="27.6" customHeight="1">
      <c r="A14" s="18"/>
      <c r="B14" s="274" t="s">
        <v>82</v>
      </c>
      <c r="C14" s="275"/>
      <c r="D14" s="276"/>
      <c r="E14" s="57">
        <f>'別紙9_収支予算書（③ポストコロナ（通常枠））'!B96+'別紙10_収支予算書（③ポストコロナ（特別枠））'!B96</f>
        <v>0</v>
      </c>
      <c r="F14" s="57">
        <f>'別紙9_収支予算書（③ポストコロナ（通常枠））'!C96+'別紙10_収支予算書（③ポストコロナ（特別枠））'!C96</f>
        <v>0</v>
      </c>
      <c r="G14" s="57">
        <f>'別紙9_収支予算書（③ポストコロナ（通常枠））'!D96+'別紙10_収支予算書（③ポストコロナ（特別枠））'!D96</f>
        <v>0</v>
      </c>
      <c r="H14" s="49">
        <f>'別紙9_収支予算書（③ポストコロナ（通常枠））'!P96+'別紙10_収支予算書（③ポストコロナ（特別枠））'!P96</f>
        <v>0</v>
      </c>
      <c r="I14" s="18"/>
      <c r="T14" s="32"/>
    </row>
    <row r="15" spans="1:20" ht="27.6" customHeight="1">
      <c r="A15" s="18"/>
      <c r="B15" s="274" t="s">
        <v>52</v>
      </c>
      <c r="C15" s="275"/>
      <c r="D15" s="276"/>
      <c r="E15" s="57">
        <f>'別紙9_収支予算書（③ポストコロナ（通常枠））'!B106+'別紙10_収支予算書（③ポストコロナ（特別枠））'!B106</f>
        <v>0</v>
      </c>
      <c r="F15" s="57">
        <f>'別紙9_収支予算書（③ポストコロナ（通常枠））'!C106+'別紙10_収支予算書（③ポストコロナ（特別枠））'!C106</f>
        <v>0</v>
      </c>
      <c r="G15" s="57">
        <f>'別紙9_収支予算書（③ポストコロナ（通常枠））'!D106+'別紙10_収支予算書（③ポストコロナ（特別枠））'!D106</f>
        <v>0</v>
      </c>
      <c r="H15" s="49">
        <f>'別紙9_収支予算書（③ポストコロナ（通常枠））'!P106+'別紙10_収支予算書（③ポストコロナ（特別枠））'!P106</f>
        <v>0</v>
      </c>
      <c r="I15" s="18"/>
      <c r="T15" s="31"/>
    </row>
    <row r="16" spans="1:20" ht="27.6" customHeight="1" thickBot="1">
      <c r="A16" s="18"/>
      <c r="B16" s="269" t="s">
        <v>67</v>
      </c>
      <c r="C16" s="270"/>
      <c r="D16" s="271"/>
      <c r="E16" s="51">
        <f>'別紙9_収支予算書（③ポストコロナ（通常枠））'!B116+'別紙10_収支予算書（③ポストコロナ（特別枠））'!B116</f>
        <v>0</v>
      </c>
      <c r="F16" s="51">
        <f>'別紙9_収支予算書（③ポストコロナ（通常枠））'!C116+'別紙10_収支予算書（③ポストコロナ（特別枠））'!C116</f>
        <v>0</v>
      </c>
      <c r="G16" s="51">
        <f>'別紙9_収支予算書（③ポストコロナ（通常枠））'!D116+'別紙10_収支予算書（③ポストコロナ（特別枠））'!D116</f>
        <v>0</v>
      </c>
      <c r="H16" s="56">
        <f>'別紙9_収支予算書（③ポストコロナ（通常枠））'!P116+'別紙10_収支予算書（③ポストコロナ（特別枠））'!P116</f>
        <v>0</v>
      </c>
      <c r="I16" s="18"/>
      <c r="T16" s="31"/>
    </row>
    <row r="17" spans="1:9" ht="27.6" customHeight="1" thickTop="1">
      <c r="A17" s="18"/>
      <c r="B17" s="277" t="s">
        <v>53</v>
      </c>
      <c r="C17" s="278"/>
      <c r="D17" s="279"/>
      <c r="E17" s="59">
        <f>SUM(E6:E16)</f>
        <v>0</v>
      </c>
      <c r="F17" s="59">
        <f>SUM(F6:F16)</f>
        <v>0</v>
      </c>
      <c r="G17" s="59">
        <f>SUM(G6:G16)</f>
        <v>0</v>
      </c>
      <c r="H17" s="50">
        <f>SUM(H6:H16)</f>
        <v>0</v>
      </c>
      <c r="I17" s="18"/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 t="s">
        <v>112</v>
      </c>
      <c r="C19" s="18"/>
      <c r="D19" s="18"/>
      <c r="E19" s="18"/>
      <c r="F19" s="18"/>
      <c r="G19" s="18"/>
      <c r="H19" s="18"/>
      <c r="I19" s="18"/>
    </row>
  </sheetData>
  <sheetProtection algorithmName="SHA-512" hashValue="A1a8XOSjzDnJj0Bz+eY2AEwGMH9Zb7obidiPYUgjYiZWP7BcT/FMaC40IEM3CrA1XGwF5V5+bmLPbZuSQ4JC6g==" saltValue="WLt44fcEXqqWUNC7XdBtww==" spinCount="100000" sheet="1" objects="1" scenarios="1"/>
  <mergeCells count="15">
    <mergeCell ref="B17:D17"/>
    <mergeCell ref="B16:D16"/>
    <mergeCell ref="B15:D15"/>
    <mergeCell ref="B14:D14"/>
    <mergeCell ref="B13:D13"/>
    <mergeCell ref="B12:D12"/>
    <mergeCell ref="B11:D11"/>
    <mergeCell ref="B10:D10"/>
    <mergeCell ref="B9:D9"/>
    <mergeCell ref="B2:H2"/>
    <mergeCell ref="B3:H3"/>
    <mergeCell ref="B5:D5"/>
    <mergeCell ref="B6:D6"/>
    <mergeCell ref="B8:D8"/>
    <mergeCell ref="B7:D7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showGridLines="0" view="pageBreakPreview" zoomScale="70" zoomScaleNormal="100" zoomScaleSheetLayoutView="70" workbookViewId="0">
      <selection activeCell="K15" sqref="K15"/>
    </sheetView>
  </sheetViews>
  <sheetFormatPr defaultColWidth="8.25" defaultRowHeight="14.25"/>
  <cols>
    <col min="1" max="1" width="2" style="19" customWidth="1"/>
    <col min="2" max="4" width="8.25" style="19" customWidth="1"/>
    <col min="5" max="8" width="31.25" style="19" customWidth="1"/>
    <col min="9" max="9" width="2" style="19" customWidth="1"/>
    <col min="10" max="10" width="3.75" style="19" customWidth="1"/>
    <col min="11" max="11" width="12.375" style="19" customWidth="1"/>
    <col min="12" max="19" width="8.25" style="19"/>
    <col min="20" max="20" width="14" style="19" customWidth="1"/>
    <col min="21" max="16384" width="8.25" style="19"/>
  </cols>
  <sheetData>
    <row r="1" spans="1:20">
      <c r="A1" s="18" t="s">
        <v>126</v>
      </c>
      <c r="B1" s="18"/>
      <c r="C1" s="18"/>
      <c r="D1" s="18"/>
      <c r="E1" s="18"/>
      <c r="F1" s="18"/>
      <c r="G1" s="18"/>
      <c r="H1" s="18"/>
      <c r="I1" s="18"/>
    </row>
    <row r="2" spans="1:20" ht="18.75" customHeight="1">
      <c r="A2" s="18"/>
      <c r="B2" s="272" t="s">
        <v>136</v>
      </c>
      <c r="C2" s="272"/>
      <c r="D2" s="272"/>
      <c r="E2" s="272"/>
      <c r="F2" s="272"/>
      <c r="G2" s="272"/>
      <c r="H2" s="272"/>
      <c r="I2" s="18"/>
    </row>
    <row r="3" spans="1:20" ht="18.75" customHeight="1">
      <c r="A3" s="18"/>
      <c r="B3" s="273" t="s">
        <v>46</v>
      </c>
      <c r="C3" s="272"/>
      <c r="D3" s="272"/>
      <c r="E3" s="272"/>
      <c r="F3" s="272"/>
      <c r="G3" s="272"/>
      <c r="H3" s="272"/>
      <c r="I3" s="18"/>
    </row>
    <row r="4" spans="1:20">
      <c r="A4" s="18"/>
      <c r="B4" s="18"/>
      <c r="C4" s="18"/>
      <c r="D4" s="18"/>
      <c r="E4" s="18"/>
      <c r="F4" s="18"/>
      <c r="G4" s="18"/>
      <c r="H4" s="33" t="s">
        <v>124</v>
      </c>
      <c r="I4" s="18"/>
    </row>
    <row r="5" spans="1:20" ht="27.6" customHeight="1">
      <c r="A5" s="18"/>
      <c r="B5" s="274" t="s">
        <v>47</v>
      </c>
      <c r="C5" s="275"/>
      <c r="D5" s="276"/>
      <c r="E5" s="58" t="s">
        <v>90</v>
      </c>
      <c r="F5" s="58" t="s">
        <v>95</v>
      </c>
      <c r="G5" s="58" t="s">
        <v>91</v>
      </c>
      <c r="H5" s="94" t="s">
        <v>92</v>
      </c>
      <c r="I5" s="18"/>
    </row>
    <row r="6" spans="1:20" ht="27.6" customHeight="1">
      <c r="A6" s="18"/>
      <c r="B6" s="274" t="s">
        <v>78</v>
      </c>
      <c r="C6" s="275"/>
      <c r="D6" s="276"/>
      <c r="E6" s="57">
        <f>'別紙11_収支予算書（④キャンセル等支援 2,500万円枠)'!B16+'別紙12_収支予算書（④キャンセル等支援 1,000万円枠)'!B16</f>
        <v>0</v>
      </c>
      <c r="F6" s="57">
        <f>'別紙11_収支予算書（④キャンセル等支援 2,500万円枠)'!C16+'別紙12_収支予算書（④キャンセル等支援 1,000万円枠)'!C16</f>
        <v>0</v>
      </c>
      <c r="G6" s="57">
        <f>'別紙11_収支予算書（④キャンセル等支援 2,500万円枠)'!D16+'別紙12_収支予算書（④キャンセル等支援 1,000万円枠)'!D16</f>
        <v>0</v>
      </c>
      <c r="H6" s="49">
        <f>'別紙11_収支予算書（④キャンセル等支援 2,500万円枠)'!P16+'別紙12_収支予算書（④キャンセル等支援 1,000万円枠)'!P16</f>
        <v>0</v>
      </c>
      <c r="I6" s="18"/>
    </row>
    <row r="7" spans="1:20" ht="27.6" customHeight="1">
      <c r="A7" s="18"/>
      <c r="B7" s="274" t="s">
        <v>79</v>
      </c>
      <c r="C7" s="275"/>
      <c r="D7" s="276"/>
      <c r="E7" s="57">
        <f>'別紙11_収支予算書（④キャンセル等支援 2,500万円枠)'!B26+'別紙12_収支予算書（④キャンセル等支援 1,000万円枠)'!B26</f>
        <v>0</v>
      </c>
      <c r="F7" s="57">
        <f>'別紙11_収支予算書（④キャンセル等支援 2,500万円枠)'!C26+'別紙12_収支予算書（④キャンセル等支援 1,000万円枠)'!C26</f>
        <v>0</v>
      </c>
      <c r="G7" s="57">
        <f>'別紙11_収支予算書（④キャンセル等支援 2,500万円枠)'!D26+'別紙12_収支予算書（④キャンセル等支援 1,000万円枠)'!D26</f>
        <v>0</v>
      </c>
      <c r="H7" s="49">
        <f>'別紙11_収支予算書（④キャンセル等支援 2,500万円枠)'!P26+'別紙12_収支予算書（④キャンセル等支援 1,000万円枠)'!P26</f>
        <v>0</v>
      </c>
      <c r="I7" s="18"/>
    </row>
    <row r="8" spans="1:20" ht="27.6" customHeight="1">
      <c r="A8" s="18"/>
      <c r="B8" s="274" t="s">
        <v>48</v>
      </c>
      <c r="C8" s="275"/>
      <c r="D8" s="276"/>
      <c r="E8" s="57">
        <f>'別紙11_収支予算書（④キャンセル等支援 2,500万円枠)'!B36+'別紙12_収支予算書（④キャンセル等支援 1,000万円枠)'!B36</f>
        <v>0</v>
      </c>
      <c r="F8" s="57">
        <f>'別紙11_収支予算書（④キャンセル等支援 2,500万円枠)'!C36+'別紙12_収支予算書（④キャンセル等支援 1,000万円枠)'!C36</f>
        <v>0</v>
      </c>
      <c r="G8" s="57">
        <f>'別紙11_収支予算書（④キャンセル等支援 2,500万円枠)'!D36+'別紙12_収支予算書（④キャンセル等支援 1,000万円枠)'!D36</f>
        <v>0</v>
      </c>
      <c r="H8" s="49">
        <f>'別紙11_収支予算書（④キャンセル等支援 2,500万円枠)'!P36+'別紙12_収支予算書（④キャンセル等支援 1,000万円枠)'!P36</f>
        <v>0</v>
      </c>
      <c r="I8" s="18"/>
    </row>
    <row r="9" spans="1:20" ht="27" customHeight="1">
      <c r="A9" s="18"/>
      <c r="B9" s="274" t="s">
        <v>49</v>
      </c>
      <c r="C9" s="275"/>
      <c r="D9" s="276"/>
      <c r="E9" s="57">
        <f>'別紙11_収支予算書（④キャンセル等支援 2,500万円枠)'!B46+'別紙12_収支予算書（④キャンセル等支援 1,000万円枠)'!B46</f>
        <v>0</v>
      </c>
      <c r="F9" s="57">
        <f>'別紙11_収支予算書（④キャンセル等支援 2,500万円枠)'!C46+'別紙12_収支予算書（④キャンセル等支援 1,000万円枠)'!C46</f>
        <v>0</v>
      </c>
      <c r="G9" s="57">
        <f>'別紙11_収支予算書（④キャンセル等支援 2,500万円枠)'!D46+'別紙12_収支予算書（④キャンセル等支援 1,000万円枠)'!D46</f>
        <v>0</v>
      </c>
      <c r="H9" s="49">
        <f>'別紙11_収支予算書（④キャンセル等支援 2,500万円枠)'!P46+'別紙12_収支予算書（④キャンセル等支援 1,000万円枠)'!P46</f>
        <v>0</v>
      </c>
      <c r="I9" s="18"/>
    </row>
    <row r="10" spans="1:20" ht="27.6" customHeight="1">
      <c r="A10" s="18"/>
      <c r="B10" s="274" t="s">
        <v>50</v>
      </c>
      <c r="C10" s="275"/>
      <c r="D10" s="276"/>
      <c r="E10" s="57">
        <f>'別紙11_収支予算書（④キャンセル等支援 2,500万円枠)'!B56+'別紙12_収支予算書（④キャンセル等支援 1,000万円枠)'!B56</f>
        <v>0</v>
      </c>
      <c r="F10" s="57">
        <f>'別紙11_収支予算書（④キャンセル等支援 2,500万円枠)'!C56+'別紙12_収支予算書（④キャンセル等支援 1,000万円枠)'!C56</f>
        <v>0</v>
      </c>
      <c r="G10" s="57">
        <f>'別紙11_収支予算書（④キャンセル等支援 2,500万円枠)'!D56+'別紙12_収支予算書（④キャンセル等支援 1,000万円枠)'!D56</f>
        <v>0</v>
      </c>
      <c r="H10" s="49">
        <f>'別紙11_収支予算書（④キャンセル等支援 2,500万円枠)'!P56+'別紙12_収支予算書（④キャンセル等支援 1,000万円枠)'!P56</f>
        <v>0</v>
      </c>
      <c r="I10" s="18"/>
    </row>
    <row r="11" spans="1:20" ht="27.6" customHeight="1">
      <c r="A11" s="18"/>
      <c r="B11" s="274" t="s">
        <v>80</v>
      </c>
      <c r="C11" s="275"/>
      <c r="D11" s="276"/>
      <c r="E11" s="57">
        <f>'別紙11_収支予算書（④キャンセル等支援 2,500万円枠)'!B66+'別紙12_収支予算書（④キャンセル等支援 1,000万円枠)'!B66</f>
        <v>0</v>
      </c>
      <c r="F11" s="57">
        <f>'別紙11_収支予算書（④キャンセル等支援 2,500万円枠)'!C66+'別紙12_収支予算書（④キャンセル等支援 1,000万円枠)'!C66</f>
        <v>0</v>
      </c>
      <c r="G11" s="57">
        <f>'別紙11_収支予算書（④キャンセル等支援 2,500万円枠)'!D66+'別紙12_収支予算書（④キャンセル等支援 1,000万円枠)'!D66</f>
        <v>0</v>
      </c>
      <c r="H11" s="49">
        <f>'別紙11_収支予算書（④キャンセル等支援 2,500万円枠)'!P66+'別紙12_収支予算書（④キャンセル等支援 1,000万円枠)'!P66</f>
        <v>0</v>
      </c>
      <c r="I11" s="18"/>
    </row>
    <row r="12" spans="1:20" ht="27.6" customHeight="1">
      <c r="A12" s="18"/>
      <c r="B12" s="274" t="s">
        <v>51</v>
      </c>
      <c r="C12" s="275"/>
      <c r="D12" s="276"/>
      <c r="E12" s="57">
        <f>'別紙11_収支予算書（④キャンセル等支援 2,500万円枠)'!B76+'別紙12_収支予算書（④キャンセル等支援 1,000万円枠)'!B76</f>
        <v>0</v>
      </c>
      <c r="F12" s="57">
        <f>'別紙11_収支予算書（④キャンセル等支援 2,500万円枠)'!C76+'別紙12_収支予算書（④キャンセル等支援 1,000万円枠)'!C76</f>
        <v>0</v>
      </c>
      <c r="G12" s="57">
        <f>'別紙11_収支予算書（④キャンセル等支援 2,500万円枠)'!D76+'別紙12_収支予算書（④キャンセル等支援 1,000万円枠)'!D76</f>
        <v>0</v>
      </c>
      <c r="H12" s="49">
        <f>'別紙11_収支予算書（④キャンセル等支援 2,500万円枠)'!P76+'別紙12_収支予算書（④キャンセル等支援 1,000万円枠)'!P76</f>
        <v>0</v>
      </c>
      <c r="I12" s="18"/>
      <c r="T12" s="32"/>
    </row>
    <row r="13" spans="1:20" ht="27.6" customHeight="1">
      <c r="A13" s="18"/>
      <c r="B13" s="274" t="s">
        <v>81</v>
      </c>
      <c r="C13" s="275"/>
      <c r="D13" s="276"/>
      <c r="E13" s="57">
        <f>'別紙11_収支予算書（④キャンセル等支援 2,500万円枠)'!B86+'別紙12_収支予算書（④キャンセル等支援 1,000万円枠)'!B86</f>
        <v>0</v>
      </c>
      <c r="F13" s="57">
        <f>'別紙11_収支予算書（④キャンセル等支援 2,500万円枠)'!C86+'別紙12_収支予算書（④キャンセル等支援 1,000万円枠)'!C86</f>
        <v>0</v>
      </c>
      <c r="G13" s="57">
        <f>'別紙11_収支予算書（④キャンセル等支援 2,500万円枠)'!D86+'別紙12_収支予算書（④キャンセル等支援 1,000万円枠)'!D86</f>
        <v>0</v>
      </c>
      <c r="H13" s="49">
        <f>'別紙11_収支予算書（④キャンセル等支援 2,500万円枠)'!P86+'別紙12_収支予算書（④キャンセル等支援 1,000万円枠)'!P86</f>
        <v>0</v>
      </c>
      <c r="I13" s="18"/>
      <c r="T13" s="32"/>
    </row>
    <row r="14" spans="1:20" ht="27.6" customHeight="1">
      <c r="A14" s="18"/>
      <c r="B14" s="274" t="s">
        <v>82</v>
      </c>
      <c r="C14" s="275"/>
      <c r="D14" s="276"/>
      <c r="E14" s="57">
        <f>'別紙11_収支予算書（④キャンセル等支援 2,500万円枠)'!B96+'別紙12_収支予算書（④キャンセル等支援 1,000万円枠)'!B96</f>
        <v>0</v>
      </c>
      <c r="F14" s="57">
        <f>'別紙11_収支予算書（④キャンセル等支援 2,500万円枠)'!C96+'別紙12_収支予算書（④キャンセル等支援 1,000万円枠)'!C96</f>
        <v>0</v>
      </c>
      <c r="G14" s="57">
        <f>'別紙11_収支予算書（④キャンセル等支援 2,500万円枠)'!D96+'別紙12_収支予算書（④キャンセル等支援 1,000万円枠)'!D96</f>
        <v>0</v>
      </c>
      <c r="H14" s="49">
        <f>'別紙11_収支予算書（④キャンセル等支援 2,500万円枠)'!P96+'別紙12_収支予算書（④キャンセル等支援 1,000万円枠)'!P96</f>
        <v>0</v>
      </c>
      <c r="I14" s="18"/>
      <c r="T14" s="32"/>
    </row>
    <row r="15" spans="1:20" ht="27.6" customHeight="1">
      <c r="A15" s="18"/>
      <c r="B15" s="274" t="s">
        <v>52</v>
      </c>
      <c r="C15" s="275"/>
      <c r="D15" s="276"/>
      <c r="E15" s="57">
        <f>'別紙11_収支予算書（④キャンセル等支援 2,500万円枠)'!B106+'別紙12_収支予算書（④キャンセル等支援 1,000万円枠)'!B106</f>
        <v>0</v>
      </c>
      <c r="F15" s="57">
        <f>'別紙11_収支予算書（④キャンセル等支援 2,500万円枠)'!C106+'別紙12_収支予算書（④キャンセル等支援 1,000万円枠)'!C106</f>
        <v>0</v>
      </c>
      <c r="G15" s="57">
        <f>'別紙11_収支予算書（④キャンセル等支援 2,500万円枠)'!D106+'別紙12_収支予算書（④キャンセル等支援 1,000万円枠)'!D106</f>
        <v>0</v>
      </c>
      <c r="H15" s="49">
        <f>'別紙11_収支予算書（④キャンセル等支援 2,500万円枠)'!P106+'別紙12_収支予算書（④キャンセル等支援 1,000万円枠)'!P106</f>
        <v>0</v>
      </c>
      <c r="I15" s="18"/>
      <c r="T15" s="31"/>
    </row>
    <row r="16" spans="1:20" ht="27.6" customHeight="1" thickBot="1">
      <c r="A16" s="18"/>
      <c r="B16" s="269" t="s">
        <v>67</v>
      </c>
      <c r="C16" s="270"/>
      <c r="D16" s="271"/>
      <c r="E16" s="51">
        <f>'別紙11_収支予算書（④キャンセル等支援 2,500万円枠)'!B116+'別紙12_収支予算書（④キャンセル等支援 1,000万円枠)'!B116</f>
        <v>0</v>
      </c>
      <c r="F16" s="51">
        <f>'別紙11_収支予算書（④キャンセル等支援 2,500万円枠)'!C116+'別紙12_収支予算書（④キャンセル等支援 1,000万円枠)'!C116</f>
        <v>0</v>
      </c>
      <c r="G16" s="51">
        <f>'別紙11_収支予算書（④キャンセル等支援 2,500万円枠)'!D116+'別紙12_収支予算書（④キャンセル等支援 1,000万円枠)'!D116</f>
        <v>0</v>
      </c>
      <c r="H16" s="56">
        <f>'別紙11_収支予算書（④キャンセル等支援 2,500万円枠)'!P116+'別紙12_収支予算書（④キャンセル等支援 1,000万円枠)'!P116</f>
        <v>0</v>
      </c>
      <c r="I16" s="18"/>
      <c r="T16" s="31"/>
    </row>
    <row r="17" spans="1:9" ht="27.6" customHeight="1" thickTop="1">
      <c r="A17" s="18"/>
      <c r="B17" s="277" t="s">
        <v>53</v>
      </c>
      <c r="C17" s="278"/>
      <c r="D17" s="279"/>
      <c r="E17" s="59">
        <f>SUM(E6:E16)</f>
        <v>0</v>
      </c>
      <c r="F17" s="59">
        <f>SUM(F6:F16)</f>
        <v>0</v>
      </c>
      <c r="G17" s="59">
        <f>SUM(G6:G16)</f>
        <v>0</v>
      </c>
      <c r="H17" s="50">
        <f>SUM(H6:H16)</f>
        <v>0</v>
      </c>
      <c r="I17" s="18"/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 t="s">
        <v>112</v>
      </c>
      <c r="C19" s="18"/>
      <c r="D19" s="18"/>
      <c r="E19" s="18"/>
      <c r="F19" s="18"/>
      <c r="G19" s="18"/>
      <c r="H19" s="18"/>
      <c r="I19" s="18"/>
    </row>
    <row r="20" spans="1:9">
      <c r="A20" s="18"/>
      <c r="B20" s="18"/>
      <c r="C20" s="18"/>
      <c r="D20" s="18"/>
      <c r="E20" s="18"/>
      <c r="F20" s="18"/>
      <c r="G20" s="18"/>
      <c r="H20" s="18"/>
      <c r="I20" s="18"/>
    </row>
  </sheetData>
  <sheetProtection algorithmName="SHA-512" hashValue="d7Ye6WO4hb6PsIXYMluT9dAMVpuPHaeUBDMqVe8yza43pyCqjkCobpE6bmKmN6jpX1Xw65F8yspRr1Ly+d6zWg==" saltValue="Y2QXXxTTzRP06gouxlQOhQ==" spinCount="100000" sheet="1" objects="1" scenarios="1"/>
  <mergeCells count="15">
    <mergeCell ref="B17:D17"/>
    <mergeCell ref="B16:D16"/>
    <mergeCell ref="B14:D14"/>
    <mergeCell ref="B15:D15"/>
    <mergeCell ref="B12:D12"/>
    <mergeCell ref="B13:D13"/>
    <mergeCell ref="B2:H2"/>
    <mergeCell ref="B3:H3"/>
    <mergeCell ref="B5:D5"/>
    <mergeCell ref="B10:D10"/>
    <mergeCell ref="B11:D11"/>
    <mergeCell ref="B8:D8"/>
    <mergeCell ref="B9:D9"/>
    <mergeCell ref="B6:D6"/>
    <mergeCell ref="B7:D7"/>
  </mergeCells>
  <phoneticPr fontId="1"/>
  <printOptions horizontalCentered="1"/>
  <pageMargins left="0.55118110236220474" right="0.43307086614173229" top="0.74803149606299213" bottom="0.74803149606299213" header="0.31496062992125984" footer="0.31496062992125984"/>
  <pageSetup paperSize="9" scale="8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7"/>
  <sheetViews>
    <sheetView view="pageBreakPreview" topLeftCell="A85" zoomScale="85" zoomScaleNormal="100" zoomScaleSheetLayoutView="85" workbookViewId="0">
      <selection activeCell="E24" sqref="E24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1" customWidth="1"/>
    <col min="9" max="9" width="5.875" customWidth="1"/>
    <col min="10" max="10" width="3.25" style="11" bestFit="1" customWidth="1"/>
    <col min="11" max="11" width="2.375" style="11" customWidth="1"/>
    <col min="12" max="12" width="5" customWidth="1"/>
    <col min="13" max="13" width="4" customWidth="1"/>
    <col min="14" max="14" width="2.375" style="11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137</v>
      </c>
      <c r="F1" s="7"/>
      <c r="Q1" s="20"/>
    </row>
    <row r="2" spans="1:17" s="22" customFormat="1" ht="20.100000000000001" customHeight="1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17" t="s">
        <v>56</v>
      </c>
      <c r="B5" s="318"/>
      <c r="C5" s="318"/>
      <c r="D5" s="318"/>
      <c r="E5" s="319"/>
      <c r="F5" s="317" t="s">
        <v>57</v>
      </c>
      <c r="G5" s="318"/>
      <c r="H5" s="318"/>
      <c r="I5" s="318"/>
      <c r="J5" s="318"/>
      <c r="K5" s="318"/>
      <c r="L5" s="319"/>
      <c r="M5" s="317" t="s">
        <v>72</v>
      </c>
      <c r="N5" s="318"/>
      <c r="O5" s="318"/>
      <c r="P5" s="318"/>
      <c r="Q5" s="319"/>
    </row>
    <row r="6" spans="1:17" s="23" customFormat="1" ht="20.100000000000001" customHeight="1">
      <c r="A6" s="320" t="s">
        <v>86</v>
      </c>
      <c r="B6" s="321"/>
      <c r="C6" s="321"/>
      <c r="D6" s="321"/>
      <c r="E6" s="322"/>
      <c r="F6" s="323">
        <f>C126</f>
        <v>0</v>
      </c>
      <c r="G6" s="324"/>
      <c r="H6" s="324"/>
      <c r="I6" s="324"/>
      <c r="J6" s="324"/>
      <c r="K6" s="324"/>
      <c r="L6" s="325"/>
      <c r="M6" s="326"/>
      <c r="N6" s="327"/>
      <c r="O6" s="327"/>
      <c r="P6" s="327"/>
      <c r="Q6" s="328"/>
    </row>
    <row r="7" spans="1:17" s="23" customFormat="1" ht="20.100000000000001" customHeight="1">
      <c r="A7" s="291" t="s">
        <v>99</v>
      </c>
      <c r="B7" s="292"/>
      <c r="C7" s="292"/>
      <c r="D7" s="292"/>
      <c r="E7" s="293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291" t="s">
        <v>87</v>
      </c>
      <c r="B8" s="292"/>
      <c r="C8" s="292"/>
      <c r="D8" s="292"/>
      <c r="E8" s="293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29" t="s">
        <v>88</v>
      </c>
      <c r="B9" s="330"/>
      <c r="C9" s="330"/>
      <c r="D9" s="330"/>
      <c r="E9" s="331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07" t="s">
        <v>89</v>
      </c>
      <c r="B10" s="308"/>
      <c r="C10" s="308"/>
      <c r="D10" s="308"/>
      <c r="E10" s="309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85</v>
      </c>
    </row>
    <row r="13" spans="1:17" ht="27" customHeight="1">
      <c r="A13" s="42" t="s">
        <v>35</v>
      </c>
      <c r="B13" s="338" t="s">
        <v>0</v>
      </c>
      <c r="C13" s="338" t="s">
        <v>93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38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118</v>
      </c>
      <c r="B16" s="285">
        <f>D16+P16</f>
        <v>0</v>
      </c>
      <c r="C16" s="285">
        <f>INT(D16/2)</f>
        <v>0</v>
      </c>
      <c r="D16" s="285">
        <f>SUM(O16:O25)</f>
        <v>0</v>
      </c>
      <c r="E16" s="158"/>
      <c r="F16" s="169"/>
      <c r="G16" s="140"/>
      <c r="H16" s="141" t="s">
        <v>119</v>
      </c>
      <c r="I16" s="168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286"/>
      <c r="C17" s="286"/>
      <c r="D17" s="286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286"/>
      <c r="C18" s="286"/>
      <c r="D18" s="286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286"/>
      <c r="C19" s="286"/>
      <c r="D19" s="286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286"/>
      <c r="C20" s="286"/>
      <c r="D20" s="286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286"/>
      <c r="C21" s="286"/>
      <c r="D21" s="286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286"/>
      <c r="C22" s="286"/>
      <c r="D22" s="286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286"/>
      <c r="C23" s="286"/>
      <c r="D23" s="286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286"/>
      <c r="C24" s="286"/>
      <c r="D24" s="286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287"/>
      <c r="C25" s="287"/>
      <c r="D25" s="287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285">
        <f>D26+P26</f>
        <v>0</v>
      </c>
      <c r="C26" s="285">
        <f>INT(D26/2)</f>
        <v>0</v>
      </c>
      <c r="D26" s="285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286"/>
      <c r="C27" s="286"/>
      <c r="D27" s="286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286"/>
      <c r="C28" s="286"/>
      <c r="D28" s="286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286"/>
      <c r="C29" s="286"/>
      <c r="D29" s="286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286"/>
      <c r="C30" s="286"/>
      <c r="D30" s="286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286"/>
      <c r="C31" s="286"/>
      <c r="D31" s="286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286"/>
      <c r="C32" s="286"/>
      <c r="D32" s="286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286"/>
      <c r="C33" s="286"/>
      <c r="D33" s="286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286"/>
      <c r="C34" s="286"/>
      <c r="D34" s="286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287"/>
      <c r="C35" s="287"/>
      <c r="D35" s="287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285">
        <f>D36+P36</f>
        <v>0</v>
      </c>
      <c r="C36" s="285">
        <f>INT(D36/2)</f>
        <v>0</v>
      </c>
      <c r="D36" s="285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286"/>
      <c r="C37" s="286"/>
      <c r="D37" s="286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286"/>
      <c r="C38" s="286"/>
      <c r="D38" s="286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286"/>
      <c r="C39" s="286"/>
      <c r="D39" s="286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286"/>
      <c r="C40" s="286"/>
      <c r="D40" s="286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286"/>
      <c r="C41" s="286"/>
      <c r="D41" s="286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286"/>
      <c r="C42" s="286"/>
      <c r="D42" s="286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286"/>
      <c r="C43" s="286"/>
      <c r="D43" s="286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286"/>
      <c r="C44" s="286"/>
      <c r="D44" s="286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287"/>
      <c r="C45" s="287"/>
      <c r="D45" s="287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285">
        <f>D46+P46</f>
        <v>0</v>
      </c>
      <c r="C46" s="285">
        <f>INT(D46/2)</f>
        <v>0</v>
      </c>
      <c r="D46" s="285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286"/>
      <c r="C47" s="286"/>
      <c r="D47" s="286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286"/>
      <c r="C48" s="286"/>
      <c r="D48" s="286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286"/>
      <c r="C49" s="286"/>
      <c r="D49" s="286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286"/>
      <c r="C50" s="286"/>
      <c r="D50" s="286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286"/>
      <c r="C51" s="286"/>
      <c r="D51" s="286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286"/>
      <c r="C52" s="286"/>
      <c r="D52" s="286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286"/>
      <c r="C53" s="286"/>
      <c r="D53" s="286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286"/>
      <c r="C54" s="286"/>
      <c r="D54" s="286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287"/>
      <c r="C55" s="287"/>
      <c r="D55" s="287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285">
        <f>D56+P56</f>
        <v>0</v>
      </c>
      <c r="C56" s="285">
        <f>INT(D56/2)</f>
        <v>0</v>
      </c>
      <c r="D56" s="285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286"/>
      <c r="C57" s="286"/>
      <c r="D57" s="286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286"/>
      <c r="C58" s="286"/>
      <c r="D58" s="286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286"/>
      <c r="C59" s="286"/>
      <c r="D59" s="286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286"/>
      <c r="C60" s="286"/>
      <c r="D60" s="286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286"/>
      <c r="C61" s="286"/>
      <c r="D61" s="286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286"/>
      <c r="C62" s="286"/>
      <c r="D62" s="286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286"/>
      <c r="C63" s="286"/>
      <c r="D63" s="286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286"/>
      <c r="C64" s="286"/>
      <c r="D64" s="286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287"/>
      <c r="C65" s="287"/>
      <c r="D65" s="287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285">
        <f>D66+P66</f>
        <v>0</v>
      </c>
      <c r="C66" s="285">
        <f>INT(D66/2)</f>
        <v>0</v>
      </c>
      <c r="D66" s="285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286"/>
      <c r="C67" s="286"/>
      <c r="D67" s="286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286"/>
      <c r="C68" s="286"/>
      <c r="D68" s="286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286"/>
      <c r="C69" s="286"/>
      <c r="D69" s="286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286"/>
      <c r="C70" s="286"/>
      <c r="D70" s="286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286"/>
      <c r="C71" s="286"/>
      <c r="D71" s="286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286"/>
      <c r="C72" s="286"/>
      <c r="D72" s="286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286"/>
      <c r="C73" s="286"/>
      <c r="D73" s="286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286"/>
      <c r="C74" s="286"/>
      <c r="D74" s="286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287"/>
      <c r="C75" s="287"/>
      <c r="D75" s="287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285">
        <f>D76+P76</f>
        <v>0</v>
      </c>
      <c r="C76" s="285">
        <f>INT(D76/2)</f>
        <v>0</v>
      </c>
      <c r="D76" s="285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286"/>
      <c r="C77" s="286"/>
      <c r="D77" s="286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286"/>
      <c r="C78" s="286"/>
      <c r="D78" s="286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286"/>
      <c r="C79" s="286"/>
      <c r="D79" s="286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286"/>
      <c r="C80" s="286"/>
      <c r="D80" s="286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286"/>
      <c r="C81" s="286"/>
      <c r="D81" s="286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286"/>
      <c r="C82" s="286"/>
      <c r="D82" s="286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286"/>
      <c r="C83" s="286"/>
      <c r="D83" s="286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286"/>
      <c r="C84" s="286"/>
      <c r="D84" s="286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287"/>
      <c r="C85" s="287"/>
      <c r="D85" s="287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285">
        <f>D86+P86</f>
        <v>0</v>
      </c>
      <c r="C86" s="285">
        <f>INT(D86/2)</f>
        <v>0</v>
      </c>
      <c r="D86" s="285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>INT(G86*I86*L86)</f>
        <v>0</v>
      </c>
      <c r="P86" s="280"/>
      <c r="Q86" s="53"/>
    </row>
    <row r="87" spans="1:17" ht="13.5">
      <c r="A87" s="289"/>
      <c r="B87" s="286"/>
      <c r="C87" s="286"/>
      <c r="D87" s="286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286"/>
      <c r="C88" s="286"/>
      <c r="D88" s="286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286"/>
      <c r="C89" s="286"/>
      <c r="D89" s="286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286"/>
      <c r="C90" s="286"/>
      <c r="D90" s="286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286"/>
      <c r="C91" s="286"/>
      <c r="D91" s="286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286"/>
      <c r="C92" s="286"/>
      <c r="D92" s="286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286"/>
      <c r="C93" s="286"/>
      <c r="D93" s="286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286"/>
      <c r="C94" s="286"/>
      <c r="D94" s="286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287"/>
      <c r="C95" s="287"/>
      <c r="D95" s="287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285">
        <f>D96+P96</f>
        <v>0</v>
      </c>
      <c r="C96" s="285">
        <f>INT(D96/2)</f>
        <v>0</v>
      </c>
      <c r="D96" s="285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286"/>
      <c r="C97" s="286"/>
      <c r="D97" s="286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286"/>
      <c r="C98" s="286"/>
      <c r="D98" s="286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286"/>
      <c r="C99" s="286"/>
      <c r="D99" s="286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286"/>
      <c r="C100" s="286"/>
      <c r="D100" s="286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286"/>
      <c r="C101" s="286"/>
      <c r="D101" s="286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286"/>
      <c r="C102" s="286"/>
      <c r="D102" s="286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286"/>
      <c r="C103" s="286"/>
      <c r="D103" s="286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286"/>
      <c r="C104" s="286"/>
      <c r="D104" s="286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287"/>
      <c r="C105" s="287"/>
      <c r="D105" s="287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285">
        <f>D106+P106</f>
        <v>0</v>
      </c>
      <c r="C106" s="285">
        <f>INT(D106/2)</f>
        <v>0</v>
      </c>
      <c r="D106" s="285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286"/>
      <c r="C107" s="286"/>
      <c r="D107" s="286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286"/>
      <c r="C108" s="286"/>
      <c r="D108" s="286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286"/>
      <c r="C109" s="286"/>
      <c r="D109" s="286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286"/>
      <c r="C110" s="286"/>
      <c r="D110" s="286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286"/>
      <c r="C111" s="286"/>
      <c r="D111" s="286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286"/>
      <c r="C112" s="286"/>
      <c r="D112" s="286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286"/>
      <c r="C113" s="286"/>
      <c r="D113" s="286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286"/>
      <c r="C114" s="286"/>
      <c r="D114" s="286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287"/>
      <c r="C115" s="287"/>
      <c r="D115" s="287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113</v>
      </c>
      <c r="B116" s="285">
        <f>D116+P116</f>
        <v>0</v>
      </c>
      <c r="C116" s="285">
        <f>INT(D116/2)</f>
        <v>0</v>
      </c>
      <c r="D116" s="285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286"/>
      <c r="C117" s="286"/>
      <c r="D117" s="286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286"/>
      <c r="C118" s="286"/>
      <c r="D118" s="286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286"/>
      <c r="C119" s="286"/>
      <c r="D119" s="286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286"/>
      <c r="C120" s="286"/>
      <c r="D120" s="286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286"/>
      <c r="C121" s="286"/>
      <c r="D121" s="286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286"/>
      <c r="C122" s="286"/>
      <c r="D122" s="286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286"/>
      <c r="C123" s="286"/>
      <c r="D123" s="286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286"/>
      <c r="C124" s="286"/>
      <c r="D124" s="286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287"/>
      <c r="C125" s="287"/>
      <c r="D125" s="287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4">
        <f>SUM(B16:B125)</f>
        <v>0</v>
      </c>
      <c r="C126" s="104">
        <f>SUM(C16:C125)</f>
        <v>0</v>
      </c>
      <c r="D126" s="104">
        <f>SUM(D16:D125)</f>
        <v>0</v>
      </c>
      <c r="E126" s="283"/>
      <c r="F126" s="284"/>
      <c r="G126" s="5"/>
      <c r="H126" s="6"/>
      <c r="I126" s="5"/>
      <c r="J126" s="6"/>
      <c r="K126" s="6"/>
      <c r="L126" s="5"/>
      <c r="M126" s="5"/>
      <c r="N126" s="6"/>
      <c r="O126" s="4"/>
      <c r="P126" s="34">
        <f>SUM(P16:P125)</f>
        <v>0</v>
      </c>
      <c r="Q126" s="9"/>
    </row>
    <row r="127" spans="1:17">
      <c r="A127" s="7" t="s">
        <v>69</v>
      </c>
      <c r="F127" s="7"/>
      <c r="Q127" s="7"/>
    </row>
  </sheetData>
  <sheetProtection algorithmName="SHA-512" hashValue="3BZy7HBlw6msgrF84324bZHzxws5wHtXi0GmvnF1+srCcuUO89ZGrcx7KCY2P2I+PI/hZQJgzvBIMRnML+j4PA==" saltValue="VHmBAp8L/DlVUyetkYbXLw==" spinCount="100000" sheet="1" insertRows="0" deleteRows="0"/>
  <mergeCells count="85">
    <mergeCell ref="P14:P15"/>
    <mergeCell ref="Q14:Q15"/>
    <mergeCell ref="F11:Q11"/>
    <mergeCell ref="P16:P25"/>
    <mergeCell ref="A66:A75"/>
    <mergeCell ref="B66:B75"/>
    <mergeCell ref="C66:C75"/>
    <mergeCell ref="D66:D75"/>
    <mergeCell ref="P66:P75"/>
    <mergeCell ref="D13:O13"/>
    <mergeCell ref="C13:C15"/>
    <mergeCell ref="A116:A125"/>
    <mergeCell ref="B116:B125"/>
    <mergeCell ref="C116:C125"/>
    <mergeCell ref="D116:D125"/>
    <mergeCell ref="A16:A25"/>
    <mergeCell ref="B16:B25"/>
    <mergeCell ref="C16:C25"/>
    <mergeCell ref="D16:D25"/>
    <mergeCell ref="A86:A95"/>
    <mergeCell ref="B86:B95"/>
    <mergeCell ref="C86:C95"/>
    <mergeCell ref="D86:D95"/>
    <mergeCell ref="C36:C45"/>
    <mergeCell ref="B96:B105"/>
    <mergeCell ref="C96:C105"/>
    <mergeCell ref="D96:D105"/>
    <mergeCell ref="P96:P105"/>
    <mergeCell ref="C106:C115"/>
    <mergeCell ref="A9:E9"/>
    <mergeCell ref="F9:L9"/>
    <mergeCell ref="C56:C65"/>
    <mergeCell ref="A36:A45"/>
    <mergeCell ref="B36:B45"/>
    <mergeCell ref="D36:D45"/>
    <mergeCell ref="A56:A65"/>
    <mergeCell ref="B56:B65"/>
    <mergeCell ref="D56:D65"/>
    <mergeCell ref="A46:A55"/>
    <mergeCell ref="B46:B55"/>
    <mergeCell ref="D46:D55"/>
    <mergeCell ref="C46:C55"/>
    <mergeCell ref="E14:O14"/>
    <mergeCell ref="D14:D15"/>
    <mergeCell ref="B13:B15"/>
    <mergeCell ref="A2:Q2"/>
    <mergeCell ref="A3:Q3"/>
    <mergeCell ref="A5:E5"/>
    <mergeCell ref="F5:L5"/>
    <mergeCell ref="A6:E6"/>
    <mergeCell ref="F6:L6"/>
    <mergeCell ref="M6:Q6"/>
    <mergeCell ref="M5:Q5"/>
    <mergeCell ref="A7:E7"/>
    <mergeCell ref="F7:L7"/>
    <mergeCell ref="M7:Q7"/>
    <mergeCell ref="P76:P85"/>
    <mergeCell ref="P56:P65"/>
    <mergeCell ref="P46:P55"/>
    <mergeCell ref="P36:P45"/>
    <mergeCell ref="P26:P35"/>
    <mergeCell ref="M9:Q9"/>
    <mergeCell ref="A8:E8"/>
    <mergeCell ref="F8:L8"/>
    <mergeCell ref="P13:Q13"/>
    <mergeCell ref="A10:E10"/>
    <mergeCell ref="F10:L10"/>
    <mergeCell ref="M8:Q8"/>
    <mergeCell ref="M10:Q10"/>
    <mergeCell ref="P86:P95"/>
    <mergeCell ref="E126:F126"/>
    <mergeCell ref="D106:D115"/>
    <mergeCell ref="A26:A35"/>
    <mergeCell ref="B26:B35"/>
    <mergeCell ref="C26:C35"/>
    <mergeCell ref="D26:D35"/>
    <mergeCell ref="C76:C85"/>
    <mergeCell ref="A76:A85"/>
    <mergeCell ref="B76:B85"/>
    <mergeCell ref="D76:D85"/>
    <mergeCell ref="P116:P125"/>
    <mergeCell ref="A106:A115"/>
    <mergeCell ref="B106:B115"/>
    <mergeCell ref="P106:P115"/>
    <mergeCell ref="A96:A105"/>
  </mergeCells>
  <phoneticPr fontId="1"/>
  <conditionalFormatting sqref="F11:L11">
    <cfRule type="containsText" dxfId="55" priority="8" operator="containsText" text="一致していません">
      <formula>NOT(ISERROR(SEARCH("一致していません",F11)))</formula>
    </cfRule>
  </conditionalFormatting>
  <conditionalFormatting sqref="I16:I125">
    <cfRule type="expression" dxfId="54" priority="6">
      <formula>IF(RIGHT(TEXT(I16,"0.#"),1)=".",FALSE,TRUE)</formula>
    </cfRule>
    <cfRule type="expression" dxfId="53" priority="7">
      <formula>IF(RIGHT(TEXT(I16,"0.#"),1)=".",TRUE,FALSE)</formula>
    </cfRule>
  </conditionalFormatting>
  <conditionalFormatting sqref="L16:L125">
    <cfRule type="expression" dxfId="52" priority="4">
      <formula>IF(RIGHT(TEXT(L16,"0.#"),1)=".",FALSE,TRUE)</formula>
    </cfRule>
    <cfRule type="expression" dxfId="51" priority="5">
      <formula>IF(RIGHT(TEXT(L16,"0.#"),1)=".",TRUE,FALSE)</formula>
    </cfRule>
  </conditionalFormatting>
  <conditionalFormatting sqref="J16:J125">
    <cfRule type="expression" dxfId="50" priority="3">
      <formula>AND($I16&gt;0,$J16="")</formula>
    </cfRule>
  </conditionalFormatting>
  <conditionalFormatting sqref="M16:M125">
    <cfRule type="expression" dxfId="49" priority="2">
      <formula>AND($L16&gt;0,$M16="")</formula>
    </cfRule>
  </conditionalFormatting>
  <conditionalFormatting sqref="F16:F125">
    <cfRule type="expression" dxfId="48" priority="1">
      <formula>AND($E16&lt;&gt;"",$F16="")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9"/>
  <sheetViews>
    <sheetView view="pageBreakPreview" zoomScale="85" zoomScaleNormal="100" zoomScaleSheetLayoutView="85" workbookViewId="0">
      <selection activeCell="G23" sqref="G23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0" customWidth="1"/>
    <col min="9" max="9" width="5.875" customWidth="1"/>
    <col min="10" max="10" width="3.25" style="10" bestFit="1" customWidth="1"/>
    <col min="11" max="11" width="2.375" style="10" customWidth="1"/>
    <col min="12" max="12" width="5" customWidth="1"/>
    <col min="13" max="13" width="4" customWidth="1"/>
    <col min="14" max="14" width="2.375" style="10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138</v>
      </c>
      <c r="F1" s="7"/>
      <c r="Q1" s="20"/>
    </row>
    <row r="2" spans="1:17" s="22" customFormat="1" ht="20.100000000000001" customHeight="1">
      <c r="A2" s="316" t="s">
        <v>130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48" t="s">
        <v>34</v>
      </c>
      <c r="B5" s="349"/>
      <c r="C5" s="349"/>
      <c r="D5" s="349"/>
      <c r="E5" s="350"/>
      <c r="F5" s="348" t="s">
        <v>57</v>
      </c>
      <c r="G5" s="349"/>
      <c r="H5" s="349"/>
      <c r="I5" s="349"/>
      <c r="J5" s="349"/>
      <c r="K5" s="349"/>
      <c r="L5" s="350"/>
      <c r="M5" s="348" t="s">
        <v>72</v>
      </c>
      <c r="N5" s="349"/>
      <c r="O5" s="349"/>
      <c r="P5" s="349"/>
      <c r="Q5" s="350"/>
    </row>
    <row r="6" spans="1:17" s="23" customFormat="1" ht="20.100000000000001" customHeight="1">
      <c r="A6" s="351" t="s">
        <v>86</v>
      </c>
      <c r="B6" s="352"/>
      <c r="C6" s="352"/>
      <c r="D6" s="352"/>
      <c r="E6" s="353"/>
      <c r="F6" s="323">
        <f>C126</f>
        <v>0</v>
      </c>
      <c r="G6" s="324"/>
      <c r="H6" s="324"/>
      <c r="I6" s="324"/>
      <c r="J6" s="324"/>
      <c r="K6" s="324"/>
      <c r="L6" s="325"/>
      <c r="M6" s="326"/>
      <c r="N6" s="327"/>
      <c r="O6" s="327"/>
      <c r="P6" s="327"/>
      <c r="Q6" s="328"/>
    </row>
    <row r="7" spans="1:17" s="23" customFormat="1" ht="20.100000000000001" customHeight="1">
      <c r="A7" s="345" t="s">
        <v>99</v>
      </c>
      <c r="B7" s="346"/>
      <c r="C7" s="346"/>
      <c r="D7" s="346"/>
      <c r="E7" s="347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345" t="s">
        <v>87</v>
      </c>
      <c r="B8" s="346"/>
      <c r="C8" s="346"/>
      <c r="D8" s="346"/>
      <c r="E8" s="347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57" t="s">
        <v>88</v>
      </c>
      <c r="B9" s="358"/>
      <c r="C9" s="358"/>
      <c r="D9" s="358"/>
      <c r="E9" s="359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54" t="s">
        <v>68</v>
      </c>
      <c r="B10" s="355"/>
      <c r="C10" s="355"/>
      <c r="D10" s="355"/>
      <c r="E10" s="356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84</v>
      </c>
    </row>
    <row r="13" spans="1:17" ht="27" customHeight="1">
      <c r="A13" s="42" t="s">
        <v>35</v>
      </c>
      <c r="B13" s="338" t="s">
        <v>0</v>
      </c>
      <c r="C13" s="338" t="s">
        <v>94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76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109</v>
      </c>
      <c r="B16" s="342">
        <f>D16+P16</f>
        <v>0</v>
      </c>
      <c r="C16" s="342">
        <f>INT(D16/2)</f>
        <v>0</v>
      </c>
      <c r="D16" s="342">
        <f>SUM(O16:O25)</f>
        <v>0</v>
      </c>
      <c r="E16" s="158"/>
      <c r="F16" s="169"/>
      <c r="G16" s="140"/>
      <c r="H16" s="141" t="s">
        <v>119</v>
      </c>
      <c r="I16" s="142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343"/>
      <c r="C17" s="343"/>
      <c r="D17" s="343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343"/>
      <c r="C18" s="343"/>
      <c r="D18" s="343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343"/>
      <c r="C19" s="343"/>
      <c r="D19" s="343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343"/>
      <c r="C20" s="343"/>
      <c r="D20" s="343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343"/>
      <c r="C21" s="343"/>
      <c r="D21" s="343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343"/>
      <c r="C22" s="343"/>
      <c r="D22" s="343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343"/>
      <c r="C23" s="343"/>
      <c r="D23" s="343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343"/>
      <c r="C24" s="343"/>
      <c r="D24" s="343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344"/>
      <c r="C25" s="344"/>
      <c r="D25" s="344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342">
        <f>D26+P26</f>
        <v>0</v>
      </c>
      <c r="C26" s="342">
        <f>INT(D26/2)</f>
        <v>0</v>
      </c>
      <c r="D26" s="342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343"/>
      <c r="C27" s="343"/>
      <c r="D27" s="343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343"/>
      <c r="C28" s="343"/>
      <c r="D28" s="343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343"/>
      <c r="C29" s="343"/>
      <c r="D29" s="343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343"/>
      <c r="C30" s="343"/>
      <c r="D30" s="343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343"/>
      <c r="C31" s="343"/>
      <c r="D31" s="343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343"/>
      <c r="C32" s="343"/>
      <c r="D32" s="343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343"/>
      <c r="C33" s="343"/>
      <c r="D33" s="343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343"/>
      <c r="C34" s="343"/>
      <c r="D34" s="343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344"/>
      <c r="C35" s="344"/>
      <c r="D35" s="344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342">
        <f>D36+P36</f>
        <v>0</v>
      </c>
      <c r="C36" s="342">
        <f>INT(D36/2)</f>
        <v>0</v>
      </c>
      <c r="D36" s="342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343"/>
      <c r="C37" s="343"/>
      <c r="D37" s="343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343"/>
      <c r="C38" s="343"/>
      <c r="D38" s="343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343"/>
      <c r="C39" s="343"/>
      <c r="D39" s="343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343"/>
      <c r="C40" s="343"/>
      <c r="D40" s="343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343"/>
      <c r="C41" s="343"/>
      <c r="D41" s="343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343"/>
      <c r="C42" s="343"/>
      <c r="D42" s="343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343"/>
      <c r="C43" s="343"/>
      <c r="D43" s="343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343"/>
      <c r="C44" s="343"/>
      <c r="D44" s="343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344"/>
      <c r="C45" s="344"/>
      <c r="D45" s="344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342">
        <f>D46+P46</f>
        <v>0</v>
      </c>
      <c r="C46" s="342">
        <f>INT(D46/2)</f>
        <v>0</v>
      </c>
      <c r="D46" s="342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343"/>
      <c r="C47" s="343"/>
      <c r="D47" s="343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343"/>
      <c r="C48" s="343"/>
      <c r="D48" s="343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343"/>
      <c r="C49" s="343"/>
      <c r="D49" s="343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343"/>
      <c r="C50" s="343"/>
      <c r="D50" s="343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343"/>
      <c r="C51" s="343"/>
      <c r="D51" s="343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343"/>
      <c r="C52" s="343"/>
      <c r="D52" s="343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343"/>
      <c r="C53" s="343"/>
      <c r="D53" s="343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343"/>
      <c r="C54" s="343"/>
      <c r="D54" s="343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344"/>
      <c r="C55" s="344"/>
      <c r="D55" s="344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342">
        <f>D56+P56</f>
        <v>0</v>
      </c>
      <c r="C56" s="342">
        <f>INT(D56/2)</f>
        <v>0</v>
      </c>
      <c r="D56" s="342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343"/>
      <c r="C57" s="343"/>
      <c r="D57" s="343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343"/>
      <c r="C58" s="343"/>
      <c r="D58" s="343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343"/>
      <c r="C59" s="343"/>
      <c r="D59" s="343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343"/>
      <c r="C60" s="343"/>
      <c r="D60" s="343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343"/>
      <c r="C61" s="343"/>
      <c r="D61" s="343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343"/>
      <c r="C62" s="343"/>
      <c r="D62" s="343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343"/>
      <c r="C63" s="343"/>
      <c r="D63" s="343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343"/>
      <c r="C64" s="343"/>
      <c r="D64" s="343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344"/>
      <c r="C65" s="344"/>
      <c r="D65" s="344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342">
        <f>D66+P66</f>
        <v>0</v>
      </c>
      <c r="C66" s="342">
        <f>INT(D66/2)</f>
        <v>0</v>
      </c>
      <c r="D66" s="342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343"/>
      <c r="C67" s="343"/>
      <c r="D67" s="343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343"/>
      <c r="C68" s="343"/>
      <c r="D68" s="343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343"/>
      <c r="C69" s="343"/>
      <c r="D69" s="343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343"/>
      <c r="C70" s="343"/>
      <c r="D70" s="343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343"/>
      <c r="C71" s="343"/>
      <c r="D71" s="343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343"/>
      <c r="C72" s="343"/>
      <c r="D72" s="343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343"/>
      <c r="C73" s="343"/>
      <c r="D73" s="343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343"/>
      <c r="C74" s="343"/>
      <c r="D74" s="343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344"/>
      <c r="C75" s="344"/>
      <c r="D75" s="344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342">
        <f>D76+P76</f>
        <v>0</v>
      </c>
      <c r="C76" s="342">
        <f>INT(D76/2)</f>
        <v>0</v>
      </c>
      <c r="D76" s="342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343"/>
      <c r="C77" s="343"/>
      <c r="D77" s="343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343"/>
      <c r="C78" s="343"/>
      <c r="D78" s="343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343"/>
      <c r="C79" s="343"/>
      <c r="D79" s="343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343"/>
      <c r="C80" s="343"/>
      <c r="D80" s="343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343"/>
      <c r="C81" s="343"/>
      <c r="D81" s="343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343"/>
      <c r="C82" s="343"/>
      <c r="D82" s="343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343"/>
      <c r="C83" s="343"/>
      <c r="D83" s="343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343"/>
      <c r="C84" s="343"/>
      <c r="D84" s="343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344"/>
      <c r="C85" s="344"/>
      <c r="D85" s="344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342">
        <f>D86+P86</f>
        <v>0</v>
      </c>
      <c r="C86" s="342">
        <f>INT(D86/2)</f>
        <v>0</v>
      </c>
      <c r="D86" s="342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 t="shared" si="1"/>
        <v>0</v>
      </c>
      <c r="P86" s="280"/>
      <c r="Q86" s="53"/>
    </row>
    <row r="87" spans="1:17" ht="13.5">
      <c r="A87" s="289"/>
      <c r="B87" s="343"/>
      <c r="C87" s="343"/>
      <c r="D87" s="343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343"/>
      <c r="C88" s="343"/>
      <c r="D88" s="343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343"/>
      <c r="C89" s="343"/>
      <c r="D89" s="343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343"/>
      <c r="C90" s="343"/>
      <c r="D90" s="343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343"/>
      <c r="C91" s="343"/>
      <c r="D91" s="343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343"/>
      <c r="C92" s="343"/>
      <c r="D92" s="343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343"/>
      <c r="C93" s="343"/>
      <c r="D93" s="343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343"/>
      <c r="C94" s="343"/>
      <c r="D94" s="343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344"/>
      <c r="C95" s="344"/>
      <c r="D95" s="344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342">
        <f>D96+P96</f>
        <v>0</v>
      </c>
      <c r="C96" s="342">
        <f>INT(D96/2)</f>
        <v>0</v>
      </c>
      <c r="D96" s="342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343"/>
      <c r="C97" s="343"/>
      <c r="D97" s="343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343"/>
      <c r="C98" s="343"/>
      <c r="D98" s="343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343"/>
      <c r="C99" s="343"/>
      <c r="D99" s="343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343"/>
      <c r="C100" s="343"/>
      <c r="D100" s="343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343"/>
      <c r="C101" s="343"/>
      <c r="D101" s="343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343"/>
      <c r="C102" s="343"/>
      <c r="D102" s="343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343"/>
      <c r="C103" s="343"/>
      <c r="D103" s="343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343"/>
      <c r="C104" s="343"/>
      <c r="D104" s="343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344"/>
      <c r="C105" s="344"/>
      <c r="D105" s="344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342">
        <f>D106+P106</f>
        <v>0</v>
      </c>
      <c r="C106" s="342">
        <f>INT(D106/2)</f>
        <v>0</v>
      </c>
      <c r="D106" s="342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343"/>
      <c r="C107" s="343"/>
      <c r="D107" s="343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343"/>
      <c r="C108" s="343"/>
      <c r="D108" s="343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343"/>
      <c r="C109" s="343"/>
      <c r="D109" s="343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343"/>
      <c r="C110" s="343"/>
      <c r="D110" s="343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343"/>
      <c r="C111" s="343"/>
      <c r="D111" s="343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343"/>
      <c r="C112" s="343"/>
      <c r="D112" s="343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343"/>
      <c r="C113" s="343"/>
      <c r="D113" s="343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343"/>
      <c r="C114" s="343"/>
      <c r="D114" s="343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344"/>
      <c r="C115" s="344"/>
      <c r="D115" s="344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67</v>
      </c>
      <c r="B116" s="342">
        <f>D116+P116</f>
        <v>0</v>
      </c>
      <c r="C116" s="342">
        <f>INT(D116/2)</f>
        <v>0</v>
      </c>
      <c r="D116" s="342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343"/>
      <c r="C117" s="343"/>
      <c r="D117" s="343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343"/>
      <c r="C118" s="343"/>
      <c r="D118" s="343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343"/>
      <c r="C119" s="343"/>
      <c r="D119" s="343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343"/>
      <c r="C120" s="343"/>
      <c r="D120" s="343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343"/>
      <c r="C121" s="343"/>
      <c r="D121" s="343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343"/>
      <c r="C122" s="343"/>
      <c r="D122" s="343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343"/>
      <c r="C123" s="343"/>
      <c r="D123" s="343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343"/>
      <c r="C124" s="343"/>
      <c r="D124" s="343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344"/>
      <c r="C125" s="344"/>
      <c r="D125" s="344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3">
        <f>SUM(B16:B125)</f>
        <v>0</v>
      </c>
      <c r="C126" s="103">
        <f>SUM(C16:C125)</f>
        <v>0</v>
      </c>
      <c r="D126" s="103">
        <f>SUM(D16:D125)</f>
        <v>0</v>
      </c>
      <c r="E126" s="283"/>
      <c r="F126" s="284"/>
      <c r="G126" s="5"/>
      <c r="H126" s="41"/>
      <c r="I126" s="5"/>
      <c r="J126" s="41"/>
      <c r="K126" s="41"/>
      <c r="L126" s="5"/>
      <c r="M126" s="5"/>
      <c r="N126" s="41"/>
      <c r="O126" s="4"/>
      <c r="P126" s="34">
        <f>SUM(P16:P125)</f>
        <v>0</v>
      </c>
      <c r="Q126" s="9"/>
    </row>
    <row r="127" spans="1:17">
      <c r="A127" s="7" t="s">
        <v>69</v>
      </c>
      <c r="F127" s="7"/>
      <c r="H127" s="11"/>
      <c r="J127" s="11"/>
      <c r="K127" s="11"/>
      <c r="N127" s="11"/>
      <c r="Q127" s="7"/>
    </row>
    <row r="128" spans="1:17">
      <c r="A128" s="7"/>
      <c r="F128" s="7"/>
      <c r="H128" s="11"/>
      <c r="J128" s="11"/>
      <c r="K128" s="11"/>
      <c r="N128" s="11"/>
      <c r="Q128" s="7"/>
    </row>
    <row r="129" spans="8:14">
      <c r="H129" s="11"/>
      <c r="J129" s="11"/>
      <c r="K129" s="11"/>
      <c r="N129" s="11"/>
    </row>
  </sheetData>
  <sheetProtection algorithmName="SHA-512" hashValue="4aJ9ixRdRjvW27f5gCXTBKWXQAahLoVgkEgeDVGsxXf4lRIjlLWCKiG051cRzqAf1RvX3RIdv6B/gvqQXkPe5g==" saltValue="x1x9Dqr6nChFThD6QMVUTg==" spinCount="100000" sheet="1" insertRows="0" deleteRows="0"/>
  <mergeCells count="85">
    <mergeCell ref="M10:Q10"/>
    <mergeCell ref="A9:E9"/>
    <mergeCell ref="B13:B15"/>
    <mergeCell ref="D13:O13"/>
    <mergeCell ref="P13:Q13"/>
    <mergeCell ref="A5:E5"/>
    <mergeCell ref="F5:L5"/>
    <mergeCell ref="M5:Q5"/>
    <mergeCell ref="A6:E6"/>
    <mergeCell ref="F6:L6"/>
    <mergeCell ref="M6:Q6"/>
    <mergeCell ref="P36:P45"/>
    <mergeCell ref="A7:E7"/>
    <mergeCell ref="F7:L7"/>
    <mergeCell ref="M7:Q7"/>
    <mergeCell ref="A8:E8"/>
    <mergeCell ref="F8:L8"/>
    <mergeCell ref="M8:Q8"/>
    <mergeCell ref="F9:L9"/>
    <mergeCell ref="M9:Q9"/>
    <mergeCell ref="E14:O14"/>
    <mergeCell ref="D14:D15"/>
    <mergeCell ref="P14:P15"/>
    <mergeCell ref="Q14:Q15"/>
    <mergeCell ref="F11:Q11"/>
    <mergeCell ref="A10:E10"/>
    <mergeCell ref="F10:L10"/>
    <mergeCell ref="A46:A55"/>
    <mergeCell ref="B46:B55"/>
    <mergeCell ref="D46:D55"/>
    <mergeCell ref="C36:C45"/>
    <mergeCell ref="C46:C55"/>
    <mergeCell ref="D36:D45"/>
    <mergeCell ref="A76:A85"/>
    <mergeCell ref="C66:C75"/>
    <mergeCell ref="A56:A65"/>
    <mergeCell ref="P76:P85"/>
    <mergeCell ref="P56:P65"/>
    <mergeCell ref="P66:P75"/>
    <mergeCell ref="A66:A75"/>
    <mergeCell ref="B66:B75"/>
    <mergeCell ref="D66:D75"/>
    <mergeCell ref="B56:B65"/>
    <mergeCell ref="D56:D65"/>
    <mergeCell ref="C56:C65"/>
    <mergeCell ref="A2:Q2"/>
    <mergeCell ref="A3:Q3"/>
    <mergeCell ref="P46:P55"/>
    <mergeCell ref="A16:A25"/>
    <mergeCell ref="B16:B25"/>
    <mergeCell ref="D16:D25"/>
    <mergeCell ref="P16:P25"/>
    <mergeCell ref="A26:A35"/>
    <mergeCell ref="B26:B35"/>
    <mergeCell ref="D26:D35"/>
    <mergeCell ref="P26:P35"/>
    <mergeCell ref="C13:C15"/>
    <mergeCell ref="C16:C25"/>
    <mergeCell ref="C26:C35"/>
    <mergeCell ref="A36:A45"/>
    <mergeCell ref="B36:B45"/>
    <mergeCell ref="E126:F126"/>
    <mergeCell ref="P106:P115"/>
    <mergeCell ref="P116:P125"/>
    <mergeCell ref="B106:B115"/>
    <mergeCell ref="C76:C85"/>
    <mergeCell ref="C86:C95"/>
    <mergeCell ref="C96:C105"/>
    <mergeCell ref="C106:C115"/>
    <mergeCell ref="C116:C125"/>
    <mergeCell ref="D106:D115"/>
    <mergeCell ref="B76:B85"/>
    <mergeCell ref="D76:D85"/>
    <mergeCell ref="P96:P105"/>
    <mergeCell ref="P86:P95"/>
    <mergeCell ref="A116:A125"/>
    <mergeCell ref="B116:B125"/>
    <mergeCell ref="D116:D125"/>
    <mergeCell ref="A106:A115"/>
    <mergeCell ref="A86:A95"/>
    <mergeCell ref="B86:B95"/>
    <mergeCell ref="D86:D95"/>
    <mergeCell ref="A96:A105"/>
    <mergeCell ref="B96:B105"/>
    <mergeCell ref="D96:D105"/>
  </mergeCells>
  <phoneticPr fontId="1"/>
  <conditionalFormatting sqref="F11:L11">
    <cfRule type="containsText" dxfId="47" priority="8" operator="containsText" text="一致していません">
      <formula>NOT(ISERROR(SEARCH("一致していません",F11)))</formula>
    </cfRule>
  </conditionalFormatting>
  <conditionalFormatting sqref="I16:I125">
    <cfRule type="expression" dxfId="46" priority="6">
      <formula>IF(RIGHT(TEXT(I16,"0.#"),1)=".",FALSE,TRUE)</formula>
    </cfRule>
    <cfRule type="expression" dxfId="45" priority="7">
      <formula>IF(RIGHT(TEXT(I16,"0.#"),1)=".",TRUE,FALSE)</formula>
    </cfRule>
  </conditionalFormatting>
  <conditionalFormatting sqref="L16:L125">
    <cfRule type="expression" dxfId="44" priority="4">
      <formula>IF(RIGHT(TEXT(L16,"0.#"),1)=".",FALSE,TRUE)</formula>
    </cfRule>
    <cfRule type="expression" dxfId="43" priority="5">
      <formula>IF(RIGHT(TEXT(L16,"0.#"),1)=".",TRUE,FALSE)</formula>
    </cfRule>
  </conditionalFormatting>
  <conditionalFormatting sqref="F16:F125">
    <cfRule type="expression" dxfId="42" priority="3">
      <formula>AND($E16&lt;&gt;"",$F16="")</formula>
    </cfRule>
  </conditionalFormatting>
  <conditionalFormatting sqref="J16:J125">
    <cfRule type="expression" dxfId="41" priority="2">
      <formula>AND($I16&gt;0,$J16="")</formula>
    </cfRule>
  </conditionalFormatting>
  <conditionalFormatting sqref="M16:M125">
    <cfRule type="expression" dxfId="40" priority="1">
      <formula>AND($L16&gt;0,$M16="")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8"/>
  <sheetViews>
    <sheetView view="pageBreakPreview" zoomScale="85" zoomScaleNormal="100" zoomScaleSheetLayoutView="85" workbookViewId="0">
      <selection activeCell="G23" sqref="G23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1" customWidth="1"/>
    <col min="9" max="9" width="5.875" customWidth="1"/>
    <col min="10" max="10" width="3.25" style="11" bestFit="1" customWidth="1"/>
    <col min="11" max="11" width="2.375" style="11" customWidth="1"/>
    <col min="12" max="12" width="5" customWidth="1"/>
    <col min="13" max="13" width="4" customWidth="1"/>
    <col min="14" max="14" width="2.375" style="11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139</v>
      </c>
      <c r="F1" s="7"/>
      <c r="Q1" s="20"/>
    </row>
    <row r="2" spans="1:17" s="22" customFormat="1" ht="20.100000000000001" customHeight="1">
      <c r="A2" s="316" t="s">
        <v>131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48" t="s">
        <v>34</v>
      </c>
      <c r="B5" s="349"/>
      <c r="C5" s="349"/>
      <c r="D5" s="349"/>
      <c r="E5" s="350"/>
      <c r="F5" s="348" t="s">
        <v>57</v>
      </c>
      <c r="G5" s="349"/>
      <c r="H5" s="349"/>
      <c r="I5" s="349"/>
      <c r="J5" s="349"/>
      <c r="K5" s="349"/>
      <c r="L5" s="350"/>
      <c r="M5" s="348" t="s">
        <v>72</v>
      </c>
      <c r="N5" s="349"/>
      <c r="O5" s="349"/>
      <c r="P5" s="349"/>
      <c r="Q5" s="350"/>
    </row>
    <row r="6" spans="1:17" s="23" customFormat="1" ht="20.100000000000001" customHeight="1">
      <c r="A6" s="351" t="s">
        <v>86</v>
      </c>
      <c r="B6" s="352"/>
      <c r="C6" s="352"/>
      <c r="D6" s="352"/>
      <c r="E6" s="353"/>
      <c r="F6" s="323">
        <f>C126</f>
        <v>0</v>
      </c>
      <c r="G6" s="324"/>
      <c r="H6" s="324"/>
      <c r="I6" s="324"/>
      <c r="J6" s="324"/>
      <c r="K6" s="324"/>
      <c r="L6" s="325"/>
      <c r="M6" s="360"/>
      <c r="N6" s="361"/>
      <c r="O6" s="361"/>
      <c r="P6" s="361"/>
      <c r="Q6" s="362"/>
    </row>
    <row r="7" spans="1:17" s="23" customFormat="1" ht="20.100000000000001" customHeight="1">
      <c r="A7" s="345" t="s">
        <v>99</v>
      </c>
      <c r="B7" s="346"/>
      <c r="C7" s="346"/>
      <c r="D7" s="346"/>
      <c r="E7" s="347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345" t="s">
        <v>87</v>
      </c>
      <c r="B8" s="346"/>
      <c r="C8" s="346"/>
      <c r="D8" s="346"/>
      <c r="E8" s="347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57" t="s">
        <v>88</v>
      </c>
      <c r="B9" s="358"/>
      <c r="C9" s="358"/>
      <c r="D9" s="358"/>
      <c r="E9" s="359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54" t="s">
        <v>68</v>
      </c>
      <c r="B10" s="355"/>
      <c r="C10" s="355"/>
      <c r="D10" s="355"/>
      <c r="E10" s="356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84</v>
      </c>
    </row>
    <row r="13" spans="1:17" ht="27" customHeight="1">
      <c r="A13" s="42" t="s">
        <v>35</v>
      </c>
      <c r="B13" s="338" t="s">
        <v>0</v>
      </c>
      <c r="C13" s="338" t="s">
        <v>93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76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109</v>
      </c>
      <c r="B16" s="342">
        <f>D16+P16</f>
        <v>0</v>
      </c>
      <c r="C16" s="342">
        <f>INT(D16/2)</f>
        <v>0</v>
      </c>
      <c r="D16" s="342">
        <f>SUM(O16:O25)</f>
        <v>0</v>
      </c>
      <c r="E16" s="158"/>
      <c r="F16" s="169"/>
      <c r="G16" s="140"/>
      <c r="H16" s="141" t="s">
        <v>119</v>
      </c>
      <c r="I16" s="142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343"/>
      <c r="C17" s="343"/>
      <c r="D17" s="343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343"/>
      <c r="C18" s="343"/>
      <c r="D18" s="343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343"/>
      <c r="C19" s="343"/>
      <c r="D19" s="343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343"/>
      <c r="C20" s="343"/>
      <c r="D20" s="343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343"/>
      <c r="C21" s="343"/>
      <c r="D21" s="343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343"/>
      <c r="C22" s="343"/>
      <c r="D22" s="343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343"/>
      <c r="C23" s="343"/>
      <c r="D23" s="343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343"/>
      <c r="C24" s="343"/>
      <c r="D24" s="343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344"/>
      <c r="C25" s="344"/>
      <c r="D25" s="344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342">
        <f>D26+P26</f>
        <v>0</v>
      </c>
      <c r="C26" s="342">
        <f>INT(D26/2)</f>
        <v>0</v>
      </c>
      <c r="D26" s="342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343"/>
      <c r="C27" s="343"/>
      <c r="D27" s="343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343"/>
      <c r="C28" s="343"/>
      <c r="D28" s="343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343"/>
      <c r="C29" s="343"/>
      <c r="D29" s="343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343"/>
      <c r="C30" s="343"/>
      <c r="D30" s="343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343"/>
      <c r="C31" s="343"/>
      <c r="D31" s="343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343"/>
      <c r="C32" s="343"/>
      <c r="D32" s="343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343"/>
      <c r="C33" s="343"/>
      <c r="D33" s="343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343"/>
      <c r="C34" s="343"/>
      <c r="D34" s="343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344"/>
      <c r="C35" s="344"/>
      <c r="D35" s="344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342">
        <f>D36+P36</f>
        <v>0</v>
      </c>
      <c r="C36" s="342">
        <f>INT(D36/2)</f>
        <v>0</v>
      </c>
      <c r="D36" s="342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343"/>
      <c r="C37" s="343"/>
      <c r="D37" s="343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343"/>
      <c r="C38" s="343"/>
      <c r="D38" s="343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343"/>
      <c r="C39" s="343"/>
      <c r="D39" s="343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343"/>
      <c r="C40" s="343"/>
      <c r="D40" s="343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343"/>
      <c r="C41" s="343"/>
      <c r="D41" s="343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343"/>
      <c r="C42" s="343"/>
      <c r="D42" s="343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343"/>
      <c r="C43" s="343"/>
      <c r="D43" s="343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343"/>
      <c r="C44" s="343"/>
      <c r="D44" s="343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344"/>
      <c r="C45" s="344"/>
      <c r="D45" s="344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342">
        <f>D46+P46</f>
        <v>0</v>
      </c>
      <c r="C46" s="342">
        <f>INT(D46/2)</f>
        <v>0</v>
      </c>
      <c r="D46" s="342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343"/>
      <c r="C47" s="343"/>
      <c r="D47" s="343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343"/>
      <c r="C48" s="343"/>
      <c r="D48" s="343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343"/>
      <c r="C49" s="343"/>
      <c r="D49" s="343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343"/>
      <c r="C50" s="343"/>
      <c r="D50" s="343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343"/>
      <c r="C51" s="343"/>
      <c r="D51" s="343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343"/>
      <c r="C52" s="343"/>
      <c r="D52" s="343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343"/>
      <c r="C53" s="343"/>
      <c r="D53" s="343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343"/>
      <c r="C54" s="343"/>
      <c r="D54" s="343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344"/>
      <c r="C55" s="344"/>
      <c r="D55" s="344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342">
        <f>D56+P56</f>
        <v>0</v>
      </c>
      <c r="C56" s="342">
        <f>INT(D56/2)</f>
        <v>0</v>
      </c>
      <c r="D56" s="342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343"/>
      <c r="C57" s="343"/>
      <c r="D57" s="343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343"/>
      <c r="C58" s="343"/>
      <c r="D58" s="343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343"/>
      <c r="C59" s="343"/>
      <c r="D59" s="343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343"/>
      <c r="C60" s="343"/>
      <c r="D60" s="343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343"/>
      <c r="C61" s="343"/>
      <c r="D61" s="343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343"/>
      <c r="C62" s="343"/>
      <c r="D62" s="343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343"/>
      <c r="C63" s="343"/>
      <c r="D63" s="343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343"/>
      <c r="C64" s="343"/>
      <c r="D64" s="343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344"/>
      <c r="C65" s="344"/>
      <c r="D65" s="344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342">
        <f>D66+P66</f>
        <v>0</v>
      </c>
      <c r="C66" s="342">
        <f>INT(D66/2)</f>
        <v>0</v>
      </c>
      <c r="D66" s="342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343"/>
      <c r="C67" s="343"/>
      <c r="D67" s="343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343"/>
      <c r="C68" s="343"/>
      <c r="D68" s="343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343"/>
      <c r="C69" s="343"/>
      <c r="D69" s="343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343"/>
      <c r="C70" s="343"/>
      <c r="D70" s="343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343"/>
      <c r="C71" s="343"/>
      <c r="D71" s="343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343"/>
      <c r="C72" s="343"/>
      <c r="D72" s="343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343"/>
      <c r="C73" s="343"/>
      <c r="D73" s="343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343"/>
      <c r="C74" s="343"/>
      <c r="D74" s="343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344"/>
      <c r="C75" s="344"/>
      <c r="D75" s="344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342">
        <f>D76+P76</f>
        <v>0</v>
      </c>
      <c r="C76" s="342">
        <f>INT(D76/2)</f>
        <v>0</v>
      </c>
      <c r="D76" s="342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343"/>
      <c r="C77" s="343"/>
      <c r="D77" s="343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343"/>
      <c r="C78" s="343"/>
      <c r="D78" s="343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343"/>
      <c r="C79" s="343"/>
      <c r="D79" s="343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343"/>
      <c r="C80" s="343"/>
      <c r="D80" s="343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343"/>
      <c r="C81" s="343"/>
      <c r="D81" s="343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343"/>
      <c r="C82" s="343"/>
      <c r="D82" s="343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343"/>
      <c r="C83" s="343"/>
      <c r="D83" s="343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343"/>
      <c r="C84" s="343"/>
      <c r="D84" s="343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344"/>
      <c r="C85" s="344"/>
      <c r="D85" s="344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342">
        <f>D86+P86</f>
        <v>0</v>
      </c>
      <c r="C86" s="342">
        <f>INT(D86/2)</f>
        <v>0</v>
      </c>
      <c r="D86" s="342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 t="shared" si="1"/>
        <v>0</v>
      </c>
      <c r="P86" s="280"/>
      <c r="Q86" s="53"/>
    </row>
    <row r="87" spans="1:17" ht="13.5">
      <c r="A87" s="289"/>
      <c r="B87" s="343"/>
      <c r="C87" s="343"/>
      <c r="D87" s="343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343"/>
      <c r="C88" s="343"/>
      <c r="D88" s="343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343"/>
      <c r="C89" s="343"/>
      <c r="D89" s="343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343"/>
      <c r="C90" s="343"/>
      <c r="D90" s="343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343"/>
      <c r="C91" s="343"/>
      <c r="D91" s="343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343"/>
      <c r="C92" s="343"/>
      <c r="D92" s="343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343"/>
      <c r="C93" s="343"/>
      <c r="D93" s="343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343"/>
      <c r="C94" s="343"/>
      <c r="D94" s="343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344"/>
      <c r="C95" s="344"/>
      <c r="D95" s="344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342">
        <f>D96+P96</f>
        <v>0</v>
      </c>
      <c r="C96" s="342">
        <f>INT(D96/2)</f>
        <v>0</v>
      </c>
      <c r="D96" s="342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343"/>
      <c r="C97" s="343"/>
      <c r="D97" s="343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343"/>
      <c r="C98" s="343"/>
      <c r="D98" s="343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343"/>
      <c r="C99" s="343"/>
      <c r="D99" s="343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343"/>
      <c r="C100" s="343"/>
      <c r="D100" s="343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343"/>
      <c r="C101" s="343"/>
      <c r="D101" s="343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343"/>
      <c r="C102" s="343"/>
      <c r="D102" s="343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343"/>
      <c r="C103" s="343"/>
      <c r="D103" s="343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343"/>
      <c r="C104" s="343"/>
      <c r="D104" s="343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344"/>
      <c r="C105" s="344"/>
      <c r="D105" s="344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342">
        <f>D106+P106</f>
        <v>0</v>
      </c>
      <c r="C106" s="342">
        <f>INT(D106/2)</f>
        <v>0</v>
      </c>
      <c r="D106" s="342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343"/>
      <c r="C107" s="343"/>
      <c r="D107" s="343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343"/>
      <c r="C108" s="343"/>
      <c r="D108" s="343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343"/>
      <c r="C109" s="343"/>
      <c r="D109" s="343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343"/>
      <c r="C110" s="343"/>
      <c r="D110" s="343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343"/>
      <c r="C111" s="343"/>
      <c r="D111" s="343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343"/>
      <c r="C112" s="343"/>
      <c r="D112" s="343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343"/>
      <c r="C113" s="343"/>
      <c r="D113" s="343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343"/>
      <c r="C114" s="343"/>
      <c r="D114" s="343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344"/>
      <c r="C115" s="344"/>
      <c r="D115" s="344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67</v>
      </c>
      <c r="B116" s="342">
        <f>D116+P116</f>
        <v>0</v>
      </c>
      <c r="C116" s="342">
        <f>INT(D116/2)</f>
        <v>0</v>
      </c>
      <c r="D116" s="342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343"/>
      <c r="C117" s="343"/>
      <c r="D117" s="343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343"/>
      <c r="C118" s="343"/>
      <c r="D118" s="343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343"/>
      <c r="C119" s="343"/>
      <c r="D119" s="343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343"/>
      <c r="C120" s="343"/>
      <c r="D120" s="343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343"/>
      <c r="C121" s="343"/>
      <c r="D121" s="343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343"/>
      <c r="C122" s="343"/>
      <c r="D122" s="343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343"/>
      <c r="C123" s="343"/>
      <c r="D123" s="343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343"/>
      <c r="C124" s="343"/>
      <c r="D124" s="343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344"/>
      <c r="C125" s="344"/>
      <c r="D125" s="344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3">
        <f>SUM(B16:B125)</f>
        <v>0</v>
      </c>
      <c r="C126" s="103">
        <f>SUM(C16:C125)</f>
        <v>0</v>
      </c>
      <c r="D126" s="103">
        <f>SUM(D16:D125)</f>
        <v>0</v>
      </c>
      <c r="E126" s="283"/>
      <c r="F126" s="284"/>
      <c r="G126" s="5"/>
      <c r="H126" s="52"/>
      <c r="I126" s="5"/>
      <c r="J126" s="52"/>
      <c r="K126" s="52"/>
      <c r="L126" s="5"/>
      <c r="M126" s="5"/>
      <c r="N126" s="52"/>
      <c r="O126" s="4"/>
      <c r="P126" s="34">
        <f>SUM(P16:P125)</f>
        <v>0</v>
      </c>
      <c r="Q126" s="9"/>
    </row>
    <row r="127" spans="1:17">
      <c r="A127" s="7" t="s">
        <v>69</v>
      </c>
      <c r="F127" s="7"/>
      <c r="Q127" s="7"/>
    </row>
    <row r="128" spans="1:17">
      <c r="A128" s="7"/>
      <c r="F128" s="7"/>
      <c r="Q128" s="7"/>
    </row>
  </sheetData>
  <sheetProtection algorithmName="SHA-512" hashValue="YrglS+FOXPhHSvaMyq/XLkWiftm5s6Oryq0MtMMaYbvkciCOps+UZmQG1GD6K17TlEpT0Bjt/9Ku/S/I4CHaDA==" saltValue="w/nykBf0Oa0welMlPHLppA==" spinCount="100000" sheet="1" insertRows="0" deleteRows="0"/>
  <mergeCells count="85">
    <mergeCell ref="E126:F126"/>
    <mergeCell ref="A116:A125"/>
    <mergeCell ref="B116:B125"/>
    <mergeCell ref="C116:C125"/>
    <mergeCell ref="D116:D125"/>
    <mergeCell ref="P116:P125"/>
    <mergeCell ref="P106:P115"/>
    <mergeCell ref="A106:A115"/>
    <mergeCell ref="B106:B115"/>
    <mergeCell ref="C106:C115"/>
    <mergeCell ref="D106:D115"/>
    <mergeCell ref="A96:A105"/>
    <mergeCell ref="B96:B105"/>
    <mergeCell ref="C96:C105"/>
    <mergeCell ref="D96:D105"/>
    <mergeCell ref="P96:P105"/>
    <mergeCell ref="P86:P95"/>
    <mergeCell ref="A86:A95"/>
    <mergeCell ref="B86:B95"/>
    <mergeCell ref="C86:C95"/>
    <mergeCell ref="D86:D95"/>
    <mergeCell ref="A76:A85"/>
    <mergeCell ref="B76:B85"/>
    <mergeCell ref="C76:C85"/>
    <mergeCell ref="D76:D85"/>
    <mergeCell ref="P76:P85"/>
    <mergeCell ref="P66:P75"/>
    <mergeCell ref="A66:A75"/>
    <mergeCell ref="B66:B75"/>
    <mergeCell ref="C66:C75"/>
    <mergeCell ref="D66:D75"/>
    <mergeCell ref="A56:A65"/>
    <mergeCell ref="B56:B65"/>
    <mergeCell ref="C56:C65"/>
    <mergeCell ref="D56:D65"/>
    <mergeCell ref="P56:P65"/>
    <mergeCell ref="P46:P55"/>
    <mergeCell ref="A46:A55"/>
    <mergeCell ref="B46:B55"/>
    <mergeCell ref="C46:C55"/>
    <mergeCell ref="D46:D55"/>
    <mergeCell ref="A36:A45"/>
    <mergeCell ref="B36:B45"/>
    <mergeCell ref="C36:C45"/>
    <mergeCell ref="D36:D45"/>
    <mergeCell ref="P36:P45"/>
    <mergeCell ref="P26:P35"/>
    <mergeCell ref="A26:A35"/>
    <mergeCell ref="B26:B35"/>
    <mergeCell ref="C26:C35"/>
    <mergeCell ref="D26:D35"/>
    <mergeCell ref="A16:A25"/>
    <mergeCell ref="B16:B25"/>
    <mergeCell ref="C16:C25"/>
    <mergeCell ref="D16:D25"/>
    <mergeCell ref="P16:P25"/>
    <mergeCell ref="F11:Q11"/>
    <mergeCell ref="B13:B15"/>
    <mergeCell ref="C13:C15"/>
    <mergeCell ref="D13:O13"/>
    <mergeCell ref="P13:Q13"/>
    <mergeCell ref="E14:O14"/>
    <mergeCell ref="D14:D15"/>
    <mergeCell ref="P14:P15"/>
    <mergeCell ref="Q14:Q15"/>
    <mergeCell ref="A10:E10"/>
    <mergeCell ref="F10:L10"/>
    <mergeCell ref="M10:Q10"/>
    <mergeCell ref="A7:E7"/>
    <mergeCell ref="F7:L7"/>
    <mergeCell ref="M7:Q7"/>
    <mergeCell ref="A8:E8"/>
    <mergeCell ref="F8:L8"/>
    <mergeCell ref="M8:Q8"/>
    <mergeCell ref="A2:Q2"/>
    <mergeCell ref="A3:Q3"/>
    <mergeCell ref="A5:E5"/>
    <mergeCell ref="F5:L5"/>
    <mergeCell ref="M5:Q5"/>
    <mergeCell ref="A6:E6"/>
    <mergeCell ref="F6:L6"/>
    <mergeCell ref="M6:Q6"/>
    <mergeCell ref="A9:E9"/>
    <mergeCell ref="F9:L9"/>
    <mergeCell ref="M9:Q9"/>
  </mergeCells>
  <phoneticPr fontId="1"/>
  <conditionalFormatting sqref="F11:L11">
    <cfRule type="containsText" dxfId="39" priority="8" operator="containsText" text="一致していません">
      <formula>NOT(ISERROR(SEARCH("一致していません",F11)))</formula>
    </cfRule>
  </conditionalFormatting>
  <conditionalFormatting sqref="I16:I125">
    <cfRule type="expression" dxfId="38" priority="6">
      <formula>IF(RIGHT(TEXT(I16,"0.#"),1)=".",FALSE,TRUE)</formula>
    </cfRule>
    <cfRule type="expression" dxfId="37" priority="7">
      <formula>IF(RIGHT(TEXT(I16,"0.#"),1)=".",TRUE,FALSE)</formula>
    </cfRule>
  </conditionalFormatting>
  <conditionalFormatting sqref="L16:L125">
    <cfRule type="expression" dxfId="36" priority="4">
      <formula>IF(RIGHT(TEXT(L16,"0.#"),1)=".",FALSE,TRUE)</formula>
    </cfRule>
    <cfRule type="expression" dxfId="35" priority="5">
      <formula>IF(RIGHT(TEXT(L16,"0.#"),1)=".",TRUE,FALSE)</formula>
    </cfRule>
  </conditionalFormatting>
  <conditionalFormatting sqref="F16:F125">
    <cfRule type="expression" dxfId="34" priority="3">
      <formula>AND($E16&lt;&gt;"",$F16="")</formula>
    </cfRule>
  </conditionalFormatting>
  <conditionalFormatting sqref="J16:J125">
    <cfRule type="expression" dxfId="33" priority="2">
      <formula>AND($I16&gt;0,$J16="")</formula>
    </cfRule>
  </conditionalFormatting>
  <conditionalFormatting sqref="M16:M125">
    <cfRule type="expression" dxfId="32" priority="1">
      <formula>AND($L16&gt;0,$M16="")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7"/>
  <sheetViews>
    <sheetView view="pageBreakPreview" zoomScale="85" zoomScaleNormal="100" zoomScaleSheetLayoutView="85" workbookViewId="0">
      <selection activeCell="G23" sqref="G23"/>
    </sheetView>
  </sheetViews>
  <sheetFormatPr defaultRowHeight="14.25"/>
  <cols>
    <col min="1" max="1" width="13" customWidth="1"/>
    <col min="2" max="4" width="11.625" customWidth="1"/>
    <col min="5" max="5" width="39.75" customWidth="1"/>
    <col min="6" max="6" width="11.375" customWidth="1"/>
    <col min="7" max="7" width="13.125" customWidth="1"/>
    <col min="8" max="8" width="2.375" style="11" customWidth="1"/>
    <col min="9" max="9" width="5.875" customWidth="1"/>
    <col min="10" max="10" width="3.25" style="11" bestFit="1" customWidth="1"/>
    <col min="11" max="11" width="2.375" style="11" customWidth="1"/>
    <col min="12" max="12" width="5" customWidth="1"/>
    <col min="13" max="13" width="4" customWidth="1"/>
    <col min="14" max="14" width="2.375" style="11" bestFit="1" customWidth="1"/>
    <col min="15" max="15" width="9.375" style="3" customWidth="1"/>
    <col min="16" max="16" width="9.5" bestFit="1" customWidth="1"/>
    <col min="17" max="17" width="40.625" customWidth="1"/>
  </cols>
  <sheetData>
    <row r="1" spans="1:17">
      <c r="A1" s="7" t="s">
        <v>108</v>
      </c>
      <c r="F1" s="7"/>
      <c r="Q1" s="20"/>
    </row>
    <row r="2" spans="1:17" s="22" customFormat="1" ht="20.100000000000001" customHeight="1">
      <c r="A2" s="316" t="s">
        <v>132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s="22" customFormat="1" ht="20.100000000000001" customHeight="1">
      <c r="A3" s="316" t="s">
        <v>54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</row>
    <row r="4" spans="1:17" s="23" customFormat="1" ht="20.100000000000001" customHeight="1">
      <c r="A4" s="21" t="s">
        <v>55</v>
      </c>
      <c r="F4" s="21"/>
      <c r="G4" s="24"/>
      <c r="H4" s="25"/>
      <c r="J4" s="25"/>
      <c r="K4" s="25"/>
      <c r="N4" s="25"/>
      <c r="O4" s="26"/>
      <c r="Q4" s="27"/>
    </row>
    <row r="5" spans="1:17" s="23" customFormat="1" ht="20.100000000000001" customHeight="1">
      <c r="A5" s="348" t="s">
        <v>34</v>
      </c>
      <c r="B5" s="349"/>
      <c r="C5" s="349"/>
      <c r="D5" s="349"/>
      <c r="E5" s="350"/>
      <c r="F5" s="348" t="s">
        <v>57</v>
      </c>
      <c r="G5" s="349"/>
      <c r="H5" s="349"/>
      <c r="I5" s="349"/>
      <c r="J5" s="349"/>
      <c r="K5" s="349"/>
      <c r="L5" s="350"/>
      <c r="M5" s="348" t="s">
        <v>72</v>
      </c>
      <c r="N5" s="349"/>
      <c r="O5" s="349"/>
      <c r="P5" s="349"/>
      <c r="Q5" s="350"/>
    </row>
    <row r="6" spans="1:17" s="23" customFormat="1" ht="20.100000000000001" customHeight="1">
      <c r="A6" s="351" t="s">
        <v>86</v>
      </c>
      <c r="B6" s="352"/>
      <c r="C6" s="352"/>
      <c r="D6" s="352"/>
      <c r="E6" s="353"/>
      <c r="F6" s="323">
        <f>C126</f>
        <v>0</v>
      </c>
      <c r="G6" s="324"/>
      <c r="H6" s="324"/>
      <c r="I6" s="324"/>
      <c r="J6" s="324"/>
      <c r="K6" s="324"/>
      <c r="L6" s="325"/>
      <c r="M6" s="326"/>
      <c r="N6" s="327"/>
      <c r="O6" s="327"/>
      <c r="P6" s="327"/>
      <c r="Q6" s="328"/>
    </row>
    <row r="7" spans="1:17" s="23" customFormat="1" ht="20.100000000000001" customHeight="1">
      <c r="A7" s="345" t="s">
        <v>99</v>
      </c>
      <c r="B7" s="346"/>
      <c r="C7" s="346"/>
      <c r="D7" s="346"/>
      <c r="E7" s="347"/>
      <c r="F7" s="294"/>
      <c r="G7" s="295"/>
      <c r="H7" s="295"/>
      <c r="I7" s="295"/>
      <c r="J7" s="295"/>
      <c r="K7" s="295"/>
      <c r="L7" s="296"/>
      <c r="M7" s="297"/>
      <c r="N7" s="298"/>
      <c r="O7" s="298"/>
      <c r="P7" s="298"/>
      <c r="Q7" s="299"/>
    </row>
    <row r="8" spans="1:17" s="23" customFormat="1" ht="20.100000000000001" customHeight="1">
      <c r="A8" s="345" t="s">
        <v>87</v>
      </c>
      <c r="B8" s="346"/>
      <c r="C8" s="346"/>
      <c r="D8" s="346"/>
      <c r="E8" s="347"/>
      <c r="F8" s="303"/>
      <c r="G8" s="304"/>
      <c r="H8" s="304"/>
      <c r="I8" s="304"/>
      <c r="J8" s="304"/>
      <c r="K8" s="304"/>
      <c r="L8" s="305"/>
      <c r="M8" s="297"/>
      <c r="N8" s="298"/>
      <c r="O8" s="298"/>
      <c r="P8" s="298"/>
      <c r="Q8" s="299"/>
    </row>
    <row r="9" spans="1:17" s="23" customFormat="1" ht="20.100000000000001" customHeight="1" thickBot="1">
      <c r="A9" s="357" t="s">
        <v>88</v>
      </c>
      <c r="B9" s="358"/>
      <c r="C9" s="358"/>
      <c r="D9" s="358"/>
      <c r="E9" s="359"/>
      <c r="F9" s="332"/>
      <c r="G9" s="333"/>
      <c r="H9" s="333"/>
      <c r="I9" s="333"/>
      <c r="J9" s="333"/>
      <c r="K9" s="333"/>
      <c r="L9" s="334"/>
      <c r="M9" s="300"/>
      <c r="N9" s="301"/>
      <c r="O9" s="301"/>
      <c r="P9" s="301"/>
      <c r="Q9" s="302"/>
    </row>
    <row r="10" spans="1:17" s="23" customFormat="1" ht="20.100000000000001" customHeight="1" thickTop="1">
      <c r="A10" s="354" t="s">
        <v>68</v>
      </c>
      <c r="B10" s="355"/>
      <c r="C10" s="355"/>
      <c r="D10" s="355"/>
      <c r="E10" s="356"/>
      <c r="F10" s="310">
        <f>F6+F7+F8+F9</f>
        <v>0</v>
      </c>
      <c r="G10" s="311"/>
      <c r="H10" s="311"/>
      <c r="I10" s="311"/>
      <c r="J10" s="311"/>
      <c r="K10" s="311"/>
      <c r="L10" s="312"/>
      <c r="M10" s="313"/>
      <c r="N10" s="314"/>
      <c r="O10" s="314"/>
      <c r="P10" s="314"/>
      <c r="Q10" s="315"/>
    </row>
    <row r="11" spans="1:17">
      <c r="A11" s="7"/>
      <c r="F11" s="341" t="str">
        <f>IF(F10=B126,"","　　　　　　　【入力不備です】　　　　収入合計額（F10）と支出における補助事業に要する経費の合計額（B125）が一致していません")</f>
        <v/>
      </c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</row>
    <row r="12" spans="1:17" s="23" customFormat="1" ht="15.75">
      <c r="A12" s="21" t="s">
        <v>58</v>
      </c>
      <c r="F12" s="21"/>
      <c r="H12" s="25"/>
      <c r="J12" s="25"/>
      <c r="K12" s="25"/>
      <c r="N12" s="25"/>
      <c r="O12" s="26"/>
      <c r="Q12" s="28" t="s">
        <v>84</v>
      </c>
    </row>
    <row r="13" spans="1:17" ht="27" customHeight="1">
      <c r="A13" s="42" t="s">
        <v>35</v>
      </c>
      <c r="B13" s="338" t="s">
        <v>0</v>
      </c>
      <c r="C13" s="338" t="s">
        <v>93</v>
      </c>
      <c r="D13" s="306" t="s">
        <v>1</v>
      </c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 t="s">
        <v>2</v>
      </c>
      <c r="Q13" s="306"/>
    </row>
    <row r="14" spans="1:17" ht="15" customHeight="1">
      <c r="A14" s="167"/>
      <c r="B14" s="340"/>
      <c r="C14" s="340"/>
      <c r="D14" s="338" t="s">
        <v>3</v>
      </c>
      <c r="E14" s="335" t="s">
        <v>4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7"/>
      <c r="P14" s="338" t="s">
        <v>3</v>
      </c>
      <c r="Q14" s="338" t="s">
        <v>4</v>
      </c>
    </row>
    <row r="15" spans="1:17" ht="15" customHeight="1">
      <c r="A15" s="43" t="s">
        <v>34</v>
      </c>
      <c r="B15" s="340"/>
      <c r="C15" s="340"/>
      <c r="D15" s="339"/>
      <c r="E15" s="165" t="s">
        <v>171</v>
      </c>
      <c r="F15" s="166" t="s">
        <v>167</v>
      </c>
      <c r="G15" s="176" t="s">
        <v>206</v>
      </c>
      <c r="H15" s="138"/>
      <c r="I15" s="156" t="s">
        <v>168</v>
      </c>
      <c r="J15" s="157" t="s">
        <v>169</v>
      </c>
      <c r="K15" s="138"/>
      <c r="L15" s="156" t="s">
        <v>168</v>
      </c>
      <c r="M15" s="157" t="s">
        <v>169</v>
      </c>
      <c r="N15" s="138"/>
      <c r="O15" s="139" t="s">
        <v>170</v>
      </c>
      <c r="P15" s="339"/>
      <c r="Q15" s="339"/>
    </row>
    <row r="16" spans="1:17" ht="13.5">
      <c r="A16" s="288" t="s">
        <v>109</v>
      </c>
      <c r="B16" s="342">
        <f>D16+P16</f>
        <v>0</v>
      </c>
      <c r="C16" s="342">
        <f>INT(D16/2)</f>
        <v>0</v>
      </c>
      <c r="D16" s="342">
        <f>SUM(O16:O25)</f>
        <v>0</v>
      </c>
      <c r="E16" s="158"/>
      <c r="F16" s="169"/>
      <c r="G16" s="140"/>
      <c r="H16" s="141" t="s">
        <v>119</v>
      </c>
      <c r="I16" s="142"/>
      <c r="J16" s="143"/>
      <c r="K16" s="141" t="s">
        <v>30</v>
      </c>
      <c r="L16" s="142"/>
      <c r="M16" s="143"/>
      <c r="N16" s="143" t="s">
        <v>121</v>
      </c>
      <c r="O16" s="98">
        <f>INT(G16*I16*L16)</f>
        <v>0</v>
      </c>
      <c r="P16" s="280"/>
      <c r="Q16" s="53"/>
    </row>
    <row r="17" spans="1:17" ht="13.5">
      <c r="A17" s="289"/>
      <c r="B17" s="343"/>
      <c r="C17" s="343"/>
      <c r="D17" s="343"/>
      <c r="E17" s="159"/>
      <c r="F17" s="170"/>
      <c r="G17" s="144"/>
      <c r="H17" s="145" t="s">
        <v>30</v>
      </c>
      <c r="I17" s="146"/>
      <c r="J17" s="147"/>
      <c r="K17" s="145" t="s">
        <v>30</v>
      </c>
      <c r="L17" s="146"/>
      <c r="M17" s="147"/>
      <c r="N17" s="147" t="s">
        <v>120</v>
      </c>
      <c r="O17" s="99">
        <f t="shared" ref="O17:O80" si="0">INT(G17*I17*L17)</f>
        <v>0</v>
      </c>
      <c r="P17" s="281"/>
      <c r="Q17" s="54"/>
    </row>
    <row r="18" spans="1:17" ht="13.5">
      <c r="A18" s="289"/>
      <c r="B18" s="343"/>
      <c r="C18" s="343"/>
      <c r="D18" s="343"/>
      <c r="E18" s="160"/>
      <c r="F18" s="171"/>
      <c r="G18" s="144"/>
      <c r="H18" s="145" t="s">
        <v>30</v>
      </c>
      <c r="I18" s="146"/>
      <c r="J18" s="147"/>
      <c r="K18" s="145" t="s">
        <v>30</v>
      </c>
      <c r="L18" s="146"/>
      <c r="M18" s="147"/>
      <c r="N18" s="147" t="s">
        <v>120</v>
      </c>
      <c r="O18" s="99">
        <f t="shared" si="0"/>
        <v>0</v>
      </c>
      <c r="P18" s="281"/>
      <c r="Q18" s="54"/>
    </row>
    <row r="19" spans="1:17" ht="13.5">
      <c r="A19" s="289"/>
      <c r="B19" s="343"/>
      <c r="C19" s="343"/>
      <c r="D19" s="343"/>
      <c r="E19" s="161"/>
      <c r="F19" s="172"/>
      <c r="G19" s="144"/>
      <c r="H19" s="145" t="s">
        <v>30</v>
      </c>
      <c r="I19" s="146"/>
      <c r="J19" s="147"/>
      <c r="K19" s="145" t="s">
        <v>30</v>
      </c>
      <c r="L19" s="146"/>
      <c r="M19" s="147"/>
      <c r="N19" s="147" t="s">
        <v>120</v>
      </c>
      <c r="O19" s="99">
        <f t="shared" si="0"/>
        <v>0</v>
      </c>
      <c r="P19" s="281"/>
      <c r="Q19" s="54"/>
    </row>
    <row r="20" spans="1:17" ht="13.5">
      <c r="A20" s="289"/>
      <c r="B20" s="343"/>
      <c r="C20" s="343"/>
      <c r="D20" s="343"/>
      <c r="E20" s="159"/>
      <c r="F20" s="170"/>
      <c r="G20" s="144"/>
      <c r="H20" s="145" t="s">
        <v>30</v>
      </c>
      <c r="I20" s="146"/>
      <c r="J20" s="147"/>
      <c r="K20" s="145" t="s">
        <v>30</v>
      </c>
      <c r="L20" s="146"/>
      <c r="M20" s="147"/>
      <c r="N20" s="147" t="s">
        <v>120</v>
      </c>
      <c r="O20" s="100">
        <f t="shared" si="0"/>
        <v>0</v>
      </c>
      <c r="P20" s="281"/>
      <c r="Q20" s="54"/>
    </row>
    <row r="21" spans="1:17" ht="13.5">
      <c r="A21" s="289"/>
      <c r="B21" s="343"/>
      <c r="C21" s="343"/>
      <c r="D21" s="343"/>
      <c r="E21" s="159"/>
      <c r="F21" s="170"/>
      <c r="G21" s="144"/>
      <c r="H21" s="145" t="s">
        <v>30</v>
      </c>
      <c r="I21" s="146"/>
      <c r="J21" s="147"/>
      <c r="K21" s="145" t="s">
        <v>30</v>
      </c>
      <c r="L21" s="146"/>
      <c r="M21" s="147"/>
      <c r="N21" s="147" t="s">
        <v>120</v>
      </c>
      <c r="O21" s="101">
        <f t="shared" si="0"/>
        <v>0</v>
      </c>
      <c r="P21" s="281"/>
      <c r="Q21" s="54"/>
    </row>
    <row r="22" spans="1:17" ht="13.5">
      <c r="A22" s="289"/>
      <c r="B22" s="343"/>
      <c r="C22" s="343"/>
      <c r="D22" s="343"/>
      <c r="E22" s="159"/>
      <c r="F22" s="170"/>
      <c r="G22" s="144"/>
      <c r="H22" s="145" t="s">
        <v>30</v>
      </c>
      <c r="I22" s="146"/>
      <c r="J22" s="147"/>
      <c r="K22" s="145" t="s">
        <v>30</v>
      </c>
      <c r="L22" s="146"/>
      <c r="M22" s="147"/>
      <c r="N22" s="147" t="s">
        <v>120</v>
      </c>
      <c r="O22" s="99">
        <f t="shared" si="0"/>
        <v>0</v>
      </c>
      <c r="P22" s="281"/>
      <c r="Q22" s="54"/>
    </row>
    <row r="23" spans="1:17" ht="13.5">
      <c r="A23" s="289"/>
      <c r="B23" s="343"/>
      <c r="C23" s="343"/>
      <c r="D23" s="343"/>
      <c r="E23" s="159"/>
      <c r="F23" s="170"/>
      <c r="G23" s="144"/>
      <c r="H23" s="145" t="s">
        <v>30</v>
      </c>
      <c r="I23" s="146"/>
      <c r="J23" s="147"/>
      <c r="K23" s="145" t="s">
        <v>30</v>
      </c>
      <c r="L23" s="146"/>
      <c r="M23" s="147"/>
      <c r="N23" s="147" t="s">
        <v>120</v>
      </c>
      <c r="O23" s="99">
        <f t="shared" si="0"/>
        <v>0</v>
      </c>
      <c r="P23" s="281"/>
      <c r="Q23" s="54"/>
    </row>
    <row r="24" spans="1:17" ht="13.5">
      <c r="A24" s="289"/>
      <c r="B24" s="343"/>
      <c r="C24" s="343"/>
      <c r="D24" s="343"/>
      <c r="E24" s="159"/>
      <c r="F24" s="170"/>
      <c r="G24" s="144"/>
      <c r="H24" s="145" t="s">
        <v>30</v>
      </c>
      <c r="I24" s="146"/>
      <c r="J24" s="147"/>
      <c r="K24" s="145" t="s">
        <v>30</v>
      </c>
      <c r="L24" s="146"/>
      <c r="M24" s="147"/>
      <c r="N24" s="147" t="s">
        <v>120</v>
      </c>
      <c r="O24" s="99">
        <f t="shared" si="0"/>
        <v>0</v>
      </c>
      <c r="P24" s="281"/>
      <c r="Q24" s="54"/>
    </row>
    <row r="25" spans="1:17" ht="13.5">
      <c r="A25" s="290"/>
      <c r="B25" s="344"/>
      <c r="C25" s="344"/>
      <c r="D25" s="344"/>
      <c r="E25" s="162"/>
      <c r="F25" s="173"/>
      <c r="G25" s="148"/>
      <c r="H25" s="149" t="s">
        <v>30</v>
      </c>
      <c r="I25" s="150"/>
      <c r="J25" s="151"/>
      <c r="K25" s="149" t="s">
        <v>30</v>
      </c>
      <c r="L25" s="150"/>
      <c r="M25" s="151"/>
      <c r="N25" s="151" t="s">
        <v>120</v>
      </c>
      <c r="O25" s="100">
        <f t="shared" si="0"/>
        <v>0</v>
      </c>
      <c r="P25" s="282"/>
      <c r="Q25" s="55"/>
    </row>
    <row r="26" spans="1:17" ht="13.5">
      <c r="A26" s="288" t="s">
        <v>110</v>
      </c>
      <c r="B26" s="342">
        <f>D26+P26</f>
        <v>0</v>
      </c>
      <c r="C26" s="342">
        <f>INT(D26/2)</f>
        <v>0</v>
      </c>
      <c r="D26" s="342">
        <f>SUM(O26:O35)</f>
        <v>0</v>
      </c>
      <c r="E26" s="158"/>
      <c r="F26" s="169"/>
      <c r="G26" s="140"/>
      <c r="H26" s="141" t="s">
        <v>30</v>
      </c>
      <c r="I26" s="142"/>
      <c r="J26" s="143"/>
      <c r="K26" s="141" t="s">
        <v>30</v>
      </c>
      <c r="L26" s="142"/>
      <c r="M26" s="143"/>
      <c r="N26" s="143" t="s">
        <v>120</v>
      </c>
      <c r="O26" s="98">
        <f t="shared" si="0"/>
        <v>0</v>
      </c>
      <c r="P26" s="280"/>
      <c r="Q26" s="53"/>
    </row>
    <row r="27" spans="1:17" ht="13.5">
      <c r="A27" s="289"/>
      <c r="B27" s="343"/>
      <c r="C27" s="343"/>
      <c r="D27" s="343"/>
      <c r="E27" s="159"/>
      <c r="F27" s="170"/>
      <c r="G27" s="144"/>
      <c r="H27" s="145" t="s">
        <v>30</v>
      </c>
      <c r="I27" s="146"/>
      <c r="J27" s="147"/>
      <c r="K27" s="145" t="s">
        <v>30</v>
      </c>
      <c r="L27" s="146"/>
      <c r="M27" s="147"/>
      <c r="N27" s="147" t="s">
        <v>120</v>
      </c>
      <c r="O27" s="99">
        <f t="shared" si="0"/>
        <v>0</v>
      </c>
      <c r="P27" s="281"/>
      <c r="Q27" s="54"/>
    </row>
    <row r="28" spans="1:17" ht="13.5">
      <c r="A28" s="289"/>
      <c r="B28" s="343"/>
      <c r="C28" s="343"/>
      <c r="D28" s="343"/>
      <c r="E28" s="160"/>
      <c r="F28" s="171"/>
      <c r="G28" s="144"/>
      <c r="H28" s="145" t="s">
        <v>30</v>
      </c>
      <c r="I28" s="146"/>
      <c r="J28" s="147"/>
      <c r="K28" s="145" t="s">
        <v>30</v>
      </c>
      <c r="L28" s="146"/>
      <c r="M28" s="147"/>
      <c r="N28" s="147" t="s">
        <v>120</v>
      </c>
      <c r="O28" s="99">
        <f t="shared" si="0"/>
        <v>0</v>
      </c>
      <c r="P28" s="281"/>
      <c r="Q28" s="54"/>
    </row>
    <row r="29" spans="1:17" ht="13.5">
      <c r="A29" s="289"/>
      <c r="B29" s="343"/>
      <c r="C29" s="343"/>
      <c r="D29" s="343"/>
      <c r="E29" s="161"/>
      <c r="F29" s="172"/>
      <c r="G29" s="144"/>
      <c r="H29" s="145" t="s">
        <v>30</v>
      </c>
      <c r="I29" s="146"/>
      <c r="J29" s="147"/>
      <c r="K29" s="145" t="s">
        <v>30</v>
      </c>
      <c r="L29" s="146"/>
      <c r="M29" s="147"/>
      <c r="N29" s="147" t="s">
        <v>120</v>
      </c>
      <c r="O29" s="99">
        <f t="shared" si="0"/>
        <v>0</v>
      </c>
      <c r="P29" s="281"/>
      <c r="Q29" s="54"/>
    </row>
    <row r="30" spans="1:17" ht="13.5">
      <c r="A30" s="289"/>
      <c r="B30" s="343"/>
      <c r="C30" s="343"/>
      <c r="D30" s="343"/>
      <c r="E30" s="159"/>
      <c r="F30" s="170"/>
      <c r="G30" s="144"/>
      <c r="H30" s="145" t="s">
        <v>30</v>
      </c>
      <c r="I30" s="146"/>
      <c r="J30" s="147"/>
      <c r="K30" s="145" t="s">
        <v>30</v>
      </c>
      <c r="L30" s="146"/>
      <c r="M30" s="147"/>
      <c r="N30" s="147" t="s">
        <v>120</v>
      </c>
      <c r="O30" s="100">
        <f t="shared" si="0"/>
        <v>0</v>
      </c>
      <c r="P30" s="281"/>
      <c r="Q30" s="54"/>
    </row>
    <row r="31" spans="1:17" ht="13.5">
      <c r="A31" s="289"/>
      <c r="B31" s="343"/>
      <c r="C31" s="343"/>
      <c r="D31" s="343"/>
      <c r="E31" s="159"/>
      <c r="F31" s="170"/>
      <c r="G31" s="144"/>
      <c r="H31" s="145" t="s">
        <v>30</v>
      </c>
      <c r="I31" s="146"/>
      <c r="J31" s="147"/>
      <c r="K31" s="145" t="s">
        <v>30</v>
      </c>
      <c r="L31" s="146"/>
      <c r="M31" s="147"/>
      <c r="N31" s="147" t="s">
        <v>120</v>
      </c>
      <c r="O31" s="101">
        <f t="shared" si="0"/>
        <v>0</v>
      </c>
      <c r="P31" s="281"/>
      <c r="Q31" s="54"/>
    </row>
    <row r="32" spans="1:17" ht="13.5">
      <c r="A32" s="289"/>
      <c r="B32" s="343"/>
      <c r="C32" s="343"/>
      <c r="D32" s="343"/>
      <c r="E32" s="159"/>
      <c r="F32" s="170"/>
      <c r="G32" s="144"/>
      <c r="H32" s="145" t="s">
        <v>30</v>
      </c>
      <c r="I32" s="146"/>
      <c r="J32" s="147"/>
      <c r="K32" s="145" t="s">
        <v>30</v>
      </c>
      <c r="L32" s="146"/>
      <c r="M32" s="147"/>
      <c r="N32" s="147" t="s">
        <v>120</v>
      </c>
      <c r="O32" s="99">
        <f t="shared" si="0"/>
        <v>0</v>
      </c>
      <c r="P32" s="281"/>
      <c r="Q32" s="54"/>
    </row>
    <row r="33" spans="1:17" ht="13.5">
      <c r="A33" s="289"/>
      <c r="B33" s="343"/>
      <c r="C33" s="343"/>
      <c r="D33" s="343"/>
      <c r="E33" s="159"/>
      <c r="F33" s="170"/>
      <c r="G33" s="144"/>
      <c r="H33" s="145" t="s">
        <v>30</v>
      </c>
      <c r="I33" s="146"/>
      <c r="J33" s="147"/>
      <c r="K33" s="145" t="s">
        <v>30</v>
      </c>
      <c r="L33" s="146"/>
      <c r="M33" s="147"/>
      <c r="N33" s="147" t="s">
        <v>120</v>
      </c>
      <c r="O33" s="99">
        <f t="shared" si="0"/>
        <v>0</v>
      </c>
      <c r="P33" s="281"/>
      <c r="Q33" s="54"/>
    </row>
    <row r="34" spans="1:17" ht="13.5">
      <c r="A34" s="289"/>
      <c r="B34" s="343"/>
      <c r="C34" s="343"/>
      <c r="D34" s="343"/>
      <c r="E34" s="159"/>
      <c r="F34" s="170"/>
      <c r="G34" s="144"/>
      <c r="H34" s="145" t="s">
        <v>30</v>
      </c>
      <c r="I34" s="146"/>
      <c r="J34" s="147"/>
      <c r="K34" s="145" t="s">
        <v>30</v>
      </c>
      <c r="L34" s="146"/>
      <c r="M34" s="147"/>
      <c r="N34" s="147" t="s">
        <v>120</v>
      </c>
      <c r="O34" s="99">
        <f t="shared" si="0"/>
        <v>0</v>
      </c>
      <c r="P34" s="281"/>
      <c r="Q34" s="54"/>
    </row>
    <row r="35" spans="1:17" ht="13.5">
      <c r="A35" s="290"/>
      <c r="B35" s="344"/>
      <c r="C35" s="344"/>
      <c r="D35" s="344"/>
      <c r="E35" s="162"/>
      <c r="F35" s="173"/>
      <c r="G35" s="148"/>
      <c r="H35" s="149" t="s">
        <v>30</v>
      </c>
      <c r="I35" s="150"/>
      <c r="J35" s="151"/>
      <c r="K35" s="149" t="s">
        <v>30</v>
      </c>
      <c r="L35" s="150"/>
      <c r="M35" s="151"/>
      <c r="N35" s="151" t="s">
        <v>120</v>
      </c>
      <c r="O35" s="100">
        <f t="shared" si="0"/>
        <v>0</v>
      </c>
      <c r="P35" s="282"/>
      <c r="Q35" s="55"/>
    </row>
    <row r="36" spans="1:17" ht="13.5">
      <c r="A36" s="288" t="s">
        <v>59</v>
      </c>
      <c r="B36" s="342">
        <f>D36+P36</f>
        <v>0</v>
      </c>
      <c r="C36" s="342">
        <f>INT(D36/2)</f>
        <v>0</v>
      </c>
      <c r="D36" s="342">
        <f>SUM(O36:O45)</f>
        <v>0</v>
      </c>
      <c r="E36" s="158"/>
      <c r="F36" s="169"/>
      <c r="G36" s="140"/>
      <c r="H36" s="141" t="s">
        <v>30</v>
      </c>
      <c r="I36" s="142"/>
      <c r="J36" s="143"/>
      <c r="K36" s="141" t="s">
        <v>30</v>
      </c>
      <c r="L36" s="142"/>
      <c r="M36" s="143"/>
      <c r="N36" s="143" t="s">
        <v>120</v>
      </c>
      <c r="O36" s="98">
        <f t="shared" si="0"/>
        <v>0</v>
      </c>
      <c r="P36" s="280"/>
      <c r="Q36" s="53"/>
    </row>
    <row r="37" spans="1:17" ht="13.5">
      <c r="A37" s="289"/>
      <c r="B37" s="343"/>
      <c r="C37" s="343"/>
      <c r="D37" s="343"/>
      <c r="E37" s="159"/>
      <c r="F37" s="170"/>
      <c r="G37" s="144"/>
      <c r="H37" s="145" t="s">
        <v>30</v>
      </c>
      <c r="I37" s="146"/>
      <c r="J37" s="147"/>
      <c r="K37" s="145" t="s">
        <v>30</v>
      </c>
      <c r="L37" s="146"/>
      <c r="M37" s="147"/>
      <c r="N37" s="147" t="s">
        <v>120</v>
      </c>
      <c r="O37" s="99">
        <f t="shared" si="0"/>
        <v>0</v>
      </c>
      <c r="P37" s="281"/>
      <c r="Q37" s="54"/>
    </row>
    <row r="38" spans="1:17" ht="13.5">
      <c r="A38" s="289"/>
      <c r="B38" s="343"/>
      <c r="C38" s="343"/>
      <c r="D38" s="343"/>
      <c r="E38" s="160"/>
      <c r="F38" s="171"/>
      <c r="G38" s="144"/>
      <c r="H38" s="145" t="s">
        <v>30</v>
      </c>
      <c r="I38" s="146"/>
      <c r="J38" s="147"/>
      <c r="K38" s="145" t="s">
        <v>30</v>
      </c>
      <c r="L38" s="146"/>
      <c r="M38" s="147"/>
      <c r="N38" s="147" t="s">
        <v>120</v>
      </c>
      <c r="O38" s="99">
        <f t="shared" si="0"/>
        <v>0</v>
      </c>
      <c r="P38" s="281"/>
      <c r="Q38" s="54"/>
    </row>
    <row r="39" spans="1:17" ht="13.5">
      <c r="A39" s="289"/>
      <c r="B39" s="343"/>
      <c r="C39" s="343"/>
      <c r="D39" s="343"/>
      <c r="E39" s="161"/>
      <c r="F39" s="172"/>
      <c r="G39" s="144"/>
      <c r="H39" s="145" t="s">
        <v>30</v>
      </c>
      <c r="I39" s="146"/>
      <c r="J39" s="147"/>
      <c r="K39" s="145" t="s">
        <v>30</v>
      </c>
      <c r="L39" s="146"/>
      <c r="M39" s="147"/>
      <c r="N39" s="147" t="s">
        <v>120</v>
      </c>
      <c r="O39" s="99">
        <f t="shared" si="0"/>
        <v>0</v>
      </c>
      <c r="P39" s="281"/>
      <c r="Q39" s="54"/>
    </row>
    <row r="40" spans="1:17" ht="13.5">
      <c r="A40" s="289"/>
      <c r="B40" s="343"/>
      <c r="C40" s="343"/>
      <c r="D40" s="343"/>
      <c r="E40" s="159"/>
      <c r="F40" s="170"/>
      <c r="G40" s="144"/>
      <c r="H40" s="145" t="s">
        <v>30</v>
      </c>
      <c r="I40" s="146"/>
      <c r="J40" s="147"/>
      <c r="K40" s="145" t="s">
        <v>30</v>
      </c>
      <c r="L40" s="146"/>
      <c r="M40" s="147"/>
      <c r="N40" s="147" t="s">
        <v>120</v>
      </c>
      <c r="O40" s="100">
        <f t="shared" si="0"/>
        <v>0</v>
      </c>
      <c r="P40" s="281"/>
      <c r="Q40" s="54"/>
    </row>
    <row r="41" spans="1:17" ht="13.5">
      <c r="A41" s="289"/>
      <c r="B41" s="343"/>
      <c r="C41" s="343"/>
      <c r="D41" s="343"/>
      <c r="E41" s="159"/>
      <c r="F41" s="170"/>
      <c r="G41" s="144"/>
      <c r="H41" s="145" t="s">
        <v>30</v>
      </c>
      <c r="I41" s="146"/>
      <c r="J41" s="147"/>
      <c r="K41" s="145" t="s">
        <v>30</v>
      </c>
      <c r="L41" s="146"/>
      <c r="M41" s="147"/>
      <c r="N41" s="147" t="s">
        <v>120</v>
      </c>
      <c r="O41" s="101">
        <f t="shared" si="0"/>
        <v>0</v>
      </c>
      <c r="P41" s="281"/>
      <c r="Q41" s="54"/>
    </row>
    <row r="42" spans="1:17" ht="13.5">
      <c r="A42" s="289"/>
      <c r="B42" s="343"/>
      <c r="C42" s="343"/>
      <c r="D42" s="343"/>
      <c r="E42" s="159"/>
      <c r="F42" s="170"/>
      <c r="G42" s="144"/>
      <c r="H42" s="145" t="s">
        <v>30</v>
      </c>
      <c r="I42" s="146"/>
      <c r="J42" s="147"/>
      <c r="K42" s="145" t="s">
        <v>30</v>
      </c>
      <c r="L42" s="146"/>
      <c r="M42" s="147"/>
      <c r="N42" s="147" t="s">
        <v>120</v>
      </c>
      <c r="O42" s="99">
        <f t="shared" si="0"/>
        <v>0</v>
      </c>
      <c r="P42" s="281"/>
      <c r="Q42" s="54"/>
    </row>
    <row r="43" spans="1:17" ht="13.5">
      <c r="A43" s="289"/>
      <c r="B43" s="343"/>
      <c r="C43" s="343"/>
      <c r="D43" s="343"/>
      <c r="E43" s="159"/>
      <c r="F43" s="170"/>
      <c r="G43" s="144"/>
      <c r="H43" s="145" t="s">
        <v>30</v>
      </c>
      <c r="I43" s="146"/>
      <c r="J43" s="147"/>
      <c r="K43" s="145" t="s">
        <v>30</v>
      </c>
      <c r="L43" s="146"/>
      <c r="M43" s="147"/>
      <c r="N43" s="147" t="s">
        <v>120</v>
      </c>
      <c r="O43" s="99">
        <f t="shared" si="0"/>
        <v>0</v>
      </c>
      <c r="P43" s="281"/>
      <c r="Q43" s="54"/>
    </row>
    <row r="44" spans="1:17" ht="13.5">
      <c r="A44" s="289"/>
      <c r="B44" s="343"/>
      <c r="C44" s="343"/>
      <c r="D44" s="343"/>
      <c r="E44" s="159"/>
      <c r="F44" s="170"/>
      <c r="G44" s="144"/>
      <c r="H44" s="145" t="s">
        <v>30</v>
      </c>
      <c r="I44" s="146"/>
      <c r="J44" s="147"/>
      <c r="K44" s="145" t="s">
        <v>30</v>
      </c>
      <c r="L44" s="146"/>
      <c r="M44" s="147"/>
      <c r="N44" s="147" t="s">
        <v>120</v>
      </c>
      <c r="O44" s="99">
        <f t="shared" si="0"/>
        <v>0</v>
      </c>
      <c r="P44" s="281"/>
      <c r="Q44" s="54"/>
    </row>
    <row r="45" spans="1:17" ht="13.5">
      <c r="A45" s="290"/>
      <c r="B45" s="344"/>
      <c r="C45" s="344"/>
      <c r="D45" s="344"/>
      <c r="E45" s="162"/>
      <c r="F45" s="173"/>
      <c r="G45" s="152"/>
      <c r="H45" s="153" t="s">
        <v>30</v>
      </c>
      <c r="I45" s="150"/>
      <c r="J45" s="154"/>
      <c r="K45" s="153" t="s">
        <v>30</v>
      </c>
      <c r="L45" s="150"/>
      <c r="M45" s="154"/>
      <c r="N45" s="154" t="s">
        <v>120</v>
      </c>
      <c r="O45" s="102">
        <f t="shared" si="0"/>
        <v>0</v>
      </c>
      <c r="P45" s="282"/>
      <c r="Q45" s="55"/>
    </row>
    <row r="46" spans="1:17" ht="13.5">
      <c r="A46" s="288" t="s">
        <v>61</v>
      </c>
      <c r="B46" s="342">
        <f>D46+P46</f>
        <v>0</v>
      </c>
      <c r="C46" s="342">
        <f>INT(D46/2)</f>
        <v>0</v>
      </c>
      <c r="D46" s="342">
        <f>SUM(O46:O55)</f>
        <v>0</v>
      </c>
      <c r="E46" s="158"/>
      <c r="F46" s="169"/>
      <c r="G46" s="140"/>
      <c r="H46" s="141" t="s">
        <v>30</v>
      </c>
      <c r="I46" s="142"/>
      <c r="J46" s="143"/>
      <c r="K46" s="141" t="s">
        <v>30</v>
      </c>
      <c r="L46" s="142"/>
      <c r="M46" s="143"/>
      <c r="N46" s="143" t="s">
        <v>120</v>
      </c>
      <c r="O46" s="98">
        <f t="shared" si="0"/>
        <v>0</v>
      </c>
      <c r="P46" s="280"/>
      <c r="Q46" s="53"/>
    </row>
    <row r="47" spans="1:17" ht="13.5">
      <c r="A47" s="289"/>
      <c r="B47" s="343"/>
      <c r="C47" s="343"/>
      <c r="D47" s="343"/>
      <c r="E47" s="159"/>
      <c r="F47" s="170"/>
      <c r="G47" s="144"/>
      <c r="H47" s="145" t="s">
        <v>30</v>
      </c>
      <c r="I47" s="146"/>
      <c r="J47" s="147"/>
      <c r="K47" s="145" t="s">
        <v>30</v>
      </c>
      <c r="L47" s="146"/>
      <c r="M47" s="147"/>
      <c r="N47" s="147" t="s">
        <v>120</v>
      </c>
      <c r="O47" s="99">
        <f t="shared" si="0"/>
        <v>0</v>
      </c>
      <c r="P47" s="281"/>
      <c r="Q47" s="54"/>
    </row>
    <row r="48" spans="1:17" ht="13.5">
      <c r="A48" s="289"/>
      <c r="B48" s="343"/>
      <c r="C48" s="343"/>
      <c r="D48" s="343"/>
      <c r="E48" s="159"/>
      <c r="F48" s="170"/>
      <c r="G48" s="144"/>
      <c r="H48" s="145" t="s">
        <v>30</v>
      </c>
      <c r="I48" s="146"/>
      <c r="J48" s="147"/>
      <c r="K48" s="145" t="s">
        <v>30</v>
      </c>
      <c r="L48" s="146"/>
      <c r="M48" s="147"/>
      <c r="N48" s="147" t="s">
        <v>120</v>
      </c>
      <c r="O48" s="99">
        <f t="shared" si="0"/>
        <v>0</v>
      </c>
      <c r="P48" s="281"/>
      <c r="Q48" s="54"/>
    </row>
    <row r="49" spans="1:17" ht="13.5">
      <c r="A49" s="289"/>
      <c r="B49" s="343"/>
      <c r="C49" s="343"/>
      <c r="D49" s="343"/>
      <c r="E49" s="159"/>
      <c r="F49" s="170"/>
      <c r="G49" s="144"/>
      <c r="H49" s="145" t="s">
        <v>30</v>
      </c>
      <c r="I49" s="146"/>
      <c r="J49" s="147"/>
      <c r="K49" s="145" t="s">
        <v>30</v>
      </c>
      <c r="L49" s="146"/>
      <c r="M49" s="147"/>
      <c r="N49" s="147" t="s">
        <v>120</v>
      </c>
      <c r="O49" s="99">
        <f t="shared" si="0"/>
        <v>0</v>
      </c>
      <c r="P49" s="281"/>
      <c r="Q49" s="54"/>
    </row>
    <row r="50" spans="1:17" ht="13.5">
      <c r="A50" s="289"/>
      <c r="B50" s="343"/>
      <c r="C50" s="343"/>
      <c r="D50" s="343"/>
      <c r="E50" s="160"/>
      <c r="F50" s="171"/>
      <c r="G50" s="144"/>
      <c r="H50" s="145" t="s">
        <v>30</v>
      </c>
      <c r="I50" s="146"/>
      <c r="J50" s="147"/>
      <c r="K50" s="145" t="s">
        <v>30</v>
      </c>
      <c r="L50" s="146"/>
      <c r="M50" s="147"/>
      <c r="N50" s="147" t="s">
        <v>120</v>
      </c>
      <c r="O50" s="100">
        <f t="shared" si="0"/>
        <v>0</v>
      </c>
      <c r="P50" s="281"/>
      <c r="Q50" s="54"/>
    </row>
    <row r="51" spans="1:17" ht="13.5">
      <c r="A51" s="289"/>
      <c r="B51" s="343"/>
      <c r="C51" s="343"/>
      <c r="D51" s="343"/>
      <c r="E51" s="159"/>
      <c r="F51" s="170"/>
      <c r="G51" s="144"/>
      <c r="H51" s="145" t="s">
        <v>30</v>
      </c>
      <c r="I51" s="146"/>
      <c r="J51" s="147"/>
      <c r="K51" s="145" t="s">
        <v>30</v>
      </c>
      <c r="L51" s="146"/>
      <c r="M51" s="147"/>
      <c r="N51" s="147" t="s">
        <v>120</v>
      </c>
      <c r="O51" s="101">
        <f t="shared" si="0"/>
        <v>0</v>
      </c>
      <c r="P51" s="281"/>
      <c r="Q51" s="54"/>
    </row>
    <row r="52" spans="1:17" ht="13.5">
      <c r="A52" s="289"/>
      <c r="B52" s="343"/>
      <c r="C52" s="343"/>
      <c r="D52" s="343"/>
      <c r="E52" s="159"/>
      <c r="F52" s="170"/>
      <c r="G52" s="144"/>
      <c r="H52" s="145" t="s">
        <v>30</v>
      </c>
      <c r="I52" s="146"/>
      <c r="J52" s="147"/>
      <c r="K52" s="145" t="s">
        <v>30</v>
      </c>
      <c r="L52" s="146"/>
      <c r="M52" s="147"/>
      <c r="N52" s="147" t="s">
        <v>120</v>
      </c>
      <c r="O52" s="99">
        <f t="shared" si="0"/>
        <v>0</v>
      </c>
      <c r="P52" s="281"/>
      <c r="Q52" s="54"/>
    </row>
    <row r="53" spans="1:17" ht="13.5">
      <c r="A53" s="289"/>
      <c r="B53" s="343"/>
      <c r="C53" s="343"/>
      <c r="D53" s="343"/>
      <c r="E53" s="159"/>
      <c r="F53" s="170"/>
      <c r="G53" s="144"/>
      <c r="H53" s="145" t="s">
        <v>30</v>
      </c>
      <c r="I53" s="146"/>
      <c r="J53" s="147"/>
      <c r="K53" s="145" t="s">
        <v>30</v>
      </c>
      <c r="L53" s="146"/>
      <c r="M53" s="147"/>
      <c r="N53" s="147" t="s">
        <v>120</v>
      </c>
      <c r="O53" s="99">
        <f t="shared" si="0"/>
        <v>0</v>
      </c>
      <c r="P53" s="281"/>
      <c r="Q53" s="54"/>
    </row>
    <row r="54" spans="1:17" ht="13.5">
      <c r="A54" s="289"/>
      <c r="B54" s="343"/>
      <c r="C54" s="343"/>
      <c r="D54" s="343"/>
      <c r="E54" s="159"/>
      <c r="F54" s="170"/>
      <c r="G54" s="144"/>
      <c r="H54" s="145" t="s">
        <v>30</v>
      </c>
      <c r="I54" s="146"/>
      <c r="J54" s="147"/>
      <c r="K54" s="145" t="s">
        <v>30</v>
      </c>
      <c r="L54" s="146"/>
      <c r="M54" s="147"/>
      <c r="N54" s="147" t="s">
        <v>120</v>
      </c>
      <c r="O54" s="99">
        <f t="shared" si="0"/>
        <v>0</v>
      </c>
      <c r="P54" s="281"/>
      <c r="Q54" s="54"/>
    </row>
    <row r="55" spans="1:17" ht="13.5">
      <c r="A55" s="290"/>
      <c r="B55" s="344"/>
      <c r="C55" s="344"/>
      <c r="D55" s="344"/>
      <c r="E55" s="162"/>
      <c r="F55" s="173"/>
      <c r="G55" s="148"/>
      <c r="H55" s="149" t="s">
        <v>30</v>
      </c>
      <c r="I55" s="150"/>
      <c r="J55" s="151"/>
      <c r="K55" s="149" t="s">
        <v>30</v>
      </c>
      <c r="L55" s="150"/>
      <c r="M55" s="151"/>
      <c r="N55" s="151" t="s">
        <v>120</v>
      </c>
      <c r="O55" s="100">
        <f t="shared" si="0"/>
        <v>0</v>
      </c>
      <c r="P55" s="282"/>
      <c r="Q55" s="55"/>
    </row>
    <row r="56" spans="1:17" ht="13.5">
      <c r="A56" s="288" t="s">
        <v>62</v>
      </c>
      <c r="B56" s="342">
        <f>D56+P56</f>
        <v>0</v>
      </c>
      <c r="C56" s="342">
        <f>INT(D56/2)</f>
        <v>0</v>
      </c>
      <c r="D56" s="342">
        <f>SUM(O56:O65)</f>
        <v>0</v>
      </c>
      <c r="E56" s="163"/>
      <c r="F56" s="174"/>
      <c r="G56" s="140"/>
      <c r="H56" s="141" t="s">
        <v>30</v>
      </c>
      <c r="I56" s="142"/>
      <c r="J56" s="143"/>
      <c r="K56" s="141" t="s">
        <v>30</v>
      </c>
      <c r="L56" s="142"/>
      <c r="M56" s="143"/>
      <c r="N56" s="143" t="s">
        <v>120</v>
      </c>
      <c r="O56" s="98">
        <f t="shared" si="0"/>
        <v>0</v>
      </c>
      <c r="P56" s="280"/>
      <c r="Q56" s="53"/>
    </row>
    <row r="57" spans="1:17" ht="13.5">
      <c r="A57" s="289"/>
      <c r="B57" s="343"/>
      <c r="C57" s="343"/>
      <c r="D57" s="343"/>
      <c r="E57" s="159"/>
      <c r="F57" s="170"/>
      <c r="G57" s="144"/>
      <c r="H57" s="145" t="s">
        <v>30</v>
      </c>
      <c r="I57" s="146"/>
      <c r="J57" s="147"/>
      <c r="K57" s="145" t="s">
        <v>30</v>
      </c>
      <c r="L57" s="146"/>
      <c r="M57" s="147"/>
      <c r="N57" s="147" t="s">
        <v>120</v>
      </c>
      <c r="O57" s="99">
        <f t="shared" si="0"/>
        <v>0</v>
      </c>
      <c r="P57" s="281"/>
      <c r="Q57" s="54"/>
    </row>
    <row r="58" spans="1:17" ht="13.5">
      <c r="A58" s="289"/>
      <c r="B58" s="343"/>
      <c r="C58" s="343"/>
      <c r="D58" s="343"/>
      <c r="E58" s="160"/>
      <c r="F58" s="171"/>
      <c r="G58" s="144"/>
      <c r="H58" s="145" t="s">
        <v>30</v>
      </c>
      <c r="I58" s="146"/>
      <c r="J58" s="147"/>
      <c r="K58" s="145" t="s">
        <v>30</v>
      </c>
      <c r="L58" s="146"/>
      <c r="M58" s="147"/>
      <c r="N58" s="147" t="s">
        <v>120</v>
      </c>
      <c r="O58" s="99">
        <f t="shared" si="0"/>
        <v>0</v>
      </c>
      <c r="P58" s="281"/>
      <c r="Q58" s="54"/>
    </row>
    <row r="59" spans="1:17" ht="13.5">
      <c r="A59" s="289"/>
      <c r="B59" s="343"/>
      <c r="C59" s="343"/>
      <c r="D59" s="343"/>
      <c r="E59" s="159"/>
      <c r="F59" s="170"/>
      <c r="G59" s="144"/>
      <c r="H59" s="145" t="s">
        <v>30</v>
      </c>
      <c r="I59" s="146"/>
      <c r="J59" s="147"/>
      <c r="K59" s="145" t="s">
        <v>30</v>
      </c>
      <c r="L59" s="146"/>
      <c r="M59" s="147"/>
      <c r="N59" s="147" t="s">
        <v>120</v>
      </c>
      <c r="O59" s="99">
        <f t="shared" si="0"/>
        <v>0</v>
      </c>
      <c r="P59" s="281"/>
      <c r="Q59" s="54"/>
    </row>
    <row r="60" spans="1:17" ht="13.5">
      <c r="A60" s="289"/>
      <c r="B60" s="343"/>
      <c r="C60" s="343"/>
      <c r="D60" s="343"/>
      <c r="E60" s="159"/>
      <c r="F60" s="170"/>
      <c r="G60" s="144"/>
      <c r="H60" s="145" t="s">
        <v>30</v>
      </c>
      <c r="I60" s="146"/>
      <c r="J60" s="147"/>
      <c r="K60" s="145" t="s">
        <v>30</v>
      </c>
      <c r="L60" s="146"/>
      <c r="M60" s="147"/>
      <c r="N60" s="147" t="s">
        <v>120</v>
      </c>
      <c r="O60" s="100">
        <f t="shared" si="0"/>
        <v>0</v>
      </c>
      <c r="P60" s="281"/>
      <c r="Q60" s="54"/>
    </row>
    <row r="61" spans="1:17" ht="13.5">
      <c r="A61" s="289"/>
      <c r="B61" s="343"/>
      <c r="C61" s="343"/>
      <c r="D61" s="343"/>
      <c r="E61" s="159"/>
      <c r="F61" s="170"/>
      <c r="G61" s="144"/>
      <c r="H61" s="145" t="s">
        <v>30</v>
      </c>
      <c r="I61" s="146"/>
      <c r="J61" s="147"/>
      <c r="K61" s="145" t="s">
        <v>30</v>
      </c>
      <c r="L61" s="146"/>
      <c r="M61" s="147"/>
      <c r="N61" s="147" t="s">
        <v>120</v>
      </c>
      <c r="O61" s="101">
        <f t="shared" si="0"/>
        <v>0</v>
      </c>
      <c r="P61" s="281"/>
      <c r="Q61" s="54"/>
    </row>
    <row r="62" spans="1:17" ht="13.5">
      <c r="A62" s="289"/>
      <c r="B62" s="343"/>
      <c r="C62" s="343"/>
      <c r="D62" s="343"/>
      <c r="E62" s="159"/>
      <c r="F62" s="170"/>
      <c r="G62" s="144"/>
      <c r="H62" s="145" t="s">
        <v>30</v>
      </c>
      <c r="I62" s="146"/>
      <c r="J62" s="147"/>
      <c r="K62" s="145" t="s">
        <v>30</v>
      </c>
      <c r="L62" s="146"/>
      <c r="M62" s="147"/>
      <c r="N62" s="147" t="s">
        <v>120</v>
      </c>
      <c r="O62" s="99">
        <f t="shared" si="0"/>
        <v>0</v>
      </c>
      <c r="P62" s="281"/>
      <c r="Q62" s="54"/>
    </row>
    <row r="63" spans="1:17" ht="13.5">
      <c r="A63" s="289"/>
      <c r="B63" s="343"/>
      <c r="C63" s="343"/>
      <c r="D63" s="343"/>
      <c r="E63" s="161"/>
      <c r="F63" s="172"/>
      <c r="G63" s="144"/>
      <c r="H63" s="145" t="s">
        <v>30</v>
      </c>
      <c r="I63" s="146"/>
      <c r="J63" s="147"/>
      <c r="K63" s="145" t="s">
        <v>30</v>
      </c>
      <c r="L63" s="146"/>
      <c r="M63" s="147"/>
      <c r="N63" s="147" t="s">
        <v>120</v>
      </c>
      <c r="O63" s="99">
        <f t="shared" si="0"/>
        <v>0</v>
      </c>
      <c r="P63" s="281"/>
      <c r="Q63" s="54"/>
    </row>
    <row r="64" spans="1:17" ht="13.5">
      <c r="A64" s="289"/>
      <c r="B64" s="343"/>
      <c r="C64" s="343"/>
      <c r="D64" s="343"/>
      <c r="E64" s="161"/>
      <c r="F64" s="172"/>
      <c r="G64" s="144"/>
      <c r="H64" s="145" t="s">
        <v>30</v>
      </c>
      <c r="I64" s="146"/>
      <c r="J64" s="147"/>
      <c r="K64" s="145" t="s">
        <v>30</v>
      </c>
      <c r="L64" s="146"/>
      <c r="M64" s="147"/>
      <c r="N64" s="147" t="s">
        <v>120</v>
      </c>
      <c r="O64" s="99">
        <f t="shared" si="0"/>
        <v>0</v>
      </c>
      <c r="P64" s="281"/>
      <c r="Q64" s="54"/>
    </row>
    <row r="65" spans="1:17" ht="13.5">
      <c r="A65" s="290"/>
      <c r="B65" s="344"/>
      <c r="C65" s="344"/>
      <c r="D65" s="344"/>
      <c r="E65" s="164"/>
      <c r="F65" s="175"/>
      <c r="G65" s="148"/>
      <c r="H65" s="149" t="s">
        <v>30</v>
      </c>
      <c r="I65" s="150"/>
      <c r="J65" s="151"/>
      <c r="K65" s="149" t="s">
        <v>30</v>
      </c>
      <c r="L65" s="150"/>
      <c r="M65" s="151"/>
      <c r="N65" s="151" t="s">
        <v>120</v>
      </c>
      <c r="O65" s="100">
        <f t="shared" si="0"/>
        <v>0</v>
      </c>
      <c r="P65" s="282"/>
      <c r="Q65" s="55"/>
    </row>
    <row r="66" spans="1:17" ht="13.5">
      <c r="A66" s="288" t="s">
        <v>63</v>
      </c>
      <c r="B66" s="342">
        <f>D66+P66</f>
        <v>0</v>
      </c>
      <c r="C66" s="342">
        <f>INT(D66/2)</f>
        <v>0</v>
      </c>
      <c r="D66" s="342">
        <f>SUM(O66:O75)</f>
        <v>0</v>
      </c>
      <c r="E66" s="163"/>
      <c r="F66" s="174"/>
      <c r="G66" s="140"/>
      <c r="H66" s="141" t="s">
        <v>30</v>
      </c>
      <c r="I66" s="142"/>
      <c r="J66" s="143"/>
      <c r="K66" s="141" t="s">
        <v>30</v>
      </c>
      <c r="L66" s="142"/>
      <c r="M66" s="143"/>
      <c r="N66" s="143" t="s">
        <v>120</v>
      </c>
      <c r="O66" s="98">
        <f t="shared" si="0"/>
        <v>0</v>
      </c>
      <c r="P66" s="280"/>
      <c r="Q66" s="53"/>
    </row>
    <row r="67" spans="1:17" ht="13.5">
      <c r="A67" s="289"/>
      <c r="B67" s="343"/>
      <c r="C67" s="343"/>
      <c r="D67" s="343"/>
      <c r="E67" s="159"/>
      <c r="F67" s="170"/>
      <c r="G67" s="144"/>
      <c r="H67" s="145" t="s">
        <v>30</v>
      </c>
      <c r="I67" s="146"/>
      <c r="J67" s="147"/>
      <c r="K67" s="145" t="s">
        <v>30</v>
      </c>
      <c r="L67" s="146"/>
      <c r="M67" s="147"/>
      <c r="N67" s="147" t="s">
        <v>120</v>
      </c>
      <c r="O67" s="99">
        <f t="shared" si="0"/>
        <v>0</v>
      </c>
      <c r="P67" s="281"/>
      <c r="Q67" s="54"/>
    </row>
    <row r="68" spans="1:17" ht="13.5">
      <c r="A68" s="289"/>
      <c r="B68" s="343"/>
      <c r="C68" s="343"/>
      <c r="D68" s="343"/>
      <c r="E68" s="160"/>
      <c r="F68" s="171"/>
      <c r="G68" s="144"/>
      <c r="H68" s="145" t="s">
        <v>30</v>
      </c>
      <c r="I68" s="146"/>
      <c r="J68" s="147"/>
      <c r="K68" s="145" t="s">
        <v>30</v>
      </c>
      <c r="L68" s="146"/>
      <c r="M68" s="147"/>
      <c r="N68" s="147" t="s">
        <v>120</v>
      </c>
      <c r="O68" s="99">
        <f t="shared" si="0"/>
        <v>0</v>
      </c>
      <c r="P68" s="281"/>
      <c r="Q68" s="54"/>
    </row>
    <row r="69" spans="1:17" ht="13.5">
      <c r="A69" s="289"/>
      <c r="B69" s="343"/>
      <c r="C69" s="343"/>
      <c r="D69" s="343"/>
      <c r="E69" s="159"/>
      <c r="F69" s="170"/>
      <c r="G69" s="144"/>
      <c r="H69" s="145" t="s">
        <v>30</v>
      </c>
      <c r="I69" s="146"/>
      <c r="J69" s="147"/>
      <c r="K69" s="145" t="s">
        <v>30</v>
      </c>
      <c r="L69" s="146"/>
      <c r="M69" s="147"/>
      <c r="N69" s="147" t="s">
        <v>120</v>
      </c>
      <c r="O69" s="99">
        <f t="shared" si="0"/>
        <v>0</v>
      </c>
      <c r="P69" s="281"/>
      <c r="Q69" s="54"/>
    </row>
    <row r="70" spans="1:17" ht="13.5">
      <c r="A70" s="289"/>
      <c r="B70" s="343"/>
      <c r="C70" s="343"/>
      <c r="D70" s="343"/>
      <c r="E70" s="159"/>
      <c r="F70" s="170"/>
      <c r="G70" s="144"/>
      <c r="H70" s="145" t="s">
        <v>30</v>
      </c>
      <c r="I70" s="146"/>
      <c r="J70" s="147"/>
      <c r="K70" s="145" t="s">
        <v>30</v>
      </c>
      <c r="L70" s="146"/>
      <c r="M70" s="147"/>
      <c r="N70" s="147" t="s">
        <v>120</v>
      </c>
      <c r="O70" s="100">
        <f t="shared" si="0"/>
        <v>0</v>
      </c>
      <c r="P70" s="281"/>
      <c r="Q70" s="54"/>
    </row>
    <row r="71" spans="1:17" ht="13.5">
      <c r="A71" s="289"/>
      <c r="B71" s="343"/>
      <c r="C71" s="343"/>
      <c r="D71" s="343"/>
      <c r="E71" s="159"/>
      <c r="F71" s="170"/>
      <c r="G71" s="144"/>
      <c r="H71" s="145" t="s">
        <v>30</v>
      </c>
      <c r="I71" s="146"/>
      <c r="J71" s="147"/>
      <c r="K71" s="145" t="s">
        <v>30</v>
      </c>
      <c r="L71" s="146"/>
      <c r="M71" s="147"/>
      <c r="N71" s="147" t="s">
        <v>120</v>
      </c>
      <c r="O71" s="101">
        <f t="shared" si="0"/>
        <v>0</v>
      </c>
      <c r="P71" s="281"/>
      <c r="Q71" s="54"/>
    </row>
    <row r="72" spans="1:17" ht="13.5">
      <c r="A72" s="289"/>
      <c r="B72" s="343"/>
      <c r="C72" s="343"/>
      <c r="D72" s="343"/>
      <c r="E72" s="159"/>
      <c r="F72" s="170"/>
      <c r="G72" s="144"/>
      <c r="H72" s="145" t="s">
        <v>30</v>
      </c>
      <c r="I72" s="146"/>
      <c r="J72" s="147"/>
      <c r="K72" s="145" t="s">
        <v>30</v>
      </c>
      <c r="L72" s="146"/>
      <c r="M72" s="147"/>
      <c r="N72" s="147" t="s">
        <v>120</v>
      </c>
      <c r="O72" s="99">
        <f t="shared" si="0"/>
        <v>0</v>
      </c>
      <c r="P72" s="281"/>
      <c r="Q72" s="54"/>
    </row>
    <row r="73" spans="1:17" ht="13.5">
      <c r="A73" s="289"/>
      <c r="B73" s="343"/>
      <c r="C73" s="343"/>
      <c r="D73" s="343"/>
      <c r="E73" s="161"/>
      <c r="F73" s="172"/>
      <c r="G73" s="144"/>
      <c r="H73" s="145" t="s">
        <v>30</v>
      </c>
      <c r="I73" s="146"/>
      <c r="J73" s="147"/>
      <c r="K73" s="145" t="s">
        <v>30</v>
      </c>
      <c r="L73" s="146"/>
      <c r="M73" s="147"/>
      <c r="N73" s="147" t="s">
        <v>120</v>
      </c>
      <c r="O73" s="99">
        <f t="shared" si="0"/>
        <v>0</v>
      </c>
      <c r="P73" s="281"/>
      <c r="Q73" s="54"/>
    </row>
    <row r="74" spans="1:17" ht="13.5">
      <c r="A74" s="289"/>
      <c r="B74" s="343"/>
      <c r="C74" s="343"/>
      <c r="D74" s="343"/>
      <c r="E74" s="161"/>
      <c r="F74" s="172"/>
      <c r="G74" s="144"/>
      <c r="H74" s="145" t="s">
        <v>30</v>
      </c>
      <c r="I74" s="146"/>
      <c r="J74" s="147"/>
      <c r="K74" s="145" t="s">
        <v>30</v>
      </c>
      <c r="L74" s="146"/>
      <c r="M74" s="147"/>
      <c r="N74" s="147" t="s">
        <v>120</v>
      </c>
      <c r="O74" s="99">
        <f t="shared" si="0"/>
        <v>0</v>
      </c>
      <c r="P74" s="281"/>
      <c r="Q74" s="54"/>
    </row>
    <row r="75" spans="1:17" ht="13.5">
      <c r="A75" s="290"/>
      <c r="B75" s="344"/>
      <c r="C75" s="344"/>
      <c r="D75" s="344"/>
      <c r="E75" s="164"/>
      <c r="F75" s="175"/>
      <c r="G75" s="148"/>
      <c r="H75" s="149" t="s">
        <v>30</v>
      </c>
      <c r="I75" s="150"/>
      <c r="J75" s="151"/>
      <c r="K75" s="149" t="s">
        <v>30</v>
      </c>
      <c r="L75" s="150"/>
      <c r="M75" s="151"/>
      <c r="N75" s="151" t="s">
        <v>120</v>
      </c>
      <c r="O75" s="100">
        <f t="shared" si="0"/>
        <v>0</v>
      </c>
      <c r="P75" s="282"/>
      <c r="Q75" s="55"/>
    </row>
    <row r="76" spans="1:17" ht="13.5">
      <c r="A76" s="288" t="s">
        <v>64</v>
      </c>
      <c r="B76" s="342">
        <f>D76+P76</f>
        <v>0</v>
      </c>
      <c r="C76" s="342">
        <f>INT(D76/2)</f>
        <v>0</v>
      </c>
      <c r="D76" s="342">
        <f>SUM(O76:O85)</f>
        <v>0</v>
      </c>
      <c r="E76" s="163"/>
      <c r="F76" s="174"/>
      <c r="G76" s="155"/>
      <c r="H76" s="141" t="s">
        <v>30</v>
      </c>
      <c r="I76" s="142"/>
      <c r="J76" s="143"/>
      <c r="K76" s="141" t="s">
        <v>30</v>
      </c>
      <c r="L76" s="142"/>
      <c r="M76" s="143"/>
      <c r="N76" s="143" t="s">
        <v>120</v>
      </c>
      <c r="O76" s="98">
        <f t="shared" si="0"/>
        <v>0</v>
      </c>
      <c r="P76" s="280"/>
      <c r="Q76" s="53"/>
    </row>
    <row r="77" spans="1:17" ht="13.5">
      <c r="A77" s="289"/>
      <c r="B77" s="343"/>
      <c r="C77" s="343"/>
      <c r="D77" s="343"/>
      <c r="E77" s="160"/>
      <c r="F77" s="171"/>
      <c r="G77" s="144"/>
      <c r="H77" s="145" t="s">
        <v>30</v>
      </c>
      <c r="I77" s="146"/>
      <c r="J77" s="147"/>
      <c r="K77" s="145" t="s">
        <v>30</v>
      </c>
      <c r="L77" s="146"/>
      <c r="M77" s="147"/>
      <c r="N77" s="147" t="s">
        <v>120</v>
      </c>
      <c r="O77" s="99">
        <f t="shared" si="0"/>
        <v>0</v>
      </c>
      <c r="P77" s="281"/>
      <c r="Q77" s="54"/>
    </row>
    <row r="78" spans="1:17" ht="13.5">
      <c r="A78" s="289"/>
      <c r="B78" s="343"/>
      <c r="C78" s="343"/>
      <c r="D78" s="343"/>
      <c r="E78" s="159"/>
      <c r="F78" s="170"/>
      <c r="G78" s="144"/>
      <c r="H78" s="145" t="s">
        <v>30</v>
      </c>
      <c r="I78" s="146"/>
      <c r="J78" s="147"/>
      <c r="K78" s="145" t="s">
        <v>30</v>
      </c>
      <c r="L78" s="146"/>
      <c r="M78" s="147"/>
      <c r="N78" s="147" t="s">
        <v>120</v>
      </c>
      <c r="O78" s="99">
        <f t="shared" si="0"/>
        <v>0</v>
      </c>
      <c r="P78" s="281"/>
      <c r="Q78" s="54"/>
    </row>
    <row r="79" spans="1:17" ht="13.5">
      <c r="A79" s="289"/>
      <c r="B79" s="343"/>
      <c r="C79" s="343"/>
      <c r="D79" s="343"/>
      <c r="E79" s="159"/>
      <c r="F79" s="170"/>
      <c r="G79" s="144"/>
      <c r="H79" s="145" t="s">
        <v>30</v>
      </c>
      <c r="I79" s="146"/>
      <c r="J79" s="147"/>
      <c r="K79" s="145" t="s">
        <v>30</v>
      </c>
      <c r="L79" s="146"/>
      <c r="M79" s="147"/>
      <c r="N79" s="147" t="s">
        <v>120</v>
      </c>
      <c r="O79" s="99">
        <f t="shared" si="0"/>
        <v>0</v>
      </c>
      <c r="P79" s="281"/>
      <c r="Q79" s="54"/>
    </row>
    <row r="80" spans="1:17" ht="13.5">
      <c r="A80" s="289"/>
      <c r="B80" s="343"/>
      <c r="C80" s="343"/>
      <c r="D80" s="343"/>
      <c r="E80" s="159"/>
      <c r="F80" s="170"/>
      <c r="G80" s="144"/>
      <c r="H80" s="145" t="s">
        <v>30</v>
      </c>
      <c r="I80" s="146"/>
      <c r="J80" s="147"/>
      <c r="K80" s="145" t="s">
        <v>30</v>
      </c>
      <c r="L80" s="146"/>
      <c r="M80" s="147"/>
      <c r="N80" s="147" t="s">
        <v>120</v>
      </c>
      <c r="O80" s="100">
        <f t="shared" si="0"/>
        <v>0</v>
      </c>
      <c r="P80" s="281"/>
      <c r="Q80" s="54"/>
    </row>
    <row r="81" spans="1:17" ht="13.5">
      <c r="A81" s="289"/>
      <c r="B81" s="343"/>
      <c r="C81" s="343"/>
      <c r="D81" s="343"/>
      <c r="E81" s="160"/>
      <c r="F81" s="171"/>
      <c r="G81" s="144"/>
      <c r="H81" s="145" t="s">
        <v>30</v>
      </c>
      <c r="I81" s="146"/>
      <c r="J81" s="147"/>
      <c r="K81" s="145" t="s">
        <v>30</v>
      </c>
      <c r="L81" s="146"/>
      <c r="M81" s="147"/>
      <c r="N81" s="147" t="s">
        <v>120</v>
      </c>
      <c r="O81" s="101">
        <f t="shared" ref="O81:O125" si="1">INT(G81*I81*L81)</f>
        <v>0</v>
      </c>
      <c r="P81" s="281"/>
      <c r="Q81" s="54"/>
    </row>
    <row r="82" spans="1:17" ht="13.5">
      <c r="A82" s="289"/>
      <c r="B82" s="343"/>
      <c r="C82" s="343"/>
      <c r="D82" s="343"/>
      <c r="E82" s="159"/>
      <c r="F82" s="170"/>
      <c r="G82" s="144"/>
      <c r="H82" s="145" t="s">
        <v>30</v>
      </c>
      <c r="I82" s="146"/>
      <c r="J82" s="147"/>
      <c r="K82" s="145" t="s">
        <v>30</v>
      </c>
      <c r="L82" s="146"/>
      <c r="M82" s="147"/>
      <c r="N82" s="147" t="s">
        <v>120</v>
      </c>
      <c r="O82" s="99">
        <f t="shared" si="1"/>
        <v>0</v>
      </c>
      <c r="P82" s="281"/>
      <c r="Q82" s="54"/>
    </row>
    <row r="83" spans="1:17" ht="13.5">
      <c r="A83" s="289"/>
      <c r="B83" s="343"/>
      <c r="C83" s="343"/>
      <c r="D83" s="343"/>
      <c r="E83" s="160"/>
      <c r="F83" s="171"/>
      <c r="G83" s="144"/>
      <c r="H83" s="145" t="s">
        <v>30</v>
      </c>
      <c r="I83" s="146"/>
      <c r="J83" s="147"/>
      <c r="K83" s="145" t="s">
        <v>30</v>
      </c>
      <c r="L83" s="146"/>
      <c r="M83" s="147"/>
      <c r="N83" s="147" t="s">
        <v>120</v>
      </c>
      <c r="O83" s="99">
        <f t="shared" si="1"/>
        <v>0</v>
      </c>
      <c r="P83" s="281"/>
      <c r="Q83" s="54"/>
    </row>
    <row r="84" spans="1:17" ht="13.5">
      <c r="A84" s="289"/>
      <c r="B84" s="343"/>
      <c r="C84" s="343"/>
      <c r="D84" s="343"/>
      <c r="E84" s="159"/>
      <c r="F84" s="170"/>
      <c r="G84" s="144"/>
      <c r="H84" s="145" t="s">
        <v>30</v>
      </c>
      <c r="I84" s="146"/>
      <c r="J84" s="147"/>
      <c r="K84" s="145" t="s">
        <v>30</v>
      </c>
      <c r="L84" s="146"/>
      <c r="M84" s="147"/>
      <c r="N84" s="147" t="s">
        <v>120</v>
      </c>
      <c r="O84" s="99">
        <f t="shared" si="1"/>
        <v>0</v>
      </c>
      <c r="P84" s="281"/>
      <c r="Q84" s="54"/>
    </row>
    <row r="85" spans="1:17" ht="13.5">
      <c r="A85" s="290"/>
      <c r="B85" s="344"/>
      <c r="C85" s="344"/>
      <c r="D85" s="344"/>
      <c r="E85" s="162"/>
      <c r="F85" s="173"/>
      <c r="G85" s="148"/>
      <c r="H85" s="149" t="s">
        <v>30</v>
      </c>
      <c r="I85" s="150"/>
      <c r="J85" s="151"/>
      <c r="K85" s="149" t="s">
        <v>30</v>
      </c>
      <c r="L85" s="150"/>
      <c r="M85" s="151"/>
      <c r="N85" s="151" t="s">
        <v>120</v>
      </c>
      <c r="O85" s="100">
        <f t="shared" si="1"/>
        <v>0</v>
      </c>
      <c r="P85" s="282"/>
      <c r="Q85" s="55"/>
    </row>
    <row r="86" spans="1:17" ht="13.5">
      <c r="A86" s="288" t="s">
        <v>23</v>
      </c>
      <c r="B86" s="342">
        <f>D86+P86</f>
        <v>0</v>
      </c>
      <c r="C86" s="342">
        <f>INT(D86/2)</f>
        <v>0</v>
      </c>
      <c r="D86" s="342">
        <f>SUM(O86:O95)</f>
        <v>0</v>
      </c>
      <c r="E86" s="163"/>
      <c r="F86" s="174"/>
      <c r="G86" s="140"/>
      <c r="H86" s="141" t="s">
        <v>30</v>
      </c>
      <c r="I86" s="142"/>
      <c r="J86" s="143"/>
      <c r="K86" s="141" t="s">
        <v>30</v>
      </c>
      <c r="L86" s="142"/>
      <c r="M86" s="143"/>
      <c r="N86" s="143" t="s">
        <v>120</v>
      </c>
      <c r="O86" s="98">
        <f t="shared" si="1"/>
        <v>0</v>
      </c>
      <c r="P86" s="280"/>
      <c r="Q86" s="53"/>
    </row>
    <row r="87" spans="1:17" ht="13.5">
      <c r="A87" s="289"/>
      <c r="B87" s="343"/>
      <c r="C87" s="343"/>
      <c r="D87" s="343"/>
      <c r="E87" s="159"/>
      <c r="F87" s="170"/>
      <c r="G87" s="144"/>
      <c r="H87" s="145" t="s">
        <v>30</v>
      </c>
      <c r="I87" s="146"/>
      <c r="J87" s="147"/>
      <c r="K87" s="145" t="s">
        <v>30</v>
      </c>
      <c r="L87" s="146"/>
      <c r="M87" s="147"/>
      <c r="N87" s="147" t="s">
        <v>120</v>
      </c>
      <c r="O87" s="99">
        <f t="shared" si="1"/>
        <v>0</v>
      </c>
      <c r="P87" s="281"/>
      <c r="Q87" s="54"/>
    </row>
    <row r="88" spans="1:17" ht="13.5">
      <c r="A88" s="289"/>
      <c r="B88" s="343"/>
      <c r="C88" s="343"/>
      <c r="D88" s="343"/>
      <c r="E88" s="160"/>
      <c r="F88" s="171"/>
      <c r="G88" s="144"/>
      <c r="H88" s="145" t="s">
        <v>30</v>
      </c>
      <c r="I88" s="146"/>
      <c r="J88" s="147"/>
      <c r="K88" s="145" t="s">
        <v>30</v>
      </c>
      <c r="L88" s="146"/>
      <c r="M88" s="147"/>
      <c r="N88" s="147" t="s">
        <v>120</v>
      </c>
      <c r="O88" s="99">
        <f t="shared" si="1"/>
        <v>0</v>
      </c>
      <c r="P88" s="281"/>
      <c r="Q88" s="54"/>
    </row>
    <row r="89" spans="1:17" ht="13.5">
      <c r="A89" s="289"/>
      <c r="B89" s="343"/>
      <c r="C89" s="343"/>
      <c r="D89" s="343"/>
      <c r="E89" s="161"/>
      <c r="F89" s="172"/>
      <c r="G89" s="144"/>
      <c r="H89" s="145" t="s">
        <v>30</v>
      </c>
      <c r="I89" s="146"/>
      <c r="J89" s="147"/>
      <c r="K89" s="145" t="s">
        <v>30</v>
      </c>
      <c r="L89" s="146"/>
      <c r="M89" s="147"/>
      <c r="N89" s="147" t="s">
        <v>120</v>
      </c>
      <c r="O89" s="99">
        <f t="shared" si="1"/>
        <v>0</v>
      </c>
      <c r="P89" s="281"/>
      <c r="Q89" s="54"/>
    </row>
    <row r="90" spans="1:17" ht="13.5">
      <c r="A90" s="289"/>
      <c r="B90" s="343"/>
      <c r="C90" s="343"/>
      <c r="D90" s="343"/>
      <c r="E90" s="159"/>
      <c r="F90" s="170"/>
      <c r="G90" s="144"/>
      <c r="H90" s="145" t="s">
        <v>30</v>
      </c>
      <c r="I90" s="146"/>
      <c r="J90" s="147"/>
      <c r="K90" s="145" t="s">
        <v>30</v>
      </c>
      <c r="L90" s="146"/>
      <c r="M90" s="147"/>
      <c r="N90" s="147" t="s">
        <v>120</v>
      </c>
      <c r="O90" s="100">
        <f t="shared" si="1"/>
        <v>0</v>
      </c>
      <c r="P90" s="281"/>
      <c r="Q90" s="54"/>
    </row>
    <row r="91" spans="1:17" ht="13.5">
      <c r="A91" s="289"/>
      <c r="B91" s="343"/>
      <c r="C91" s="343"/>
      <c r="D91" s="343"/>
      <c r="E91" s="159"/>
      <c r="F91" s="170"/>
      <c r="G91" s="144"/>
      <c r="H91" s="145" t="s">
        <v>30</v>
      </c>
      <c r="I91" s="146"/>
      <c r="J91" s="147"/>
      <c r="K91" s="145" t="s">
        <v>30</v>
      </c>
      <c r="L91" s="146"/>
      <c r="M91" s="147"/>
      <c r="N91" s="147" t="s">
        <v>120</v>
      </c>
      <c r="O91" s="101">
        <f t="shared" si="1"/>
        <v>0</v>
      </c>
      <c r="P91" s="281"/>
      <c r="Q91" s="54"/>
    </row>
    <row r="92" spans="1:17" ht="13.5">
      <c r="A92" s="289"/>
      <c r="B92" s="343"/>
      <c r="C92" s="343"/>
      <c r="D92" s="343"/>
      <c r="E92" s="159"/>
      <c r="F92" s="170"/>
      <c r="G92" s="144"/>
      <c r="H92" s="145" t="s">
        <v>30</v>
      </c>
      <c r="I92" s="146"/>
      <c r="J92" s="147"/>
      <c r="K92" s="145" t="s">
        <v>30</v>
      </c>
      <c r="L92" s="146"/>
      <c r="M92" s="147"/>
      <c r="N92" s="147" t="s">
        <v>120</v>
      </c>
      <c r="O92" s="99">
        <f t="shared" si="1"/>
        <v>0</v>
      </c>
      <c r="P92" s="281"/>
      <c r="Q92" s="54"/>
    </row>
    <row r="93" spans="1:17" ht="13.5">
      <c r="A93" s="289"/>
      <c r="B93" s="343"/>
      <c r="C93" s="343"/>
      <c r="D93" s="343"/>
      <c r="E93" s="159"/>
      <c r="F93" s="170"/>
      <c r="G93" s="144"/>
      <c r="H93" s="145" t="s">
        <v>30</v>
      </c>
      <c r="I93" s="146"/>
      <c r="J93" s="147"/>
      <c r="K93" s="145" t="s">
        <v>30</v>
      </c>
      <c r="L93" s="146"/>
      <c r="M93" s="147"/>
      <c r="N93" s="147" t="s">
        <v>120</v>
      </c>
      <c r="O93" s="99">
        <f t="shared" si="1"/>
        <v>0</v>
      </c>
      <c r="P93" s="281"/>
      <c r="Q93" s="54"/>
    </row>
    <row r="94" spans="1:17" ht="13.5">
      <c r="A94" s="289"/>
      <c r="B94" s="343"/>
      <c r="C94" s="343"/>
      <c r="D94" s="343"/>
      <c r="E94" s="159"/>
      <c r="F94" s="170"/>
      <c r="G94" s="144"/>
      <c r="H94" s="145" t="s">
        <v>30</v>
      </c>
      <c r="I94" s="146"/>
      <c r="J94" s="147"/>
      <c r="K94" s="145" t="s">
        <v>30</v>
      </c>
      <c r="L94" s="146"/>
      <c r="M94" s="147"/>
      <c r="N94" s="147" t="s">
        <v>120</v>
      </c>
      <c r="O94" s="99">
        <f t="shared" si="1"/>
        <v>0</v>
      </c>
      <c r="P94" s="281"/>
      <c r="Q94" s="54"/>
    </row>
    <row r="95" spans="1:17" ht="13.5">
      <c r="A95" s="290"/>
      <c r="B95" s="344"/>
      <c r="C95" s="344"/>
      <c r="D95" s="344"/>
      <c r="E95" s="162"/>
      <c r="F95" s="173"/>
      <c r="G95" s="152"/>
      <c r="H95" s="153" t="s">
        <v>30</v>
      </c>
      <c r="I95" s="150"/>
      <c r="J95" s="154"/>
      <c r="K95" s="153" t="s">
        <v>30</v>
      </c>
      <c r="L95" s="150"/>
      <c r="M95" s="154"/>
      <c r="N95" s="154" t="s">
        <v>120</v>
      </c>
      <c r="O95" s="102">
        <f t="shared" si="1"/>
        <v>0</v>
      </c>
      <c r="P95" s="282"/>
      <c r="Q95" s="55"/>
    </row>
    <row r="96" spans="1:17" ht="13.5">
      <c r="A96" s="288" t="s">
        <v>65</v>
      </c>
      <c r="B96" s="342">
        <f>D96+P96</f>
        <v>0</v>
      </c>
      <c r="C96" s="342">
        <f>INT(D96/2)</f>
        <v>0</v>
      </c>
      <c r="D96" s="342">
        <f>SUM(O96:O105)</f>
        <v>0</v>
      </c>
      <c r="E96" s="158"/>
      <c r="F96" s="169"/>
      <c r="G96" s="140"/>
      <c r="H96" s="141" t="s">
        <v>30</v>
      </c>
      <c r="I96" s="142"/>
      <c r="J96" s="143"/>
      <c r="K96" s="141" t="s">
        <v>30</v>
      </c>
      <c r="L96" s="142"/>
      <c r="M96" s="143"/>
      <c r="N96" s="143" t="s">
        <v>120</v>
      </c>
      <c r="O96" s="98">
        <f t="shared" si="1"/>
        <v>0</v>
      </c>
      <c r="P96" s="280"/>
      <c r="Q96" s="53"/>
    </row>
    <row r="97" spans="1:17" ht="13.5">
      <c r="A97" s="289"/>
      <c r="B97" s="343"/>
      <c r="C97" s="343"/>
      <c r="D97" s="343"/>
      <c r="E97" s="161"/>
      <c r="F97" s="172"/>
      <c r="G97" s="144"/>
      <c r="H97" s="145" t="s">
        <v>30</v>
      </c>
      <c r="I97" s="146"/>
      <c r="J97" s="147"/>
      <c r="K97" s="145" t="s">
        <v>30</v>
      </c>
      <c r="L97" s="146"/>
      <c r="M97" s="147"/>
      <c r="N97" s="147" t="s">
        <v>120</v>
      </c>
      <c r="O97" s="99">
        <f t="shared" si="1"/>
        <v>0</v>
      </c>
      <c r="P97" s="281"/>
      <c r="Q97" s="54"/>
    </row>
    <row r="98" spans="1:17" ht="13.5">
      <c r="A98" s="289"/>
      <c r="B98" s="343"/>
      <c r="C98" s="343"/>
      <c r="D98" s="343"/>
      <c r="E98" s="159"/>
      <c r="F98" s="170"/>
      <c r="G98" s="144"/>
      <c r="H98" s="145" t="s">
        <v>30</v>
      </c>
      <c r="I98" s="146"/>
      <c r="J98" s="147"/>
      <c r="K98" s="145" t="s">
        <v>30</v>
      </c>
      <c r="L98" s="146"/>
      <c r="M98" s="147"/>
      <c r="N98" s="147" t="s">
        <v>120</v>
      </c>
      <c r="O98" s="99">
        <f t="shared" si="1"/>
        <v>0</v>
      </c>
      <c r="P98" s="281"/>
      <c r="Q98" s="54"/>
    </row>
    <row r="99" spans="1:17" ht="13.5">
      <c r="A99" s="289"/>
      <c r="B99" s="343"/>
      <c r="C99" s="343"/>
      <c r="D99" s="343"/>
      <c r="E99" s="160"/>
      <c r="F99" s="171"/>
      <c r="G99" s="144"/>
      <c r="H99" s="145" t="s">
        <v>30</v>
      </c>
      <c r="I99" s="146"/>
      <c r="J99" s="147"/>
      <c r="K99" s="145" t="s">
        <v>30</v>
      </c>
      <c r="L99" s="146"/>
      <c r="M99" s="147"/>
      <c r="N99" s="147" t="s">
        <v>120</v>
      </c>
      <c r="O99" s="99">
        <f t="shared" si="1"/>
        <v>0</v>
      </c>
      <c r="P99" s="281"/>
      <c r="Q99" s="54"/>
    </row>
    <row r="100" spans="1:17" ht="13.5">
      <c r="A100" s="289"/>
      <c r="B100" s="343"/>
      <c r="C100" s="343"/>
      <c r="D100" s="343"/>
      <c r="E100" s="161"/>
      <c r="F100" s="172"/>
      <c r="G100" s="144"/>
      <c r="H100" s="145" t="s">
        <v>30</v>
      </c>
      <c r="I100" s="146"/>
      <c r="J100" s="147"/>
      <c r="K100" s="145" t="s">
        <v>30</v>
      </c>
      <c r="L100" s="146"/>
      <c r="M100" s="147"/>
      <c r="N100" s="147" t="s">
        <v>120</v>
      </c>
      <c r="O100" s="100">
        <f t="shared" si="1"/>
        <v>0</v>
      </c>
      <c r="P100" s="281"/>
      <c r="Q100" s="54"/>
    </row>
    <row r="101" spans="1:17" ht="13.5">
      <c r="A101" s="289"/>
      <c r="B101" s="343"/>
      <c r="C101" s="343"/>
      <c r="D101" s="343"/>
      <c r="E101" s="159"/>
      <c r="F101" s="170"/>
      <c r="G101" s="144"/>
      <c r="H101" s="145" t="s">
        <v>30</v>
      </c>
      <c r="I101" s="146"/>
      <c r="J101" s="147"/>
      <c r="K101" s="145" t="s">
        <v>30</v>
      </c>
      <c r="L101" s="146"/>
      <c r="M101" s="147"/>
      <c r="N101" s="147" t="s">
        <v>120</v>
      </c>
      <c r="O101" s="101">
        <f t="shared" si="1"/>
        <v>0</v>
      </c>
      <c r="P101" s="281"/>
      <c r="Q101" s="54"/>
    </row>
    <row r="102" spans="1:17" ht="13.5">
      <c r="A102" s="289"/>
      <c r="B102" s="343"/>
      <c r="C102" s="343"/>
      <c r="D102" s="343"/>
      <c r="E102" s="159"/>
      <c r="F102" s="170"/>
      <c r="G102" s="144"/>
      <c r="H102" s="145" t="s">
        <v>30</v>
      </c>
      <c r="I102" s="146"/>
      <c r="J102" s="147"/>
      <c r="K102" s="145" t="s">
        <v>30</v>
      </c>
      <c r="L102" s="146"/>
      <c r="M102" s="147"/>
      <c r="N102" s="147" t="s">
        <v>120</v>
      </c>
      <c r="O102" s="99">
        <f t="shared" si="1"/>
        <v>0</v>
      </c>
      <c r="P102" s="281"/>
      <c r="Q102" s="54"/>
    </row>
    <row r="103" spans="1:17" ht="13.5">
      <c r="A103" s="289"/>
      <c r="B103" s="343"/>
      <c r="C103" s="343"/>
      <c r="D103" s="343"/>
      <c r="E103" s="159"/>
      <c r="F103" s="170"/>
      <c r="G103" s="144"/>
      <c r="H103" s="145" t="s">
        <v>30</v>
      </c>
      <c r="I103" s="146"/>
      <c r="J103" s="147"/>
      <c r="K103" s="145" t="s">
        <v>30</v>
      </c>
      <c r="L103" s="146"/>
      <c r="M103" s="147"/>
      <c r="N103" s="147" t="s">
        <v>120</v>
      </c>
      <c r="O103" s="99">
        <f t="shared" si="1"/>
        <v>0</v>
      </c>
      <c r="P103" s="281"/>
      <c r="Q103" s="54"/>
    </row>
    <row r="104" spans="1:17" ht="13.5">
      <c r="A104" s="289"/>
      <c r="B104" s="343"/>
      <c r="C104" s="343"/>
      <c r="D104" s="343"/>
      <c r="E104" s="160"/>
      <c r="F104" s="171"/>
      <c r="G104" s="144"/>
      <c r="H104" s="145" t="s">
        <v>30</v>
      </c>
      <c r="I104" s="146"/>
      <c r="J104" s="147"/>
      <c r="K104" s="145" t="s">
        <v>30</v>
      </c>
      <c r="L104" s="146"/>
      <c r="M104" s="147"/>
      <c r="N104" s="147" t="s">
        <v>120</v>
      </c>
      <c r="O104" s="99">
        <f t="shared" si="1"/>
        <v>0</v>
      </c>
      <c r="P104" s="281"/>
      <c r="Q104" s="54"/>
    </row>
    <row r="105" spans="1:17" ht="13.5">
      <c r="A105" s="290"/>
      <c r="B105" s="344"/>
      <c r="C105" s="344"/>
      <c r="D105" s="344"/>
      <c r="E105" s="164"/>
      <c r="F105" s="175"/>
      <c r="G105" s="148"/>
      <c r="H105" s="149" t="s">
        <v>30</v>
      </c>
      <c r="I105" s="150"/>
      <c r="J105" s="151"/>
      <c r="K105" s="149" t="s">
        <v>30</v>
      </c>
      <c r="L105" s="150"/>
      <c r="M105" s="151"/>
      <c r="N105" s="151" t="s">
        <v>120</v>
      </c>
      <c r="O105" s="100">
        <f t="shared" si="1"/>
        <v>0</v>
      </c>
      <c r="P105" s="282"/>
      <c r="Q105" s="55"/>
    </row>
    <row r="106" spans="1:17" ht="13.5">
      <c r="A106" s="288" t="s">
        <v>66</v>
      </c>
      <c r="B106" s="342">
        <f>D106+P106</f>
        <v>0</v>
      </c>
      <c r="C106" s="342">
        <f>INT(D106/2)</f>
        <v>0</v>
      </c>
      <c r="D106" s="342">
        <f>SUM(O106:O115)</f>
        <v>0</v>
      </c>
      <c r="E106" s="158"/>
      <c r="F106" s="169"/>
      <c r="G106" s="140"/>
      <c r="H106" s="141" t="s">
        <v>30</v>
      </c>
      <c r="I106" s="142"/>
      <c r="J106" s="143"/>
      <c r="K106" s="141" t="s">
        <v>30</v>
      </c>
      <c r="L106" s="142"/>
      <c r="M106" s="143"/>
      <c r="N106" s="143" t="s">
        <v>120</v>
      </c>
      <c r="O106" s="98">
        <f t="shared" si="1"/>
        <v>0</v>
      </c>
      <c r="P106" s="280"/>
      <c r="Q106" s="53"/>
    </row>
    <row r="107" spans="1:17" ht="13.5">
      <c r="A107" s="289"/>
      <c r="B107" s="343"/>
      <c r="C107" s="343"/>
      <c r="D107" s="343"/>
      <c r="E107" s="161"/>
      <c r="F107" s="172"/>
      <c r="G107" s="144"/>
      <c r="H107" s="145" t="s">
        <v>30</v>
      </c>
      <c r="I107" s="146"/>
      <c r="J107" s="147"/>
      <c r="K107" s="145" t="s">
        <v>30</v>
      </c>
      <c r="L107" s="146"/>
      <c r="M107" s="147"/>
      <c r="N107" s="147" t="s">
        <v>120</v>
      </c>
      <c r="O107" s="99">
        <f t="shared" si="1"/>
        <v>0</v>
      </c>
      <c r="P107" s="281"/>
      <c r="Q107" s="54"/>
    </row>
    <row r="108" spans="1:17" ht="13.5">
      <c r="A108" s="289"/>
      <c r="B108" s="343"/>
      <c r="C108" s="343"/>
      <c r="D108" s="343"/>
      <c r="E108" s="161"/>
      <c r="F108" s="172"/>
      <c r="G108" s="144"/>
      <c r="H108" s="145" t="s">
        <v>30</v>
      </c>
      <c r="I108" s="146"/>
      <c r="J108" s="147"/>
      <c r="K108" s="145" t="s">
        <v>30</v>
      </c>
      <c r="L108" s="146"/>
      <c r="M108" s="147"/>
      <c r="N108" s="147" t="s">
        <v>120</v>
      </c>
      <c r="O108" s="99">
        <f t="shared" si="1"/>
        <v>0</v>
      </c>
      <c r="P108" s="281"/>
      <c r="Q108" s="54"/>
    </row>
    <row r="109" spans="1:17" ht="13.5">
      <c r="A109" s="289"/>
      <c r="B109" s="343"/>
      <c r="C109" s="343"/>
      <c r="D109" s="343"/>
      <c r="E109" s="159"/>
      <c r="F109" s="170"/>
      <c r="G109" s="144"/>
      <c r="H109" s="145" t="s">
        <v>30</v>
      </c>
      <c r="I109" s="146"/>
      <c r="J109" s="147"/>
      <c r="K109" s="145" t="s">
        <v>30</v>
      </c>
      <c r="L109" s="146"/>
      <c r="M109" s="147"/>
      <c r="N109" s="147" t="s">
        <v>120</v>
      </c>
      <c r="O109" s="99">
        <f t="shared" si="1"/>
        <v>0</v>
      </c>
      <c r="P109" s="281"/>
      <c r="Q109" s="54"/>
    </row>
    <row r="110" spans="1:17" ht="13.5">
      <c r="A110" s="289"/>
      <c r="B110" s="343"/>
      <c r="C110" s="343"/>
      <c r="D110" s="343"/>
      <c r="E110" s="159"/>
      <c r="F110" s="170"/>
      <c r="G110" s="144"/>
      <c r="H110" s="145" t="s">
        <v>30</v>
      </c>
      <c r="I110" s="146"/>
      <c r="J110" s="147"/>
      <c r="K110" s="145" t="s">
        <v>30</v>
      </c>
      <c r="L110" s="146"/>
      <c r="M110" s="147"/>
      <c r="N110" s="147" t="s">
        <v>120</v>
      </c>
      <c r="O110" s="100">
        <f t="shared" si="1"/>
        <v>0</v>
      </c>
      <c r="P110" s="281"/>
      <c r="Q110" s="54"/>
    </row>
    <row r="111" spans="1:17" ht="13.5">
      <c r="A111" s="289"/>
      <c r="B111" s="343"/>
      <c r="C111" s="343"/>
      <c r="D111" s="343"/>
      <c r="E111" s="160"/>
      <c r="F111" s="171"/>
      <c r="G111" s="144"/>
      <c r="H111" s="145" t="s">
        <v>30</v>
      </c>
      <c r="I111" s="146"/>
      <c r="J111" s="147"/>
      <c r="K111" s="145" t="s">
        <v>30</v>
      </c>
      <c r="L111" s="146"/>
      <c r="M111" s="147"/>
      <c r="N111" s="147" t="s">
        <v>120</v>
      </c>
      <c r="O111" s="101">
        <f t="shared" si="1"/>
        <v>0</v>
      </c>
      <c r="P111" s="281"/>
      <c r="Q111" s="54"/>
    </row>
    <row r="112" spans="1:17" ht="13.5">
      <c r="A112" s="289"/>
      <c r="B112" s="343"/>
      <c r="C112" s="343"/>
      <c r="D112" s="343"/>
      <c r="E112" s="161"/>
      <c r="F112" s="172"/>
      <c r="G112" s="144"/>
      <c r="H112" s="145" t="s">
        <v>30</v>
      </c>
      <c r="I112" s="146"/>
      <c r="J112" s="147"/>
      <c r="K112" s="145" t="s">
        <v>30</v>
      </c>
      <c r="L112" s="146"/>
      <c r="M112" s="147"/>
      <c r="N112" s="147" t="s">
        <v>120</v>
      </c>
      <c r="O112" s="99">
        <f t="shared" si="1"/>
        <v>0</v>
      </c>
      <c r="P112" s="281"/>
      <c r="Q112" s="54"/>
    </row>
    <row r="113" spans="1:17" ht="13.5">
      <c r="A113" s="289"/>
      <c r="B113" s="343"/>
      <c r="C113" s="343"/>
      <c r="D113" s="343"/>
      <c r="E113" s="159"/>
      <c r="F113" s="170"/>
      <c r="G113" s="144"/>
      <c r="H113" s="145" t="s">
        <v>30</v>
      </c>
      <c r="I113" s="146"/>
      <c r="J113" s="147"/>
      <c r="K113" s="145" t="s">
        <v>30</v>
      </c>
      <c r="L113" s="146"/>
      <c r="M113" s="147"/>
      <c r="N113" s="147" t="s">
        <v>120</v>
      </c>
      <c r="O113" s="99">
        <f t="shared" si="1"/>
        <v>0</v>
      </c>
      <c r="P113" s="281"/>
      <c r="Q113" s="54"/>
    </row>
    <row r="114" spans="1:17" ht="13.5">
      <c r="A114" s="289"/>
      <c r="B114" s="343"/>
      <c r="C114" s="343"/>
      <c r="D114" s="343"/>
      <c r="E114" s="159"/>
      <c r="F114" s="170"/>
      <c r="G114" s="144"/>
      <c r="H114" s="145" t="s">
        <v>30</v>
      </c>
      <c r="I114" s="146"/>
      <c r="J114" s="147"/>
      <c r="K114" s="145" t="s">
        <v>30</v>
      </c>
      <c r="L114" s="146"/>
      <c r="M114" s="147"/>
      <c r="N114" s="147" t="s">
        <v>120</v>
      </c>
      <c r="O114" s="99">
        <f t="shared" si="1"/>
        <v>0</v>
      </c>
      <c r="P114" s="281"/>
      <c r="Q114" s="54"/>
    </row>
    <row r="115" spans="1:17" ht="13.5">
      <c r="A115" s="290"/>
      <c r="B115" s="344"/>
      <c r="C115" s="344"/>
      <c r="D115" s="344"/>
      <c r="E115" s="162"/>
      <c r="F115" s="173"/>
      <c r="G115" s="152"/>
      <c r="H115" s="153" t="s">
        <v>30</v>
      </c>
      <c r="I115" s="150"/>
      <c r="J115" s="154"/>
      <c r="K115" s="153" t="s">
        <v>30</v>
      </c>
      <c r="L115" s="150"/>
      <c r="M115" s="154"/>
      <c r="N115" s="154" t="s">
        <v>120</v>
      </c>
      <c r="O115" s="102">
        <f t="shared" si="1"/>
        <v>0</v>
      </c>
      <c r="P115" s="282"/>
      <c r="Q115" s="55"/>
    </row>
    <row r="116" spans="1:17" ht="13.5">
      <c r="A116" s="288" t="s">
        <v>67</v>
      </c>
      <c r="B116" s="342">
        <f>D116+P116</f>
        <v>0</v>
      </c>
      <c r="C116" s="342">
        <f>INT(D116/2)</f>
        <v>0</v>
      </c>
      <c r="D116" s="342">
        <f>SUM(O116:O125)</f>
        <v>0</v>
      </c>
      <c r="E116" s="158"/>
      <c r="F116" s="169"/>
      <c r="G116" s="140"/>
      <c r="H116" s="141" t="s">
        <v>30</v>
      </c>
      <c r="I116" s="142"/>
      <c r="J116" s="143"/>
      <c r="K116" s="141" t="s">
        <v>30</v>
      </c>
      <c r="L116" s="142"/>
      <c r="M116" s="143"/>
      <c r="N116" s="143" t="s">
        <v>120</v>
      </c>
      <c r="O116" s="98">
        <f t="shared" si="1"/>
        <v>0</v>
      </c>
      <c r="P116" s="280"/>
      <c r="Q116" s="53"/>
    </row>
    <row r="117" spans="1:17" ht="13.5">
      <c r="A117" s="289"/>
      <c r="B117" s="343"/>
      <c r="C117" s="343"/>
      <c r="D117" s="343"/>
      <c r="E117" s="161"/>
      <c r="F117" s="172"/>
      <c r="G117" s="144"/>
      <c r="H117" s="145" t="s">
        <v>30</v>
      </c>
      <c r="I117" s="146"/>
      <c r="J117" s="147"/>
      <c r="K117" s="145" t="s">
        <v>30</v>
      </c>
      <c r="L117" s="146"/>
      <c r="M117" s="147"/>
      <c r="N117" s="147" t="s">
        <v>120</v>
      </c>
      <c r="O117" s="99">
        <f t="shared" si="1"/>
        <v>0</v>
      </c>
      <c r="P117" s="281"/>
      <c r="Q117" s="54"/>
    </row>
    <row r="118" spans="1:17" ht="13.5">
      <c r="A118" s="289"/>
      <c r="B118" s="343"/>
      <c r="C118" s="343"/>
      <c r="D118" s="343"/>
      <c r="E118" s="161"/>
      <c r="F118" s="172"/>
      <c r="G118" s="144"/>
      <c r="H118" s="145" t="s">
        <v>30</v>
      </c>
      <c r="I118" s="146"/>
      <c r="J118" s="147"/>
      <c r="K118" s="145" t="s">
        <v>30</v>
      </c>
      <c r="L118" s="146"/>
      <c r="M118" s="147"/>
      <c r="N118" s="147" t="s">
        <v>120</v>
      </c>
      <c r="O118" s="99">
        <f t="shared" si="1"/>
        <v>0</v>
      </c>
      <c r="P118" s="281"/>
      <c r="Q118" s="54"/>
    </row>
    <row r="119" spans="1:17" ht="13.5">
      <c r="A119" s="289"/>
      <c r="B119" s="343"/>
      <c r="C119" s="343"/>
      <c r="D119" s="343"/>
      <c r="E119" s="159"/>
      <c r="F119" s="170"/>
      <c r="G119" s="144"/>
      <c r="H119" s="145" t="s">
        <v>30</v>
      </c>
      <c r="I119" s="146"/>
      <c r="J119" s="147"/>
      <c r="K119" s="145" t="s">
        <v>30</v>
      </c>
      <c r="L119" s="146"/>
      <c r="M119" s="147"/>
      <c r="N119" s="147" t="s">
        <v>120</v>
      </c>
      <c r="O119" s="99">
        <f t="shared" si="1"/>
        <v>0</v>
      </c>
      <c r="P119" s="281"/>
      <c r="Q119" s="54"/>
    </row>
    <row r="120" spans="1:17" ht="13.5">
      <c r="A120" s="289"/>
      <c r="B120" s="343"/>
      <c r="C120" s="343"/>
      <c r="D120" s="343"/>
      <c r="E120" s="159"/>
      <c r="F120" s="170"/>
      <c r="G120" s="144"/>
      <c r="H120" s="145" t="s">
        <v>30</v>
      </c>
      <c r="I120" s="146"/>
      <c r="J120" s="147"/>
      <c r="K120" s="145" t="s">
        <v>30</v>
      </c>
      <c r="L120" s="146"/>
      <c r="M120" s="147"/>
      <c r="N120" s="147" t="s">
        <v>120</v>
      </c>
      <c r="O120" s="100">
        <f t="shared" si="1"/>
        <v>0</v>
      </c>
      <c r="P120" s="281"/>
      <c r="Q120" s="54"/>
    </row>
    <row r="121" spans="1:17" ht="13.5">
      <c r="A121" s="289"/>
      <c r="B121" s="343"/>
      <c r="C121" s="343"/>
      <c r="D121" s="343"/>
      <c r="E121" s="160"/>
      <c r="F121" s="171"/>
      <c r="G121" s="144"/>
      <c r="H121" s="145" t="s">
        <v>30</v>
      </c>
      <c r="I121" s="146"/>
      <c r="J121" s="147"/>
      <c r="K121" s="145" t="s">
        <v>30</v>
      </c>
      <c r="L121" s="146"/>
      <c r="M121" s="147"/>
      <c r="N121" s="147" t="s">
        <v>120</v>
      </c>
      <c r="O121" s="101">
        <f t="shared" si="1"/>
        <v>0</v>
      </c>
      <c r="P121" s="281"/>
      <c r="Q121" s="54"/>
    </row>
    <row r="122" spans="1:17" ht="13.5">
      <c r="A122" s="289"/>
      <c r="B122" s="343"/>
      <c r="C122" s="343"/>
      <c r="D122" s="343"/>
      <c r="E122" s="161"/>
      <c r="F122" s="172"/>
      <c r="G122" s="144"/>
      <c r="H122" s="145" t="s">
        <v>30</v>
      </c>
      <c r="I122" s="146"/>
      <c r="J122" s="147"/>
      <c r="K122" s="145" t="s">
        <v>30</v>
      </c>
      <c r="L122" s="146"/>
      <c r="M122" s="147"/>
      <c r="N122" s="147" t="s">
        <v>120</v>
      </c>
      <c r="O122" s="99">
        <f t="shared" si="1"/>
        <v>0</v>
      </c>
      <c r="P122" s="281"/>
      <c r="Q122" s="54"/>
    </row>
    <row r="123" spans="1:17" ht="13.5">
      <c r="A123" s="289"/>
      <c r="B123" s="343"/>
      <c r="C123" s="343"/>
      <c r="D123" s="343"/>
      <c r="E123" s="159"/>
      <c r="F123" s="170"/>
      <c r="G123" s="144"/>
      <c r="H123" s="145" t="s">
        <v>30</v>
      </c>
      <c r="I123" s="146"/>
      <c r="J123" s="147"/>
      <c r="K123" s="145" t="s">
        <v>30</v>
      </c>
      <c r="L123" s="146"/>
      <c r="M123" s="147"/>
      <c r="N123" s="147" t="s">
        <v>120</v>
      </c>
      <c r="O123" s="99">
        <f t="shared" si="1"/>
        <v>0</v>
      </c>
      <c r="P123" s="281"/>
      <c r="Q123" s="54"/>
    </row>
    <row r="124" spans="1:17" ht="13.5">
      <c r="A124" s="289"/>
      <c r="B124" s="343"/>
      <c r="C124" s="343"/>
      <c r="D124" s="343"/>
      <c r="E124" s="159"/>
      <c r="F124" s="170"/>
      <c r="G124" s="144"/>
      <c r="H124" s="145" t="s">
        <v>30</v>
      </c>
      <c r="I124" s="146"/>
      <c r="J124" s="147"/>
      <c r="K124" s="145" t="s">
        <v>30</v>
      </c>
      <c r="L124" s="146"/>
      <c r="M124" s="147"/>
      <c r="N124" s="147" t="s">
        <v>120</v>
      </c>
      <c r="O124" s="99">
        <f t="shared" si="1"/>
        <v>0</v>
      </c>
      <c r="P124" s="281"/>
      <c r="Q124" s="54"/>
    </row>
    <row r="125" spans="1:17" ht="13.5">
      <c r="A125" s="290"/>
      <c r="B125" s="344"/>
      <c r="C125" s="344"/>
      <c r="D125" s="344"/>
      <c r="E125" s="162"/>
      <c r="F125" s="173"/>
      <c r="G125" s="152"/>
      <c r="H125" s="153" t="s">
        <v>30</v>
      </c>
      <c r="I125" s="150"/>
      <c r="J125" s="154"/>
      <c r="K125" s="153" t="s">
        <v>30</v>
      </c>
      <c r="L125" s="150"/>
      <c r="M125" s="154"/>
      <c r="N125" s="154" t="s">
        <v>120</v>
      </c>
      <c r="O125" s="102">
        <f t="shared" si="1"/>
        <v>0</v>
      </c>
      <c r="P125" s="282"/>
      <c r="Q125" s="55"/>
    </row>
    <row r="126" spans="1:17" ht="13.5">
      <c r="A126" s="44" t="s">
        <v>68</v>
      </c>
      <c r="B126" s="103">
        <f>SUM(B16:B125)</f>
        <v>0</v>
      </c>
      <c r="C126" s="103">
        <f>SUM(C16:C125)</f>
        <v>0</v>
      </c>
      <c r="D126" s="103">
        <f>SUM(D16:D125)</f>
        <v>0</v>
      </c>
      <c r="E126" s="363"/>
      <c r="F126" s="364"/>
      <c r="G126" s="5"/>
      <c r="H126" s="41"/>
      <c r="I126" s="5"/>
      <c r="J126" s="41"/>
      <c r="K126" s="41"/>
      <c r="L126" s="5"/>
      <c r="M126" s="5"/>
      <c r="N126" s="41"/>
      <c r="O126" s="4"/>
      <c r="P126" s="34">
        <f>SUM(P16:P125)</f>
        <v>0</v>
      </c>
      <c r="Q126" s="9"/>
    </row>
    <row r="127" spans="1:17">
      <c r="A127" s="7" t="s">
        <v>69</v>
      </c>
      <c r="F127" s="7"/>
      <c r="Q127" s="7"/>
    </row>
  </sheetData>
  <sheetProtection algorithmName="SHA-512" hashValue="Zp773px9aj5f1G06J6RK+fw86hFpH8FTYl1/H7IC8CaQ70Bqk+ohy7ls9LIlcsrRseThJ75/hF7e9IqrnzeIEg==" saltValue="ufZlxkc0m9gRixCcCmcPPg==" spinCount="100000" sheet="1" insertRows="0" deleteRows="0"/>
  <mergeCells count="85">
    <mergeCell ref="F11:Q11"/>
    <mergeCell ref="E126:F126"/>
    <mergeCell ref="P116:P125"/>
    <mergeCell ref="P96:P105"/>
    <mergeCell ref="P86:P95"/>
    <mergeCell ref="P76:P85"/>
    <mergeCell ref="P66:P75"/>
    <mergeCell ref="P56:P65"/>
    <mergeCell ref="P46:P55"/>
    <mergeCell ref="P13:Q13"/>
    <mergeCell ref="P16:P25"/>
    <mergeCell ref="P14:P15"/>
    <mergeCell ref="Q14:Q15"/>
    <mergeCell ref="A116:A125"/>
    <mergeCell ref="B116:B125"/>
    <mergeCell ref="C116:C125"/>
    <mergeCell ref="D116:D125"/>
    <mergeCell ref="P106:P115"/>
    <mergeCell ref="A106:A115"/>
    <mergeCell ref="B106:B115"/>
    <mergeCell ref="C106:C115"/>
    <mergeCell ref="D106:D115"/>
    <mergeCell ref="A96:A105"/>
    <mergeCell ref="B96:B105"/>
    <mergeCell ref="C96:C105"/>
    <mergeCell ref="D96:D105"/>
    <mergeCell ref="A86:A95"/>
    <mergeCell ref="B86:B95"/>
    <mergeCell ref="C86:C95"/>
    <mergeCell ref="D86:D95"/>
    <mergeCell ref="A76:A85"/>
    <mergeCell ref="B76:B85"/>
    <mergeCell ref="C76:C85"/>
    <mergeCell ref="D76:D85"/>
    <mergeCell ref="A66:A75"/>
    <mergeCell ref="B66:B75"/>
    <mergeCell ref="C66:C75"/>
    <mergeCell ref="D66:D75"/>
    <mergeCell ref="A56:A65"/>
    <mergeCell ref="B56:B65"/>
    <mergeCell ref="C56:C65"/>
    <mergeCell ref="D56:D65"/>
    <mergeCell ref="A46:A55"/>
    <mergeCell ref="B46:B55"/>
    <mergeCell ref="C46:C55"/>
    <mergeCell ref="D46:D55"/>
    <mergeCell ref="A6:E6"/>
    <mergeCell ref="F6:L6"/>
    <mergeCell ref="M6:Q6"/>
    <mergeCell ref="A2:Q2"/>
    <mergeCell ref="A3:Q3"/>
    <mergeCell ref="A5:E5"/>
    <mergeCell ref="F5:L5"/>
    <mergeCell ref="M5:Q5"/>
    <mergeCell ref="A7:E7"/>
    <mergeCell ref="F7:L7"/>
    <mergeCell ref="M7:Q7"/>
    <mergeCell ref="A8:E8"/>
    <mergeCell ref="F8:L8"/>
    <mergeCell ref="M8:Q8"/>
    <mergeCell ref="A9:E9"/>
    <mergeCell ref="F9:L9"/>
    <mergeCell ref="M9:Q9"/>
    <mergeCell ref="A10:E10"/>
    <mergeCell ref="F10:L10"/>
    <mergeCell ref="M10:Q10"/>
    <mergeCell ref="A16:A25"/>
    <mergeCell ref="B16:B25"/>
    <mergeCell ref="C16:C25"/>
    <mergeCell ref="D16:D25"/>
    <mergeCell ref="B13:B15"/>
    <mergeCell ref="C13:C15"/>
    <mergeCell ref="D13:O13"/>
    <mergeCell ref="E14:O14"/>
    <mergeCell ref="D14:D15"/>
    <mergeCell ref="A26:A35"/>
    <mergeCell ref="B26:B35"/>
    <mergeCell ref="C26:C35"/>
    <mergeCell ref="D26:D35"/>
    <mergeCell ref="P26:P35"/>
    <mergeCell ref="A36:A45"/>
    <mergeCell ref="B36:B45"/>
    <mergeCell ref="C36:C45"/>
    <mergeCell ref="D36:D45"/>
    <mergeCell ref="P36:P45"/>
  </mergeCells>
  <phoneticPr fontId="1"/>
  <conditionalFormatting sqref="F11:L11">
    <cfRule type="containsText" dxfId="31" priority="8" operator="containsText" text="一致していません">
      <formula>NOT(ISERROR(SEARCH("一致していません",F11)))</formula>
    </cfRule>
  </conditionalFormatting>
  <conditionalFormatting sqref="I16:I125">
    <cfRule type="expression" dxfId="30" priority="6">
      <formula>IF(RIGHT(TEXT(I16,"0.#"),1)=".",FALSE,TRUE)</formula>
    </cfRule>
    <cfRule type="expression" dxfId="29" priority="7">
      <formula>IF(RIGHT(TEXT(I16,"0.#"),1)=".",TRUE,FALSE)</formula>
    </cfRule>
  </conditionalFormatting>
  <conditionalFormatting sqref="L16:L125">
    <cfRule type="expression" dxfId="28" priority="4">
      <formula>IF(RIGHT(TEXT(L16,"0.#"),1)=".",FALSE,TRUE)</formula>
    </cfRule>
    <cfRule type="expression" dxfId="27" priority="5">
      <formula>IF(RIGHT(TEXT(L16,"0.#"),1)=".",TRUE,FALSE)</formula>
    </cfRule>
  </conditionalFormatting>
  <conditionalFormatting sqref="F16:F125">
    <cfRule type="expression" dxfId="26" priority="3">
      <formula>AND($E16&lt;&gt;"",$F16="")</formula>
    </cfRule>
  </conditionalFormatting>
  <conditionalFormatting sqref="J16:J125">
    <cfRule type="expression" dxfId="25" priority="2">
      <formula>AND($I16&gt;0,$J16="")</formula>
    </cfRule>
  </conditionalFormatting>
  <conditionalFormatting sqref="M16:M125">
    <cfRule type="expression" dxfId="24" priority="1">
      <formula>AND($L16&gt;0,$M16="")</formula>
    </cfRule>
  </conditionalFormatting>
  <dataValidations count="1">
    <dataValidation type="whole" operator="greaterThanOrEqual" allowBlank="1" showInputMessage="1" showErrorMessage="1" sqref="G16:G125">
      <formula1>0</formula1>
    </dataValidation>
  </dataValidations>
  <printOptions horizontalCentered="1"/>
  <pageMargins left="0.51181102362204722" right="0.51181102362204722" top="0.74803149606299213" bottom="0.74803149606299213" header="0.51181102362204722" footer="0.31496062992125984"/>
  <pageSetup paperSize="9" scale="70" fitToHeight="0" orientation="landscape" r:id="rId1"/>
  <rowBreaks count="2" manualBreakCount="2">
    <brk id="45" max="16" man="1"/>
    <brk id="9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別紙1_補助金事業の経費（合計）</vt:lpstr>
      <vt:lpstr>別紙2_経費の配分表（①感染症対策の徹底及び広報事業）</vt:lpstr>
      <vt:lpstr>別紙3_経費の配分表（②試合運営改善）</vt:lpstr>
      <vt:lpstr>別紙4_経費の配分表（③ポストコロナ）</vt:lpstr>
      <vt:lpstr>別紙5_経費の配分表（④キャンセル等支援事業）</vt:lpstr>
      <vt:lpstr>別紙6_収支予算書（①感染症対策の徹底及び広報事業）</vt:lpstr>
      <vt:lpstr>別紙7_収支予算書（②試合運営改善（通常枠））</vt:lpstr>
      <vt:lpstr>別紙8_収支予算書（②試合運営改善（特別枠））</vt:lpstr>
      <vt:lpstr>別紙9_収支予算書（③ポストコロナ（通常枠））</vt:lpstr>
      <vt:lpstr>別紙10_収支予算書（③ポストコロナ（特別枠））</vt:lpstr>
      <vt:lpstr>別紙11_収支予算書（④キャンセル等支援 2,500万円枠)</vt:lpstr>
      <vt:lpstr>別紙12_収支予算書（④キャンセル等支援 1,000万円枠)</vt:lpstr>
      <vt:lpstr>記載例①～③（支出）</vt:lpstr>
      <vt:lpstr>記載例④（支出）</vt:lpstr>
      <vt:lpstr>'記載例①～③（支出）'!Print_Area</vt:lpstr>
      <vt:lpstr>'記載例④（支出）'!Print_Area</vt:lpstr>
      <vt:lpstr>'別紙1_補助金事業の経費（合計）'!Print_Area</vt:lpstr>
      <vt:lpstr>'別紙10_収支予算書（③ポストコロナ（特別枠））'!Print_Area</vt:lpstr>
      <vt:lpstr>'別紙11_収支予算書（④キャンセル等支援 2,500万円枠)'!Print_Area</vt:lpstr>
      <vt:lpstr>'別紙12_収支予算書（④キャンセル等支援 1,000万円枠)'!Print_Area</vt:lpstr>
      <vt:lpstr>'別紙2_経費の配分表（①感染症対策の徹底及び広報事業）'!Print_Area</vt:lpstr>
      <vt:lpstr>'別紙3_経費の配分表（②試合運営改善）'!Print_Area</vt:lpstr>
      <vt:lpstr>'別紙4_経費の配分表（③ポストコロナ）'!Print_Area</vt:lpstr>
      <vt:lpstr>'別紙5_経費の配分表（④キャンセル等支援事業）'!Print_Area</vt:lpstr>
      <vt:lpstr>'別紙6_収支予算書（①感染症対策の徹底及び広報事業）'!Print_Area</vt:lpstr>
      <vt:lpstr>'別紙7_収支予算書（②試合運営改善（通常枠））'!Print_Area</vt:lpstr>
      <vt:lpstr>'別紙8_収支予算書（②試合運営改善（特別枠））'!Print_Area</vt:lpstr>
      <vt:lpstr>'別紙9_収支予算書（③ポストコロナ（通常枠））'!Print_Area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2021-09-24T04:35:34Z</cp:lastPrinted>
  <dcterms:created xsi:type="dcterms:W3CDTF">2011-06-14T05:32:50Z</dcterms:created>
  <dcterms:modified xsi:type="dcterms:W3CDTF">2021-09-24T04:35:44Z</dcterms:modified>
</cp:coreProperties>
</file>