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arisa-fukui\AppData\Local\Box\Box Edit\Documents\rgom3_SUFEuk3+8gQ6RgiA==\"/>
    </mc:Choice>
  </mc:AlternateContent>
  <xr:revisionPtr revIDLastSave="0" documentId="13_ncr:1_{1A90B9AD-4293-4EA1-A07B-3D6F65613C67}" xr6:coauthVersionLast="47" xr6:coauthVersionMax="47" xr10:uidLastSave="{00000000-0000-0000-0000-000000000000}"/>
  <bookViews>
    <workbookView xWindow="34440" yWindow="-1575" windowWidth="29040" windowHeight="15720" xr2:uid="{00000000-000D-0000-FFFF-FFFF00000000}"/>
  </bookViews>
  <sheets>
    <sheet name="10_授業料、入学料その他の徴収する費用" sheetId="5" r:id="rId1"/>
    <sheet name="抽出" sheetId="7" state="hidden" r:id="rId2"/>
    <sheet name="昨年度" sheetId="4" state="hidden" r:id="rId3"/>
  </sheets>
  <definedNames>
    <definedName name="_xlnm.Print_Area" localSheetId="0">'10_授業料、入学料その他の徴収する費用'!$A$1:$O$44</definedName>
    <definedName name="_xlnm.Print_Area" localSheetId="2">昨年度!$A$1:$O$44</definedName>
    <definedName name="_xlnm.Print_Area">#REF!</definedName>
    <definedName name="_xlnm.Print_Title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5" l="1"/>
  <c r="O39" i="5"/>
  <c r="O38" i="5"/>
  <c r="O37" i="5"/>
  <c r="O36" i="5"/>
  <c r="O35" i="5"/>
  <c r="O34" i="5"/>
  <c r="O33" i="5"/>
  <c r="O32" i="5"/>
  <c r="O31" i="5"/>
  <c r="O30" i="5"/>
  <c r="O29" i="5"/>
  <c r="O28" i="5"/>
  <c r="O27" i="5"/>
  <c r="O26" i="5"/>
  <c r="O25" i="5"/>
  <c r="O24" i="5"/>
  <c r="O23" i="5"/>
  <c r="O21" i="5"/>
  <c r="O20" i="5"/>
  <c r="O19" i="5"/>
  <c r="O18" i="5"/>
  <c r="O17" i="5"/>
  <c r="O16" i="5"/>
  <c r="O15" i="5"/>
  <c r="O14" i="5"/>
  <c r="O13" i="5"/>
  <c r="O12" i="5"/>
  <c r="O11" i="5"/>
  <c r="O10" i="5"/>
  <c r="O9" i="5"/>
  <c r="O8" i="5"/>
  <c r="O7" i="5"/>
  <c r="O6" i="5"/>
  <c r="N6" i="5"/>
  <c r="K1" i="7"/>
  <c r="J1" i="7"/>
  <c r="I1" i="7"/>
  <c r="H1" i="7"/>
  <c r="G1" i="7"/>
  <c r="F1" i="7"/>
  <c r="E1" i="7"/>
  <c r="D1" i="7"/>
  <c r="C1" i="7"/>
  <c r="F7" i="5"/>
  <c r="D6" i="5"/>
  <c r="I39" i="5"/>
  <c r="D27" i="5"/>
  <c r="D28" i="5"/>
  <c r="D29" i="5"/>
  <c r="D30" i="5"/>
  <c r="N7" i="5"/>
  <c r="M12" i="5"/>
  <c r="L17" i="5"/>
  <c r="N20" i="5"/>
  <c r="N23" i="5"/>
  <c r="M25" i="5"/>
  <c r="L29" i="5"/>
  <c r="N33" i="5"/>
  <c r="M38" i="5"/>
  <c r="H8" i="5"/>
  <c r="J12" i="5"/>
  <c r="I16" i="5"/>
  <c r="I20" i="5"/>
  <c r="J23" i="5"/>
  <c r="H27" i="5"/>
  <c r="H31" i="5"/>
  <c r="I34" i="5"/>
  <c r="J37" i="5"/>
  <c r="D7" i="5"/>
  <c r="D8" i="5"/>
  <c r="D9" i="5"/>
  <c r="D10" i="5"/>
  <c r="D11" i="5"/>
  <c r="D12" i="5"/>
  <c r="D13" i="5"/>
  <c r="D14" i="5"/>
  <c r="D15" i="5"/>
  <c r="D16" i="5"/>
  <c r="D17" i="5"/>
  <c r="D18" i="5"/>
  <c r="D19" i="5"/>
  <c r="F19" i="5"/>
  <c r="D20" i="5"/>
  <c r="D21" i="5"/>
  <c r="D22" i="5"/>
  <c r="F22" i="5"/>
  <c r="D23" i="5"/>
  <c r="D24" i="5"/>
  <c r="D25" i="5"/>
  <c r="D26" i="5"/>
  <c r="F30" i="5"/>
  <c r="D31" i="5"/>
  <c r="D32" i="5"/>
  <c r="D33" i="5"/>
  <c r="D34" i="5"/>
  <c r="D35" i="5"/>
  <c r="D36" i="5"/>
  <c r="D37" i="5"/>
  <c r="E37" i="5"/>
  <c r="D38" i="5"/>
  <c r="D39" i="5"/>
  <c r="L20" i="5" l="1"/>
  <c r="M15" i="5"/>
  <c r="N11" i="5"/>
  <c r="L7" i="5"/>
  <c r="F35" i="5"/>
  <c r="F32" i="5"/>
  <c r="E29" i="5"/>
  <c r="C29" i="5" s="1"/>
  <c r="I33" i="5"/>
  <c r="G33" i="5" s="1"/>
  <c r="J22" i="5"/>
  <c r="N31" i="5"/>
  <c r="N19" i="5"/>
  <c r="M10" i="5"/>
  <c r="E32" i="5"/>
  <c r="I32" i="5"/>
  <c r="I18" i="5"/>
  <c r="L36" i="5"/>
  <c r="K36" i="5" s="1"/>
  <c r="L23" i="5"/>
  <c r="L10" i="5"/>
  <c r="L8" i="5"/>
  <c r="N10" i="5"/>
  <c r="M13" i="5"/>
  <c r="L16" i="5"/>
  <c r="N18" i="5"/>
  <c r="M21" i="5"/>
  <c r="K21" i="5" s="1"/>
  <c r="L24" i="5"/>
  <c r="N26" i="5"/>
  <c r="M29" i="5"/>
  <c r="L32" i="5"/>
  <c r="N34" i="5"/>
  <c r="M37" i="5"/>
  <c r="M6" i="5"/>
  <c r="K6" i="5" s="1"/>
  <c r="J8" i="5"/>
  <c r="I11" i="5"/>
  <c r="H14" i="5"/>
  <c r="J16" i="5"/>
  <c r="I19" i="5"/>
  <c r="H22" i="5"/>
  <c r="J24" i="5"/>
  <c r="I27" i="5"/>
  <c r="G27" i="5" s="1"/>
  <c r="H30" i="5"/>
  <c r="G30" i="5" s="1"/>
  <c r="J32" i="5"/>
  <c r="I35" i="5"/>
  <c r="H38" i="5"/>
  <c r="H6" i="5"/>
  <c r="E8" i="5"/>
  <c r="F13" i="5"/>
  <c r="E16" i="5"/>
  <c r="C16" i="5" s="1"/>
  <c r="F21" i="5"/>
  <c r="E24" i="5"/>
  <c r="E27" i="5"/>
  <c r="F33" i="5"/>
  <c r="E36" i="5"/>
  <c r="M8" i="5"/>
  <c r="L11" i="5"/>
  <c r="K11" i="5" s="1"/>
  <c r="N13" i="5"/>
  <c r="M16" i="5"/>
  <c r="K16" i="5" s="1"/>
  <c r="L19" i="5"/>
  <c r="N21" i="5"/>
  <c r="M24" i="5"/>
  <c r="L27" i="5"/>
  <c r="N29" i="5"/>
  <c r="K29" i="5" s="1"/>
  <c r="M32" i="5"/>
  <c r="K32" i="5" s="1"/>
  <c r="L35" i="5"/>
  <c r="K35" i="5" s="1"/>
  <c r="N37" i="5"/>
  <c r="H9" i="5"/>
  <c r="J11" i="5"/>
  <c r="I14" i="5"/>
  <c r="H17" i="5"/>
  <c r="J19" i="5"/>
  <c r="I22" i="5"/>
  <c r="H25" i="5"/>
  <c r="G25" i="5" s="1"/>
  <c r="J27" i="5"/>
  <c r="I30" i="5"/>
  <c r="H33" i="5"/>
  <c r="J35" i="5"/>
  <c r="I38" i="5"/>
  <c r="F6" i="5"/>
  <c r="C6" i="5" s="1"/>
  <c r="F8" i="5"/>
  <c r="E11" i="5"/>
  <c r="C11" i="5" s="1"/>
  <c r="F16" i="5"/>
  <c r="E19" i="5"/>
  <c r="F24" i="5"/>
  <c r="F27" i="5"/>
  <c r="E31" i="5"/>
  <c r="F36" i="5"/>
  <c r="C36" i="5" s="1"/>
  <c r="E39" i="5"/>
  <c r="N8" i="5"/>
  <c r="K8" i="5" s="1"/>
  <c r="M11" i="5"/>
  <c r="L14" i="5"/>
  <c r="N16" i="5"/>
  <c r="M19" i="5"/>
  <c r="L22" i="5"/>
  <c r="N24" i="5"/>
  <c r="K24" i="5" s="1"/>
  <c r="M27" i="5"/>
  <c r="L30" i="5"/>
  <c r="K30" i="5" s="1"/>
  <c r="N32" i="5"/>
  <c r="M35" i="5"/>
  <c r="L38" i="5"/>
  <c r="L6" i="5"/>
  <c r="I9" i="5"/>
  <c r="H12" i="5"/>
  <c r="J14" i="5"/>
  <c r="G14" i="5" s="1"/>
  <c r="E33" i="5"/>
  <c r="C33" i="5" s="1"/>
  <c r="E30" i="5"/>
  <c r="F25" i="5"/>
  <c r="E22" i="5"/>
  <c r="F15" i="5"/>
  <c r="F12" i="5"/>
  <c r="F9" i="5"/>
  <c r="I37" i="5"/>
  <c r="H34" i="5"/>
  <c r="J30" i="5"/>
  <c r="J26" i="5"/>
  <c r="I23" i="5"/>
  <c r="H20" i="5"/>
  <c r="H16" i="5"/>
  <c r="G16" i="5" s="1"/>
  <c r="I12" i="5"/>
  <c r="J7" i="5"/>
  <c r="L37" i="5"/>
  <c r="K37" i="5" s="1"/>
  <c r="M33" i="5"/>
  <c r="N28" i="5"/>
  <c r="L25" i="5"/>
  <c r="M20" i="5"/>
  <c r="K20" i="5" s="1"/>
  <c r="N15" i="5"/>
  <c r="L12" i="5"/>
  <c r="M7" i="5"/>
  <c r="F39" i="5"/>
  <c r="F29" i="5"/>
  <c r="E25" i="5"/>
  <c r="F18" i="5"/>
  <c r="E15" i="5"/>
  <c r="C15" i="5" s="1"/>
  <c r="E12" i="5"/>
  <c r="C12" i="5" s="1"/>
  <c r="E9" i="5"/>
  <c r="J6" i="5"/>
  <c r="H37" i="5"/>
  <c r="G37" i="5" s="1"/>
  <c r="J33" i="5"/>
  <c r="J29" i="5"/>
  <c r="I26" i="5"/>
  <c r="H23" i="5"/>
  <c r="H19" i="5"/>
  <c r="J15" i="5"/>
  <c r="H11" i="5"/>
  <c r="G11" i="5" s="1"/>
  <c r="I7" i="5"/>
  <c r="N36" i="5"/>
  <c r="L33" i="5"/>
  <c r="M28" i="5"/>
  <c r="E21" i="5"/>
  <c r="E18" i="5"/>
  <c r="C18" i="5" s="1"/>
  <c r="I6" i="5"/>
  <c r="J36" i="5"/>
  <c r="I29" i="5"/>
  <c r="G29" i="5" s="1"/>
  <c r="H26" i="5"/>
  <c r="J18" i="5"/>
  <c r="I15" i="5"/>
  <c r="J10" i="5"/>
  <c r="H7" i="5"/>
  <c r="M36" i="5"/>
  <c r="L28" i="5"/>
  <c r="K28" i="5" s="1"/>
  <c r="M23" i="5"/>
  <c r="K23" i="5" s="1"/>
  <c r="L15" i="5"/>
  <c r="F38" i="5"/>
  <c r="E35" i="5"/>
  <c r="F28" i="5"/>
  <c r="F14" i="5"/>
  <c r="F11" i="5"/>
  <c r="J39" i="5"/>
  <c r="G39" i="5" s="1"/>
  <c r="I36" i="5"/>
  <c r="G36" i="5" s="1"/>
  <c r="H29" i="5"/>
  <c r="J25" i="5"/>
  <c r="J21" i="5"/>
  <c r="H15" i="5"/>
  <c r="I10" i="5"/>
  <c r="N39" i="5"/>
  <c r="M31" i="5"/>
  <c r="N27" i="5"/>
  <c r="M18" i="5"/>
  <c r="N14" i="5"/>
  <c r="E38" i="5"/>
  <c r="E28" i="5"/>
  <c r="C28" i="5" s="1"/>
  <c r="F23" i="5"/>
  <c r="F20" i="5"/>
  <c r="F17" i="5"/>
  <c r="E14" i="5"/>
  <c r="C14" i="5" s="1"/>
  <c r="H36" i="5"/>
  <c r="H32" i="5"/>
  <c r="J28" i="5"/>
  <c r="I25" i="5"/>
  <c r="I21" i="5"/>
  <c r="H18" i="5"/>
  <c r="J13" i="5"/>
  <c r="H10" i="5"/>
  <c r="M39" i="5"/>
  <c r="N35" i="5"/>
  <c r="L31" i="5"/>
  <c r="M26" i="5"/>
  <c r="N22" i="5"/>
  <c r="L18" i="5"/>
  <c r="M14" i="5"/>
  <c r="K14" i="5" s="1"/>
  <c r="N9" i="5"/>
  <c r="F34" i="5"/>
  <c r="F31" i="5"/>
  <c r="F26" i="5"/>
  <c r="E23" i="5"/>
  <c r="E20" i="5"/>
  <c r="E17" i="5"/>
  <c r="F10" i="5"/>
  <c r="E7" i="5"/>
  <c r="C7" i="5" s="1"/>
  <c r="H39" i="5"/>
  <c r="H35" i="5"/>
  <c r="J31" i="5"/>
  <c r="I28" i="5"/>
  <c r="G28" i="5" s="1"/>
  <c r="I24" i="5"/>
  <c r="H21" i="5"/>
  <c r="G21" i="5" s="1"/>
  <c r="J17" i="5"/>
  <c r="I13" i="5"/>
  <c r="J9" i="5"/>
  <c r="L39" i="5"/>
  <c r="M34" i="5"/>
  <c r="N30" i="5"/>
  <c r="L26" i="5"/>
  <c r="K26" i="5" s="1"/>
  <c r="M22" i="5"/>
  <c r="N17" i="5"/>
  <c r="L13" i="5"/>
  <c r="M9" i="5"/>
  <c r="F37" i="5"/>
  <c r="C37" i="5" s="1"/>
  <c r="E34" i="5"/>
  <c r="E26" i="5"/>
  <c r="C26" i="5" s="1"/>
  <c r="E13" i="5"/>
  <c r="E10" i="5"/>
  <c r="J38" i="5"/>
  <c r="G38" i="5" s="1"/>
  <c r="J34" i="5"/>
  <c r="I31" i="5"/>
  <c r="H28" i="5"/>
  <c r="H24" i="5"/>
  <c r="J20" i="5"/>
  <c r="I17" i="5"/>
  <c r="H13" i="5"/>
  <c r="I8" i="5"/>
  <c r="N38" i="5"/>
  <c r="L34" i="5"/>
  <c r="M30" i="5"/>
  <c r="N25" i="5"/>
  <c r="L21" i="5"/>
  <c r="M17" i="5"/>
  <c r="N12" i="5"/>
  <c r="L9" i="5"/>
  <c r="C30" i="5"/>
  <c r="C25" i="5"/>
  <c r="C24" i="5"/>
  <c r="C19" i="5"/>
  <c r="C22" i="4"/>
  <c r="G8" i="5" l="1"/>
  <c r="C17" i="5"/>
  <c r="G18" i="5"/>
  <c r="C13" i="5"/>
  <c r="G24" i="5"/>
  <c r="C23" i="5"/>
  <c r="G34" i="5"/>
  <c r="K9" i="5"/>
  <c r="K18" i="5"/>
  <c r="C20" i="5"/>
  <c r="K13" i="5"/>
  <c r="G10" i="5"/>
  <c r="C38" i="5"/>
  <c r="G32" i="5"/>
  <c r="C32" i="5"/>
  <c r="K38" i="5"/>
  <c r="C35" i="5"/>
  <c r="K19" i="5"/>
  <c r="K33" i="5"/>
  <c r="G35" i="5"/>
  <c r="G9" i="5"/>
  <c r="C31" i="5"/>
  <c r="K25" i="5"/>
  <c r="G19" i="5"/>
  <c r="K34" i="5"/>
  <c r="G23" i="5"/>
  <c r="C27" i="5"/>
  <c r="K10" i="5"/>
  <c r="C8" i="5"/>
  <c r="G13" i="5"/>
  <c r="K17" i="5"/>
  <c r="G12" i="5"/>
  <c r="G17" i="5"/>
  <c r="C34" i="5"/>
  <c r="G31" i="5"/>
  <c r="K31" i="5"/>
  <c r="G15" i="5"/>
  <c r="C21" i="5"/>
  <c r="G20" i="5"/>
  <c r="K7" i="5"/>
  <c r="K39" i="5"/>
  <c r="G26" i="5"/>
  <c r="K27" i="5"/>
  <c r="G6" i="5"/>
  <c r="C9" i="5"/>
  <c r="K15" i="5"/>
  <c r="C10" i="5"/>
  <c r="C39" i="5"/>
  <c r="K12" i="5"/>
  <c r="G7" i="5"/>
  <c r="K8" i="4"/>
  <c r="K7"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6" i="4"/>
  <c r="G39"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6" i="4"/>
  <c r="C6" i="4"/>
  <c r="C7" i="4"/>
  <c r="C8" i="4"/>
  <c r="C9" i="4"/>
  <c r="C10" i="4"/>
  <c r="C11" i="4"/>
  <c r="C12" i="4"/>
  <c r="C13" i="4"/>
  <c r="C14" i="4"/>
  <c r="C15" i="4"/>
  <c r="C16" i="4"/>
  <c r="C17" i="4"/>
  <c r="C18" i="4"/>
  <c r="C19" i="4"/>
  <c r="C20" i="4"/>
  <c r="C21" i="4"/>
  <c r="C23" i="4"/>
  <c r="C24" i="4"/>
  <c r="C25" i="4"/>
  <c r="C26" i="4"/>
  <c r="C27" i="4"/>
  <c r="C28" i="4"/>
  <c r="C29" i="4"/>
  <c r="C30" i="4"/>
  <c r="C31" i="4"/>
  <c r="C32" i="4"/>
  <c r="C33" i="4"/>
  <c r="C34" i="4"/>
  <c r="C35" i="4"/>
  <c r="C36" i="4"/>
  <c r="C37" i="4"/>
  <c r="C38" i="4"/>
  <c r="C39" i="4"/>
</calcChain>
</file>

<file path=xl/sharedStrings.xml><?xml version="1.0" encoding="utf-8"?>
<sst xmlns="http://schemas.openxmlformats.org/spreadsheetml/2006/main" count="333" uniqueCount="162">
  <si>
    <t>法科大学院を置く大学の名称</t>
  </si>
  <si>
    <t>法科大学院の研究科名及び専攻名</t>
  </si>
  <si>
    <t>授業料</t>
    <rPh sb="0" eb="3">
      <t>ジュギョウリョウ</t>
    </rPh>
    <phoneticPr fontId="3"/>
  </si>
  <si>
    <t>入学料</t>
    <rPh sb="0" eb="2">
      <t>ニュウガク</t>
    </rPh>
    <rPh sb="2" eb="3">
      <t>リョウ</t>
    </rPh>
    <phoneticPr fontId="3"/>
  </si>
  <si>
    <t>備考</t>
    <rPh sb="0" eb="2">
      <t>ビコウ</t>
    </rPh>
    <phoneticPr fontId="3"/>
  </si>
  <si>
    <t>初年度経費</t>
    <rPh sb="0" eb="3">
      <t>ショネンド</t>
    </rPh>
    <rPh sb="3" eb="5">
      <t>ケイヒ</t>
    </rPh>
    <phoneticPr fontId="3"/>
  </si>
  <si>
    <t>北海道大学</t>
  </si>
  <si>
    <t>法学研究科 法律実務専攻</t>
  </si>
  <si>
    <t>なし</t>
  </si>
  <si>
    <t>東北大学</t>
  </si>
  <si>
    <t>法学研究科 総合法制専攻</t>
  </si>
  <si>
    <t>学生教育研究災害傷害保険及び法科大学院生教育研究賠償責任保険（既修5,030円、未修7,520円）
東北大学法学部同窓会（既修5,000円、未修7,500円）
東北大学法学会（既修10,000円、未修15,000円）
東北大学学友会（既修6,000円（本学出身4,000円）、未修8,000円（本学出身6,000円））
東北大学萩友会（既修2,000円、未修3,000円）
東北大学基金（既修・未修（1口）30,000円)</t>
  </si>
  <si>
    <t>筑波大学</t>
  </si>
  <si>
    <t>入学料免除
    経済的理由によって納付期限までに納付が困難であり，かつ，学業優秀と認められる場合（申請資格）
入学料徴収猶予
　　 ・経済的理由によって納付期限までに納付が困難であり，かつ，学業優秀と認められる場合
    ・入学前1年以内において，学資負担者が死亡し，又は入学する者若しくは学資負担者が風水害等の災害を受け，入学時の納付が著しく困難であると認められる場合
　　・その他学長が相当と認める事由があるものとして法人規程で定めるものに該当する場合
授業料免除
　　次のいずれかに該当する場合（申請資格）
　　・経済的理由によって納付が困難であり，かつ，学業優秀と認められる場合
    ・授業料の納付の時期前6か月以内（新入学生の第1期においては入学前1年以内）において，家計支持者が死亡し，授業料の納付が著しく困難であると認められる場合
    ・授業料の納付の時期前6か月以内（新入学生の第1期においては入学前1年以内）において，家計支持者が風水害等の災害を受け，授業料の納付が著しく困難であると認められる場合
    ・授業料の納付の時期前6か月以内（新入学生の第1期においては入学前1年以内）において，家計支持者が解雇等やむを得ない事由により失職し，著しく経済的に困難をきたしていると認められる場合
   ・ その他特別な事情があると認められる者 
授業料徴収猶予・月割分納
　　・経済的理由等によって授業料の納付が納付期限までに困難である場合（申請要件）</t>
  </si>
  <si>
    <t>千葉大学</t>
  </si>
  <si>
    <t>専門法務研究科 法務専攻</t>
  </si>
  <si>
    <t>東京大学</t>
  </si>
  <si>
    <t>法学政治学研究科 法曹養成専攻</t>
  </si>
  <si>
    <t>一橋大学</t>
  </si>
  <si>
    <t>法学研究科 法務専攻</t>
  </si>
  <si>
    <t>金沢大学</t>
  </si>
  <si>
    <t>法務研究科 法務専攻</t>
  </si>
  <si>
    <t>名古屋大学</t>
  </si>
  <si>
    <t>法学研究科 実務法曹養成専攻</t>
  </si>
  <si>
    <t>京都大学</t>
  </si>
  <si>
    <t>法学研究科 法曹養成専攻</t>
  </si>
  <si>
    <t>大阪大学</t>
  </si>
  <si>
    <t>高等司法研究科 法務専攻</t>
  </si>
  <si>
    <t>神戸大学</t>
  </si>
  <si>
    <t>法学研究科 実務法律専攻</t>
  </si>
  <si>
    <t>岡山大学</t>
  </si>
  <si>
    <t>広島大学</t>
  </si>
  <si>
    <t>人間社会科学研究科 実務法学専攻</t>
  </si>
  <si>
    <t>九州大学</t>
  </si>
  <si>
    <t>法務学府 実務法学専攻</t>
  </si>
  <si>
    <t>琉球大学</t>
  </si>
  <si>
    <t>東京都立大学</t>
  </si>
  <si>
    <t>東京都民（本人またはその者の配偶者もしくは一親等の親族が、入学の日の１年前から引き続き東京都内に住所を有する者をいう）の入学金は141,100円</t>
  </si>
  <si>
    <t xml:space="preserve">法学研究科 法曹養成専攻 </t>
  </si>
  <si>
    <t>大阪公立大学</t>
  </si>
  <si>
    <t>学習院大学</t>
  </si>
  <si>
    <t xml:space="preserve">法務研究科 法務専攻　　　　  </t>
  </si>
  <si>
    <t>慶應義塾大学</t>
  </si>
  <si>
    <t>法務研究科 法曹養成専攻</t>
  </si>
  <si>
    <t>入学試験成績優秀者　総数16名に対して、学費のうち授業料を全額免除。 
※２年目以降に関しては、その前年次の成績が、総学生の上位３分の１を下回る成績となった場合は、奨学生の資格を失うものとし、その枠について、改めて前年次の学業成績により選考。</t>
  </si>
  <si>
    <t>上智大学</t>
  </si>
  <si>
    <t>法学研究科 法曹養成専攻　　　　　</t>
  </si>
  <si>
    <t>専修大学</t>
  </si>
  <si>
    <t>本学学部卒業生及び同大学院修了生については、入学金と校友会入会金（10,000）を徴収しない。</t>
  </si>
  <si>
    <t>創価大学</t>
  </si>
  <si>
    <t xml:space="preserve">法務研究科 法務専攻                 </t>
  </si>
  <si>
    <t>入学金については、本学学部卒業者（通信教育部も含む）、創価大学女子短期大学卒業者または本学大学院もしくは別科修了者は半額（10万円）としている。</t>
  </si>
  <si>
    <t>中央大学</t>
  </si>
  <si>
    <t xml:space="preserve">法務研究科 法務専攻            </t>
  </si>
  <si>
    <t>本学学部出身者は、入学金が半額の150,000円となる。</t>
  </si>
  <si>
    <t>日本大学</t>
  </si>
  <si>
    <t>法政大学</t>
  </si>
  <si>
    <t>明治大学</t>
  </si>
  <si>
    <t>本学学部卒業生及び本学学部から「飛び入学」する場合、入学金は1/2とする。</t>
  </si>
  <si>
    <t>早稲田大学</t>
  </si>
  <si>
    <t>B　入学料：本学、本学大学院の在学、卒業、修了または退学者が入学する場合、入学金が免除されます。
C　その他諸経費：入学時納入金の早稲田大学法学会の学会費については、本学法学部、大学院法学研究科・法務研究科に在学したことにより、免除となります。</t>
  </si>
  <si>
    <t>愛知大学</t>
  </si>
  <si>
    <t xml:space="preserve">法務研究科 法務専攻               </t>
  </si>
  <si>
    <t>本学出身者は入学金（この表では「入学料」）を免除します。</t>
  </si>
  <si>
    <t>南山大学</t>
  </si>
  <si>
    <t>自大学出身者には、入学金相当額を奨学金として給付</t>
  </si>
  <si>
    <t>同志社大学</t>
  </si>
  <si>
    <t xml:space="preserve">司法研究科 法務専攻               </t>
  </si>
  <si>
    <t>立命館大学</t>
  </si>
  <si>
    <t>法務研究科 法曹養成専攻　　　　　</t>
  </si>
  <si>
    <t>関西大学</t>
  </si>
  <si>
    <t xml:space="preserve">法務研究科 法曹養成専攻    </t>
  </si>
  <si>
    <t>関西大学を卒業した者、関西大学大学院を修了した者または関西大学学部生であって飛び級入学試験に合格した者が入学する場合は、入学金を半額とする。</t>
  </si>
  <si>
    <t>関西学院大学</t>
  </si>
  <si>
    <t xml:space="preserve">司法研究科 法務専攻          </t>
  </si>
  <si>
    <t>本学の学部あるいは大学院博士課程前期課程または修士課程からロースクールに入学した者は、入学金が半額免除。</t>
  </si>
  <si>
    <t>福岡大学</t>
  </si>
  <si>
    <t>法曹実務研究科 法務専攻　</t>
  </si>
  <si>
    <t>（補足事項）</t>
    <rPh sb="1" eb="3">
      <t>ホソク</t>
    </rPh>
    <rPh sb="3" eb="5">
      <t>ジコウ</t>
    </rPh>
    <phoneticPr fontId="3"/>
  </si>
  <si>
    <t>・本調査の内容は各法科大学院に照会し、得られた回答を取りまとめたものです。個別の情報については、各法科大学院にお問い合わせください。</t>
    <rPh sb="5" eb="7">
      <t>ナイヨウ</t>
    </rPh>
    <rPh sb="8" eb="9">
      <t>カク</t>
    </rPh>
    <rPh sb="15" eb="17">
      <t>ショウカイ</t>
    </rPh>
    <rPh sb="19" eb="20">
      <t>エ</t>
    </rPh>
    <rPh sb="37" eb="39">
      <t>コベツ</t>
    </rPh>
    <rPh sb="40" eb="42">
      <t>ジョウホウ</t>
    </rPh>
    <rPh sb="48" eb="49">
      <t>カク</t>
    </rPh>
    <rPh sb="49" eb="54">
      <t>ホウカダイガクイン</t>
    </rPh>
    <rPh sb="56" eb="57">
      <t>ト</t>
    </rPh>
    <rPh sb="58" eb="59">
      <t>ア</t>
    </rPh>
    <phoneticPr fontId="3"/>
  </si>
  <si>
    <t>・既に学生募集を停止している大学は除いています。</t>
    <phoneticPr fontId="3"/>
  </si>
  <si>
    <t>既修者コース（在学期間２年を想定）修了までに要する
経費の総額（初年度経費を含む）</t>
    <rPh sb="0" eb="3">
      <t>キシュウシャ</t>
    </rPh>
    <rPh sb="7" eb="9">
      <t>ザイガク</t>
    </rPh>
    <rPh sb="9" eb="11">
      <t>キカン</t>
    </rPh>
    <rPh sb="12" eb="13">
      <t>ネン</t>
    </rPh>
    <rPh sb="14" eb="16">
      <t>ソウテイ</t>
    </rPh>
    <rPh sb="17" eb="19">
      <t>シュウリョウ</t>
    </rPh>
    <rPh sb="22" eb="23">
      <t>ヨウ</t>
    </rPh>
    <rPh sb="26" eb="28">
      <t>ケイヒ</t>
    </rPh>
    <rPh sb="29" eb="31">
      <t>ソウガク</t>
    </rPh>
    <rPh sb="32" eb="35">
      <t>ショネンド</t>
    </rPh>
    <rPh sb="35" eb="37">
      <t>ケイヒ</t>
    </rPh>
    <rPh sb="38" eb="39">
      <t>フク</t>
    </rPh>
    <phoneticPr fontId="3"/>
  </si>
  <si>
    <t xml:space="preserve">未修者コース（在学期間３年を想定）修了までに要する
経費の総額（初年度経費を含む）				</t>
    <rPh sb="0" eb="3">
      <t>ミシュウシャ</t>
    </rPh>
    <rPh sb="7" eb="9">
      <t>ザイガク</t>
    </rPh>
    <rPh sb="9" eb="11">
      <t>キカン</t>
    </rPh>
    <rPh sb="12" eb="13">
      <t>ネン</t>
    </rPh>
    <rPh sb="14" eb="16">
      <t>ソウテイ</t>
    </rPh>
    <rPh sb="17" eb="19">
      <t>シュウリョウ</t>
    </rPh>
    <rPh sb="22" eb="23">
      <t>ヨウ</t>
    </rPh>
    <rPh sb="26" eb="28">
      <t>ケイヒ</t>
    </rPh>
    <rPh sb="29" eb="31">
      <t>ソウガク</t>
    </rPh>
    <phoneticPr fontId="3"/>
  </si>
  <si>
    <t>合計</t>
    <rPh sb="0" eb="2">
      <t>ゴウケイ</t>
    </rPh>
    <phoneticPr fontId="3"/>
  </si>
  <si>
    <t>施設整備費、
その他諸経費</t>
    <rPh sb="0" eb="2">
      <t>シセツ</t>
    </rPh>
    <rPh sb="2" eb="5">
      <t>セイビヒ</t>
    </rPh>
    <rPh sb="9" eb="10">
      <t>タ</t>
    </rPh>
    <rPh sb="10" eb="13">
      <t>ショケイヒ</t>
    </rPh>
    <phoneticPr fontId="3"/>
  </si>
  <si>
    <t>(1)本学人間社会学域法学類法曹養成プログラムを早期卒業した者で，本学大学院法学研究科法務専攻の「5年一貫型教育選抜」に合格し入学したもの。
    検定料の全額を返付する。
(2)人間社会学域法学類法曹養成プログラムの早期卒業者で，大学院法学研究科法務専攻の5年一貫型教育選抜に合格し入学する者。
    入学料免除額は全額とする。
(3)人間社会学域法学類法曹養成プログラムの早期卒業者で，大学院法学研究科法務専攻の「5年一貫型教育選抜」に合格し入学した者。
    ただし，標準修業年限内に限り適用し，授業料免除額は全額とする。</t>
  </si>
  <si>
    <t>入学の前年度に本学の学部を卒業した者（9 月卒業者を含む）、または入学の前年度に本学の大学院を修了した者（9 月修了者を含む）、もしくは本学の学部から飛び入学により入学する者は入学金が免除となり、教育充実費が通常の半額になります。
上記以外の本学の学部を卒業した者（9 月卒業者を含む）、または本学の大学院を修了した者（9 月修了者を含む）は入学金と教育充実費が通常の半額になります。</t>
  </si>
  <si>
    <t>本学を卒業，本学在学３年で飛び入学又は本学大学院を修了した者の入学金については2分の1。
単位制授業料制度【1単位あたり37,000円】であり、初年度授業料は登録制原単位数(法曹コース出身者除く)である36単位で算出。
授業料の総額は修了に必要な単位数にて算出。</t>
  </si>
  <si>
    <t>上記の金額は他大学出身者の場合である。
自大学出身者の場合は、B入学料が55,000円、C施設設備費、その他諸経費が　123,000円（委託徴収金3,000円のみ）となる。
よって、修了までに要する経費の総額は、2年コース（既修者）が、授業料1,200,000円／入学料55,000円／施設整備費、その他諸経費246,000円、
3年コース（未修者）が、授業料1,800,000円／入学料55,000円／施設整備費、その他諸経費369,000円となる。
なお、未修コースと既修コースで金額が異なる項目はない。</t>
  </si>
  <si>
    <t>人文社会ビジネス科学学術院 法曹専攻</t>
    <phoneticPr fontId="3"/>
  </si>
  <si>
    <t>*そのほか学生教育研究災害障害保険料が必要。２年コースの場合は初年度4,680円、３年コースの場合は初年度7,020円
*大学院の入学金において以下の特例がある。
（１）本学の学部卒業者が、卒業後引続き次年度に本学の大学院に入学する場合は免除する。本学の学部からの早期卒業入学者及び飛び級入学者については同様に免除する。なお、「卒業（修了）後引き続き次年度に入学する」とは、卒業（修了）から1年未満に入学する場合をいう。
（２）本学の学部卒業者が、卒業後１年以上経過して本学の大学院に入学する場合は入学金を１／２とする。
（３）本学の大学院修了者が、修了後引き続き次年度に本学の大学院に入学する場合は免除する。
（４）本学の大学院修了者が、修了後１年以上経過して本学の大学院に入学する場合は入学金を１／２とする。
（５）本学の大学院の退学者が、本学の大学院に再入学する場合は入学金を１／２とする。
（６）上智大学短期大学部卒業者が、本学の大学院に入学する場合は、卒業後の経過年数にかかわらず、入学金を１／２とする。
（７）上智社会福祉専門学校卒業者が本学の大学院に入学する場合は、卒業後の経過年数にかかわらず、入学金を１／２とする。
（８）聖母大学又は聖母大学大学院卒業者が本学の大学院に入学する場合は、卒業後の経過年数にかかわらず、入学金を１／２とする。</t>
  </si>
  <si>
    <t>自大学出身者は入学金免除、諸経費：30,000円（校友会費）免除
立命館大学出身者のみ、入学時に「立命館大学千賀修一奨学金」の選考対象となる。（詳細は以下9-2の通り）※2024年度入学者まで</t>
  </si>
  <si>
    <t>大阪市立大学の経費は以下の通り
初年度入学料…0円
初年度授業料…535,800円
既修者コース入学料…0円
既修者コース授業料…1,071,600円
未修者コース入学料…0円
未修者コース授業料…1,607,400円
※1　初年度入学料について
「大阪府民及びその子」に該当する者は282,000円　　
※2　施設整備費、その他諸経費について　　　　　　　　　　　　　　　　　　　　　　　　　　　　　　　　　　　　　　　　　　　　　　　　　　　　　　　　　　　　　　　　　　　　　　　　　　　　　　　　　　　　　　　　　　　　　　　　　　　　　　　　　　　　　　　未修者　7,520円/3年間　(保険料・学研災）　　　　　　　　　　　　　　　　　　　　　　　　　　　　　　　　　　　　　　　　　　　　　　　　　　　　　　　　　　　　　　　　　　　　　　　　　　　　　　　　　　　　　　　　　　　　　　　　　　　　　既修者　5,030円/2年間　(保険料・学研災）　　　　　　　　　　　　　　　　　　　　　　　　　　　　　　　　　　　　　　　　　　　　　　　　　　　　　　　　　　　　　　　　　　　　　　　　　　　　　　　　　　　　　　　　　　　　　　　　　</t>
    <rPh sb="10" eb="12">
      <t>イカ</t>
    </rPh>
    <rPh sb="13" eb="14">
      <t>トオ</t>
    </rPh>
    <rPh sb="16" eb="19">
      <t>ショネンド</t>
    </rPh>
    <rPh sb="19" eb="22">
      <t>ニュウガクリョウ</t>
    </rPh>
    <rPh sb="24" eb="25">
      <t>エン</t>
    </rPh>
    <rPh sb="26" eb="29">
      <t>ショネンド</t>
    </rPh>
    <rPh sb="29" eb="32">
      <t>ジュギョウリョウ</t>
    </rPh>
    <rPh sb="40" eb="41">
      <t>エン</t>
    </rPh>
    <rPh sb="42" eb="45">
      <t>キシュウシャ</t>
    </rPh>
    <rPh sb="55" eb="58">
      <t>キシュウシャ</t>
    </rPh>
    <rPh sb="76" eb="79">
      <t>ミシュウシャ</t>
    </rPh>
    <rPh sb="89" eb="92">
      <t>ミシュウシャ</t>
    </rPh>
    <rPh sb="111" eb="114">
      <t>ニュウガクリョウ</t>
    </rPh>
    <phoneticPr fontId="3"/>
  </si>
  <si>
    <t>日本大学出身者は、入学金免除。</t>
    <phoneticPr fontId="3"/>
  </si>
  <si>
    <t>5_授業料、入学料その他の徴収する費用（調査時点：令和６年４月１日現在）</t>
    <rPh sb="2" eb="5">
      <t>ジュギョウリョウ</t>
    </rPh>
    <rPh sb="6" eb="8">
      <t>ニュウガク</t>
    </rPh>
    <rPh sb="8" eb="9">
      <t>リョウ</t>
    </rPh>
    <rPh sb="11" eb="12">
      <t>ホカ</t>
    </rPh>
    <rPh sb="13" eb="15">
      <t>チョウシュウ</t>
    </rPh>
    <rPh sb="17" eb="19">
      <t>ヒヨウ</t>
    </rPh>
    <rPh sb="20" eb="22">
      <t>チョウサ</t>
    </rPh>
    <rPh sb="22" eb="24">
      <t>ジテン</t>
    </rPh>
    <rPh sb="25" eb="26">
      <t>レイ</t>
    </rPh>
    <rPh sb="26" eb="27">
      <t>ワ</t>
    </rPh>
    <rPh sb="28" eb="29">
      <t>ネン</t>
    </rPh>
    <rPh sb="30" eb="31">
      <t>ガツ</t>
    </rPh>
    <rPh sb="32" eb="33">
      <t>ニチ</t>
    </rPh>
    <rPh sb="33" eb="35">
      <t>ゲンザイ</t>
    </rPh>
    <phoneticPr fontId="3"/>
  </si>
  <si>
    <t>その他諸経費については、学生教育研究災害傷害保険（学研災）及び法科大学院教育研究賠償責任保険（法科賠）で既修者は２年分、未修者は３年分である。</t>
    <phoneticPr fontId="3"/>
  </si>
  <si>
    <t>管理番号</t>
    <rPh sb="0" eb="4">
      <t>カンリバンゴウ</t>
    </rPh>
    <phoneticPr fontId="8"/>
  </si>
  <si>
    <t>北海道大学大学院</t>
  </si>
  <si>
    <t>-</t>
  </si>
  <si>
    <t>無し</t>
  </si>
  <si>
    <t>東北大学大学院</t>
  </si>
  <si>
    <t>筑波大学大学院</t>
  </si>
  <si>
    <t>千葉大学大学院</t>
  </si>
  <si>
    <t>特別選抜入学者は入学金・授業料（標準年限分）免除</t>
  </si>
  <si>
    <t>東京大学大学院</t>
  </si>
  <si>
    <t>ー</t>
  </si>
  <si>
    <t>一橋大学大学院</t>
  </si>
  <si>
    <t>金沢大学大学院</t>
  </si>
  <si>
    <t>(1)本学人間社会学域法学類法曹養成プログラムを早期卒業した者で，本学大学院法学研究科法務専攻の「5年一貫型教育選抜」に合格し入学した者のうち、
優秀な入学者と認定されたもの。検定料の全額を返付する。
(2)人間社会学域法学類法曹養成プログラムの早期卒業者で，大学院法学研究科法務専攻の5年一貫型教育選抜に合格し入学する者。
入学料の全額を免除する。
(3)人間社会学域法学類法曹養成プログラムの早期卒業者で，大学院法学研究科法務専攻の「5年一貫型教育選抜」に合格し入学した者。
授業料（標準修業年限内に限る）の全額を免除する。</t>
  </si>
  <si>
    <t>名古屋大学大学院</t>
  </si>
  <si>
    <t>京都大学大学院</t>
  </si>
  <si>
    <t>C欄その他諸経費については、学生教育研究災害傷害保険（学研災）及び法科大学院教育研究賠償責任保険（法科賠）で既修者は２年分、未修者は３年分である。</t>
  </si>
  <si>
    <t>大阪大学大学院</t>
  </si>
  <si>
    <t>神戸大学大学院</t>
  </si>
  <si>
    <t>岡山大学大学院</t>
  </si>
  <si>
    <t>広島大学大学院</t>
  </si>
  <si>
    <t>九州大学大学院</t>
  </si>
  <si>
    <t>琉球大学大学院</t>
  </si>
  <si>
    <t>東京都立大学大学院</t>
  </si>
  <si>
    <t>大阪公立大学大学院</t>
  </si>
  <si>
    <t>382,000※1（0）</t>
  </si>
  <si>
    <t>804,000（535,800）</t>
  </si>
  <si>
    <t>7,520※2</t>
  </si>
  <si>
    <t>1,608,000（1,071,600）</t>
  </si>
  <si>
    <t>5,030※2</t>
  </si>
  <si>
    <t>2,412,000（1,607,400）</t>
  </si>
  <si>
    <t>大阪市立大学の経費はカッコ書きで表示
※1　
「大阪府民及びその子」に該当する者は282,000円　　
※2　　　　　　　　　　　　　　　　　　　　　　　　　　　　　　　　　　　　　　　　　　　　　　　　　　　　　　　　　　　　　　　　　　　　　　　　　　　　　　　　　　　　　　　　　　　　　　　　　　　　　　　　　　　　　　　　未修者　7,520円/3年間　(保険料・学研災）　　　　　　　　　　　　　　　　　　　　　　　　　　　　　　　　　　　　　　　　　　　　　　　　　　　　　　　　　　　　　　　　　　　　　　　　　　　　　　　　　　　　　　　　　　　　　　　　　　　　　既修者　5,030円/2年間　(保険料・学研災）　　　　　　　　　　　　　　　　　　　　　　　　　　　　　　　　　　　　　　　　　　　　　　　　　　　　　　　　　　　　　　　　　　　　　　　　　　　　　　　　　　　　　　　　　　　　　　　　　</t>
  </si>
  <si>
    <t>学習院大学大学院</t>
  </si>
  <si>
    <t>慶應義塾大学大学院</t>
  </si>
  <si>
    <t>上智大学大学院</t>
  </si>
  <si>
    <t>同窓会費40000円は、自大学出身者は不要。学生教育研究災害傷害保険料が入学時に、未修コースは7020円、既修コースは4680円。</t>
  </si>
  <si>
    <t>専修大学大学院</t>
  </si>
  <si>
    <t>創価大学大学院</t>
  </si>
  <si>
    <t>中央大学大学院</t>
  </si>
  <si>
    <t>本学学部卒業者が入学する場合は、入学金の半額を免除（150,000）。</t>
  </si>
  <si>
    <t>日本大学大学院</t>
  </si>
  <si>
    <t>日本大学出身者は，入学金免除。</t>
  </si>
  <si>
    <t>法政大学大学院</t>
  </si>
  <si>
    <t>明治大学大学院</t>
  </si>
  <si>
    <t>早稲田大学大学院</t>
  </si>
  <si>
    <t>・昨今の物価高騰をはじめとする本学を取り巻く状況を総合的に勘案し、これまでの教育改革の成果を維持しさらに発展させる目的で2025年度入学者より授業料および実験実習料を改定した。
・B　入学料：本学、本学大学院の在学、卒業、修了または退学者が入学する場合、入学金が免除されます。
・C　その他諸経費：入学時納入金の早稲田大学法学会の学会費については、本学法学部、大学院法学研究科・法務研究科に在学したことにより、免除となります。</t>
  </si>
  <si>
    <t>愛知大学大学院</t>
  </si>
  <si>
    <t>本学出身者は入学金（この表では「入学料」）を免除しています。</t>
  </si>
  <si>
    <t>南山大学大学院</t>
  </si>
  <si>
    <t>立命館大学大学院</t>
  </si>
  <si>
    <t xml:space="preserve">自大学出身者および立命館アジア太平洋大学出身者は入学金免除、諸経費より 30,000円（校友会費）免除
</t>
  </si>
  <si>
    <t>関西大学大学院</t>
  </si>
  <si>
    <t>関西大学を卒業した者、関西大学大学院を修了した者または関西大学学部生であって飛び入学試験に合格した者が入学する場合は、入学金を半額とする。</t>
  </si>
  <si>
    <t>関西学院大学大学院</t>
  </si>
  <si>
    <t>福岡大学大学院</t>
  </si>
  <si>
    <t>駒澤大学大学院</t>
  </si>
  <si>
    <t>参考：2022（令和4）年度　（単位：円）
本学卒業（修了）者　　入学登録料120,000円、授業料650,000円、施設設備資金300,000円、教育後援会費10,000円　
　　　初年度（年額）1,080,000円
他大学卒業（修了）者　　入学登録料250,000円、授業料650,000円、施設設備資金300,000円、教育後援会入会金5,000円
　　　教育後援会費10,000円　、同窓会費35,000円　初年度（年額）1,250,000円</t>
  </si>
  <si>
    <t>5_授業料、入学料その他の徴収する費用（調査時点：令和７年４月１日現在）</t>
    <rPh sb="2" eb="5">
      <t>ジュギョウリョウ</t>
    </rPh>
    <rPh sb="6" eb="8">
      <t>ニュウガク</t>
    </rPh>
    <rPh sb="8" eb="9">
      <t>リョウ</t>
    </rPh>
    <rPh sb="11" eb="12">
      <t>ホカ</t>
    </rPh>
    <rPh sb="13" eb="15">
      <t>チョウシュウ</t>
    </rPh>
    <rPh sb="17" eb="19">
      <t>ヒヨウ</t>
    </rPh>
    <rPh sb="20" eb="22">
      <t>チョウサ</t>
    </rPh>
    <rPh sb="22" eb="24">
      <t>ジテン</t>
    </rPh>
    <rPh sb="25" eb="26">
      <t>レイ</t>
    </rPh>
    <rPh sb="26" eb="27">
      <t>ワ</t>
    </rPh>
    <rPh sb="28" eb="29">
      <t>ネン</t>
    </rPh>
    <rPh sb="30" eb="31">
      <t>ガツ</t>
    </rPh>
    <rPh sb="32" eb="33">
      <t>ニチ</t>
    </rPh>
    <rPh sb="33" eb="35">
      <t>ゲンザイ</t>
    </rPh>
    <phoneticPr fontId="3"/>
  </si>
  <si>
    <t>本学卒業（修了）者120,000　他大学（修了）者250,000</t>
  </si>
  <si>
    <t>本学卒業（修了）者310,000　他大学（修了）者350,000</t>
  </si>
  <si>
    <t>本学卒業（修了）者120,000
　他大学（修了）者250,000</t>
  </si>
  <si>
    <t>本学卒業（修了）者620,000
　他大学（修了）者655,000</t>
  </si>
  <si>
    <t>本学卒業（修了）者930,000
　他大学（修了）者965,000</t>
  </si>
  <si>
    <t>同志社大学大学院</t>
    <rPh sb="0" eb="8">
      <t>ドウシシャダイガクダイガクイン</t>
    </rPh>
    <phoneticPr fontId="3"/>
  </si>
  <si>
    <t>1,193,520（543,320）</t>
    <phoneticPr fontId="3"/>
  </si>
  <si>
    <t>1,995,030（1,076,630）</t>
    <phoneticPr fontId="3"/>
  </si>
  <si>
    <t>2,801,520（1,614,920）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</si>
</sst>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1"/>
      <color rgb="FFFF0000"/>
      <name val="ＭＳ Ｐゴシック"/>
      <family val="3"/>
      <charset val="128"/>
    </font>
    <font>
      <sz val="12"/>
      <name val="ＭＳ Ｐゴシック"/>
      <family val="3"/>
      <charset val="128"/>
    </font>
    <font>
      <sz val="6"/>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0" fontId="4" fillId="0" borderId="0">
      <alignment vertical="center"/>
    </xf>
    <xf numFmtId="38" fontId="5" fillId="0" borderId="0" applyFont="0" applyFill="0" applyBorder="0" applyAlignment="0" applyProtection="0">
      <alignment vertical="center"/>
    </xf>
    <xf numFmtId="0" fontId="2" fillId="0" borderId="0">
      <alignment vertical="center"/>
    </xf>
  </cellStyleXfs>
  <cellXfs count="33">
    <xf numFmtId="0" fontId="0" fillId="0" borderId="0" xfId="0">
      <alignment vertical="center"/>
    </xf>
    <xf numFmtId="0" fontId="0" fillId="0" borderId="0" xfId="0" applyAlignment="1">
      <alignment vertical="center" wrapText="1"/>
    </xf>
    <xf numFmtId="38" fontId="0" fillId="0" borderId="1" xfId="2" applyFont="1" applyFill="1" applyBorder="1" applyAlignment="1">
      <alignment vertical="center" wrapText="1"/>
    </xf>
    <xf numFmtId="0" fontId="0" fillId="0" borderId="0" xfId="0" applyAlignment="1">
      <alignment horizontal="right" vertical="center"/>
    </xf>
    <xf numFmtId="0" fontId="0" fillId="0" borderId="1" xfId="0" applyBorder="1" applyAlignment="1">
      <alignment vertical="center" wrapText="1"/>
    </xf>
    <xf numFmtId="0" fontId="6" fillId="0" borderId="0" xfId="0" applyFont="1">
      <alignment vertical="center"/>
    </xf>
    <xf numFmtId="0" fontId="0" fillId="2" borderId="1" xfId="0" applyFill="1" applyBorder="1" applyAlignment="1">
      <alignment horizontal="center" vertical="center" wrapText="1"/>
    </xf>
    <xf numFmtId="0" fontId="7" fillId="0" borderId="0" xfId="0" applyFont="1">
      <alignment vertical="center"/>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pplyAlignment="1">
      <alignment horizontal="right" vertical="center" wrapText="1"/>
    </xf>
    <xf numFmtId="0" fontId="0" fillId="0" borderId="1" xfId="0" applyBorder="1" applyAlignment="1">
      <alignment horizontal="left" vertical="center" wrapText="1"/>
    </xf>
    <xf numFmtId="0" fontId="2" fillId="0" borderId="0" xfId="3">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2" fillId="0" borderId="0" xfId="3" applyAlignment="1">
      <alignment vertical="center" wrapText="1"/>
    </xf>
    <xf numFmtId="3" fontId="2" fillId="0" borderId="0" xfId="3" applyNumberFormat="1">
      <alignment vertical="center"/>
    </xf>
    <xf numFmtId="0" fontId="1" fillId="0" borderId="0" xfId="3" applyFont="1">
      <alignment vertical="center"/>
    </xf>
    <xf numFmtId="0" fontId="0" fillId="2" borderId="1"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3" borderId="1" xfId="0" applyFill="1" applyBorder="1" applyAlignment="1">
      <alignment horizontal="center" vertical="center"/>
    </xf>
    <xf numFmtId="0" fontId="2" fillId="3" borderId="1" xfId="3" applyFill="1" applyBorder="1" applyAlignment="1">
      <alignment horizontal="center" vertical="center"/>
    </xf>
    <xf numFmtId="0" fontId="0" fillId="3" borderId="1" xfId="0" applyFill="1" applyBorder="1" applyAlignment="1">
      <alignment horizontal="center" vertical="center" wrapText="1"/>
    </xf>
    <xf numFmtId="176" fontId="0" fillId="0" borderId="1" xfId="0" applyNumberFormat="1" applyFill="1" applyBorder="1" applyAlignment="1">
      <alignment vertical="center" wrapText="1"/>
    </xf>
    <xf numFmtId="176" fontId="0" fillId="0" borderId="1" xfId="0" applyNumberFormat="1" applyFill="1" applyBorder="1" applyAlignment="1">
      <alignment horizontal="right" vertical="center" wrapText="1"/>
    </xf>
  </cellXfs>
  <cellStyles count="4">
    <cellStyle name="桁区切り" xfId="2" builtinId="6"/>
    <cellStyle name="標準" xfId="0" builtinId="0"/>
    <cellStyle name="標準 2" xfId="3" xr:uid="{C479DCE4-30B4-47F0-9447-AADC4014487E}"/>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3496-B768-41F3-A42E-BA10DC145A35}">
  <sheetPr codeName="Sheet1">
    <pageSetUpPr fitToPage="1"/>
  </sheetPr>
  <dimension ref="A1:O43"/>
  <sheetViews>
    <sheetView tabSelected="1" view="pageBreakPreview" zoomScaleNormal="100" zoomScaleSheetLayoutView="100" workbookViewId="0"/>
  </sheetViews>
  <sheetFormatPr defaultRowHeight="13" x14ac:dyDescent="0.2"/>
  <cols>
    <col min="1" max="1" width="15.6328125" customWidth="1"/>
    <col min="2" max="2" width="36.1796875" bestFit="1" customWidth="1"/>
    <col min="3" max="14" width="14.6328125" customWidth="1"/>
    <col min="15" max="15" width="100.6328125" customWidth="1"/>
  </cols>
  <sheetData>
    <row r="1" spans="1:15" ht="14" x14ac:dyDescent="0.2">
      <c r="A1" s="7" t="s">
        <v>152</v>
      </c>
    </row>
    <row r="2" spans="1:15" ht="15.75" customHeight="1" x14ac:dyDescent="0.2">
      <c r="A2" s="5"/>
      <c r="B2" s="1"/>
    </row>
    <row r="3" spans="1:15" ht="33" customHeight="1" x14ac:dyDescent="0.2">
      <c r="A3" s="23" t="s">
        <v>0</v>
      </c>
      <c r="B3" s="23" t="s">
        <v>1</v>
      </c>
      <c r="C3" s="25" t="s">
        <v>5</v>
      </c>
      <c r="D3" s="26"/>
      <c r="E3" s="26"/>
      <c r="F3" s="27"/>
      <c r="G3" s="25" t="s">
        <v>81</v>
      </c>
      <c r="H3" s="26"/>
      <c r="I3" s="26"/>
      <c r="J3" s="27"/>
      <c r="K3" s="25" t="s">
        <v>82</v>
      </c>
      <c r="L3" s="26"/>
      <c r="M3" s="26"/>
      <c r="N3" s="27"/>
      <c r="O3" s="20" t="s">
        <v>4</v>
      </c>
    </row>
    <row r="4" spans="1:15" ht="18.75" customHeight="1" x14ac:dyDescent="0.2">
      <c r="A4" s="24"/>
      <c r="B4" s="24"/>
      <c r="C4" s="21" t="s">
        <v>83</v>
      </c>
      <c r="D4" s="9"/>
      <c r="E4" s="9"/>
      <c r="F4" s="10"/>
      <c r="G4" s="21" t="s">
        <v>83</v>
      </c>
      <c r="H4" s="9"/>
      <c r="I4" s="9"/>
      <c r="J4" s="10"/>
      <c r="K4" s="21" t="s">
        <v>83</v>
      </c>
      <c r="L4" s="9"/>
      <c r="M4" s="9"/>
      <c r="N4" s="10"/>
      <c r="O4" s="20"/>
    </row>
    <row r="5" spans="1:15" ht="49.5" customHeight="1" x14ac:dyDescent="0.2">
      <c r="A5" s="24"/>
      <c r="B5" s="24"/>
      <c r="C5" s="22"/>
      <c r="D5" s="8" t="s">
        <v>3</v>
      </c>
      <c r="E5" s="8" t="s">
        <v>2</v>
      </c>
      <c r="F5" s="6" t="s">
        <v>84</v>
      </c>
      <c r="G5" s="22"/>
      <c r="H5" s="8" t="s">
        <v>3</v>
      </c>
      <c r="I5" s="8" t="s">
        <v>2</v>
      </c>
      <c r="J5" s="6" t="s">
        <v>84</v>
      </c>
      <c r="K5" s="22"/>
      <c r="L5" s="8" t="s">
        <v>3</v>
      </c>
      <c r="M5" s="8" t="s">
        <v>2</v>
      </c>
      <c r="N5" s="6" t="s">
        <v>84</v>
      </c>
      <c r="O5" s="20"/>
    </row>
    <row r="6" spans="1:15" s="1" customFormat="1" ht="39.9" customHeight="1" x14ac:dyDescent="0.2">
      <c r="A6" s="4" t="s">
        <v>6</v>
      </c>
      <c r="B6" s="4" t="s">
        <v>7</v>
      </c>
      <c r="C6" s="11">
        <f t="shared" ref="C6:C39" si="0">SUM(D6:F6)</f>
        <v>1086000</v>
      </c>
      <c r="D6" s="11">
        <f>INDEX(抽出!$C$5:$L$1000,MATCH("*"&amp;$A6&amp;"*",抽出!$B$5:$B$1000, 0),MATCH($C$3&amp;D$5,抽出!$C$1:$K$1,0))</f>
        <v>282000</v>
      </c>
      <c r="E6" s="31">
        <v>804000</v>
      </c>
      <c r="F6" s="11" t="str">
        <f>INDEX(抽出!$C$5:$L$1000,MATCH("*"&amp;$A6&amp;"*",抽出!$B$5:$B$1000, 0),MATCH($C$3&amp;F$5,抽出!$C$1:$K$1,0))</f>
        <v>-</v>
      </c>
      <c r="G6" s="11">
        <f>SUM(H6:J6)</f>
        <v>1890000</v>
      </c>
      <c r="H6" s="11">
        <f>INDEX(抽出!$C$5:$L$1000,MATCH("*"&amp;$A6&amp;"*",抽出!$B$5:$B$1000, 0),MATCH($G$3&amp;H$5,抽出!$C$1:$K$1,0))</f>
        <v>282000</v>
      </c>
      <c r="I6" s="11">
        <f>INDEX(抽出!$C$5:$L$1000,MATCH("*"&amp;$A6&amp;"*",抽出!$B$5:$B$1000, 0),MATCH($G$3&amp;I$5,抽出!$C$1:$K$1,0))</f>
        <v>1608000</v>
      </c>
      <c r="J6" s="11" t="str">
        <f>INDEX(抽出!$C$5:$L$1000,MATCH("*"&amp;$A6&amp;"*",抽出!$B$5:$B$1000, 0),MATCH($G$3&amp;J$5,抽出!$C$1:$K$1,0))</f>
        <v>-</v>
      </c>
      <c r="K6" s="11">
        <f>SUM(L6:N6)</f>
        <v>2694000</v>
      </c>
      <c r="L6" s="11">
        <f>INDEX(抽出!$C$5:$L$1000,MATCH("*"&amp;$A6&amp;"*",抽出!$B$5:$B$1000, 0),MATCH($K$3&amp;L$5,抽出!$C$1:$K$1,0))</f>
        <v>282000</v>
      </c>
      <c r="M6" s="11">
        <f>INDEX(抽出!$C$5:$L$1000,MATCH("*"&amp;$A6&amp;"*",抽出!$B$5:$B$1000, 0),MATCH($K$3&amp;M$5,抽出!$C$1:$K$1,0))</f>
        <v>2412000</v>
      </c>
      <c r="N6" s="11" t="str">
        <f>INDEX(抽出!$C$5:$L$1000,MATCH("*"&amp;$A6&amp;"*",抽出!$B$5:$B$1000, 0),MATCH($K$3&amp;N$5,抽出!$C$1:$K$1,0))</f>
        <v>-</v>
      </c>
      <c r="O6" s="2" t="str">
        <f>IF(INDEX(抽出!$C$5:$L$1000,MATCH("*"&amp;$A6&amp;"*",抽出!$B$5:$B$1000,0),MATCH($O$3,抽出!$C$2:$L$2,0))=0,"なし",INDEX(抽出!$C$5:$L$1000,MATCH("*"&amp;$A6&amp;"*",抽出!$B$5:$B$1000,0),MATCH($O$3,抽出!$C$2:$L$2,0)))</f>
        <v>無し</v>
      </c>
    </row>
    <row r="7" spans="1:15" s="1" customFormat="1" ht="88.5" customHeight="1" x14ac:dyDescent="0.2">
      <c r="A7" s="4" t="s">
        <v>9</v>
      </c>
      <c r="B7" s="4" t="s">
        <v>10</v>
      </c>
      <c r="C7" s="11">
        <f t="shared" si="0"/>
        <v>1157020</v>
      </c>
      <c r="D7" s="11">
        <f>INDEX(抽出!$C$5:$L$1000,MATCH("*"&amp;$A7&amp;"*",抽出!$B$5:$B$1000, 0),MATCH($C$3&amp;D$5,抽出!$C$1:$K$1,0))</f>
        <v>282000</v>
      </c>
      <c r="E7" s="11">
        <f>INDEX(抽出!$C$5:$L$1000,MATCH("*"&amp;$A7&amp;"*",抽出!$B$5:$B$1000, 0),MATCH($C$3&amp;E$5,抽出!$C$1:$K$1,0))</f>
        <v>804000</v>
      </c>
      <c r="F7" s="11">
        <f>INDEX(抽出!$C$5:$L$1000,MATCH("*"&amp;$A7&amp;"*",抽出!$B$5:$B$1000, 0),MATCH($C$3&amp;F$5,抽出!$C$1:$K$1,0))</f>
        <v>71020</v>
      </c>
      <c r="G7" s="11">
        <f t="shared" ref="G7:G38" si="1">SUM(H7:J7)</f>
        <v>1948030</v>
      </c>
      <c r="H7" s="11">
        <f>INDEX(抽出!$C$5:$L$1000,MATCH("*"&amp;$A7&amp;"*",抽出!$B$5:$B$1000, 0),MATCH($G$3&amp;H$5,抽出!$C$1:$K$1,0))</f>
        <v>282000</v>
      </c>
      <c r="I7" s="11">
        <f>INDEX(抽出!$C$5:$L$1000,MATCH("*"&amp;$A7&amp;"*",抽出!$B$5:$B$1000, 0),MATCH($G$3&amp;I$5,抽出!$C$1:$K$1,0))</f>
        <v>1608000</v>
      </c>
      <c r="J7" s="11">
        <f>INDEX(抽出!$C$5:$L$1000,MATCH("*"&amp;$A7&amp;"*",抽出!$B$5:$B$1000, 0),MATCH($G$3&amp;J$5,抽出!$C$1:$K$1,0))</f>
        <v>58030</v>
      </c>
      <c r="K7" s="11">
        <f t="shared" ref="K7:K39" si="2">SUM(L7:N7)</f>
        <v>2765020</v>
      </c>
      <c r="L7" s="11">
        <f>INDEX(抽出!$C$5:$L$1000,MATCH("*"&amp;$A7&amp;"*",抽出!$B$5:$B$1000, 0),MATCH($K$3&amp;L$5,抽出!$C$1:$K$1,0))</f>
        <v>282000</v>
      </c>
      <c r="M7" s="11">
        <f>INDEX(抽出!$C$5:$L$1000,MATCH("*"&amp;$A7&amp;"*",抽出!$B$5:$B$1000, 0),MATCH($K$3&amp;M$5,抽出!$C$1:$K$1,0))</f>
        <v>2412000</v>
      </c>
      <c r="N7" s="11">
        <f>INDEX(抽出!$C$5:$L$1000,MATCH("*"&amp;$A7&amp;"*",抽出!$B$5:$B$1000, 0),MATCH($K$3&amp;N$5,抽出!$C$1:$K$1,0))</f>
        <v>71020</v>
      </c>
      <c r="O7" s="13" t="str">
        <f>IF(INDEX(抽出!$C$5:$L$1000,MATCH("*"&amp;$A7&amp;"*",抽出!$B$5:$B$1000,0),MATCH($O$3,抽出!$C$2:$L$2,0))=0,"なし",INDEX(抽出!$C$5:$L$1000,MATCH("*"&amp;$A7&amp;"*",抽出!$B$5:$B$1000,0),MATCH($O$3,抽出!$C$2:$L$2,0)))</f>
        <v>学生教育研究災害傷害保険及び法科大学院生教育研究賠償責任保険（既修5,030円、未修7,520円）
東北大学法学部同窓会（既修5,000円、未修7,500円）
東北大学法学会（既修10,000円、未修15,000円）
東北大学学友会（既修6,000円（本学出身4,000円）、未修8,000円（本学出身6,000円））
東北大学萩友会（既修2,000円、未修3,000円）
東北大学基金（既修・未修（1口）30,000円)</v>
      </c>
    </row>
    <row r="8" spans="1:15" s="1" customFormat="1" ht="269.39999999999998" customHeight="1" x14ac:dyDescent="0.2">
      <c r="A8" s="4" t="s">
        <v>12</v>
      </c>
      <c r="B8" s="4" t="s">
        <v>89</v>
      </c>
      <c r="C8" s="11">
        <f t="shared" si="0"/>
        <v>1088090</v>
      </c>
      <c r="D8" s="11">
        <f>INDEX(抽出!$C$5:$L$1000,MATCH("*"&amp;$A8&amp;"*",抽出!$B$5:$B$1000, 0),MATCH($C$3&amp;D$5,抽出!$C$1:$K$1,0))</f>
        <v>282000</v>
      </c>
      <c r="E8" s="11">
        <f>INDEX(抽出!$C$5:$L$1000,MATCH("*"&amp;$A8&amp;"*",抽出!$B$5:$B$1000, 0),MATCH($C$3&amp;E$5,抽出!$C$1:$K$1,0))</f>
        <v>804000</v>
      </c>
      <c r="F8" s="11">
        <f>INDEX(抽出!$C$5:$L$1000,MATCH("*"&amp;$A8&amp;"*",抽出!$B$5:$B$1000, 0),MATCH($C$3&amp;F$5,抽出!$C$1:$K$1,0))</f>
        <v>2090</v>
      </c>
      <c r="G8" s="11">
        <f t="shared" si="1"/>
        <v>1894180</v>
      </c>
      <c r="H8" s="11">
        <f>INDEX(抽出!$C$5:$L$1000,MATCH("*"&amp;$A8&amp;"*",抽出!$B$5:$B$1000, 0),MATCH($G$3&amp;H$5,抽出!$C$1:$K$1,0))</f>
        <v>282000</v>
      </c>
      <c r="I8" s="11">
        <f>INDEX(抽出!$C$5:$L$1000,MATCH("*"&amp;$A8&amp;"*",抽出!$B$5:$B$1000, 0),MATCH($G$3&amp;I$5,抽出!$C$1:$K$1,0))</f>
        <v>1608000</v>
      </c>
      <c r="J8" s="11">
        <f>INDEX(抽出!$C$5:$L$1000,MATCH("*"&amp;$A8&amp;"*",抽出!$B$5:$B$1000, 0),MATCH($G$3&amp;J$5,抽出!$C$1:$K$1,0))</f>
        <v>4180</v>
      </c>
      <c r="K8" s="11">
        <f>SUM(L8:N8)</f>
        <v>2700270</v>
      </c>
      <c r="L8" s="11">
        <f>INDEX(抽出!$C$5:$L$1000,MATCH("*"&amp;$A8&amp;"*",抽出!$B$5:$B$1000, 0),MATCH($K$3&amp;L$5,抽出!$C$1:$K$1,0))</f>
        <v>282000</v>
      </c>
      <c r="M8" s="11">
        <f>INDEX(抽出!$C$5:$L$1000,MATCH("*"&amp;$A8&amp;"*",抽出!$B$5:$B$1000, 0),MATCH($K$3&amp;M$5,抽出!$C$1:$K$1,0))</f>
        <v>2412000</v>
      </c>
      <c r="N8" s="11">
        <f>INDEX(抽出!$C$5:$L$1000,MATCH("*"&amp;$A8&amp;"*",抽出!$B$5:$B$1000, 0),MATCH($K$3&amp;N$5,抽出!$C$1:$K$1,0))</f>
        <v>6270</v>
      </c>
      <c r="O8" s="13" t="str">
        <f>IF(INDEX(抽出!$C$5:$L$1000,MATCH("*"&amp;$A8&amp;"*",抽出!$B$5:$B$1000,0),MATCH($O$3,抽出!$C$2:$L$2,0))=0,"なし",INDEX(抽出!$C$5:$L$1000,MATCH("*"&amp;$A8&amp;"*",抽出!$B$5:$B$1000,0),MATCH($O$3,抽出!$C$2:$L$2,0)))</f>
        <v>入学料免除
    経済的理由によって納付期限までに納付が困難であり，かつ，学業優秀と認められる場合（申請資格）
入学料徴収猶予
　　 ・経済的理由によって納付期限までに納付が困難であり，かつ，学業優秀と認められる場合
    ・入学前1年以内において，学資負担者が死亡し，又は入学する者若しくは学資負担者が風水害等の災害を受け，入学時の納付が著しく困難であると認められる場合
　　・その他学長が相当と認める事由があるものとして法人規程で定めるものに該当する場合
授業料免除
　　次のいずれかに該当する場合（申請資格）
　　・経済的理由によって納付が困難であり，かつ，学業優秀と認められる場合
    ・授業料の納付の時期前6か月以内（新入学生の第1期においては入学前1年以内）において，家計支持者が死亡し，授業料の納付が著しく困難であると認められる場合
    ・授業料の納付の時期前6か月以内（新入学生の第1期においては入学前1年以内）において，家計支持者が風水害等の災害を受け，授業料の納付が著しく困難であると認められる場合
    ・授業料の納付の時期前6か月以内（新入学生の第1期においては入学前1年以内）において，家計支持者が解雇等やむを得ない事由により失職し，著しく経済的に困難をきたしていると認められる場合
   ・ その他特別な事情があると認められる者 
授業料徴収猶予・月割分納
　　・経済的理由等によって授業料の納付が納付期限までに困難である場合（申請要件）</v>
      </c>
    </row>
    <row r="9" spans="1:15" s="1" customFormat="1" ht="39.9" customHeight="1" x14ac:dyDescent="0.2">
      <c r="A9" s="4" t="s">
        <v>14</v>
      </c>
      <c r="B9" s="4" t="s">
        <v>15</v>
      </c>
      <c r="C9" s="11">
        <f t="shared" si="0"/>
        <v>1086000</v>
      </c>
      <c r="D9" s="11">
        <f>INDEX(抽出!$C$5:$L$1000,MATCH("*"&amp;$A9&amp;"*",抽出!$B$5:$B$1000, 0),MATCH($C$3&amp;D$5,抽出!$C$1:$K$1,0))</f>
        <v>282000</v>
      </c>
      <c r="E9" s="11">
        <f>INDEX(抽出!$C$5:$L$1000,MATCH("*"&amp;$A9&amp;"*",抽出!$B$5:$B$1000, 0),MATCH($C$3&amp;E$5,抽出!$C$1:$K$1,0))</f>
        <v>804000</v>
      </c>
      <c r="F9" s="11" t="str">
        <f>INDEX(抽出!$C$5:$L$1000,MATCH("*"&amp;$A9&amp;"*",抽出!$B$5:$B$1000, 0),MATCH($C$3&amp;F$5,抽出!$C$1:$K$1,0))</f>
        <v>-</v>
      </c>
      <c r="G9" s="11">
        <f t="shared" si="1"/>
        <v>1890000</v>
      </c>
      <c r="H9" s="11">
        <f>INDEX(抽出!$C$5:$L$1000,MATCH("*"&amp;$A9&amp;"*",抽出!$B$5:$B$1000, 0),MATCH($G$3&amp;H$5,抽出!$C$1:$K$1,0))</f>
        <v>282000</v>
      </c>
      <c r="I9" s="11">
        <f>INDEX(抽出!$C$5:$L$1000,MATCH("*"&amp;$A9&amp;"*",抽出!$B$5:$B$1000, 0),MATCH($G$3&amp;I$5,抽出!$C$1:$K$1,0))</f>
        <v>1608000</v>
      </c>
      <c r="J9" s="11" t="str">
        <f>INDEX(抽出!$C$5:$L$1000,MATCH("*"&amp;$A9&amp;"*",抽出!$B$5:$B$1000, 0),MATCH($G$3&amp;J$5,抽出!$C$1:$K$1,0))</f>
        <v>-</v>
      </c>
      <c r="K9" s="11">
        <f t="shared" si="2"/>
        <v>2694000</v>
      </c>
      <c r="L9" s="11">
        <f>INDEX(抽出!$C$5:$L$1000,MATCH("*"&amp;$A9&amp;"*",抽出!$B$5:$B$1000, 0),MATCH($K$3&amp;L$5,抽出!$C$1:$K$1,0))</f>
        <v>282000</v>
      </c>
      <c r="M9" s="11">
        <f>INDEX(抽出!$C$5:$L$1000,MATCH("*"&amp;$A9&amp;"*",抽出!$B$5:$B$1000, 0),MATCH($K$3&amp;M$5,抽出!$C$1:$K$1,0))</f>
        <v>2412000</v>
      </c>
      <c r="N9" s="11" t="str">
        <f>INDEX(抽出!$C$5:$L$1000,MATCH("*"&amp;$A9&amp;"*",抽出!$B$5:$B$1000, 0),MATCH($K$3&amp;N$5,抽出!$C$1:$K$1,0))</f>
        <v>-</v>
      </c>
      <c r="O9" s="2" t="str">
        <f>IF(INDEX(抽出!$C$5:$L$1000,MATCH("*"&amp;$A9&amp;"*",抽出!$B$5:$B$1000,0),MATCH($O$3,抽出!$C$2:$L$2,0))=0,"なし",INDEX(抽出!$C$5:$L$1000,MATCH("*"&amp;$A9&amp;"*",抽出!$B$5:$B$1000,0),MATCH($O$3,抽出!$C$2:$L$2,0)))</f>
        <v>特別選抜入学者は入学金・授業料（標準年限分）免除</v>
      </c>
    </row>
    <row r="10" spans="1:15" s="1" customFormat="1" ht="39.9" customHeight="1" x14ac:dyDescent="0.2">
      <c r="A10" s="4" t="s">
        <v>16</v>
      </c>
      <c r="B10" s="4" t="s">
        <v>17</v>
      </c>
      <c r="C10" s="11">
        <f t="shared" si="0"/>
        <v>1086000</v>
      </c>
      <c r="D10" s="11">
        <f>INDEX(抽出!$C$5:$L$1000,MATCH("*"&amp;$A10&amp;"*",抽出!$B$5:$B$1000, 0),MATCH($C$3&amp;D$5,抽出!$C$1:$K$1,0))</f>
        <v>282000</v>
      </c>
      <c r="E10" s="11">
        <f>INDEX(抽出!$C$5:$L$1000,MATCH("*"&amp;$A10&amp;"*",抽出!$B$5:$B$1000, 0),MATCH($C$3&amp;E$5,抽出!$C$1:$K$1,0))</f>
        <v>804000</v>
      </c>
      <c r="F10" s="11" t="str">
        <f>INDEX(抽出!$C$5:$L$1000,MATCH("*"&amp;$A10&amp;"*",抽出!$B$5:$B$1000, 0),MATCH($C$3&amp;F$5,抽出!$C$1:$K$1,0))</f>
        <v>ー</v>
      </c>
      <c r="G10" s="11">
        <f t="shared" si="1"/>
        <v>1890000</v>
      </c>
      <c r="H10" s="11">
        <f>INDEX(抽出!$C$5:$L$1000,MATCH("*"&amp;$A10&amp;"*",抽出!$B$5:$B$1000, 0),MATCH($G$3&amp;H$5,抽出!$C$1:$K$1,0))</f>
        <v>282000</v>
      </c>
      <c r="I10" s="11">
        <f>INDEX(抽出!$C$5:$L$1000,MATCH("*"&amp;$A10&amp;"*",抽出!$B$5:$B$1000, 0),MATCH($G$3&amp;I$5,抽出!$C$1:$K$1,0))</f>
        <v>1608000</v>
      </c>
      <c r="J10" s="11" t="str">
        <f>INDEX(抽出!$C$5:$L$1000,MATCH("*"&amp;$A10&amp;"*",抽出!$B$5:$B$1000, 0),MATCH($G$3&amp;J$5,抽出!$C$1:$K$1,0))</f>
        <v>ー</v>
      </c>
      <c r="K10" s="11">
        <f t="shared" si="2"/>
        <v>2694000</v>
      </c>
      <c r="L10" s="11">
        <f>INDEX(抽出!$C$5:$L$1000,MATCH("*"&amp;$A10&amp;"*",抽出!$B$5:$B$1000, 0),MATCH($K$3&amp;L$5,抽出!$C$1:$K$1,0))</f>
        <v>282000</v>
      </c>
      <c r="M10" s="11">
        <f>INDEX(抽出!$C$5:$L$1000,MATCH("*"&amp;$A10&amp;"*",抽出!$B$5:$B$1000, 0),MATCH($K$3&amp;M$5,抽出!$C$1:$K$1,0))</f>
        <v>2412000</v>
      </c>
      <c r="N10" s="11" t="str">
        <f>INDEX(抽出!$C$5:$L$1000,MATCH("*"&amp;$A10&amp;"*",抽出!$B$5:$B$1000, 0),MATCH($K$3&amp;N$5,抽出!$C$1:$K$1,0))</f>
        <v>ー</v>
      </c>
      <c r="O10" s="2" t="str">
        <f>IF(INDEX(抽出!$C$5:$L$1000,MATCH("*"&amp;$A10&amp;"*",抽出!$B$5:$B$1000,0),MATCH($O$3,抽出!$C$2:$L$2,0))=0,"なし",INDEX(抽出!$C$5:$L$1000,MATCH("*"&amp;$A10&amp;"*",抽出!$B$5:$B$1000,0),MATCH($O$3,抽出!$C$2:$L$2,0)))</f>
        <v>ー</v>
      </c>
    </row>
    <row r="11" spans="1:15" s="1" customFormat="1" ht="39.9" customHeight="1" x14ac:dyDescent="0.2">
      <c r="A11" s="4" t="s">
        <v>18</v>
      </c>
      <c r="B11" s="4" t="s">
        <v>19</v>
      </c>
      <c r="C11" s="11">
        <f t="shared" si="0"/>
        <v>1086000</v>
      </c>
      <c r="D11" s="11">
        <f>INDEX(抽出!$C$5:$L$1000,MATCH("*"&amp;$A11&amp;"*",抽出!$B$5:$B$1000, 0),MATCH($C$3&amp;D$5,抽出!$C$1:$K$1,0))</f>
        <v>282000</v>
      </c>
      <c r="E11" s="11">
        <f>INDEX(抽出!$C$5:$L$1000,MATCH("*"&amp;$A11&amp;"*",抽出!$B$5:$B$1000, 0),MATCH($C$3&amp;E$5,抽出!$C$1:$K$1,0))</f>
        <v>804000</v>
      </c>
      <c r="F11" s="11" t="str">
        <f>INDEX(抽出!$C$5:$L$1000,MATCH("*"&amp;$A11&amp;"*",抽出!$B$5:$B$1000, 0),MATCH($C$3&amp;F$5,抽出!$C$1:$K$1,0))</f>
        <v>-</v>
      </c>
      <c r="G11" s="11">
        <f t="shared" si="1"/>
        <v>1890000</v>
      </c>
      <c r="H11" s="11">
        <f>INDEX(抽出!$C$5:$L$1000,MATCH("*"&amp;$A11&amp;"*",抽出!$B$5:$B$1000, 0),MATCH($G$3&amp;H$5,抽出!$C$1:$K$1,0))</f>
        <v>282000</v>
      </c>
      <c r="I11" s="11">
        <f>INDEX(抽出!$C$5:$L$1000,MATCH("*"&amp;$A11&amp;"*",抽出!$B$5:$B$1000, 0),MATCH($G$3&amp;I$5,抽出!$C$1:$K$1,0))</f>
        <v>1608000</v>
      </c>
      <c r="J11" s="11">
        <f>INDEX(抽出!$C$5:$L$1000,MATCH("*"&amp;$A11&amp;"*",抽出!$B$5:$B$1000, 0),MATCH($G$3&amp;J$5,抽出!$C$1:$K$1,0))</f>
        <v>0</v>
      </c>
      <c r="K11" s="11">
        <f t="shared" si="2"/>
        <v>2694000</v>
      </c>
      <c r="L11" s="11">
        <f>INDEX(抽出!$C$5:$L$1000,MATCH("*"&amp;$A11&amp;"*",抽出!$B$5:$B$1000, 0),MATCH($K$3&amp;L$5,抽出!$C$1:$K$1,0))</f>
        <v>282000</v>
      </c>
      <c r="M11" s="11">
        <f>INDEX(抽出!$C$5:$L$1000,MATCH("*"&amp;$A11&amp;"*",抽出!$B$5:$B$1000, 0),MATCH($K$3&amp;M$5,抽出!$C$1:$K$1,0))</f>
        <v>2412000</v>
      </c>
      <c r="N11" s="11">
        <f>INDEX(抽出!$C$5:$L$1000,MATCH("*"&amp;$A11&amp;"*",抽出!$B$5:$B$1000, 0),MATCH($K$3&amp;N$5,抽出!$C$1:$K$1,0))</f>
        <v>0</v>
      </c>
      <c r="O11" s="2" t="str">
        <f>IF(INDEX(抽出!$C$5:$L$1000,MATCH("*"&amp;$A11&amp;"*",抽出!$B$5:$B$1000,0),MATCH($O$3,抽出!$C$2:$L$2,0))=0,"なし",INDEX(抽出!$C$5:$L$1000,MATCH("*"&amp;$A11&amp;"*",抽出!$B$5:$B$1000,0),MATCH($O$3,抽出!$C$2:$L$2,0)))</f>
        <v>なし</v>
      </c>
    </row>
    <row r="12" spans="1:15" s="1" customFormat="1" ht="130.25" customHeight="1" x14ac:dyDescent="0.2">
      <c r="A12" s="4" t="s">
        <v>20</v>
      </c>
      <c r="B12" s="4" t="s">
        <v>21</v>
      </c>
      <c r="C12" s="11">
        <f t="shared" si="0"/>
        <v>1086000</v>
      </c>
      <c r="D12" s="11">
        <f>INDEX(抽出!$C$5:$L$1000,MATCH("*"&amp;$A12&amp;"*",抽出!$B$5:$B$1000, 0),MATCH($C$3&amp;D$5,抽出!$C$1:$K$1,0))</f>
        <v>282000</v>
      </c>
      <c r="E12" s="11">
        <f>INDEX(抽出!$C$5:$L$1000,MATCH("*"&amp;$A12&amp;"*",抽出!$B$5:$B$1000, 0),MATCH($C$3&amp;E$5,抽出!$C$1:$K$1,0))</f>
        <v>804000</v>
      </c>
      <c r="F12" s="11" t="str">
        <f>INDEX(抽出!$C$5:$L$1000,MATCH("*"&amp;$A12&amp;"*",抽出!$B$5:$B$1000, 0),MATCH($C$3&amp;F$5,抽出!$C$1:$K$1,0))</f>
        <v>-</v>
      </c>
      <c r="G12" s="11">
        <f t="shared" si="1"/>
        <v>1608000</v>
      </c>
      <c r="H12" s="11" t="str">
        <f>INDEX(抽出!$C$5:$L$1000,MATCH("*"&amp;$A12&amp;"*",抽出!$B$5:$B$1000, 0),MATCH($G$3&amp;H$5,抽出!$C$1:$K$1,0))</f>
        <v>-</v>
      </c>
      <c r="I12" s="11">
        <f>INDEX(抽出!$C$5:$L$1000,MATCH("*"&amp;$A12&amp;"*",抽出!$B$5:$B$1000, 0),MATCH($G$3&amp;I$5,抽出!$C$1:$K$1,0))</f>
        <v>1608000</v>
      </c>
      <c r="J12" s="11" t="str">
        <f>INDEX(抽出!$C$5:$L$1000,MATCH("*"&amp;$A12&amp;"*",抽出!$B$5:$B$1000, 0),MATCH($G$3&amp;J$5,抽出!$C$1:$K$1,0))</f>
        <v>-</v>
      </c>
      <c r="K12" s="11">
        <f t="shared" si="2"/>
        <v>2412000</v>
      </c>
      <c r="L12" s="11" t="str">
        <f>INDEX(抽出!$C$5:$L$1000,MATCH("*"&amp;$A12&amp;"*",抽出!$B$5:$B$1000, 0),MATCH($K$3&amp;L$5,抽出!$C$1:$K$1,0))</f>
        <v>-</v>
      </c>
      <c r="M12" s="11">
        <f>INDEX(抽出!$C$5:$L$1000,MATCH("*"&amp;$A12&amp;"*",抽出!$B$5:$B$1000, 0),MATCH($K$3&amp;M$5,抽出!$C$1:$K$1,0))</f>
        <v>2412000</v>
      </c>
      <c r="N12" s="11" t="str">
        <f>INDEX(抽出!$C$5:$L$1000,MATCH("*"&amp;$A12&amp;"*",抽出!$B$5:$B$1000, 0),MATCH($K$3&amp;N$5,抽出!$C$1:$K$1,0))</f>
        <v>-</v>
      </c>
      <c r="O12" s="2" t="str">
        <f>IF(INDEX(抽出!$C$5:$L$1000,MATCH("*"&amp;$A12&amp;"*",抽出!$B$5:$B$1000,0),MATCH($O$3,抽出!$C$2:$L$2,0))=0,"なし",INDEX(抽出!$C$5:$L$1000,MATCH("*"&amp;$A12&amp;"*",抽出!$B$5:$B$1000,0),MATCH($O$3,抽出!$C$2:$L$2,0)))</f>
        <v>(1)本学人間社会学域法学類法曹養成プログラムを早期卒業した者で，本学大学院法学研究科法務専攻の「5年一貫型教育選抜」に合格し入学した者のうち、
優秀な入学者と認定されたもの。検定料の全額を返付する。
(2)人間社会学域法学類法曹養成プログラムの早期卒業者で，大学院法学研究科法務専攻の5年一貫型教育選抜に合格し入学する者。
入学料の全額を免除する。
(3)人間社会学域法学類法曹養成プログラムの早期卒業者で，大学院法学研究科法務専攻の「5年一貫型教育選抜」に合格し入学した者。
授業料（標準修業年限内に限る）の全額を免除する。</v>
      </c>
    </row>
    <row r="13" spans="1:15" s="1" customFormat="1" ht="39.9" customHeight="1" x14ac:dyDescent="0.2">
      <c r="A13" s="4" t="s">
        <v>22</v>
      </c>
      <c r="B13" s="4" t="s">
        <v>23</v>
      </c>
      <c r="C13" s="11">
        <f t="shared" si="0"/>
        <v>1086000</v>
      </c>
      <c r="D13" s="11">
        <f>INDEX(抽出!$C$5:$L$1000,MATCH("*"&amp;$A13&amp;"*",抽出!$B$5:$B$1000, 0),MATCH($C$3&amp;D$5,抽出!$C$1:$K$1,0))</f>
        <v>282000</v>
      </c>
      <c r="E13" s="11">
        <f>INDEX(抽出!$C$5:$L$1000,MATCH("*"&amp;$A13&amp;"*",抽出!$B$5:$B$1000, 0),MATCH($C$3&amp;E$5,抽出!$C$1:$K$1,0))</f>
        <v>804000</v>
      </c>
      <c r="F13" s="11">
        <f>INDEX(抽出!$C$5:$L$1000,MATCH("*"&amp;$A13&amp;"*",抽出!$B$5:$B$1000, 0),MATCH($C$3&amp;F$5,抽出!$C$1:$K$1,0))</f>
        <v>0</v>
      </c>
      <c r="G13" s="11">
        <f t="shared" si="1"/>
        <v>1890000</v>
      </c>
      <c r="H13" s="11">
        <f>INDEX(抽出!$C$5:$L$1000,MATCH("*"&amp;$A13&amp;"*",抽出!$B$5:$B$1000, 0),MATCH($G$3&amp;H$5,抽出!$C$1:$K$1,0))</f>
        <v>282000</v>
      </c>
      <c r="I13" s="11">
        <f>INDEX(抽出!$C$5:$L$1000,MATCH("*"&amp;$A13&amp;"*",抽出!$B$5:$B$1000, 0),MATCH($G$3&amp;I$5,抽出!$C$1:$K$1,0))</f>
        <v>1608000</v>
      </c>
      <c r="J13" s="11">
        <f>INDEX(抽出!$C$5:$L$1000,MATCH("*"&amp;$A13&amp;"*",抽出!$B$5:$B$1000, 0),MATCH($G$3&amp;J$5,抽出!$C$1:$K$1,0))</f>
        <v>0</v>
      </c>
      <c r="K13" s="11">
        <f t="shared" si="2"/>
        <v>2694000</v>
      </c>
      <c r="L13" s="11">
        <f>INDEX(抽出!$C$5:$L$1000,MATCH("*"&amp;$A13&amp;"*",抽出!$B$5:$B$1000, 0),MATCH($K$3&amp;L$5,抽出!$C$1:$K$1,0))</f>
        <v>282000</v>
      </c>
      <c r="M13" s="11">
        <f>INDEX(抽出!$C$5:$L$1000,MATCH("*"&amp;$A13&amp;"*",抽出!$B$5:$B$1000, 0),MATCH($K$3&amp;M$5,抽出!$C$1:$K$1,0))</f>
        <v>2412000</v>
      </c>
      <c r="N13" s="11">
        <f>INDEX(抽出!$C$5:$L$1000,MATCH("*"&amp;$A13&amp;"*",抽出!$B$5:$B$1000, 0),MATCH($K$3&amp;N$5,抽出!$C$1:$K$1,0))</f>
        <v>0</v>
      </c>
      <c r="O13" s="2" t="str">
        <f>IF(INDEX(抽出!$C$5:$L$1000,MATCH("*"&amp;$A13&amp;"*",抽出!$B$5:$B$1000,0),MATCH($O$3,抽出!$C$2:$L$2,0))=0,"なし",INDEX(抽出!$C$5:$L$1000,MATCH("*"&amp;$A13&amp;"*",抽出!$B$5:$B$1000,0),MATCH($O$3,抽出!$C$2:$L$2,0)))</f>
        <v>なし</v>
      </c>
    </row>
    <row r="14" spans="1:15" s="1" customFormat="1" ht="55.25" customHeight="1" x14ac:dyDescent="0.2">
      <c r="A14" s="4" t="s">
        <v>24</v>
      </c>
      <c r="B14" s="4" t="s">
        <v>25</v>
      </c>
      <c r="C14" s="11">
        <f t="shared" si="0"/>
        <v>1086000</v>
      </c>
      <c r="D14" s="11">
        <f>INDEX(抽出!$C$5:$L$1000,MATCH("*"&amp;$A14&amp;"*",抽出!$B$5:$B$1000, 0),MATCH($C$3&amp;D$5,抽出!$C$1:$K$1,0))</f>
        <v>282000</v>
      </c>
      <c r="E14" s="11">
        <f>INDEX(抽出!$C$5:$L$1000,MATCH("*"&amp;$A14&amp;"*",抽出!$B$5:$B$1000, 0),MATCH($C$3&amp;E$5,抽出!$C$1:$K$1,0))</f>
        <v>804000</v>
      </c>
      <c r="F14" s="11" t="str">
        <f>INDEX(抽出!$C$5:$L$1000,MATCH("*"&amp;$A14&amp;"*",抽出!$B$5:$B$1000, 0),MATCH($C$3&amp;F$5,抽出!$C$1:$K$1,0))</f>
        <v>-</v>
      </c>
      <c r="G14" s="11">
        <f t="shared" si="1"/>
        <v>1895030</v>
      </c>
      <c r="H14" s="11">
        <f>INDEX(抽出!$C$5:$L$1000,MATCH("*"&amp;$A14&amp;"*",抽出!$B$5:$B$1000, 0),MATCH($G$3&amp;H$5,抽出!$C$1:$K$1,0))</f>
        <v>282000</v>
      </c>
      <c r="I14" s="11">
        <f>INDEX(抽出!$C$5:$L$1000,MATCH("*"&amp;$A14&amp;"*",抽出!$B$5:$B$1000, 0),MATCH($G$3&amp;I$5,抽出!$C$1:$K$1,0))</f>
        <v>1608000</v>
      </c>
      <c r="J14" s="11">
        <f>INDEX(抽出!$C$5:$L$1000,MATCH("*"&amp;$A14&amp;"*",抽出!$B$5:$B$1000, 0),MATCH($G$3&amp;J$5,抽出!$C$1:$K$1,0))</f>
        <v>5030</v>
      </c>
      <c r="K14" s="11">
        <f t="shared" si="2"/>
        <v>2701520</v>
      </c>
      <c r="L14" s="11">
        <f>INDEX(抽出!$C$5:$L$1000,MATCH("*"&amp;$A14&amp;"*",抽出!$B$5:$B$1000, 0),MATCH($K$3&amp;L$5,抽出!$C$1:$K$1,0))</f>
        <v>282000</v>
      </c>
      <c r="M14" s="11">
        <f>INDEX(抽出!$C$5:$L$1000,MATCH("*"&amp;$A14&amp;"*",抽出!$B$5:$B$1000, 0),MATCH($K$3&amp;M$5,抽出!$C$1:$K$1,0))</f>
        <v>2412000</v>
      </c>
      <c r="N14" s="11">
        <f>INDEX(抽出!$C$5:$L$1000,MATCH("*"&amp;$A14&amp;"*",抽出!$B$5:$B$1000, 0),MATCH($K$3&amp;N$5,抽出!$C$1:$K$1,0))</f>
        <v>7520</v>
      </c>
      <c r="O14" s="13" t="str">
        <f>IF(INDEX(抽出!$C$5:$L$1000,MATCH("*"&amp;$A14&amp;"*",抽出!$B$5:$B$1000,0),MATCH($O$3,抽出!$C$2:$L$2,0))=0,"なし",INDEX(抽出!$C$5:$L$1000,MATCH("*"&amp;$A14&amp;"*",抽出!$B$5:$B$1000,0),MATCH($O$3,抽出!$C$2:$L$2,0)))</f>
        <v>C欄その他諸経費については、学生教育研究災害傷害保険（学研災）及び法科大学院教育研究賠償責任保険（法科賠）で既修者は２年分、未修者は３年分である。</v>
      </c>
    </row>
    <row r="15" spans="1:15" s="1" customFormat="1" ht="39.9" customHeight="1" x14ac:dyDescent="0.2">
      <c r="A15" s="4" t="s">
        <v>26</v>
      </c>
      <c r="B15" s="4" t="s">
        <v>27</v>
      </c>
      <c r="C15" s="11">
        <f t="shared" si="0"/>
        <v>1086000</v>
      </c>
      <c r="D15" s="11">
        <f>INDEX(抽出!$C$5:$L$1000,MATCH("*"&amp;$A15&amp;"*",抽出!$B$5:$B$1000, 0),MATCH($C$3&amp;D$5,抽出!$C$1:$K$1,0))</f>
        <v>282000</v>
      </c>
      <c r="E15" s="11">
        <f>INDEX(抽出!$C$5:$L$1000,MATCH("*"&amp;$A15&amp;"*",抽出!$B$5:$B$1000, 0),MATCH($C$3&amp;E$5,抽出!$C$1:$K$1,0))</f>
        <v>804000</v>
      </c>
      <c r="F15" s="11" t="str">
        <f>INDEX(抽出!$C$5:$L$1000,MATCH("*"&amp;$A15&amp;"*",抽出!$B$5:$B$1000, 0),MATCH($C$3&amp;F$5,抽出!$C$1:$K$1,0))</f>
        <v>-</v>
      </c>
      <c r="G15" s="11">
        <f t="shared" si="1"/>
        <v>1890000</v>
      </c>
      <c r="H15" s="11">
        <f>INDEX(抽出!$C$5:$L$1000,MATCH("*"&amp;$A15&amp;"*",抽出!$B$5:$B$1000, 0),MATCH($G$3&amp;H$5,抽出!$C$1:$K$1,0))</f>
        <v>282000</v>
      </c>
      <c r="I15" s="11">
        <f>INDEX(抽出!$C$5:$L$1000,MATCH("*"&amp;$A15&amp;"*",抽出!$B$5:$B$1000, 0),MATCH($G$3&amp;I$5,抽出!$C$1:$K$1,0))</f>
        <v>1608000</v>
      </c>
      <c r="J15" s="11" t="str">
        <f>INDEX(抽出!$C$5:$L$1000,MATCH("*"&amp;$A15&amp;"*",抽出!$B$5:$B$1000, 0),MATCH($G$3&amp;J$5,抽出!$C$1:$K$1,0))</f>
        <v>-</v>
      </c>
      <c r="K15" s="11">
        <f t="shared" si="2"/>
        <v>2694000</v>
      </c>
      <c r="L15" s="11">
        <f>INDEX(抽出!$C$5:$L$1000,MATCH("*"&amp;$A15&amp;"*",抽出!$B$5:$B$1000, 0),MATCH($K$3&amp;L$5,抽出!$C$1:$K$1,0))</f>
        <v>282000</v>
      </c>
      <c r="M15" s="11">
        <f>INDEX(抽出!$C$5:$L$1000,MATCH("*"&amp;$A15&amp;"*",抽出!$B$5:$B$1000, 0),MATCH($K$3&amp;M$5,抽出!$C$1:$K$1,0))</f>
        <v>2412000</v>
      </c>
      <c r="N15" s="11" t="str">
        <f>INDEX(抽出!$C$5:$L$1000,MATCH("*"&amp;$A15&amp;"*",抽出!$B$5:$B$1000, 0),MATCH($K$3&amp;N$5,抽出!$C$1:$K$1,0))</f>
        <v>-</v>
      </c>
      <c r="O15" s="2" t="str">
        <f>IF(INDEX(抽出!$C$5:$L$1000,MATCH("*"&amp;$A15&amp;"*",抽出!$B$5:$B$1000,0),MATCH($O$3,抽出!$C$2:$L$2,0))=0,"なし",INDEX(抽出!$C$5:$L$1000,MATCH("*"&amp;$A15&amp;"*",抽出!$B$5:$B$1000,0),MATCH($O$3,抽出!$C$2:$L$2,0)))</f>
        <v>なし</v>
      </c>
    </row>
    <row r="16" spans="1:15" s="1" customFormat="1" ht="39.9" customHeight="1" x14ac:dyDescent="0.2">
      <c r="A16" s="4" t="s">
        <v>28</v>
      </c>
      <c r="B16" s="4" t="s">
        <v>29</v>
      </c>
      <c r="C16" s="11">
        <f t="shared" si="0"/>
        <v>1086000</v>
      </c>
      <c r="D16" s="11">
        <f>INDEX(抽出!$C$5:$L$1000,MATCH("*"&amp;$A16&amp;"*",抽出!$B$5:$B$1000, 0),MATCH($C$3&amp;D$5,抽出!$C$1:$K$1,0))</f>
        <v>282000</v>
      </c>
      <c r="E16" s="11">
        <f>INDEX(抽出!$C$5:$L$1000,MATCH("*"&amp;$A16&amp;"*",抽出!$B$5:$B$1000, 0),MATCH($C$3&amp;E$5,抽出!$C$1:$K$1,0))</f>
        <v>804000</v>
      </c>
      <c r="F16" s="11" t="str">
        <f>INDEX(抽出!$C$5:$L$1000,MATCH("*"&amp;$A16&amp;"*",抽出!$B$5:$B$1000, 0),MATCH($C$3&amp;F$5,抽出!$C$1:$K$1,0))</f>
        <v>-</v>
      </c>
      <c r="G16" s="11">
        <f t="shared" si="1"/>
        <v>1890000</v>
      </c>
      <c r="H16" s="11">
        <f>INDEX(抽出!$C$5:$L$1000,MATCH("*"&amp;$A16&amp;"*",抽出!$B$5:$B$1000, 0),MATCH($G$3&amp;H$5,抽出!$C$1:$K$1,0))</f>
        <v>282000</v>
      </c>
      <c r="I16" s="11">
        <f>INDEX(抽出!$C$5:$L$1000,MATCH("*"&amp;$A16&amp;"*",抽出!$B$5:$B$1000, 0),MATCH($G$3&amp;I$5,抽出!$C$1:$K$1,0))</f>
        <v>1608000</v>
      </c>
      <c r="J16" s="11" t="str">
        <f>INDEX(抽出!$C$5:$L$1000,MATCH("*"&amp;$A16&amp;"*",抽出!$B$5:$B$1000, 0),MATCH($G$3&amp;J$5,抽出!$C$1:$K$1,0))</f>
        <v>-</v>
      </c>
      <c r="K16" s="11">
        <f t="shared" si="2"/>
        <v>2694000</v>
      </c>
      <c r="L16" s="11">
        <f>INDEX(抽出!$C$5:$L$1000,MATCH("*"&amp;$A16&amp;"*",抽出!$B$5:$B$1000, 0),MATCH($K$3&amp;L$5,抽出!$C$1:$K$1,0))</f>
        <v>282000</v>
      </c>
      <c r="M16" s="11">
        <f>INDEX(抽出!$C$5:$L$1000,MATCH("*"&amp;$A16&amp;"*",抽出!$B$5:$B$1000, 0),MATCH($K$3&amp;M$5,抽出!$C$1:$K$1,0))</f>
        <v>2412000</v>
      </c>
      <c r="N16" s="11" t="str">
        <f>INDEX(抽出!$C$5:$L$1000,MATCH("*"&amp;$A16&amp;"*",抽出!$B$5:$B$1000, 0),MATCH($K$3&amp;N$5,抽出!$C$1:$K$1,0))</f>
        <v>-</v>
      </c>
      <c r="O16" s="2" t="str">
        <f>IF(INDEX(抽出!$C$5:$L$1000,MATCH("*"&amp;$A16&amp;"*",抽出!$B$5:$B$1000,0),MATCH($O$3,抽出!$C$2:$L$2,0))=0,"なし",INDEX(抽出!$C$5:$L$1000,MATCH("*"&amp;$A16&amp;"*",抽出!$B$5:$B$1000,0),MATCH($O$3,抽出!$C$2:$L$2,0)))</f>
        <v>なし</v>
      </c>
    </row>
    <row r="17" spans="1:15" s="1" customFormat="1" ht="39.9" customHeight="1" x14ac:dyDescent="0.2">
      <c r="A17" s="4" t="s">
        <v>30</v>
      </c>
      <c r="B17" s="4" t="s">
        <v>21</v>
      </c>
      <c r="C17" s="11">
        <f t="shared" si="0"/>
        <v>1086000</v>
      </c>
      <c r="D17" s="11">
        <f>INDEX(抽出!$C$5:$L$1000,MATCH("*"&amp;$A17&amp;"*",抽出!$B$5:$B$1000, 0),MATCH($C$3&amp;D$5,抽出!$C$1:$K$1,0))</f>
        <v>282000</v>
      </c>
      <c r="E17" s="11">
        <f>INDEX(抽出!$C$5:$L$1000,MATCH("*"&amp;$A17&amp;"*",抽出!$B$5:$B$1000, 0),MATCH($C$3&amp;E$5,抽出!$C$1:$K$1,0))</f>
        <v>804000</v>
      </c>
      <c r="F17" s="11">
        <f>INDEX(抽出!$C$5:$L$1000,MATCH("*"&amp;$A17&amp;"*",抽出!$B$5:$B$1000, 0),MATCH($C$3&amp;F$5,抽出!$C$1:$K$1,0))</f>
        <v>0</v>
      </c>
      <c r="G17" s="11">
        <f t="shared" si="1"/>
        <v>1890000</v>
      </c>
      <c r="H17" s="11">
        <f>INDEX(抽出!$C$5:$L$1000,MATCH("*"&amp;$A17&amp;"*",抽出!$B$5:$B$1000, 0),MATCH($G$3&amp;H$5,抽出!$C$1:$K$1,0))</f>
        <v>282000</v>
      </c>
      <c r="I17" s="11">
        <f>INDEX(抽出!$C$5:$L$1000,MATCH("*"&amp;$A17&amp;"*",抽出!$B$5:$B$1000, 0),MATCH($G$3&amp;I$5,抽出!$C$1:$K$1,0))</f>
        <v>1608000</v>
      </c>
      <c r="J17" s="11">
        <f>INDEX(抽出!$C$5:$L$1000,MATCH("*"&amp;$A17&amp;"*",抽出!$B$5:$B$1000, 0),MATCH($G$3&amp;J$5,抽出!$C$1:$K$1,0))</f>
        <v>0</v>
      </c>
      <c r="K17" s="11">
        <f t="shared" si="2"/>
        <v>2694000</v>
      </c>
      <c r="L17" s="11">
        <f>INDEX(抽出!$C$5:$L$1000,MATCH("*"&amp;$A17&amp;"*",抽出!$B$5:$B$1000, 0),MATCH($K$3&amp;L$5,抽出!$C$1:$K$1,0))</f>
        <v>282000</v>
      </c>
      <c r="M17" s="11">
        <f>INDEX(抽出!$C$5:$L$1000,MATCH("*"&amp;$A17&amp;"*",抽出!$B$5:$B$1000, 0),MATCH($K$3&amp;M$5,抽出!$C$1:$K$1,0))</f>
        <v>2412000</v>
      </c>
      <c r="N17" s="11">
        <f>INDEX(抽出!$C$5:$L$1000,MATCH("*"&amp;$A17&amp;"*",抽出!$B$5:$B$1000, 0),MATCH($K$3&amp;N$5,抽出!$C$1:$K$1,0))</f>
        <v>0</v>
      </c>
      <c r="O17" s="2" t="str">
        <f>IF(INDEX(抽出!$C$5:$L$1000,MATCH("*"&amp;$A17&amp;"*",抽出!$B$5:$B$1000,0),MATCH($O$3,抽出!$C$2:$L$2,0))=0,"なし",INDEX(抽出!$C$5:$L$1000,MATCH("*"&amp;$A17&amp;"*",抽出!$B$5:$B$1000,0),MATCH($O$3,抽出!$C$2:$L$2,0)))</f>
        <v>なし</v>
      </c>
    </row>
    <row r="18" spans="1:15" s="1" customFormat="1" ht="39.9" customHeight="1" x14ac:dyDescent="0.2">
      <c r="A18" s="4" t="s">
        <v>31</v>
      </c>
      <c r="B18" s="4" t="s">
        <v>32</v>
      </c>
      <c r="C18" s="11">
        <f t="shared" si="0"/>
        <v>1086000</v>
      </c>
      <c r="D18" s="11">
        <f>INDEX(抽出!$C$5:$L$1000,MATCH("*"&amp;$A18&amp;"*",抽出!$B$5:$B$1000, 0),MATCH($C$3&amp;D$5,抽出!$C$1:$K$1,0))</f>
        <v>282000</v>
      </c>
      <c r="E18" s="11">
        <f>INDEX(抽出!$C$5:$L$1000,MATCH("*"&amp;$A18&amp;"*",抽出!$B$5:$B$1000, 0),MATCH($C$3&amp;E$5,抽出!$C$1:$K$1,0))</f>
        <v>804000</v>
      </c>
      <c r="F18" s="11">
        <f>INDEX(抽出!$C$5:$L$1000,MATCH("*"&amp;$A18&amp;"*",抽出!$B$5:$B$1000, 0),MATCH($C$3&amp;F$5,抽出!$C$1:$K$1,0))</f>
        <v>0</v>
      </c>
      <c r="G18" s="11">
        <f t="shared" si="1"/>
        <v>1890000</v>
      </c>
      <c r="H18" s="11">
        <f>INDEX(抽出!$C$5:$L$1000,MATCH("*"&amp;$A18&amp;"*",抽出!$B$5:$B$1000, 0),MATCH($G$3&amp;H$5,抽出!$C$1:$K$1,0))</f>
        <v>0</v>
      </c>
      <c r="I18" s="11">
        <f>INDEX(抽出!$C$5:$L$1000,MATCH("*"&amp;$A18&amp;"*",抽出!$B$5:$B$1000, 0),MATCH($G$3&amp;I$5,抽出!$C$1:$K$1,0))</f>
        <v>1890000</v>
      </c>
      <c r="J18" s="11">
        <f>INDEX(抽出!$C$5:$L$1000,MATCH("*"&amp;$A18&amp;"*",抽出!$B$5:$B$1000, 0),MATCH($G$3&amp;J$5,抽出!$C$1:$K$1,0))</f>
        <v>0</v>
      </c>
      <c r="K18" s="11">
        <f t="shared" si="2"/>
        <v>2694000</v>
      </c>
      <c r="L18" s="11">
        <f>INDEX(抽出!$C$5:$L$1000,MATCH("*"&amp;$A18&amp;"*",抽出!$B$5:$B$1000, 0),MATCH($K$3&amp;L$5,抽出!$C$1:$K$1,0))</f>
        <v>0</v>
      </c>
      <c r="M18" s="11">
        <f>INDEX(抽出!$C$5:$L$1000,MATCH("*"&amp;$A18&amp;"*",抽出!$B$5:$B$1000, 0),MATCH($K$3&amp;M$5,抽出!$C$1:$K$1,0))</f>
        <v>2694000</v>
      </c>
      <c r="N18" s="11">
        <f>INDEX(抽出!$C$5:$L$1000,MATCH("*"&amp;$A18&amp;"*",抽出!$B$5:$B$1000, 0),MATCH($K$3&amp;N$5,抽出!$C$1:$K$1,0))</f>
        <v>0</v>
      </c>
      <c r="O18" s="2" t="str">
        <f>IF(INDEX(抽出!$C$5:$L$1000,MATCH("*"&amp;$A18&amp;"*",抽出!$B$5:$B$1000,0),MATCH($O$3,抽出!$C$2:$L$2,0))=0,"なし",INDEX(抽出!$C$5:$L$1000,MATCH("*"&amp;$A18&amp;"*",抽出!$B$5:$B$1000,0),MATCH($O$3,抽出!$C$2:$L$2,0)))</f>
        <v>なし</v>
      </c>
    </row>
    <row r="19" spans="1:15" s="1" customFormat="1" ht="39.9" customHeight="1" x14ac:dyDescent="0.2">
      <c r="A19" s="4" t="s">
        <v>33</v>
      </c>
      <c r="B19" s="4" t="s">
        <v>34</v>
      </c>
      <c r="C19" s="11">
        <f t="shared" si="0"/>
        <v>1086000</v>
      </c>
      <c r="D19" s="11">
        <f>INDEX(抽出!$C$5:$L$1000,MATCH("*"&amp;$A19&amp;"*",抽出!$B$5:$B$1000, 0),MATCH($C$3&amp;D$5,抽出!$C$1:$K$1,0))</f>
        <v>282000</v>
      </c>
      <c r="E19" s="11">
        <f>INDEX(抽出!$C$5:$L$1000,MATCH("*"&amp;$A19&amp;"*",抽出!$B$5:$B$1000, 0),MATCH($C$3&amp;E$5,抽出!$C$1:$K$1,0))</f>
        <v>804000</v>
      </c>
      <c r="F19" s="11">
        <f>INDEX(抽出!$C$5:$L$1000,MATCH("*"&amp;$A19&amp;"*",抽出!$B$5:$B$1000, 0),MATCH($C$3&amp;F$5,抽出!$C$1:$K$1,0))</f>
        <v>0</v>
      </c>
      <c r="G19" s="11">
        <f t="shared" si="1"/>
        <v>1890000</v>
      </c>
      <c r="H19" s="11">
        <f>INDEX(抽出!$C$5:$L$1000,MATCH("*"&amp;$A19&amp;"*",抽出!$B$5:$B$1000, 0),MATCH($G$3&amp;H$5,抽出!$C$1:$K$1,0))</f>
        <v>282000</v>
      </c>
      <c r="I19" s="11">
        <f>INDEX(抽出!$C$5:$L$1000,MATCH("*"&amp;$A19&amp;"*",抽出!$B$5:$B$1000, 0),MATCH($G$3&amp;I$5,抽出!$C$1:$K$1,0))</f>
        <v>1608000</v>
      </c>
      <c r="J19" s="11">
        <f>INDEX(抽出!$C$5:$L$1000,MATCH("*"&amp;$A19&amp;"*",抽出!$B$5:$B$1000, 0),MATCH($G$3&amp;J$5,抽出!$C$1:$K$1,0))</f>
        <v>0</v>
      </c>
      <c r="K19" s="11">
        <f t="shared" si="2"/>
        <v>2694000</v>
      </c>
      <c r="L19" s="11">
        <f>INDEX(抽出!$C$5:$L$1000,MATCH("*"&amp;$A19&amp;"*",抽出!$B$5:$B$1000, 0),MATCH($K$3&amp;L$5,抽出!$C$1:$K$1,0))</f>
        <v>282000</v>
      </c>
      <c r="M19" s="11">
        <f>INDEX(抽出!$C$5:$L$1000,MATCH("*"&amp;$A19&amp;"*",抽出!$B$5:$B$1000, 0),MATCH($K$3&amp;M$5,抽出!$C$1:$K$1,0))</f>
        <v>2412000</v>
      </c>
      <c r="N19" s="11">
        <f>INDEX(抽出!$C$5:$L$1000,MATCH("*"&amp;$A19&amp;"*",抽出!$B$5:$B$1000, 0),MATCH($K$3&amp;N$5,抽出!$C$1:$K$1,0))</f>
        <v>0</v>
      </c>
      <c r="O19" s="2" t="str">
        <f>IF(INDEX(抽出!$C$5:$L$1000,MATCH("*"&amp;$A19&amp;"*",抽出!$B$5:$B$1000,0),MATCH($O$3,抽出!$C$2:$L$2,0))=0,"なし",INDEX(抽出!$C$5:$L$1000,MATCH("*"&amp;$A19&amp;"*",抽出!$B$5:$B$1000,0),MATCH($O$3,抽出!$C$2:$L$2,0)))</f>
        <v>なし</v>
      </c>
    </row>
    <row r="20" spans="1:15" s="1" customFormat="1" ht="39.9" customHeight="1" x14ac:dyDescent="0.2">
      <c r="A20" s="4" t="s">
        <v>35</v>
      </c>
      <c r="B20" s="4" t="s">
        <v>21</v>
      </c>
      <c r="C20" s="11">
        <f t="shared" si="0"/>
        <v>1086000</v>
      </c>
      <c r="D20" s="11">
        <f>INDEX(抽出!$C$5:$L$1000,MATCH("*"&amp;$A20&amp;"*",抽出!$B$5:$B$1000, 0),MATCH($C$3&amp;D$5,抽出!$C$1:$K$1,0))</f>
        <v>282000</v>
      </c>
      <c r="E20" s="11">
        <f>INDEX(抽出!$C$5:$L$1000,MATCH("*"&amp;$A20&amp;"*",抽出!$B$5:$B$1000, 0),MATCH($C$3&amp;E$5,抽出!$C$1:$K$1,0))</f>
        <v>804000</v>
      </c>
      <c r="F20" s="11">
        <f>INDEX(抽出!$C$5:$L$1000,MATCH("*"&amp;$A20&amp;"*",抽出!$B$5:$B$1000, 0),MATCH($C$3&amp;F$5,抽出!$C$1:$K$1,0))</f>
        <v>0</v>
      </c>
      <c r="G20" s="11">
        <f t="shared" si="1"/>
        <v>1890000</v>
      </c>
      <c r="H20" s="11">
        <f>INDEX(抽出!$C$5:$L$1000,MATCH("*"&amp;$A20&amp;"*",抽出!$B$5:$B$1000, 0),MATCH($G$3&amp;H$5,抽出!$C$1:$K$1,0))</f>
        <v>282000</v>
      </c>
      <c r="I20" s="11">
        <f>INDEX(抽出!$C$5:$L$1000,MATCH("*"&amp;$A20&amp;"*",抽出!$B$5:$B$1000, 0),MATCH($G$3&amp;I$5,抽出!$C$1:$K$1,0))</f>
        <v>1608000</v>
      </c>
      <c r="J20" s="11">
        <f>INDEX(抽出!$C$5:$L$1000,MATCH("*"&amp;$A20&amp;"*",抽出!$B$5:$B$1000, 0),MATCH($G$3&amp;J$5,抽出!$C$1:$K$1,0))</f>
        <v>0</v>
      </c>
      <c r="K20" s="11">
        <f t="shared" si="2"/>
        <v>2694000</v>
      </c>
      <c r="L20" s="11">
        <f>INDEX(抽出!$C$5:$L$1000,MATCH("*"&amp;$A20&amp;"*",抽出!$B$5:$B$1000, 0),MATCH($K$3&amp;L$5,抽出!$C$1:$K$1,0))</f>
        <v>282000</v>
      </c>
      <c r="M20" s="11">
        <f>INDEX(抽出!$C$5:$L$1000,MATCH("*"&amp;$A20&amp;"*",抽出!$B$5:$B$1000, 0),MATCH($K$3&amp;M$5,抽出!$C$1:$K$1,0))</f>
        <v>2412000</v>
      </c>
      <c r="N20" s="11">
        <f>INDEX(抽出!$C$5:$L$1000,MATCH("*"&amp;$A20&amp;"*",抽出!$B$5:$B$1000, 0),MATCH($K$3&amp;N$5,抽出!$C$1:$K$1,0))</f>
        <v>0</v>
      </c>
      <c r="O20" s="2" t="str">
        <f>IF(INDEX(抽出!$C$5:$L$1000,MATCH("*"&amp;$A20&amp;"*",抽出!$B$5:$B$1000,0),MATCH($O$3,抽出!$C$2:$L$2,0))=0,"なし",INDEX(抽出!$C$5:$L$1000,MATCH("*"&amp;$A20&amp;"*",抽出!$B$5:$B$1000,0),MATCH($O$3,抽出!$C$2:$L$2,0)))</f>
        <v>なし</v>
      </c>
    </row>
    <row r="21" spans="1:15" s="1" customFormat="1" ht="58.25" customHeight="1" x14ac:dyDescent="0.2">
      <c r="A21" s="4" t="s">
        <v>36</v>
      </c>
      <c r="B21" s="4" t="s">
        <v>17</v>
      </c>
      <c r="C21" s="11">
        <f t="shared" si="0"/>
        <v>945000</v>
      </c>
      <c r="D21" s="11">
        <f>INDEX(抽出!$C$5:$L$1000,MATCH("*"&amp;$A21&amp;"*",抽出!$B$5:$B$1000, 0),MATCH($C$3&amp;D$5,抽出!$C$1:$K$1,0))</f>
        <v>282000</v>
      </c>
      <c r="E21" s="11">
        <f>INDEX(抽出!$C$5:$L$1000,MATCH("*"&amp;$A21&amp;"*",抽出!$B$5:$B$1000, 0),MATCH($C$3&amp;E$5,抽出!$C$1:$K$1,0))</f>
        <v>663000</v>
      </c>
      <c r="F21" s="11">
        <f>INDEX(抽出!$C$5:$L$1000,MATCH("*"&amp;$A21&amp;"*",抽出!$B$5:$B$1000, 0),MATCH($C$3&amp;F$5,抽出!$C$1:$K$1,0))</f>
        <v>0</v>
      </c>
      <c r="G21" s="11">
        <f t="shared" si="1"/>
        <v>1608000</v>
      </c>
      <c r="H21" s="11">
        <f>INDEX(抽出!$C$5:$L$1000,MATCH("*"&amp;$A21&amp;"*",抽出!$B$5:$B$1000, 0),MATCH($G$3&amp;H$5,抽出!$C$1:$K$1,0))</f>
        <v>282000</v>
      </c>
      <c r="I21" s="11">
        <f>INDEX(抽出!$C$5:$L$1000,MATCH("*"&amp;$A21&amp;"*",抽出!$B$5:$B$1000, 0),MATCH($G$3&amp;I$5,抽出!$C$1:$K$1,0))</f>
        <v>1326000</v>
      </c>
      <c r="J21" s="11">
        <f>INDEX(抽出!$C$5:$L$1000,MATCH("*"&amp;$A21&amp;"*",抽出!$B$5:$B$1000, 0),MATCH($G$3&amp;J$5,抽出!$C$1:$K$1,0))</f>
        <v>0</v>
      </c>
      <c r="K21" s="11">
        <f t="shared" si="2"/>
        <v>2271000</v>
      </c>
      <c r="L21" s="11">
        <f>INDEX(抽出!$C$5:$L$1000,MATCH("*"&amp;$A21&amp;"*",抽出!$B$5:$B$1000, 0),MATCH($K$3&amp;L$5,抽出!$C$1:$K$1,0))</f>
        <v>282000</v>
      </c>
      <c r="M21" s="11">
        <f>INDEX(抽出!$C$5:$L$1000,MATCH("*"&amp;$A21&amp;"*",抽出!$B$5:$B$1000, 0),MATCH($K$3&amp;M$5,抽出!$C$1:$K$1,0))</f>
        <v>1989000</v>
      </c>
      <c r="N21" s="11">
        <f>INDEX(抽出!$C$5:$L$1000,MATCH("*"&amp;$A21&amp;"*",抽出!$B$5:$B$1000, 0),MATCH($K$3&amp;N$5,抽出!$C$1:$K$1,0))</f>
        <v>0</v>
      </c>
      <c r="O21" s="13" t="str">
        <f>IF(INDEX(抽出!$C$5:$L$1000,MATCH("*"&amp;$A21&amp;"*",抽出!$B$5:$B$1000,0),MATCH($O$3,抽出!$C$2:$L$2,0))=0,"なし",INDEX(抽出!$C$5:$L$1000,MATCH("*"&amp;$A21&amp;"*",抽出!$B$5:$B$1000,0),MATCH($O$3,抽出!$C$2:$L$2,0)))</f>
        <v>東京都民（本人またはその者の配偶者もしくは一親等の親族が、入学の日の１年前から引き続き東京都内に住所を有する者をいう）の入学金は141,100円</v>
      </c>
    </row>
    <row r="22" spans="1:15" s="1" customFormat="1" ht="187.25" customHeight="1" x14ac:dyDescent="0.2">
      <c r="A22" s="4" t="s">
        <v>39</v>
      </c>
      <c r="B22" s="4" t="s">
        <v>38</v>
      </c>
      <c r="C22" s="32" t="s">
        <v>159</v>
      </c>
      <c r="D22" s="31" t="str">
        <f>INDEX(抽出!$C$5:$L$1000,MATCH("*"&amp;$A22&amp;"*",抽出!$B$5:$B$1000, 0),MATCH($C$3&amp;D$5,抽出!$C$1:$K$1,0))</f>
        <v>382,000※1（0）</v>
      </c>
      <c r="E22" s="31" t="str">
        <f>INDEX(抽出!$C$5:$L$1000,MATCH("*"&amp;$A22&amp;"*",抽出!$B$5:$B$1000, 0),MATCH($C$3&amp;E$5,抽出!$C$1:$K$1,0))</f>
        <v>804,000（535,800）</v>
      </c>
      <c r="F22" s="31" t="str">
        <f>INDEX(抽出!$C$5:$L$1000,MATCH("*"&amp;$A22&amp;"*",抽出!$B$5:$B$1000, 0),MATCH($C$3&amp;F$5,抽出!$C$1:$K$1,0))</f>
        <v>7,520※2</v>
      </c>
      <c r="G22" s="32" t="s">
        <v>160</v>
      </c>
      <c r="H22" s="31" t="str">
        <f>INDEX(抽出!$C$5:$L$1000,MATCH("*"&amp;$A22&amp;"*",抽出!$B$5:$B$1000, 0),MATCH($G$3&amp;H$5,抽出!$C$1:$K$1,0))</f>
        <v>382,000※1（0）</v>
      </c>
      <c r="I22" s="31" t="str">
        <f>INDEX(抽出!$C$5:$L$1000,MATCH("*"&amp;$A22&amp;"*",抽出!$B$5:$B$1000, 0),MATCH($G$3&amp;I$5,抽出!$C$1:$K$1,0))</f>
        <v>1,608,000（1,071,600）</v>
      </c>
      <c r="J22" s="31" t="str">
        <f>INDEX(抽出!$C$5:$L$1000,MATCH("*"&amp;$A22&amp;"*",抽出!$B$5:$B$1000, 0),MATCH($G$3&amp;J$5,抽出!$C$1:$K$1,0))</f>
        <v>5,030※2</v>
      </c>
      <c r="K22" s="32" t="s">
        <v>161</v>
      </c>
      <c r="L22" s="11" t="str">
        <f>INDEX(抽出!$C$5:$L$1000,MATCH("*"&amp;$A22&amp;"*",抽出!$B$5:$B$1000, 0),MATCH($K$3&amp;L$5,抽出!$C$1:$K$1,0))</f>
        <v>382,000※1（0）</v>
      </c>
      <c r="M22" s="11" t="str">
        <f>INDEX(抽出!$C$5:$L$1000,MATCH("*"&amp;$A22&amp;"*",抽出!$B$5:$B$1000, 0),MATCH($K$3&amp;M$5,抽出!$C$1:$K$1,0))</f>
        <v>2,412,000（1,607,400）</v>
      </c>
      <c r="N22" s="11" t="str">
        <f>INDEX(抽出!$C$5:$L$1000,MATCH("*"&amp;$A22&amp;"*",抽出!$B$5:$B$1000, 0),MATCH($K$3&amp;N$5,抽出!$C$1:$K$1,0))</f>
        <v>7,520※2</v>
      </c>
      <c r="O22" s="13" t="str">
        <f>IF(INDEX(抽出!$C$5:$L$1000,MATCH("*"&amp;$A22&amp;"*",抽出!$B$5:$B$1000,0),MATCH($O$3,抽出!$C$2:$L$2,0))=0,"なし",INDEX(抽出!$C$5:$L$1000,MATCH("*"&amp;$A22&amp;"*",抽出!$B$5:$B$1000,0),MATCH($O$3,抽出!$C$2:$L$2,0)))</f>
        <v>大阪市立大学の経費はカッコ書きで表示
※1　
「大阪府民及びその子」に該当する者は282,000円　　
※2　　　　　　　　　　　　　　　　　　　　　　　　　　　　　　　　　　　　　　　　　　　　　　　　　　　　　　　　　　　　　　　　　　　　　　　　　　　　　　　　　　　　　　　　　　　　　　　　　　　　　　　　　　　　　　　　未修者　7,520円/3年間　(保険料・学研災）　　　　　　　　　　　　　　　　　　　　　　　　　　　　　　　　　　　　　　　　　　　　　　　　　　　　　　　　　　　　　　　　　　　　　　　　　　　　　　　　　　　　　　　　　　　　　　　　　　　　　既修者　5,030円/2年間　(保険料・学研災）　　　　　　　　　　　　　　　　　　　　　　　　　　　　　　　　　　　　　　　　　　　　　　　　　　　　　　　　　　　　　　　　　　　　　　　　　　　　　　　　　　　　　　　　　　　　　　　　　</v>
      </c>
    </row>
    <row r="23" spans="1:15" s="1" customFormat="1" ht="39.9" customHeight="1" x14ac:dyDescent="0.2">
      <c r="A23" s="4" t="s">
        <v>40</v>
      </c>
      <c r="B23" s="4" t="s">
        <v>41</v>
      </c>
      <c r="C23" s="11">
        <f t="shared" si="0"/>
        <v>1451200</v>
      </c>
      <c r="D23" s="11">
        <f>INDEX(抽出!$C$5:$L$1000,MATCH("*"&amp;$A23&amp;"*",抽出!$B$5:$B$1000, 0),MATCH($C$3&amp;D$5,抽出!$C$1:$K$1,0))</f>
        <v>150000</v>
      </c>
      <c r="E23" s="11">
        <f>INDEX(抽出!$C$5:$L$1000,MATCH("*"&amp;$A23&amp;"*",抽出!$B$5:$B$1000, 0),MATCH($C$3&amp;E$5,抽出!$C$1:$K$1,0))</f>
        <v>1114000</v>
      </c>
      <c r="F23" s="11">
        <f>INDEX(抽出!$C$5:$L$1000,MATCH("*"&amp;$A23&amp;"*",抽出!$B$5:$B$1000, 0),MATCH($C$3&amp;F$5,抽出!$C$1:$K$1,0))</f>
        <v>187200</v>
      </c>
      <c r="G23" s="11">
        <f t="shared" si="1"/>
        <v>2752400</v>
      </c>
      <c r="H23" s="11">
        <f>INDEX(抽出!$C$5:$L$1000,MATCH("*"&amp;$A23&amp;"*",抽出!$B$5:$B$1000, 0),MATCH($G$3&amp;H$5,抽出!$C$1:$K$1,0))</f>
        <v>150000</v>
      </c>
      <c r="I23" s="11">
        <f>INDEX(抽出!$C$5:$L$1000,MATCH("*"&amp;$A23&amp;"*",抽出!$B$5:$B$1000, 0),MATCH($G$3&amp;I$5,抽出!$C$1:$K$1,0))</f>
        <v>2228000</v>
      </c>
      <c r="J23" s="11">
        <f>INDEX(抽出!$C$5:$L$1000,MATCH("*"&amp;$A23&amp;"*",抽出!$B$5:$B$1000, 0),MATCH($G$3&amp;J$5,抽出!$C$1:$K$1,0))</f>
        <v>374400</v>
      </c>
      <c r="K23" s="11">
        <f t="shared" si="2"/>
        <v>4053600</v>
      </c>
      <c r="L23" s="11">
        <f>INDEX(抽出!$C$5:$L$1000,MATCH("*"&amp;$A23&amp;"*",抽出!$B$5:$B$1000, 0),MATCH($K$3&amp;L$5,抽出!$C$1:$K$1,0))</f>
        <v>150000</v>
      </c>
      <c r="M23" s="11">
        <f>INDEX(抽出!$C$5:$L$1000,MATCH("*"&amp;$A23&amp;"*",抽出!$B$5:$B$1000, 0),MATCH($K$3&amp;M$5,抽出!$C$1:$K$1,0))</f>
        <v>3342000</v>
      </c>
      <c r="N23" s="11">
        <f>INDEX(抽出!$C$5:$L$1000,MATCH("*"&amp;$A23&amp;"*",抽出!$B$5:$B$1000, 0),MATCH($K$3&amp;N$5,抽出!$C$1:$K$1,0))</f>
        <v>561600</v>
      </c>
      <c r="O23" s="2" t="str">
        <f>IF(INDEX(抽出!$C$5:$L$1000,MATCH("*"&amp;$A23&amp;"*",抽出!$B$5:$B$1000,0),MATCH($O$3,抽出!$C$2:$L$2,0))=0,"なし",INDEX(抽出!$C$5:$L$1000,MATCH("*"&amp;$A23&amp;"*",抽出!$B$5:$B$1000,0),MATCH($O$3,抽出!$C$2:$L$2,0)))</f>
        <v>なし</v>
      </c>
    </row>
    <row r="24" spans="1:15" s="1" customFormat="1" ht="61.75" customHeight="1" x14ac:dyDescent="0.2">
      <c r="A24" s="4" t="s">
        <v>42</v>
      </c>
      <c r="B24" s="4" t="s">
        <v>43</v>
      </c>
      <c r="C24" s="11">
        <f t="shared" si="0"/>
        <v>1822240</v>
      </c>
      <c r="D24" s="11">
        <f>INDEX(抽出!$C$5:$L$1000,MATCH("*"&amp;$A24&amp;"*",抽出!$B$5:$B$1000, 0),MATCH($C$3&amp;D$5,抽出!$C$1:$K$1,0))</f>
        <v>100000</v>
      </c>
      <c r="E24" s="11">
        <f>INDEX(抽出!$C$5:$L$1000,MATCH("*"&amp;$A24&amp;"*",抽出!$B$5:$B$1000, 0),MATCH($C$3&amp;E$5,抽出!$C$1:$K$1,0))</f>
        <v>1180000</v>
      </c>
      <c r="F24" s="11">
        <f>INDEX(抽出!$C$5:$L$1000,MATCH("*"&amp;$A24&amp;"*",抽出!$B$5:$B$1000, 0),MATCH($C$3&amp;F$5,抽出!$C$1:$K$1,0))</f>
        <v>542240</v>
      </c>
      <c r="G24" s="11">
        <f t="shared" si="1"/>
        <v>3544380</v>
      </c>
      <c r="H24" s="11">
        <f>INDEX(抽出!$C$5:$L$1000,MATCH("*"&amp;$A24&amp;"*",抽出!$B$5:$B$1000, 0),MATCH($G$3&amp;H$5,抽出!$C$1:$K$1,0))</f>
        <v>100000</v>
      </c>
      <c r="I24" s="11">
        <f>INDEX(抽出!$C$5:$L$1000,MATCH("*"&amp;$A24&amp;"*",抽出!$B$5:$B$1000, 0),MATCH($G$3&amp;I$5,抽出!$C$1:$K$1,0))</f>
        <v>2360000</v>
      </c>
      <c r="J24" s="11">
        <f>INDEX(抽出!$C$5:$L$1000,MATCH("*"&amp;$A24&amp;"*",抽出!$B$5:$B$1000, 0),MATCH($G$3&amp;J$5,抽出!$C$1:$K$1,0))</f>
        <v>1084380</v>
      </c>
      <c r="K24" s="11">
        <f t="shared" si="2"/>
        <v>5266520</v>
      </c>
      <c r="L24" s="11">
        <f>INDEX(抽出!$C$5:$L$1000,MATCH("*"&amp;$A24&amp;"*",抽出!$B$5:$B$1000, 0),MATCH($K$3&amp;L$5,抽出!$C$1:$K$1,0))</f>
        <v>100000</v>
      </c>
      <c r="M24" s="11">
        <f>INDEX(抽出!$C$5:$L$1000,MATCH("*"&amp;$A24&amp;"*",抽出!$B$5:$B$1000, 0),MATCH($K$3&amp;M$5,抽出!$C$1:$K$1,0))</f>
        <v>3540000</v>
      </c>
      <c r="N24" s="11">
        <f>INDEX(抽出!$C$5:$L$1000,MATCH("*"&amp;$A24&amp;"*",抽出!$B$5:$B$1000, 0),MATCH($K$3&amp;N$5,抽出!$C$1:$K$1,0))</f>
        <v>1626520</v>
      </c>
      <c r="O24" s="13" t="str">
        <f>IF(INDEX(抽出!$C$5:$L$1000,MATCH("*"&amp;$A24&amp;"*",抽出!$B$5:$B$1000,0),MATCH($O$3,抽出!$C$2:$L$2,0))=0,"なし",INDEX(抽出!$C$5:$L$1000,MATCH("*"&amp;$A24&amp;"*",抽出!$B$5:$B$1000,0),MATCH($O$3,抽出!$C$2:$L$2,0)))</f>
        <v>入学試験成績優秀者　総数16名に対して、学費のうち授業料を全額免除。 
※２年目以降に関しては、その前年次の成績が、総学生の上位３分の１を下回る成績となった場合は、奨学生の資格を失うものとし、その枠について、改めて前年次の学業成績により選考。</v>
      </c>
    </row>
    <row r="25" spans="1:15" s="1" customFormat="1" ht="225.65" customHeight="1" x14ac:dyDescent="0.2">
      <c r="A25" s="4" t="s">
        <v>45</v>
      </c>
      <c r="B25" s="4" t="s">
        <v>46</v>
      </c>
      <c r="C25" s="11">
        <f t="shared" si="0"/>
        <v>1471020</v>
      </c>
      <c r="D25" s="11">
        <f>INDEX(抽出!$C$5:$L$1000,MATCH("*"&amp;$A25&amp;"*",抽出!$B$5:$B$1000, 0),MATCH($C$3&amp;D$5,抽出!$C$1:$K$1,0))</f>
        <v>270000</v>
      </c>
      <c r="E25" s="11">
        <f>INDEX(抽出!$C$5:$L$1000,MATCH("*"&amp;$A25&amp;"*",抽出!$B$5:$B$1000, 0),MATCH($C$3&amp;E$5,抽出!$C$1:$K$1,0))</f>
        <v>914000</v>
      </c>
      <c r="F25" s="11">
        <f>INDEX(抽出!$C$5:$L$1000,MATCH("*"&amp;$A25&amp;"*",抽出!$B$5:$B$1000, 0),MATCH($C$3&amp;F$5,抽出!$C$1:$K$1,0))</f>
        <v>287020</v>
      </c>
      <c r="G25" s="11">
        <f t="shared" si="1"/>
        <v>2702680</v>
      </c>
      <c r="H25" s="11">
        <f>INDEX(抽出!$C$5:$L$1000,MATCH("*"&amp;$A25&amp;"*",抽出!$B$5:$B$1000, 0),MATCH($G$3&amp;H$5,抽出!$C$1:$K$1,0))</f>
        <v>270000</v>
      </c>
      <c r="I25" s="11">
        <f>INDEX(抽出!$C$5:$L$1000,MATCH("*"&amp;$A25&amp;"*",抽出!$B$5:$B$1000, 0),MATCH($G$3&amp;I$5,抽出!$C$1:$K$1,0))</f>
        <v>1828000</v>
      </c>
      <c r="J25" s="11">
        <f>INDEX(抽出!$C$5:$L$1000,MATCH("*"&amp;$A25&amp;"*",抽出!$B$5:$B$1000, 0),MATCH($G$3&amp;J$5,抽出!$C$1:$K$1,0))</f>
        <v>604680</v>
      </c>
      <c r="K25" s="11">
        <f t="shared" si="2"/>
        <v>3899020</v>
      </c>
      <c r="L25" s="11">
        <f>INDEX(抽出!$C$5:$L$1000,MATCH("*"&amp;$A25&amp;"*",抽出!$B$5:$B$1000, 0),MATCH($K$3&amp;L$5,抽出!$C$1:$K$1,0))</f>
        <v>270000</v>
      </c>
      <c r="M25" s="11">
        <f>INDEX(抽出!$C$5:$L$1000,MATCH("*"&amp;$A25&amp;"*",抽出!$B$5:$B$1000, 0),MATCH($K$3&amp;M$5,抽出!$C$1:$K$1,0))</f>
        <v>2742000</v>
      </c>
      <c r="N25" s="11">
        <f>INDEX(抽出!$C$5:$L$1000,MATCH("*"&amp;$A25&amp;"*",抽出!$B$5:$B$1000, 0),MATCH($K$3&amp;N$5,抽出!$C$1:$K$1,0))</f>
        <v>887020</v>
      </c>
      <c r="O25" s="13" t="str">
        <f>IF(INDEX(抽出!$C$5:$L$1000,MATCH("*"&amp;$A25&amp;"*",抽出!$B$5:$B$1000,0),MATCH($O$3,抽出!$C$2:$L$2,0))=0,"なし",INDEX(抽出!$C$5:$L$1000,MATCH("*"&amp;$A25&amp;"*",抽出!$B$5:$B$1000,0),MATCH($O$3,抽出!$C$2:$L$2,0)))</f>
        <v>同窓会費40000円は、自大学出身者は不要。学生教育研究災害傷害保険料が入学時に、未修コースは7020円、既修コースは4680円。</v>
      </c>
    </row>
    <row r="26" spans="1:15" s="1" customFormat="1" ht="39.9" customHeight="1" x14ac:dyDescent="0.2">
      <c r="A26" s="4" t="s">
        <v>47</v>
      </c>
      <c r="B26" s="4" t="s">
        <v>21</v>
      </c>
      <c r="C26" s="11">
        <f t="shared" si="0"/>
        <v>1440000</v>
      </c>
      <c r="D26" s="11">
        <f>INDEX(抽出!$C$5:$L$1000,MATCH("*"&amp;$A26&amp;"*",抽出!$B$5:$B$1000, 0),MATCH($C$3&amp;D$5,抽出!$C$1:$K$1,0))</f>
        <v>200000</v>
      </c>
      <c r="E26" s="11">
        <f>INDEX(抽出!$C$5:$L$1000,MATCH("*"&amp;$A26&amp;"*",抽出!$B$5:$B$1000, 0),MATCH($C$3&amp;E$5,抽出!$C$1:$K$1,0))</f>
        <v>950000</v>
      </c>
      <c r="F26" s="11">
        <f>INDEX(抽出!$C$5:$L$1000,MATCH("*"&amp;$A26&amp;"*",抽出!$B$5:$B$1000, 0),MATCH($C$3&amp;F$5,抽出!$C$1:$K$1,0))</f>
        <v>290000</v>
      </c>
      <c r="G26" s="11">
        <f t="shared" si="1"/>
        <v>2670000</v>
      </c>
      <c r="H26" s="11">
        <f>INDEX(抽出!$C$5:$L$1000,MATCH("*"&amp;$A26&amp;"*",抽出!$B$5:$B$1000, 0),MATCH($G$3&amp;H$5,抽出!$C$1:$K$1,0))</f>
        <v>200000</v>
      </c>
      <c r="I26" s="11">
        <f>INDEX(抽出!$C$5:$L$1000,MATCH("*"&amp;$A26&amp;"*",抽出!$B$5:$B$1000, 0),MATCH($G$3&amp;I$5,抽出!$C$1:$K$1,0))</f>
        <v>1900000</v>
      </c>
      <c r="J26" s="11">
        <f>INDEX(抽出!$C$5:$L$1000,MATCH("*"&amp;$A26&amp;"*",抽出!$B$5:$B$1000, 0),MATCH($G$3&amp;J$5,抽出!$C$1:$K$1,0))</f>
        <v>570000</v>
      </c>
      <c r="K26" s="11">
        <f t="shared" si="2"/>
        <v>3900000</v>
      </c>
      <c r="L26" s="11">
        <f>INDEX(抽出!$C$5:$L$1000,MATCH("*"&amp;$A26&amp;"*",抽出!$B$5:$B$1000, 0),MATCH($K$3&amp;L$5,抽出!$C$1:$K$1,0))</f>
        <v>200000</v>
      </c>
      <c r="M26" s="11">
        <f>INDEX(抽出!$C$5:$L$1000,MATCH("*"&amp;$A26&amp;"*",抽出!$B$5:$B$1000, 0),MATCH($K$3&amp;M$5,抽出!$C$1:$K$1,0))</f>
        <v>2850000</v>
      </c>
      <c r="N26" s="11">
        <f>INDEX(抽出!$C$5:$L$1000,MATCH("*"&amp;$A26&amp;"*",抽出!$B$5:$B$1000, 0),MATCH($K$3&amp;N$5,抽出!$C$1:$K$1,0))</f>
        <v>850000</v>
      </c>
      <c r="O26" s="13" t="str">
        <f>IF(INDEX(抽出!$C$5:$L$1000,MATCH("*"&amp;$A26&amp;"*",抽出!$B$5:$B$1000,0),MATCH($O$3,抽出!$C$2:$L$2,0))=0,"なし",INDEX(抽出!$C$5:$L$1000,MATCH("*"&amp;$A26&amp;"*",抽出!$B$5:$B$1000,0),MATCH($O$3,抽出!$C$2:$L$2,0)))</f>
        <v>本学学部卒業生及び同大学院修了生については、入学金と校友会入会金（10,000）を徴収しない。</v>
      </c>
    </row>
    <row r="27" spans="1:15" s="1" customFormat="1" ht="39.9" customHeight="1" x14ac:dyDescent="0.2">
      <c r="A27" s="4" t="s">
        <v>49</v>
      </c>
      <c r="B27" s="4" t="s">
        <v>50</v>
      </c>
      <c r="C27" s="11">
        <f t="shared" si="0"/>
        <v>1480000</v>
      </c>
      <c r="D27" s="11">
        <f>INDEX(抽出!$C$5:$L$1000,MATCH("*"&amp;$A27&amp;"*",抽出!$B$5:$B$1000, 0),MATCH($C$3&amp;D$5,抽出!$C$1:$K$1,0))</f>
        <v>200000</v>
      </c>
      <c r="E27" s="11">
        <f>INDEX(抽出!$C$5:$L$1000,MATCH("*"&amp;$A27&amp;"*",抽出!$B$5:$B$1000, 0),MATCH($C$3&amp;E$5,抽出!$C$1:$K$1,0))</f>
        <v>1280000</v>
      </c>
      <c r="F27" s="11">
        <f>INDEX(抽出!$C$5:$L$1000,MATCH("*"&amp;$A27&amp;"*",抽出!$B$5:$B$1000, 0),MATCH($C$3&amp;F$5,抽出!$C$1:$K$1,0))</f>
        <v>0</v>
      </c>
      <c r="G27" s="11">
        <f t="shared" si="1"/>
        <v>2760000</v>
      </c>
      <c r="H27" s="11">
        <f>INDEX(抽出!$C$5:$L$1000,MATCH("*"&amp;$A27&amp;"*",抽出!$B$5:$B$1000, 0),MATCH($G$3&amp;H$5,抽出!$C$1:$K$1,0))</f>
        <v>200000</v>
      </c>
      <c r="I27" s="11">
        <f>INDEX(抽出!$C$5:$L$1000,MATCH("*"&amp;$A27&amp;"*",抽出!$B$5:$B$1000, 0),MATCH($G$3&amp;I$5,抽出!$C$1:$K$1,0))</f>
        <v>2560000</v>
      </c>
      <c r="J27" s="11">
        <f>INDEX(抽出!$C$5:$L$1000,MATCH("*"&amp;$A27&amp;"*",抽出!$B$5:$B$1000, 0),MATCH($G$3&amp;J$5,抽出!$C$1:$K$1,0))</f>
        <v>0</v>
      </c>
      <c r="K27" s="11">
        <f t="shared" si="2"/>
        <v>4040000</v>
      </c>
      <c r="L27" s="11">
        <f>INDEX(抽出!$C$5:$L$1000,MATCH("*"&amp;$A27&amp;"*",抽出!$B$5:$B$1000, 0),MATCH($K$3&amp;L$5,抽出!$C$1:$K$1,0))</f>
        <v>200000</v>
      </c>
      <c r="M27" s="11">
        <f>INDEX(抽出!$C$5:$L$1000,MATCH("*"&amp;$A27&amp;"*",抽出!$B$5:$B$1000, 0),MATCH($K$3&amp;M$5,抽出!$C$1:$K$1,0))</f>
        <v>3840000</v>
      </c>
      <c r="N27" s="11">
        <f>INDEX(抽出!$C$5:$L$1000,MATCH("*"&amp;$A27&amp;"*",抽出!$B$5:$B$1000, 0),MATCH($K$3&amp;N$5,抽出!$C$1:$K$1,0))</f>
        <v>0</v>
      </c>
      <c r="O27" s="13" t="str">
        <f>IF(INDEX(抽出!$C$5:$L$1000,MATCH("*"&amp;$A27&amp;"*",抽出!$B$5:$B$1000,0),MATCH($O$3,抽出!$C$2:$L$2,0))=0,"なし",INDEX(抽出!$C$5:$L$1000,MATCH("*"&amp;$A27&amp;"*",抽出!$B$5:$B$1000,0),MATCH($O$3,抽出!$C$2:$L$2,0)))</f>
        <v>入学金については、本学学部卒業者（通信教育部も含む）、創価大学女子短期大学卒業者または本学大学院もしくは別科修了者は半額（10万円）としている。</v>
      </c>
    </row>
    <row r="28" spans="1:15" s="1" customFormat="1" ht="39.9" customHeight="1" x14ac:dyDescent="0.2">
      <c r="A28" s="4" t="s">
        <v>52</v>
      </c>
      <c r="B28" s="4" t="s">
        <v>53</v>
      </c>
      <c r="C28" s="11">
        <f t="shared" si="0"/>
        <v>1600000</v>
      </c>
      <c r="D28" s="11">
        <f>INDEX(抽出!$C$5:$L$1000,MATCH("*"&amp;$A28&amp;"*",抽出!$B$5:$B$1000, 0),MATCH($C$3&amp;D$5,抽出!$C$1:$K$1,0))</f>
        <v>300000</v>
      </c>
      <c r="E28" s="11">
        <f>INDEX(抽出!$C$5:$L$1000,MATCH("*"&amp;$A28&amp;"*",抽出!$B$5:$B$1000, 0),MATCH($C$3&amp;E$5,抽出!$C$1:$K$1,0))</f>
        <v>1000000</v>
      </c>
      <c r="F28" s="11">
        <f>INDEX(抽出!$C$5:$L$1000,MATCH("*"&amp;$A28&amp;"*",抽出!$B$5:$B$1000, 0),MATCH($C$3&amp;F$5,抽出!$C$1:$K$1,0))</f>
        <v>300000</v>
      </c>
      <c r="G28" s="11">
        <f t="shared" si="1"/>
        <v>2600000</v>
      </c>
      <c r="H28" s="11">
        <f>INDEX(抽出!$C$5:$L$1000,MATCH("*"&amp;$A28&amp;"*",抽出!$B$5:$B$1000, 0),MATCH($G$3&amp;H$5,抽出!$C$1:$K$1,0))</f>
        <v>300000</v>
      </c>
      <c r="I28" s="11">
        <f>INDEX(抽出!$C$5:$L$1000,MATCH("*"&amp;$A28&amp;"*",抽出!$B$5:$B$1000, 0),MATCH($G$3&amp;I$5,抽出!$C$1:$K$1,0))</f>
        <v>2000000</v>
      </c>
      <c r="J28" s="11">
        <f>INDEX(抽出!$C$5:$L$1000,MATCH("*"&amp;$A28&amp;"*",抽出!$B$5:$B$1000, 0),MATCH($G$3&amp;J$5,抽出!$C$1:$K$1,0))</f>
        <v>300000</v>
      </c>
      <c r="K28" s="11">
        <f t="shared" si="2"/>
        <v>3600000</v>
      </c>
      <c r="L28" s="11">
        <f>INDEX(抽出!$C$5:$L$1000,MATCH("*"&amp;$A28&amp;"*",抽出!$B$5:$B$1000, 0),MATCH($K$3&amp;L$5,抽出!$C$1:$K$1,0))</f>
        <v>300000</v>
      </c>
      <c r="M28" s="11">
        <f>INDEX(抽出!$C$5:$L$1000,MATCH("*"&amp;$A28&amp;"*",抽出!$B$5:$B$1000, 0),MATCH($K$3&amp;M$5,抽出!$C$1:$K$1,0))</f>
        <v>3000000</v>
      </c>
      <c r="N28" s="11">
        <f>INDEX(抽出!$C$5:$L$1000,MATCH("*"&amp;$A28&amp;"*",抽出!$B$5:$B$1000, 0),MATCH($K$3&amp;N$5,抽出!$C$1:$K$1,0))</f>
        <v>300000</v>
      </c>
      <c r="O28" s="13" t="str">
        <f>IF(INDEX(抽出!$C$5:$L$1000,MATCH("*"&amp;$A28&amp;"*",抽出!$B$5:$B$1000,0),MATCH($O$3,抽出!$C$2:$L$2,0))=0,"なし",INDEX(抽出!$C$5:$L$1000,MATCH("*"&amp;$A28&amp;"*",抽出!$B$5:$B$1000,0),MATCH($O$3,抽出!$C$2:$L$2,0)))</f>
        <v>本学学部卒業者が入学する場合は、入学金の半額を免除（150,000）。</v>
      </c>
    </row>
    <row r="29" spans="1:15" s="1" customFormat="1" ht="39.9" customHeight="1" x14ac:dyDescent="0.2">
      <c r="A29" s="4" t="s">
        <v>55</v>
      </c>
      <c r="B29" s="4" t="s">
        <v>53</v>
      </c>
      <c r="C29" s="11">
        <f t="shared" si="0"/>
        <v>1330000</v>
      </c>
      <c r="D29" s="11">
        <f>INDEX(抽出!$C$5:$L$1000,MATCH("*"&amp;$A29&amp;"*",抽出!$B$5:$B$1000, 0),MATCH($C$3&amp;D$5,抽出!$C$1:$K$1,0))</f>
        <v>250000</v>
      </c>
      <c r="E29" s="11">
        <f>INDEX(抽出!$C$5:$L$1000,MATCH("*"&amp;$A29&amp;"*",抽出!$B$5:$B$1000, 0),MATCH($C$3&amp;E$5,抽出!$C$1:$K$1,0))</f>
        <v>980000</v>
      </c>
      <c r="F29" s="11">
        <f>INDEX(抽出!$C$5:$L$1000,MATCH("*"&amp;$A29&amp;"*",抽出!$B$5:$B$1000, 0),MATCH($C$3&amp;F$5,抽出!$C$1:$K$1,0))</f>
        <v>100000</v>
      </c>
      <c r="G29" s="11">
        <f t="shared" si="1"/>
        <v>2410000</v>
      </c>
      <c r="H29" s="11">
        <f>INDEX(抽出!$C$5:$L$1000,MATCH("*"&amp;$A29&amp;"*",抽出!$B$5:$B$1000, 0),MATCH($G$3&amp;H$5,抽出!$C$1:$K$1,0))</f>
        <v>250000</v>
      </c>
      <c r="I29" s="11">
        <f>INDEX(抽出!$C$5:$L$1000,MATCH("*"&amp;$A29&amp;"*",抽出!$B$5:$B$1000, 0),MATCH($G$3&amp;I$5,抽出!$C$1:$K$1,0))</f>
        <v>1960000</v>
      </c>
      <c r="J29" s="11">
        <f>INDEX(抽出!$C$5:$L$1000,MATCH("*"&amp;$A29&amp;"*",抽出!$B$5:$B$1000, 0),MATCH($G$3&amp;J$5,抽出!$C$1:$K$1,0))</f>
        <v>200000</v>
      </c>
      <c r="K29" s="11">
        <f t="shared" si="2"/>
        <v>3490000</v>
      </c>
      <c r="L29" s="11">
        <f>INDEX(抽出!$C$5:$L$1000,MATCH("*"&amp;$A29&amp;"*",抽出!$B$5:$B$1000, 0),MATCH($K$3&amp;L$5,抽出!$C$1:$K$1,0))</f>
        <v>250000</v>
      </c>
      <c r="M29" s="11">
        <f>INDEX(抽出!$C$5:$L$1000,MATCH("*"&amp;$A29&amp;"*",抽出!$B$5:$B$1000, 0),MATCH($K$3&amp;M$5,抽出!$C$1:$K$1,0))</f>
        <v>2940000</v>
      </c>
      <c r="N29" s="11">
        <f>INDEX(抽出!$C$5:$L$1000,MATCH("*"&amp;$A29&amp;"*",抽出!$B$5:$B$1000, 0),MATCH($K$3&amp;N$5,抽出!$C$1:$K$1,0))</f>
        <v>300000</v>
      </c>
      <c r="O29" s="13" t="str">
        <f>IF(INDEX(抽出!$C$5:$L$1000,MATCH("*"&amp;$A29&amp;"*",抽出!$B$5:$B$1000,0),MATCH($O$3,抽出!$C$2:$L$2,0))=0,"なし",INDEX(抽出!$C$5:$L$1000,MATCH("*"&amp;$A29&amp;"*",抽出!$B$5:$B$1000,0),MATCH($O$3,抽出!$C$2:$L$2,0)))</f>
        <v>日本大学出身者は，入学金免除。</v>
      </c>
    </row>
    <row r="30" spans="1:15" s="1" customFormat="1" ht="74.25" customHeight="1" x14ac:dyDescent="0.2">
      <c r="A30" s="4" t="s">
        <v>56</v>
      </c>
      <c r="B30" s="4" t="s">
        <v>53</v>
      </c>
      <c r="C30" s="11">
        <f t="shared" si="0"/>
        <v>1490000</v>
      </c>
      <c r="D30" s="11">
        <f>INDEX(抽出!$C$5:$L$1000,MATCH("*"&amp;$A30&amp;"*",抽出!$B$5:$B$1000, 0),MATCH($C$3&amp;D$5,抽出!$C$1:$K$1,0))</f>
        <v>270000</v>
      </c>
      <c r="E30" s="11">
        <f>INDEX(抽出!$C$5:$L$1000,MATCH("*"&amp;$A30&amp;"*",抽出!$B$5:$B$1000, 0),MATCH($C$3&amp;E$5,抽出!$C$1:$K$1,0))</f>
        <v>1080000</v>
      </c>
      <c r="F30" s="11">
        <f>INDEX(抽出!$C$5:$L$1000,MATCH("*"&amp;$A30&amp;"*",抽出!$B$5:$B$1000, 0),MATCH($C$3&amp;F$5,抽出!$C$1:$K$1,0))</f>
        <v>140000</v>
      </c>
      <c r="G30" s="11">
        <f t="shared" si="1"/>
        <v>2710000</v>
      </c>
      <c r="H30" s="11">
        <f>INDEX(抽出!$C$5:$L$1000,MATCH("*"&amp;$A30&amp;"*",抽出!$B$5:$B$1000, 0),MATCH($G$3&amp;H$5,抽出!$C$1:$K$1,0))</f>
        <v>270000</v>
      </c>
      <c r="I30" s="11">
        <f>INDEX(抽出!$C$5:$L$1000,MATCH("*"&amp;$A30&amp;"*",抽出!$B$5:$B$1000, 0),MATCH($G$3&amp;I$5,抽出!$C$1:$K$1,0))</f>
        <v>2160000</v>
      </c>
      <c r="J30" s="11">
        <f>INDEX(抽出!$C$5:$L$1000,MATCH("*"&amp;$A30&amp;"*",抽出!$B$5:$B$1000, 0),MATCH($G$3&amp;J$5,抽出!$C$1:$K$1,0))</f>
        <v>280000</v>
      </c>
      <c r="K30" s="11">
        <f t="shared" si="2"/>
        <v>3930000</v>
      </c>
      <c r="L30" s="11">
        <f>INDEX(抽出!$C$5:$L$1000,MATCH("*"&amp;$A30&amp;"*",抽出!$B$5:$B$1000, 0),MATCH($K$3&amp;L$5,抽出!$C$1:$K$1,0))</f>
        <v>270000</v>
      </c>
      <c r="M30" s="11">
        <f>INDEX(抽出!$C$5:$L$1000,MATCH("*"&amp;$A30&amp;"*",抽出!$B$5:$B$1000, 0),MATCH($K$3&amp;M$5,抽出!$C$1:$K$1,0))</f>
        <v>3240000</v>
      </c>
      <c r="N30" s="11">
        <f>INDEX(抽出!$C$5:$L$1000,MATCH("*"&amp;$A30&amp;"*",抽出!$B$5:$B$1000, 0),MATCH($K$3&amp;N$5,抽出!$C$1:$K$1,0))</f>
        <v>420000</v>
      </c>
      <c r="O30" s="13" t="str">
        <f>IF(INDEX(抽出!$C$5:$L$1000,MATCH("*"&amp;$A30&amp;"*",抽出!$B$5:$B$1000,0),MATCH($O$3,抽出!$C$2:$L$2,0))=0,"なし",INDEX(抽出!$C$5:$L$1000,MATCH("*"&amp;$A30&amp;"*",抽出!$B$5:$B$1000,0),MATCH($O$3,抽出!$C$2:$L$2,0)))</f>
        <v>入学の前年度に本学の学部を卒業した者（9 月卒業者を含む）、または入学の前年度に本学の大学院を修了した者（9 月修了者を含む）、もしくは本学の学部から飛び入学により入学する者は入学金が免除となり、教育充実費が通常の半額になります。
上記以外の本学の学部を卒業した者（9 月卒業者を含む）、または本学の大学院を修了した者（9 月修了者を含む）は入学金と教育充実費が通常の半額になります。</v>
      </c>
    </row>
    <row r="31" spans="1:15" s="1" customFormat="1" ht="39.9" customHeight="1" x14ac:dyDescent="0.2">
      <c r="A31" s="4" t="s">
        <v>57</v>
      </c>
      <c r="B31" s="4" t="s">
        <v>53</v>
      </c>
      <c r="C31" s="11">
        <f t="shared" si="0"/>
        <v>1543000</v>
      </c>
      <c r="D31" s="11">
        <f>INDEX(抽出!$C$5:$L$1000,MATCH("*"&amp;$A31&amp;"*",抽出!$B$5:$B$1000, 0),MATCH($C$3&amp;D$5,抽出!$C$1:$K$1,0))</f>
        <v>200000</v>
      </c>
      <c r="E31" s="11">
        <f>INDEX(抽出!$C$5:$L$1000,MATCH("*"&amp;$A31&amp;"*",抽出!$B$5:$B$1000, 0),MATCH($C$3&amp;E$5,抽出!$C$1:$K$1,0))</f>
        <v>1160000</v>
      </c>
      <c r="F31" s="11">
        <f>INDEX(抽出!$C$5:$L$1000,MATCH("*"&amp;$A31&amp;"*",抽出!$B$5:$B$1000, 0),MATCH($C$3&amp;F$5,抽出!$C$1:$K$1,0))</f>
        <v>183000</v>
      </c>
      <c r="G31" s="11">
        <f t="shared" si="1"/>
        <v>2886000</v>
      </c>
      <c r="H31" s="11">
        <f>INDEX(抽出!$C$5:$L$1000,MATCH("*"&amp;$A31&amp;"*",抽出!$B$5:$B$1000, 0),MATCH($G$3&amp;H$5,抽出!$C$1:$K$1,0))</f>
        <v>200000</v>
      </c>
      <c r="I31" s="11">
        <f>INDEX(抽出!$C$5:$L$1000,MATCH("*"&amp;$A31&amp;"*",抽出!$B$5:$B$1000, 0),MATCH($G$3&amp;I$5,抽出!$C$1:$K$1,0))</f>
        <v>2320000</v>
      </c>
      <c r="J31" s="11">
        <f>INDEX(抽出!$C$5:$L$1000,MATCH("*"&amp;$A31&amp;"*",抽出!$B$5:$B$1000, 0),MATCH($G$3&amp;J$5,抽出!$C$1:$K$1,0))</f>
        <v>366000</v>
      </c>
      <c r="K31" s="11">
        <f t="shared" si="2"/>
        <v>4229000</v>
      </c>
      <c r="L31" s="11">
        <f>INDEX(抽出!$C$5:$L$1000,MATCH("*"&amp;$A31&amp;"*",抽出!$B$5:$B$1000, 0),MATCH($K$3&amp;L$5,抽出!$C$1:$K$1,0))</f>
        <v>200000</v>
      </c>
      <c r="M31" s="11">
        <f>INDEX(抽出!$C$5:$L$1000,MATCH("*"&amp;$A31&amp;"*",抽出!$B$5:$B$1000, 0),MATCH($K$3&amp;M$5,抽出!$C$1:$K$1,0))</f>
        <v>3480000</v>
      </c>
      <c r="N31" s="11">
        <f>INDEX(抽出!$C$5:$L$1000,MATCH("*"&amp;$A31&amp;"*",抽出!$B$5:$B$1000, 0),MATCH($K$3&amp;N$5,抽出!$C$1:$K$1,0))</f>
        <v>549000</v>
      </c>
      <c r="O31" s="13" t="str">
        <f>IF(INDEX(抽出!$C$5:$L$1000,MATCH("*"&amp;$A31&amp;"*",抽出!$B$5:$B$1000,0),MATCH($O$3,抽出!$C$2:$L$2,0))=0,"なし",INDEX(抽出!$C$5:$L$1000,MATCH("*"&amp;$A31&amp;"*",抽出!$B$5:$B$1000,0),MATCH($O$3,抽出!$C$2:$L$2,0)))</f>
        <v>本学学部卒業生及び本学学部から「飛び入学」する場合、入学金は1/2とする。</v>
      </c>
    </row>
    <row r="32" spans="1:15" s="1" customFormat="1" ht="74.25" customHeight="1" x14ac:dyDescent="0.2">
      <c r="A32" s="4" t="s">
        <v>59</v>
      </c>
      <c r="B32" s="4" t="s">
        <v>53</v>
      </c>
      <c r="C32" s="11">
        <f t="shared" si="0"/>
        <v>1573000</v>
      </c>
      <c r="D32" s="11">
        <f>INDEX(抽出!$C$5:$L$1000,MATCH("*"&amp;$A32&amp;"*",抽出!$B$5:$B$1000, 0),MATCH($C$3&amp;D$5,抽出!$C$1:$K$1,0))</f>
        <v>300000</v>
      </c>
      <c r="E32" s="11">
        <f>INDEX(抽出!$C$5:$L$1000,MATCH("*"&amp;$A32&amp;"*",抽出!$B$5:$B$1000, 0),MATCH($C$3&amp;E$5,抽出!$C$1:$K$1,0))</f>
        <v>1143000</v>
      </c>
      <c r="F32" s="11">
        <f>INDEX(抽出!$C$5:$L$1000,MATCH("*"&amp;$A32&amp;"*",抽出!$B$5:$B$1000, 0),MATCH($C$3&amp;F$5,抽出!$C$1:$K$1,0))</f>
        <v>130000</v>
      </c>
      <c r="G32" s="11">
        <f t="shared" si="1"/>
        <v>3141000</v>
      </c>
      <c r="H32" s="11">
        <f>INDEX(抽出!$C$5:$L$1000,MATCH("*"&amp;$A32&amp;"*",抽出!$B$5:$B$1000, 0),MATCH($G$3&amp;H$5,抽出!$C$1:$K$1,0))</f>
        <v>300000</v>
      </c>
      <c r="I32" s="11">
        <f>INDEX(抽出!$C$5:$L$1000,MATCH("*"&amp;$A32&amp;"*",抽出!$B$5:$B$1000, 0),MATCH($G$3&amp;I$5,抽出!$C$1:$K$1,0))</f>
        <v>2586000</v>
      </c>
      <c r="J32" s="11">
        <f>INDEX(抽出!$C$5:$L$1000,MATCH("*"&amp;$A32&amp;"*",抽出!$B$5:$B$1000, 0),MATCH($G$3&amp;J$5,抽出!$C$1:$K$1,0))</f>
        <v>255000</v>
      </c>
      <c r="K32" s="11">
        <f t="shared" si="2"/>
        <v>4709000</v>
      </c>
      <c r="L32" s="11">
        <f>INDEX(抽出!$C$5:$L$1000,MATCH("*"&amp;$A32&amp;"*",抽出!$B$5:$B$1000, 0),MATCH($K$3&amp;L$5,抽出!$C$1:$K$1,0))</f>
        <v>300000</v>
      </c>
      <c r="M32" s="11">
        <f>INDEX(抽出!$C$5:$L$1000,MATCH("*"&amp;$A32&amp;"*",抽出!$B$5:$B$1000, 0),MATCH($K$3&amp;M$5,抽出!$C$1:$K$1,0))</f>
        <v>4029000</v>
      </c>
      <c r="N32" s="11">
        <f>INDEX(抽出!$C$5:$L$1000,MATCH("*"&amp;$A32&amp;"*",抽出!$B$5:$B$1000, 0),MATCH($K$3&amp;N$5,抽出!$C$1:$K$1,0))</f>
        <v>380000</v>
      </c>
      <c r="O32" s="13" t="str">
        <f>IF(INDEX(抽出!$C$5:$L$1000,MATCH("*"&amp;$A32&amp;"*",抽出!$B$5:$B$1000,0),MATCH($O$3,抽出!$C$2:$L$2,0))=0,"なし",INDEX(抽出!$C$5:$L$1000,MATCH("*"&amp;$A32&amp;"*",抽出!$B$5:$B$1000,0),MATCH($O$3,抽出!$C$2:$L$2,0)))</f>
        <v>・昨今の物価高騰をはじめとする本学を取り巻く状況を総合的に勘案し、これまでの教育改革の成果を維持しさらに発展させる目的で2025年度入学者より授業料および実験実習料を改定した。
・B　入学料：本学、本学大学院の在学、卒業、修了または退学者が入学する場合、入学金が免除されます。
・C　その他諸経費：入学時納入金の早稲田大学法学会の学会費については、本学法学部、大学院法学研究科・法務研究科に在学したことにより、免除となります。</v>
      </c>
    </row>
    <row r="33" spans="1:15" s="1" customFormat="1" ht="39.9" customHeight="1" x14ac:dyDescent="0.2">
      <c r="A33" s="4" t="s">
        <v>61</v>
      </c>
      <c r="B33" s="4" t="s">
        <v>62</v>
      </c>
      <c r="C33" s="11">
        <f t="shared" si="0"/>
        <v>1470000</v>
      </c>
      <c r="D33" s="11">
        <f>INDEX(抽出!$C$5:$L$1000,MATCH("*"&amp;$A33&amp;"*",抽出!$B$5:$B$1000, 0),MATCH($C$3&amp;D$5,抽出!$C$1:$K$1,0))</f>
        <v>200000</v>
      </c>
      <c r="E33" s="11">
        <f>INDEX(抽出!$C$5:$L$1000,MATCH("*"&amp;$A33&amp;"*",抽出!$B$5:$B$1000, 0),MATCH($C$3&amp;E$5,抽出!$C$1:$K$1,0))</f>
        <v>1000000</v>
      </c>
      <c r="F33" s="11">
        <f>INDEX(抽出!$C$5:$L$1000,MATCH("*"&amp;$A33&amp;"*",抽出!$B$5:$B$1000, 0),MATCH($C$3&amp;F$5,抽出!$C$1:$K$1,0))</f>
        <v>270000</v>
      </c>
      <c r="G33" s="11">
        <f t="shared" si="1"/>
        <v>2740000</v>
      </c>
      <c r="H33" s="11">
        <f>INDEX(抽出!$C$5:$L$1000,MATCH("*"&amp;$A33&amp;"*",抽出!$B$5:$B$1000, 0),MATCH($G$3&amp;H$5,抽出!$C$1:$K$1,0))</f>
        <v>200000</v>
      </c>
      <c r="I33" s="11">
        <f>INDEX(抽出!$C$5:$L$1000,MATCH("*"&amp;$A33&amp;"*",抽出!$B$5:$B$1000, 0),MATCH($G$3&amp;I$5,抽出!$C$1:$K$1,0))</f>
        <v>2000000</v>
      </c>
      <c r="J33" s="11">
        <f>INDEX(抽出!$C$5:$L$1000,MATCH("*"&amp;$A33&amp;"*",抽出!$B$5:$B$1000, 0),MATCH($G$3&amp;J$5,抽出!$C$1:$K$1,0))</f>
        <v>540000</v>
      </c>
      <c r="K33" s="11">
        <f t="shared" si="2"/>
        <v>4010000</v>
      </c>
      <c r="L33" s="11">
        <f>INDEX(抽出!$C$5:$L$1000,MATCH("*"&amp;$A33&amp;"*",抽出!$B$5:$B$1000, 0),MATCH($K$3&amp;L$5,抽出!$C$1:$K$1,0))</f>
        <v>200000</v>
      </c>
      <c r="M33" s="11">
        <f>INDEX(抽出!$C$5:$L$1000,MATCH("*"&amp;$A33&amp;"*",抽出!$B$5:$B$1000, 0),MATCH($K$3&amp;M$5,抽出!$C$1:$K$1,0))</f>
        <v>3000000</v>
      </c>
      <c r="N33" s="11">
        <f>INDEX(抽出!$C$5:$L$1000,MATCH("*"&amp;$A33&amp;"*",抽出!$B$5:$B$1000, 0),MATCH($K$3&amp;N$5,抽出!$C$1:$K$1,0))</f>
        <v>810000</v>
      </c>
      <c r="O33" s="13" t="str">
        <f>IF(INDEX(抽出!$C$5:$L$1000,MATCH("*"&amp;$A33&amp;"*",抽出!$B$5:$B$1000,0),MATCH($O$3,抽出!$C$2:$L$2,0))=0,"なし",INDEX(抽出!$C$5:$L$1000,MATCH("*"&amp;$A33&amp;"*",抽出!$B$5:$B$1000,0),MATCH($O$3,抽出!$C$2:$L$2,0)))</f>
        <v>本学出身者は入学金（この表では「入学料」）を免除しています。</v>
      </c>
    </row>
    <row r="34" spans="1:15" s="1" customFormat="1" ht="39.9" customHeight="1" x14ac:dyDescent="0.2">
      <c r="A34" s="4" t="s">
        <v>64</v>
      </c>
      <c r="B34" s="4" t="s">
        <v>62</v>
      </c>
      <c r="C34" s="11">
        <f t="shared" si="0"/>
        <v>1500000</v>
      </c>
      <c r="D34" s="11">
        <f>INDEX(抽出!$C$5:$L$1000,MATCH("*"&amp;$A34&amp;"*",抽出!$B$5:$B$1000, 0),MATCH($C$3&amp;D$5,抽出!$C$1:$K$1,0))</f>
        <v>300000</v>
      </c>
      <c r="E34" s="11">
        <f>INDEX(抽出!$C$5:$L$1000,MATCH("*"&amp;$A34&amp;"*",抽出!$B$5:$B$1000, 0),MATCH($C$3&amp;E$5,抽出!$C$1:$K$1,0))</f>
        <v>1000000</v>
      </c>
      <c r="F34" s="11">
        <f>INDEX(抽出!$C$5:$L$1000,MATCH("*"&amp;$A34&amp;"*",抽出!$B$5:$B$1000, 0),MATCH($C$3&amp;F$5,抽出!$C$1:$K$1,0))</f>
        <v>200000</v>
      </c>
      <c r="G34" s="11">
        <f t="shared" si="1"/>
        <v>2700000</v>
      </c>
      <c r="H34" s="11">
        <f>INDEX(抽出!$C$5:$L$1000,MATCH("*"&amp;$A34&amp;"*",抽出!$B$5:$B$1000, 0),MATCH($G$3&amp;H$5,抽出!$C$1:$K$1,0))</f>
        <v>300000</v>
      </c>
      <c r="I34" s="11">
        <f>INDEX(抽出!$C$5:$L$1000,MATCH("*"&amp;$A34&amp;"*",抽出!$B$5:$B$1000, 0),MATCH($G$3&amp;I$5,抽出!$C$1:$K$1,0))</f>
        <v>2000000</v>
      </c>
      <c r="J34" s="11">
        <f>INDEX(抽出!$C$5:$L$1000,MATCH("*"&amp;$A34&amp;"*",抽出!$B$5:$B$1000, 0),MATCH($G$3&amp;J$5,抽出!$C$1:$K$1,0))</f>
        <v>400000</v>
      </c>
      <c r="K34" s="11">
        <f t="shared" si="2"/>
        <v>3900000</v>
      </c>
      <c r="L34" s="11">
        <f>INDEX(抽出!$C$5:$L$1000,MATCH("*"&amp;$A34&amp;"*",抽出!$B$5:$B$1000, 0),MATCH($K$3&amp;L$5,抽出!$C$1:$K$1,0))</f>
        <v>300000</v>
      </c>
      <c r="M34" s="11">
        <f>INDEX(抽出!$C$5:$L$1000,MATCH("*"&amp;$A34&amp;"*",抽出!$B$5:$B$1000, 0),MATCH($K$3&amp;M$5,抽出!$C$1:$K$1,0))</f>
        <v>3000000</v>
      </c>
      <c r="N34" s="11">
        <f>INDEX(抽出!$C$5:$L$1000,MATCH("*"&amp;$A34&amp;"*",抽出!$B$5:$B$1000, 0),MATCH($K$3&amp;N$5,抽出!$C$1:$K$1,0))</f>
        <v>600000</v>
      </c>
      <c r="O34" s="13" t="str">
        <f>IF(INDEX(抽出!$C$5:$L$1000,MATCH("*"&amp;$A34&amp;"*",抽出!$B$5:$B$1000,0),MATCH($O$3,抽出!$C$2:$L$2,0))=0,"なし",INDEX(抽出!$C$5:$L$1000,MATCH("*"&amp;$A34&amp;"*",抽出!$B$5:$B$1000,0),MATCH($O$3,抽出!$C$2:$L$2,0)))</f>
        <v>自大学出身者には、入学金相当額を奨学金として給付</v>
      </c>
    </row>
    <row r="35" spans="1:15" s="1" customFormat="1" ht="74.25" customHeight="1" x14ac:dyDescent="0.2">
      <c r="A35" s="4" t="s">
        <v>66</v>
      </c>
      <c r="B35" s="4" t="s">
        <v>67</v>
      </c>
      <c r="C35" s="11">
        <f t="shared" si="0"/>
        <v>1689000</v>
      </c>
      <c r="D35" s="11">
        <f>INDEX(抽出!$C$5:$L$1000,MATCH("*"&amp;$A35&amp;"*",抽出!$B$5:$B$1000, 0),MATCH($C$3&amp;D$5,抽出!$C$1:$K$1,0))</f>
        <v>200000</v>
      </c>
      <c r="E35" s="11">
        <f>INDEX(抽出!$C$5:$L$1000,MATCH("*"&amp;$A35&amp;"*",抽出!$B$5:$B$1000, 0),MATCH($C$3&amp;E$5,抽出!$C$1:$K$1,0))</f>
        <v>1332000</v>
      </c>
      <c r="F35" s="11">
        <f>INDEX(抽出!$C$5:$L$1000,MATCH("*"&amp;$A35&amp;"*",抽出!$B$5:$B$1000, 0),MATCH($C$3&amp;F$5,抽出!$C$1:$K$1,0))</f>
        <v>157000</v>
      </c>
      <c r="G35" s="11">
        <f t="shared" si="1"/>
        <v>514000</v>
      </c>
      <c r="H35" s="11">
        <f>INDEX(抽出!$C$5:$L$1000,MATCH("*"&amp;$A35&amp;"*",抽出!$B$5:$B$1000, 0),MATCH($G$3&amp;H$5,抽出!$C$1:$K$1,0))</f>
        <v>200000</v>
      </c>
      <c r="I35" s="11">
        <f>INDEX(抽出!$C$5:$L$1000,MATCH("*"&amp;$A35&amp;"*",抽出!$B$5:$B$1000, 0),MATCH($G$3&amp;I$5,抽出!$C$1:$K$1,0))</f>
        <v>0</v>
      </c>
      <c r="J35" s="11">
        <f>INDEX(抽出!$C$5:$L$1000,MATCH("*"&amp;$A35&amp;"*",抽出!$B$5:$B$1000, 0),MATCH($G$3&amp;J$5,抽出!$C$1:$K$1,0))</f>
        <v>314000</v>
      </c>
      <c r="K35" s="11">
        <f t="shared" si="2"/>
        <v>4223000</v>
      </c>
      <c r="L35" s="11">
        <f>INDEX(抽出!$C$5:$L$1000,MATCH("*"&amp;$A35&amp;"*",抽出!$B$5:$B$1000, 0),MATCH($K$3&amp;L$5,抽出!$C$1:$K$1,0))</f>
        <v>200000</v>
      </c>
      <c r="M35" s="11">
        <f>INDEX(抽出!$C$5:$L$1000,MATCH("*"&amp;$A35&amp;"*",抽出!$B$5:$B$1000, 0),MATCH($K$3&amp;M$5,抽出!$C$1:$K$1,0))</f>
        <v>3552000</v>
      </c>
      <c r="N35" s="11">
        <f>INDEX(抽出!$C$5:$L$1000,MATCH("*"&amp;$A35&amp;"*",抽出!$B$5:$B$1000, 0),MATCH($K$3&amp;N$5,抽出!$C$1:$K$1,0))</f>
        <v>471000</v>
      </c>
      <c r="O35" s="13" t="str">
        <f>IF(INDEX(抽出!$C$5:$L$1000,MATCH("*"&amp;$A35&amp;"*",抽出!$B$5:$B$1000,0),MATCH($O$3,抽出!$C$2:$L$2,0))=0,"なし",INDEX(抽出!$C$5:$L$1000,MATCH("*"&amp;$A35&amp;"*",抽出!$B$5:$B$1000,0),MATCH($O$3,抽出!$C$2:$L$2,0)))</f>
        <v>本学を卒業，本学在学３年で飛び入学又は本学大学院を修了した者の入学金については2分の1。
単位制授業料制度【1単位あたり37,000円】であり、初年度授業料は登録制原単位数(法曹コース出身者除く)である36単位で算出。
授業料の総額は修了に必要な単位数にて算出。</v>
      </c>
    </row>
    <row r="36" spans="1:15" s="1" customFormat="1" ht="74.25" customHeight="1" x14ac:dyDescent="0.2">
      <c r="A36" s="4" t="s">
        <v>68</v>
      </c>
      <c r="B36" s="4" t="s">
        <v>69</v>
      </c>
      <c r="C36" s="11">
        <f t="shared" si="0"/>
        <v>1655600</v>
      </c>
      <c r="D36" s="11">
        <f>INDEX(抽出!$C$5:$L$1000,MATCH("*"&amp;$A36&amp;"*",抽出!$B$5:$B$1000, 0),MATCH($C$3&amp;D$5,抽出!$C$1:$K$1,0))</f>
        <v>200000</v>
      </c>
      <c r="E36" s="11">
        <f>INDEX(抽出!$C$5:$L$1000,MATCH("*"&amp;$A36&amp;"*",抽出!$B$5:$B$1000, 0),MATCH($C$3&amp;E$5,抽出!$C$1:$K$1,0))</f>
        <v>1414600</v>
      </c>
      <c r="F36" s="11">
        <f>INDEX(抽出!$C$5:$L$1000,MATCH("*"&amp;$A36&amp;"*",抽出!$B$5:$B$1000, 0),MATCH($C$3&amp;F$5,抽出!$C$1:$K$1,0))</f>
        <v>41000</v>
      </c>
      <c r="G36" s="11">
        <f t="shared" si="1"/>
        <v>3070200</v>
      </c>
      <c r="H36" s="11">
        <f>INDEX(抽出!$C$5:$L$1000,MATCH("*"&amp;$A36&amp;"*",抽出!$B$5:$B$1000, 0),MATCH($G$3&amp;H$5,抽出!$C$1:$K$1,0))</f>
        <v>200000</v>
      </c>
      <c r="I36" s="11">
        <f>INDEX(抽出!$C$5:$L$1000,MATCH("*"&amp;$A36&amp;"*",抽出!$B$5:$B$1000, 0),MATCH($G$3&amp;I$5,抽出!$C$1:$K$1,0))</f>
        <v>2829200</v>
      </c>
      <c r="J36" s="11">
        <f>INDEX(抽出!$C$5:$L$1000,MATCH("*"&amp;$A36&amp;"*",抽出!$B$5:$B$1000, 0),MATCH($G$3&amp;J$5,抽出!$C$1:$K$1,0))</f>
        <v>41000</v>
      </c>
      <c r="K36" s="11">
        <f t="shared" si="2"/>
        <v>4484800</v>
      </c>
      <c r="L36" s="11">
        <f>INDEX(抽出!$C$5:$L$1000,MATCH("*"&amp;$A36&amp;"*",抽出!$B$5:$B$1000, 0),MATCH($K$3&amp;L$5,抽出!$C$1:$K$1,0))</f>
        <v>200000</v>
      </c>
      <c r="M36" s="11">
        <f>INDEX(抽出!$C$5:$L$1000,MATCH("*"&amp;$A36&amp;"*",抽出!$B$5:$B$1000, 0),MATCH($K$3&amp;M$5,抽出!$C$1:$K$1,0))</f>
        <v>4243800</v>
      </c>
      <c r="N36" s="11">
        <f>INDEX(抽出!$C$5:$L$1000,MATCH("*"&amp;$A36&amp;"*",抽出!$B$5:$B$1000, 0),MATCH($K$3&amp;N$5,抽出!$C$1:$K$1,0))</f>
        <v>41000</v>
      </c>
      <c r="O36" s="13" t="str">
        <f>IF(INDEX(抽出!$C$5:$L$1000,MATCH("*"&amp;$A36&amp;"*",抽出!$B$5:$B$1000,0),MATCH($O$3,抽出!$C$2:$L$2,0))=0,"なし",INDEX(抽出!$C$5:$L$1000,MATCH("*"&amp;$A36&amp;"*",抽出!$B$5:$B$1000,0),MATCH($O$3,抽出!$C$2:$L$2,0)))</f>
        <v xml:space="preserve">自大学出身者および立命館アジア太平洋大学出身者は入学金免除、諸経費より 30,000円（校友会費）免除
</v>
      </c>
    </row>
    <row r="37" spans="1:15" s="1" customFormat="1" ht="39.9" customHeight="1" x14ac:dyDescent="0.2">
      <c r="A37" s="4" t="s">
        <v>70</v>
      </c>
      <c r="B37" s="4" t="s">
        <v>71</v>
      </c>
      <c r="C37" s="11">
        <f t="shared" si="0"/>
        <v>1470000</v>
      </c>
      <c r="D37" s="11">
        <f>INDEX(抽出!$C$5:$L$1000,MATCH("*"&amp;$A37&amp;"*",抽出!$B$5:$B$1000, 0),MATCH($C$3&amp;D$5,抽出!$C$1:$K$1,0))</f>
        <v>260000</v>
      </c>
      <c r="E37" s="11">
        <f>INDEX(抽出!$C$5:$L$1000,MATCH("*"&amp;$A37&amp;"*",抽出!$B$5:$B$1000, 0),MATCH($C$3&amp;E$5,抽出!$C$1:$K$1,0))</f>
        <v>1210000</v>
      </c>
      <c r="F37" s="11" t="str">
        <f>INDEX(抽出!$C$5:$L$1000,MATCH("*"&amp;$A37&amp;"*",抽出!$B$5:$B$1000, 0),MATCH($C$3&amp;F$5,抽出!$C$1:$K$1,0))</f>
        <v>-</v>
      </c>
      <c r="G37" s="11">
        <f t="shared" si="1"/>
        <v>2830000</v>
      </c>
      <c r="H37" s="11">
        <f>INDEX(抽出!$C$5:$L$1000,MATCH("*"&amp;$A37&amp;"*",抽出!$B$5:$B$1000, 0),MATCH($G$3&amp;H$5,抽出!$C$1:$K$1,0))</f>
        <v>260000</v>
      </c>
      <c r="I37" s="11">
        <f>INDEX(抽出!$C$5:$L$1000,MATCH("*"&amp;$A37&amp;"*",抽出!$B$5:$B$1000, 0),MATCH($G$3&amp;I$5,抽出!$C$1:$K$1,0))</f>
        <v>2570000</v>
      </c>
      <c r="J37" s="11" t="str">
        <f>INDEX(抽出!$C$5:$L$1000,MATCH("*"&amp;$A37&amp;"*",抽出!$B$5:$B$1000, 0),MATCH($G$3&amp;J$5,抽出!$C$1:$K$1,0))</f>
        <v>-</v>
      </c>
      <c r="K37" s="11">
        <f t="shared" si="2"/>
        <v>4190000</v>
      </c>
      <c r="L37" s="11">
        <f>INDEX(抽出!$C$5:$L$1000,MATCH("*"&amp;$A37&amp;"*",抽出!$B$5:$B$1000, 0),MATCH($K$3&amp;L$5,抽出!$C$1:$K$1,0))</f>
        <v>260000</v>
      </c>
      <c r="M37" s="11">
        <f>INDEX(抽出!$C$5:$L$1000,MATCH("*"&amp;$A37&amp;"*",抽出!$B$5:$B$1000, 0),MATCH($K$3&amp;M$5,抽出!$C$1:$K$1,0))</f>
        <v>3930000</v>
      </c>
      <c r="N37" s="11" t="str">
        <f>INDEX(抽出!$C$5:$L$1000,MATCH("*"&amp;$A37&amp;"*",抽出!$B$5:$B$1000, 0),MATCH($K$3&amp;N$5,抽出!$C$1:$K$1,0))</f>
        <v>-</v>
      </c>
      <c r="O37" s="13" t="str">
        <f>IF(INDEX(抽出!$C$5:$L$1000,MATCH("*"&amp;$A37&amp;"*",抽出!$B$5:$B$1000,0),MATCH($O$3,抽出!$C$2:$L$2,0))=0,"なし",INDEX(抽出!$C$5:$L$1000,MATCH("*"&amp;$A37&amp;"*",抽出!$B$5:$B$1000,0),MATCH($O$3,抽出!$C$2:$L$2,0)))</f>
        <v>関西大学を卒業した者、関西大学大学院を修了した者または関西大学学部生であって飛び入学試験に合格した者が入学する場合は、入学金を半額とする。</v>
      </c>
    </row>
    <row r="38" spans="1:15" s="1" customFormat="1" ht="39.9" customHeight="1" x14ac:dyDescent="0.2">
      <c r="A38" s="4" t="s">
        <v>73</v>
      </c>
      <c r="B38" s="4" t="s">
        <v>74</v>
      </c>
      <c r="C38" s="11">
        <f t="shared" si="0"/>
        <v>1485000</v>
      </c>
      <c r="D38" s="11">
        <f>INDEX(抽出!$C$5:$L$1000,MATCH("*"&amp;$A38&amp;"*",抽出!$B$5:$B$1000, 0),MATCH($C$3&amp;D$5,抽出!$C$1:$K$1,0))</f>
        <v>200000</v>
      </c>
      <c r="E38" s="11">
        <f>INDEX(抽出!$C$5:$L$1000,MATCH("*"&amp;$A38&amp;"*",抽出!$B$5:$B$1000, 0),MATCH($C$3&amp;E$5,抽出!$C$1:$K$1,0))</f>
        <v>1055000</v>
      </c>
      <c r="F38" s="11">
        <f>INDEX(抽出!$C$5:$L$1000,MATCH("*"&amp;$A38&amp;"*",抽出!$B$5:$B$1000, 0),MATCH($C$3&amp;F$5,抽出!$C$1:$K$1,0))</f>
        <v>230000</v>
      </c>
      <c r="G38" s="11">
        <f t="shared" si="1"/>
        <v>2858000</v>
      </c>
      <c r="H38" s="11">
        <f>INDEX(抽出!$C$5:$L$1000,MATCH("*"&amp;$A38&amp;"*",抽出!$B$5:$B$1000, 0),MATCH($G$3&amp;H$5,抽出!$C$1:$K$1,0))</f>
        <v>200000</v>
      </c>
      <c r="I38" s="11">
        <f>INDEX(抽出!$C$5:$L$1000,MATCH("*"&amp;$A38&amp;"*",抽出!$B$5:$B$1000, 0),MATCH($G$3&amp;I$5,抽出!$C$1:$K$1,0))</f>
        <v>2200000</v>
      </c>
      <c r="J38" s="11">
        <f>INDEX(抽出!$C$5:$L$1000,MATCH("*"&amp;$A38&amp;"*",抽出!$B$5:$B$1000, 0),MATCH($G$3&amp;J$5,抽出!$C$1:$K$1,0))</f>
        <v>458000</v>
      </c>
      <c r="K38" s="11">
        <f t="shared" si="2"/>
        <v>4231000</v>
      </c>
      <c r="L38" s="11">
        <f>INDEX(抽出!$C$5:$L$1000,MATCH("*"&amp;$A38&amp;"*",抽出!$B$5:$B$1000, 0),MATCH($K$3&amp;L$5,抽出!$C$1:$K$1,0))</f>
        <v>200000</v>
      </c>
      <c r="M38" s="11">
        <f>INDEX(抽出!$C$5:$L$1000,MATCH("*"&amp;$A38&amp;"*",抽出!$B$5:$B$1000, 0),MATCH($K$3&amp;M$5,抽出!$C$1:$K$1,0))</f>
        <v>3345000</v>
      </c>
      <c r="N38" s="11">
        <f>INDEX(抽出!$C$5:$L$1000,MATCH("*"&amp;$A38&amp;"*",抽出!$B$5:$B$1000, 0),MATCH($K$3&amp;N$5,抽出!$C$1:$K$1,0))</f>
        <v>686000</v>
      </c>
      <c r="O38" s="13" t="str">
        <f>IF(INDEX(抽出!$C$5:$L$1000,MATCH("*"&amp;$A38&amp;"*",抽出!$B$5:$B$1000,0),MATCH($O$3,抽出!$C$2:$L$2,0))=0,"なし",INDEX(抽出!$C$5:$L$1000,MATCH("*"&amp;$A38&amp;"*",抽出!$B$5:$B$1000,0),MATCH($O$3,抽出!$C$2:$L$2,0)))</f>
        <v>本学の学部あるいは大学院博士課程前期課程または修士課程からロースクールに入学した者は、入学金が半額免除。</v>
      </c>
    </row>
    <row r="39" spans="1:15" s="1" customFormat="1" ht="113.25" customHeight="1" x14ac:dyDescent="0.2">
      <c r="A39" s="4" t="s">
        <v>76</v>
      </c>
      <c r="B39" s="4" t="s">
        <v>77</v>
      </c>
      <c r="C39" s="11">
        <f t="shared" si="0"/>
        <v>848100</v>
      </c>
      <c r="D39" s="11">
        <f>INDEX(抽出!$C$5:$L$1000,MATCH("*"&amp;$A39&amp;"*",抽出!$B$5:$B$1000, 0),MATCH($C$3&amp;D$5,抽出!$C$1:$K$1,0))</f>
        <v>110000</v>
      </c>
      <c r="E39" s="11">
        <f>INDEX(抽出!$C$5:$L$1000,MATCH("*"&amp;$A39&amp;"*",抽出!$B$5:$B$1000, 0),MATCH($C$3&amp;E$5,抽出!$C$1:$K$1,0))</f>
        <v>600000</v>
      </c>
      <c r="F39" s="11">
        <f>INDEX(抽出!$C$5:$L$1000,MATCH("*"&amp;$A39&amp;"*",抽出!$B$5:$B$1000, 0),MATCH($C$3&amp;F$5,抽出!$C$1:$K$1,0))</f>
        <v>138100</v>
      </c>
      <c r="G39" s="11">
        <f>SUM(H39:J39)</f>
        <v>1586100</v>
      </c>
      <c r="H39" s="11">
        <f>INDEX(抽出!$C$5:$L$1000,MATCH("*"&amp;$A39&amp;"*",抽出!$B$5:$B$1000, 0),MATCH($G$3&amp;H$5,抽出!$C$1:$K$1,0))</f>
        <v>110000</v>
      </c>
      <c r="I39" s="11">
        <f>INDEX(抽出!$C$5:$L$1000,MATCH("*"&amp;$A39&amp;"*",抽出!$B$5:$B$1000, 0),MATCH($G$3&amp;I$5,抽出!$C$1:$K$1,0))</f>
        <v>1200000</v>
      </c>
      <c r="J39" s="11">
        <f>INDEX(抽出!$C$5:$L$1000,MATCH("*"&amp;$A39&amp;"*",抽出!$B$5:$B$1000, 0),MATCH($G$3&amp;J$5,抽出!$C$1:$K$1,0))</f>
        <v>276100</v>
      </c>
      <c r="K39" s="11">
        <f t="shared" si="2"/>
        <v>2309100</v>
      </c>
      <c r="L39" s="11">
        <f>INDEX(抽出!$C$5:$L$1000,MATCH("*"&amp;$A39&amp;"*",抽出!$B$5:$B$1000, 0),MATCH($K$3&amp;L$5,抽出!$C$1:$K$1,0))</f>
        <v>110000</v>
      </c>
      <c r="M39" s="11">
        <f>INDEX(抽出!$C$5:$L$1000,MATCH("*"&amp;$A39&amp;"*",抽出!$B$5:$B$1000, 0),MATCH($K$3&amp;M$5,抽出!$C$1:$K$1,0))</f>
        <v>1800000</v>
      </c>
      <c r="N39" s="11">
        <f>INDEX(抽出!$C$5:$L$1000,MATCH("*"&amp;$A39&amp;"*",抽出!$B$5:$B$1000, 0),MATCH($K$3&amp;N$5,抽出!$C$1:$K$1,0))</f>
        <v>399100</v>
      </c>
      <c r="O39" s="13" t="str">
        <f>IF(INDEX(抽出!$C$5:$L$1000,MATCH("*"&amp;$A39&amp;"*",抽出!$B$5:$B$1000,0),MATCH($O$3,抽出!$C$2:$L$2,0))=0,"なし",INDEX(抽出!$C$5:$L$1000,MATCH("*"&amp;$A39&amp;"*",抽出!$B$5:$B$1000,0),MATCH($O$3,抽出!$C$2:$L$2,0)))</f>
        <v>上記の金額は他大学出身者の場合である。
自大学出身者の場合は、B入学料が55,000円、C施設設備費、その他諸経費が　123,000円（委託徴収金3,000円のみ）となる。
よって、修了までに要する経費の総額は、2年コース（既修者）が、授業料1,200,000円／入学料55,000円／施設整備費、その他諸経費246,000円、
3年コース（未修者）が、授業料1,800,000円／入学料55,000円／施設整備費、その他諸経費369,000円となる。
なお、未修コースと既修コースで金額が異なる項目はない。</v>
      </c>
    </row>
    <row r="40" spans="1:15" x14ac:dyDescent="0.2">
      <c r="O40" s="3"/>
    </row>
    <row r="41" spans="1:15" x14ac:dyDescent="0.2">
      <c r="A41" t="s">
        <v>78</v>
      </c>
    </row>
    <row r="42" spans="1:15" x14ac:dyDescent="0.2">
      <c r="A42" t="s">
        <v>79</v>
      </c>
    </row>
    <row r="43" spans="1:15" x14ac:dyDescent="0.2">
      <c r="A43" t="s">
        <v>80</v>
      </c>
    </row>
  </sheetData>
  <sheetProtection formatCells="0" formatColumns="0" formatRows="0" insertColumns="0" insertRows="0" insertHyperlinks="0" deleteColumns="0" deleteRows="0" sort="0" autoFilter="0" pivotTables="0"/>
  <mergeCells count="9">
    <mergeCell ref="O3:O5"/>
    <mergeCell ref="C4:C5"/>
    <mergeCell ref="G4:G5"/>
    <mergeCell ref="K4:K5"/>
    <mergeCell ref="A3:A5"/>
    <mergeCell ref="B3:B5"/>
    <mergeCell ref="C3:F3"/>
    <mergeCell ref="G3:J3"/>
    <mergeCell ref="K3:N3"/>
  </mergeCells>
  <phoneticPr fontId="3"/>
  <pageMargins left="0.7" right="0.7" top="0.75" bottom="0.75" header="0.3" footer="0.3"/>
  <pageSetup paperSize="8" scale="57" fitToHeight="0" orientation="landscape" horizontalDpi="300" verticalDpi="300" r:id="rId1"/>
  <rowBreaks count="1" manualBreakCount="1">
    <brk id="2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7A77-BA58-4170-8531-303567F6850A}">
  <sheetPr>
    <pageSetUpPr fitToPage="1"/>
  </sheetPr>
  <dimension ref="A1:L39"/>
  <sheetViews>
    <sheetView topLeftCell="A7" zoomScale="70" zoomScaleNormal="70" workbookViewId="0">
      <selection activeCell="C21" sqref="C21"/>
    </sheetView>
  </sheetViews>
  <sheetFormatPr defaultRowHeight="18" x14ac:dyDescent="0.2"/>
  <cols>
    <col min="1" max="1" width="14.08984375" style="14" customWidth="1"/>
    <col min="2" max="2" width="30.81640625" style="14" bestFit="1" customWidth="1"/>
    <col min="3" max="11" width="14.08984375" style="14" customWidth="1"/>
    <col min="12" max="12" width="171.08984375" style="14" bestFit="1" customWidth="1"/>
    <col min="13" max="16384" width="8.7265625" style="14"/>
  </cols>
  <sheetData>
    <row r="1" spans="1:12" x14ac:dyDescent="0.2">
      <c r="C1" s="14" t="str">
        <f>$C$2&amp;C$4</f>
        <v>初年度経費入学料</v>
      </c>
      <c r="D1" s="14" t="str">
        <f>$C$2&amp;D$4</f>
        <v>初年度経費授業料</v>
      </c>
      <c r="E1" s="14" t="str">
        <f>$C$2&amp;E$4</f>
        <v>初年度経費施設整備費、
その他諸経費</v>
      </c>
      <c r="F1" s="14" t="str">
        <f>$F$2&amp;F$4</f>
        <v>既修者コース（在学期間２年を想定）修了までに要する
経費の総額（初年度経費を含む）入学料</v>
      </c>
      <c r="G1" s="14" t="str">
        <f>$F$2&amp;G$4</f>
        <v>既修者コース（在学期間２年を想定）修了までに要する
経費の総額（初年度経費を含む）授業料</v>
      </c>
      <c r="H1" s="14" t="str">
        <f>$F$2&amp;H$4</f>
        <v>既修者コース（在学期間２年を想定）修了までに要する
経費の総額（初年度経費を含む）施設整備費、
その他諸経費</v>
      </c>
      <c r="I1" s="14" t="str">
        <f>$I$2&amp;I$4</f>
        <v>未修者コース（在学期間３年を想定）修了までに要する
経費の総額（初年度経費を含む）				入学料</v>
      </c>
      <c r="J1" s="14" t="str">
        <f>$I$2&amp;J$4</f>
        <v>未修者コース（在学期間３年を想定）修了までに要する
経費の総額（初年度経費を含む）				授業料</v>
      </c>
      <c r="K1" s="14" t="str">
        <f>$I$2&amp;K$4</f>
        <v>未修者コース（在学期間３年を想定）修了までに要する
経費の総額（初年度経費を含む）				施設整備費、
その他諸経費</v>
      </c>
    </row>
    <row r="2" spans="1:12" x14ac:dyDescent="0.2">
      <c r="A2" s="29" t="s">
        <v>96</v>
      </c>
      <c r="B2" s="30" t="s">
        <v>0</v>
      </c>
      <c r="C2" s="30" t="s">
        <v>5</v>
      </c>
      <c r="D2" s="30"/>
      <c r="E2" s="30"/>
      <c r="F2" s="30" t="s">
        <v>81</v>
      </c>
      <c r="G2" s="30"/>
      <c r="H2" s="30"/>
      <c r="I2" s="30" t="s">
        <v>82</v>
      </c>
      <c r="J2" s="30"/>
      <c r="K2" s="30"/>
      <c r="L2" s="28" t="s">
        <v>4</v>
      </c>
    </row>
    <row r="3" spans="1:12" x14ac:dyDescent="0.2">
      <c r="A3" s="29"/>
      <c r="B3" s="30"/>
      <c r="C3" s="15"/>
      <c r="D3" s="15"/>
      <c r="E3" s="15"/>
      <c r="F3" s="15"/>
      <c r="G3" s="15"/>
      <c r="H3" s="15"/>
      <c r="I3" s="15"/>
      <c r="J3" s="15"/>
      <c r="K3" s="15"/>
      <c r="L3" s="28"/>
    </row>
    <row r="4" spans="1:12" ht="52" customHeight="1" x14ac:dyDescent="0.2">
      <c r="A4" s="29"/>
      <c r="B4" s="30"/>
      <c r="C4" s="16" t="s">
        <v>3</v>
      </c>
      <c r="D4" s="16" t="s">
        <v>2</v>
      </c>
      <c r="E4" s="15" t="s">
        <v>84</v>
      </c>
      <c r="F4" s="16" t="s">
        <v>3</v>
      </c>
      <c r="G4" s="16" t="s">
        <v>2</v>
      </c>
      <c r="H4" s="15" t="s">
        <v>84</v>
      </c>
      <c r="I4" s="16" t="s">
        <v>3</v>
      </c>
      <c r="J4" s="16" t="s">
        <v>2</v>
      </c>
      <c r="K4" s="15" t="s">
        <v>84</v>
      </c>
      <c r="L4" s="28"/>
    </row>
    <row r="5" spans="1:12" x14ac:dyDescent="0.2">
      <c r="A5" s="14">
        <v>1</v>
      </c>
      <c r="B5" s="14" t="s">
        <v>97</v>
      </c>
      <c r="C5" s="14">
        <v>282000</v>
      </c>
      <c r="D5" s="14">
        <v>402000</v>
      </c>
      <c r="E5" s="14" t="s">
        <v>98</v>
      </c>
      <c r="F5" s="14">
        <v>282000</v>
      </c>
      <c r="G5" s="14">
        <v>1608000</v>
      </c>
      <c r="H5" s="14" t="s">
        <v>98</v>
      </c>
      <c r="I5" s="14">
        <v>282000</v>
      </c>
      <c r="J5" s="14">
        <v>2412000</v>
      </c>
      <c r="K5" s="14" t="s">
        <v>98</v>
      </c>
      <c r="L5" s="14" t="s">
        <v>99</v>
      </c>
    </row>
    <row r="6" spans="1:12" ht="108" x14ac:dyDescent="0.2">
      <c r="A6" s="14">
        <v>2</v>
      </c>
      <c r="B6" s="14" t="s">
        <v>100</v>
      </c>
      <c r="C6" s="14">
        <v>282000</v>
      </c>
      <c r="D6" s="14">
        <v>804000</v>
      </c>
      <c r="E6" s="14">
        <v>71020</v>
      </c>
      <c r="F6" s="14">
        <v>282000</v>
      </c>
      <c r="G6" s="14">
        <v>1608000</v>
      </c>
      <c r="H6" s="14">
        <v>58030</v>
      </c>
      <c r="I6" s="14">
        <v>282000</v>
      </c>
      <c r="J6" s="14">
        <v>2412000</v>
      </c>
      <c r="K6" s="14">
        <v>71020</v>
      </c>
      <c r="L6" s="17" t="s">
        <v>11</v>
      </c>
    </row>
    <row r="7" spans="1:12" ht="288" x14ac:dyDescent="0.2">
      <c r="A7" s="14" t="e">
        <v>#NAME?</v>
      </c>
      <c r="B7" s="14" t="s">
        <v>101</v>
      </c>
      <c r="C7" s="14">
        <v>282000</v>
      </c>
      <c r="D7" s="14">
        <v>804000</v>
      </c>
      <c r="E7" s="14">
        <v>2090</v>
      </c>
      <c r="F7" s="14">
        <v>282000</v>
      </c>
      <c r="G7" s="14">
        <v>1608000</v>
      </c>
      <c r="H7" s="14">
        <v>4180</v>
      </c>
      <c r="I7" s="14">
        <v>282000</v>
      </c>
      <c r="J7" s="14">
        <v>2412000</v>
      </c>
      <c r="K7" s="14">
        <v>6270</v>
      </c>
      <c r="L7" s="17" t="s">
        <v>13</v>
      </c>
    </row>
    <row r="8" spans="1:12" x14ac:dyDescent="0.2">
      <c r="A8" s="14">
        <v>4</v>
      </c>
      <c r="B8" s="14" t="s">
        <v>102</v>
      </c>
      <c r="C8" s="14">
        <v>282000</v>
      </c>
      <c r="D8" s="14">
        <v>804000</v>
      </c>
      <c r="E8" s="14" t="s">
        <v>98</v>
      </c>
      <c r="F8" s="14">
        <v>282000</v>
      </c>
      <c r="G8" s="14">
        <v>1608000</v>
      </c>
      <c r="H8" s="14" t="s">
        <v>98</v>
      </c>
      <c r="I8" s="14">
        <v>282000</v>
      </c>
      <c r="J8" s="14">
        <v>2412000</v>
      </c>
      <c r="K8" s="14" t="s">
        <v>98</v>
      </c>
      <c r="L8" s="17" t="s">
        <v>103</v>
      </c>
    </row>
    <row r="9" spans="1:12" x14ac:dyDescent="0.2">
      <c r="A9" s="14">
        <v>5</v>
      </c>
      <c r="B9" s="14" t="s">
        <v>104</v>
      </c>
      <c r="C9" s="14">
        <v>282000</v>
      </c>
      <c r="D9" s="14">
        <v>804000</v>
      </c>
      <c r="E9" s="14" t="s">
        <v>105</v>
      </c>
      <c r="F9" s="14">
        <v>282000</v>
      </c>
      <c r="G9" s="14">
        <v>1608000</v>
      </c>
      <c r="H9" s="14" t="s">
        <v>105</v>
      </c>
      <c r="I9" s="14">
        <v>282000</v>
      </c>
      <c r="J9" s="14">
        <v>2412000</v>
      </c>
      <c r="K9" s="14" t="s">
        <v>105</v>
      </c>
      <c r="L9" s="14" t="s">
        <v>105</v>
      </c>
    </row>
    <row r="10" spans="1:12" x14ac:dyDescent="0.2">
      <c r="A10" s="14">
        <v>6</v>
      </c>
      <c r="B10" s="14" t="s">
        <v>106</v>
      </c>
      <c r="C10" s="14">
        <v>282000</v>
      </c>
      <c r="D10" s="14">
        <v>804000</v>
      </c>
      <c r="E10" s="14" t="s">
        <v>98</v>
      </c>
      <c r="F10" s="14">
        <v>282000</v>
      </c>
      <c r="G10" s="14">
        <v>1608000</v>
      </c>
      <c r="H10" s="14">
        <v>0</v>
      </c>
      <c r="I10" s="14">
        <v>282000</v>
      </c>
      <c r="J10" s="14">
        <v>2412000</v>
      </c>
      <c r="K10" s="14">
        <v>0</v>
      </c>
      <c r="L10" s="17"/>
    </row>
    <row r="11" spans="1:12" ht="108" x14ac:dyDescent="0.2">
      <c r="A11" s="14">
        <v>7</v>
      </c>
      <c r="B11" s="14" t="s">
        <v>107</v>
      </c>
      <c r="C11" s="14">
        <v>282000</v>
      </c>
      <c r="D11" s="14">
        <v>804000</v>
      </c>
      <c r="E11" s="14" t="s">
        <v>98</v>
      </c>
      <c r="F11" s="14" t="s">
        <v>98</v>
      </c>
      <c r="G11" s="14">
        <v>1608000</v>
      </c>
      <c r="H11" s="14" t="s">
        <v>98</v>
      </c>
      <c r="I11" s="14" t="s">
        <v>98</v>
      </c>
      <c r="J11" s="14">
        <v>2412000</v>
      </c>
      <c r="K11" s="14" t="s">
        <v>98</v>
      </c>
      <c r="L11" s="17" t="s">
        <v>108</v>
      </c>
    </row>
    <row r="12" spans="1:12" x14ac:dyDescent="0.2">
      <c r="A12" s="14">
        <v>8</v>
      </c>
      <c r="B12" s="14" t="s">
        <v>109</v>
      </c>
      <c r="C12" s="14">
        <v>282000</v>
      </c>
      <c r="D12" s="14">
        <v>804000</v>
      </c>
      <c r="E12" s="14">
        <v>0</v>
      </c>
      <c r="F12" s="14">
        <v>282000</v>
      </c>
      <c r="G12" s="14">
        <v>1608000</v>
      </c>
      <c r="H12" s="14">
        <v>0</v>
      </c>
      <c r="I12" s="14">
        <v>282000</v>
      </c>
      <c r="J12" s="14">
        <v>2412000</v>
      </c>
      <c r="K12" s="14">
        <v>0</v>
      </c>
      <c r="L12" s="17"/>
    </row>
    <row r="13" spans="1:12" x14ac:dyDescent="0.2">
      <c r="A13" s="14">
        <v>9</v>
      </c>
      <c r="B13" s="14" t="s">
        <v>110</v>
      </c>
      <c r="C13" s="14">
        <v>282000</v>
      </c>
      <c r="D13" s="14">
        <v>804000</v>
      </c>
      <c r="E13" s="14" t="s">
        <v>98</v>
      </c>
      <c r="F13" s="14">
        <v>282000</v>
      </c>
      <c r="G13" s="14">
        <v>1608000</v>
      </c>
      <c r="H13" s="14">
        <v>5030</v>
      </c>
      <c r="I13" s="14">
        <v>282000</v>
      </c>
      <c r="J13" s="14">
        <v>2412000</v>
      </c>
      <c r="K13" s="14">
        <v>7520</v>
      </c>
      <c r="L13" s="14" t="s">
        <v>111</v>
      </c>
    </row>
    <row r="14" spans="1:12" x14ac:dyDescent="0.2">
      <c r="A14" s="14">
        <v>10</v>
      </c>
      <c r="B14" s="14" t="s">
        <v>112</v>
      </c>
      <c r="C14" s="14">
        <v>282000</v>
      </c>
      <c r="D14" s="14">
        <v>804000</v>
      </c>
      <c r="E14" s="14" t="s">
        <v>98</v>
      </c>
      <c r="F14" s="14">
        <v>282000</v>
      </c>
      <c r="G14" s="14">
        <v>1608000</v>
      </c>
      <c r="H14" s="14" t="s">
        <v>98</v>
      </c>
      <c r="I14" s="14">
        <v>282000</v>
      </c>
      <c r="J14" s="14">
        <v>2412000</v>
      </c>
      <c r="K14" s="14" t="s">
        <v>98</v>
      </c>
    </row>
    <row r="15" spans="1:12" x14ac:dyDescent="0.2">
      <c r="A15" s="14">
        <v>11</v>
      </c>
      <c r="B15" s="14" t="s">
        <v>113</v>
      </c>
      <c r="C15" s="14">
        <v>282000</v>
      </c>
      <c r="D15" s="14">
        <v>804000</v>
      </c>
      <c r="E15" s="14" t="s">
        <v>98</v>
      </c>
      <c r="F15" s="14">
        <v>282000</v>
      </c>
      <c r="G15" s="14">
        <v>1608000</v>
      </c>
      <c r="H15" s="14" t="s">
        <v>98</v>
      </c>
      <c r="I15" s="14">
        <v>282000</v>
      </c>
      <c r="J15" s="14">
        <v>2412000</v>
      </c>
      <c r="K15" s="14" t="s">
        <v>98</v>
      </c>
    </row>
    <row r="16" spans="1:12" x14ac:dyDescent="0.2">
      <c r="A16" s="14">
        <v>12</v>
      </c>
      <c r="B16" s="14" t="s">
        <v>114</v>
      </c>
      <c r="C16" s="14">
        <v>282000</v>
      </c>
      <c r="D16" s="14">
        <v>804000</v>
      </c>
      <c r="F16" s="14">
        <v>282000</v>
      </c>
      <c r="G16" s="14">
        <v>1608000</v>
      </c>
      <c r="I16" s="14">
        <v>282000</v>
      </c>
      <c r="J16" s="14">
        <v>2412000</v>
      </c>
    </row>
    <row r="17" spans="1:12" x14ac:dyDescent="0.2">
      <c r="A17" s="14" t="e">
        <v>#NAME?</v>
      </c>
      <c r="B17" s="14" t="s">
        <v>115</v>
      </c>
      <c r="C17" s="14">
        <v>282000</v>
      </c>
      <c r="D17" s="14">
        <v>804000</v>
      </c>
      <c r="E17" s="14">
        <v>0</v>
      </c>
      <c r="F17" s="14">
        <v>0</v>
      </c>
      <c r="G17" s="14">
        <v>1890000</v>
      </c>
      <c r="H17" s="14">
        <v>0</v>
      </c>
      <c r="I17" s="14">
        <v>0</v>
      </c>
      <c r="J17" s="14">
        <v>2694000</v>
      </c>
      <c r="K17" s="14">
        <v>0</v>
      </c>
      <c r="L17" s="14">
        <v>0</v>
      </c>
    </row>
    <row r="18" spans="1:12" x14ac:dyDescent="0.2">
      <c r="A18" s="14" t="e">
        <v>#NAME?</v>
      </c>
      <c r="B18" s="14" t="s">
        <v>116</v>
      </c>
      <c r="C18" s="18">
        <v>282000</v>
      </c>
      <c r="D18" s="18">
        <v>804000</v>
      </c>
      <c r="F18" s="18">
        <v>282000</v>
      </c>
      <c r="G18" s="18">
        <v>1608000</v>
      </c>
      <c r="I18" s="18">
        <v>282000</v>
      </c>
      <c r="J18" s="18">
        <v>2412000</v>
      </c>
    </row>
    <row r="19" spans="1:12" x14ac:dyDescent="0.2">
      <c r="A19" s="14">
        <v>15</v>
      </c>
      <c r="B19" s="14" t="s">
        <v>117</v>
      </c>
      <c r="C19" s="14">
        <v>282000</v>
      </c>
      <c r="D19" s="14">
        <v>804000</v>
      </c>
      <c r="E19" s="14">
        <v>0</v>
      </c>
      <c r="F19" s="14">
        <v>282000</v>
      </c>
      <c r="G19" s="14">
        <v>1608000</v>
      </c>
      <c r="H19" s="14">
        <v>0</v>
      </c>
      <c r="I19" s="14">
        <v>282000</v>
      </c>
      <c r="J19" s="14">
        <v>2412000</v>
      </c>
      <c r="K19" s="14">
        <v>0</v>
      </c>
    </row>
    <row r="20" spans="1:12" x14ac:dyDescent="0.2">
      <c r="A20" s="14">
        <v>16</v>
      </c>
      <c r="B20" s="14" t="s">
        <v>118</v>
      </c>
      <c r="C20" s="14">
        <v>282000</v>
      </c>
      <c r="D20" s="14">
        <v>663000</v>
      </c>
      <c r="E20" s="14">
        <v>0</v>
      </c>
      <c r="F20" s="14">
        <v>282000</v>
      </c>
      <c r="G20" s="14">
        <v>1326000</v>
      </c>
      <c r="H20" s="14">
        <v>0</v>
      </c>
      <c r="I20" s="14">
        <v>282000</v>
      </c>
      <c r="J20" s="14">
        <v>1989000</v>
      </c>
      <c r="K20" s="14">
        <v>0</v>
      </c>
      <c r="L20" s="14" t="s">
        <v>37</v>
      </c>
    </row>
    <row r="21" spans="1:12" ht="126" x14ac:dyDescent="0.2">
      <c r="A21" s="14">
        <v>17</v>
      </c>
      <c r="B21" s="14" t="s">
        <v>119</v>
      </c>
      <c r="C21" s="14" t="s">
        <v>120</v>
      </c>
      <c r="D21" s="14" t="s">
        <v>121</v>
      </c>
      <c r="E21" s="14" t="s">
        <v>122</v>
      </c>
      <c r="F21" s="14" t="s">
        <v>120</v>
      </c>
      <c r="G21" s="14" t="s">
        <v>123</v>
      </c>
      <c r="H21" s="14" t="s">
        <v>124</v>
      </c>
      <c r="I21" s="14" t="s">
        <v>120</v>
      </c>
      <c r="J21" s="14" t="s">
        <v>125</v>
      </c>
      <c r="K21" s="14" t="s">
        <v>122</v>
      </c>
      <c r="L21" s="17" t="s">
        <v>126</v>
      </c>
    </row>
    <row r="22" spans="1:12" x14ac:dyDescent="0.2">
      <c r="A22" s="14" t="e">
        <v>#NAME?</v>
      </c>
      <c r="B22" s="14" t="s">
        <v>127</v>
      </c>
      <c r="C22" s="14">
        <v>150000</v>
      </c>
      <c r="D22" s="14">
        <v>1114000</v>
      </c>
      <c r="E22" s="14">
        <v>187200</v>
      </c>
      <c r="F22" s="14">
        <v>150000</v>
      </c>
      <c r="G22" s="14">
        <v>2228000</v>
      </c>
      <c r="H22" s="14">
        <v>374400</v>
      </c>
      <c r="I22" s="14">
        <v>150000</v>
      </c>
      <c r="J22" s="14">
        <v>3342000</v>
      </c>
      <c r="K22" s="14">
        <v>561600</v>
      </c>
    </row>
    <row r="23" spans="1:12" ht="36" x14ac:dyDescent="0.2">
      <c r="A23" s="14">
        <v>19</v>
      </c>
      <c r="B23" s="14" t="s">
        <v>128</v>
      </c>
      <c r="C23" s="14">
        <v>100000</v>
      </c>
      <c r="D23" s="14">
        <v>1180000</v>
      </c>
      <c r="E23" s="14">
        <v>542240</v>
      </c>
      <c r="F23" s="14">
        <v>100000</v>
      </c>
      <c r="G23" s="14">
        <v>2360000</v>
      </c>
      <c r="H23" s="14">
        <v>1084380</v>
      </c>
      <c r="I23" s="14">
        <v>100000</v>
      </c>
      <c r="J23" s="14">
        <v>3540000</v>
      </c>
      <c r="K23" s="14">
        <v>1626520</v>
      </c>
      <c r="L23" s="17" t="s">
        <v>44</v>
      </c>
    </row>
    <row r="24" spans="1:12" x14ac:dyDescent="0.2">
      <c r="A24" s="14" t="e">
        <v>#NAME?</v>
      </c>
      <c r="B24" s="14" t="s">
        <v>129</v>
      </c>
      <c r="C24" s="14">
        <v>270000</v>
      </c>
      <c r="D24" s="14">
        <v>914000</v>
      </c>
      <c r="E24" s="14">
        <v>287020</v>
      </c>
      <c r="F24" s="14">
        <v>270000</v>
      </c>
      <c r="G24" s="14">
        <v>1828000</v>
      </c>
      <c r="H24" s="14">
        <v>604680</v>
      </c>
      <c r="I24" s="14">
        <v>270000</v>
      </c>
      <c r="J24" s="14">
        <v>2742000</v>
      </c>
      <c r="K24" s="14">
        <v>887020</v>
      </c>
      <c r="L24" s="14" t="s">
        <v>130</v>
      </c>
    </row>
    <row r="25" spans="1:12" x14ac:dyDescent="0.2">
      <c r="A25" s="14">
        <v>21</v>
      </c>
      <c r="B25" s="14" t="s">
        <v>131</v>
      </c>
      <c r="C25" s="14">
        <v>200000</v>
      </c>
      <c r="D25" s="14">
        <v>950000</v>
      </c>
      <c r="E25" s="14">
        <v>290000</v>
      </c>
      <c r="F25" s="14">
        <v>200000</v>
      </c>
      <c r="G25" s="14">
        <v>1900000</v>
      </c>
      <c r="H25" s="14">
        <v>570000</v>
      </c>
      <c r="I25" s="14">
        <v>200000</v>
      </c>
      <c r="J25" s="14">
        <v>2850000</v>
      </c>
      <c r="K25" s="14">
        <v>850000</v>
      </c>
      <c r="L25" s="14" t="s">
        <v>48</v>
      </c>
    </row>
    <row r="26" spans="1:12" x14ac:dyDescent="0.2">
      <c r="A26" s="14">
        <v>22</v>
      </c>
      <c r="B26" s="14" t="s">
        <v>132</v>
      </c>
      <c r="C26" s="14">
        <v>200000</v>
      </c>
      <c r="D26" s="14">
        <v>1280000</v>
      </c>
      <c r="F26" s="14">
        <v>200000</v>
      </c>
      <c r="G26" s="14">
        <v>2560000</v>
      </c>
      <c r="I26" s="14">
        <v>200000</v>
      </c>
      <c r="J26" s="14">
        <v>3840000</v>
      </c>
      <c r="L26" s="14" t="s">
        <v>51</v>
      </c>
    </row>
    <row r="27" spans="1:12" x14ac:dyDescent="0.2">
      <c r="A27" s="14">
        <v>23</v>
      </c>
      <c r="B27" s="14" t="s">
        <v>133</v>
      </c>
      <c r="C27" s="14">
        <v>300000</v>
      </c>
      <c r="D27" s="14">
        <v>1000000</v>
      </c>
      <c r="E27" s="14">
        <v>300000</v>
      </c>
      <c r="F27" s="14">
        <v>300000</v>
      </c>
      <c r="G27" s="14">
        <v>2000000</v>
      </c>
      <c r="H27" s="14">
        <v>300000</v>
      </c>
      <c r="I27" s="14">
        <v>300000</v>
      </c>
      <c r="J27" s="14">
        <v>3000000</v>
      </c>
      <c r="K27" s="14">
        <v>300000</v>
      </c>
      <c r="L27" s="14" t="s">
        <v>134</v>
      </c>
    </row>
    <row r="28" spans="1:12" x14ac:dyDescent="0.2">
      <c r="A28" s="14">
        <v>24</v>
      </c>
      <c r="B28" s="14" t="s">
        <v>135</v>
      </c>
      <c r="C28" s="14">
        <v>250000</v>
      </c>
      <c r="D28" s="14">
        <v>980000</v>
      </c>
      <c r="E28" s="14">
        <v>100000</v>
      </c>
      <c r="F28" s="14">
        <v>250000</v>
      </c>
      <c r="G28" s="14">
        <v>1960000</v>
      </c>
      <c r="H28" s="14">
        <v>200000</v>
      </c>
      <c r="I28" s="14">
        <v>250000</v>
      </c>
      <c r="J28" s="14">
        <v>2940000</v>
      </c>
      <c r="K28" s="14">
        <v>300000</v>
      </c>
      <c r="L28" s="14" t="s">
        <v>136</v>
      </c>
    </row>
    <row r="29" spans="1:12" ht="54" x14ac:dyDescent="0.2">
      <c r="A29" s="17">
        <v>25</v>
      </c>
      <c r="B29" s="14" t="s">
        <v>137</v>
      </c>
      <c r="C29" s="14">
        <v>270000</v>
      </c>
      <c r="D29" s="14">
        <v>1080000</v>
      </c>
      <c r="E29" s="14">
        <v>140000</v>
      </c>
      <c r="F29" s="14">
        <v>270000</v>
      </c>
      <c r="G29" s="14">
        <v>2160000</v>
      </c>
      <c r="H29" s="14">
        <v>280000</v>
      </c>
      <c r="I29" s="14">
        <v>270000</v>
      </c>
      <c r="J29" s="14">
        <v>3240000</v>
      </c>
      <c r="K29" s="14">
        <v>420000</v>
      </c>
      <c r="L29" s="17" t="s">
        <v>86</v>
      </c>
    </row>
    <row r="30" spans="1:12" x14ac:dyDescent="0.2">
      <c r="A30" s="14">
        <v>26</v>
      </c>
      <c r="B30" s="14" t="s">
        <v>138</v>
      </c>
      <c r="C30" s="14">
        <v>200000</v>
      </c>
      <c r="D30" s="14">
        <v>1160000</v>
      </c>
      <c r="E30" s="14">
        <v>183000</v>
      </c>
      <c r="F30" s="14">
        <v>200000</v>
      </c>
      <c r="G30" s="14">
        <v>2320000</v>
      </c>
      <c r="H30" s="14">
        <v>366000</v>
      </c>
      <c r="I30" s="14">
        <v>200000</v>
      </c>
      <c r="J30" s="14">
        <v>3480000</v>
      </c>
      <c r="K30" s="14">
        <v>549000</v>
      </c>
      <c r="L30" s="14" t="s">
        <v>58</v>
      </c>
    </row>
    <row r="31" spans="1:12" ht="72" x14ac:dyDescent="0.2">
      <c r="A31" s="14">
        <v>27</v>
      </c>
      <c r="B31" s="14" t="s">
        <v>139</v>
      </c>
      <c r="C31" s="14">
        <v>300000</v>
      </c>
      <c r="D31" s="14">
        <v>1143000</v>
      </c>
      <c r="E31" s="14">
        <v>130000</v>
      </c>
      <c r="F31" s="14">
        <v>300000</v>
      </c>
      <c r="G31" s="14">
        <v>2586000</v>
      </c>
      <c r="H31" s="14">
        <v>255000</v>
      </c>
      <c r="I31" s="14">
        <v>300000</v>
      </c>
      <c r="J31" s="14">
        <v>4029000</v>
      </c>
      <c r="K31" s="14">
        <v>380000</v>
      </c>
      <c r="L31" s="17" t="s">
        <v>140</v>
      </c>
    </row>
    <row r="32" spans="1:12" x14ac:dyDescent="0.2">
      <c r="A32" s="14" t="e">
        <v>#NAME?</v>
      </c>
      <c r="B32" s="14" t="s">
        <v>141</v>
      </c>
      <c r="C32" s="14">
        <v>200000</v>
      </c>
      <c r="D32" s="14">
        <v>1000000</v>
      </c>
      <c r="E32" s="14">
        <v>270000</v>
      </c>
      <c r="F32" s="14">
        <v>200000</v>
      </c>
      <c r="G32" s="14">
        <v>2000000</v>
      </c>
      <c r="H32" s="14">
        <v>540000</v>
      </c>
      <c r="I32" s="14">
        <v>200000</v>
      </c>
      <c r="J32" s="14">
        <v>3000000</v>
      </c>
      <c r="K32" s="14">
        <v>810000</v>
      </c>
      <c r="L32" s="14" t="s">
        <v>142</v>
      </c>
    </row>
    <row r="33" spans="1:12" x14ac:dyDescent="0.2">
      <c r="A33" s="14" t="e">
        <v>#NAME?</v>
      </c>
      <c r="B33" s="14" t="s">
        <v>143</v>
      </c>
      <c r="C33" s="14">
        <v>300000</v>
      </c>
      <c r="D33" s="14">
        <v>1000000</v>
      </c>
      <c r="E33" s="14">
        <v>200000</v>
      </c>
      <c r="F33" s="14">
        <v>300000</v>
      </c>
      <c r="G33" s="14">
        <v>2000000</v>
      </c>
      <c r="H33" s="14">
        <v>400000</v>
      </c>
      <c r="I33" s="14">
        <v>300000</v>
      </c>
      <c r="J33" s="14">
        <v>3000000</v>
      </c>
      <c r="K33" s="14">
        <v>600000</v>
      </c>
      <c r="L33" s="14" t="s">
        <v>65</v>
      </c>
    </row>
    <row r="34" spans="1:12" ht="54" x14ac:dyDescent="0.2">
      <c r="A34" s="14" t="e">
        <v>#NAME?</v>
      </c>
      <c r="B34" s="19" t="s">
        <v>158</v>
      </c>
      <c r="C34" s="14">
        <v>200000</v>
      </c>
      <c r="D34" s="14">
        <v>1332000</v>
      </c>
      <c r="E34" s="14">
        <v>157000</v>
      </c>
      <c r="F34" s="14">
        <v>200000</v>
      </c>
      <c r="H34" s="14">
        <v>314000</v>
      </c>
      <c r="I34" s="14">
        <v>200000</v>
      </c>
      <c r="J34" s="14">
        <v>3552000</v>
      </c>
      <c r="K34" s="14">
        <v>471000</v>
      </c>
      <c r="L34" s="17" t="s">
        <v>87</v>
      </c>
    </row>
    <row r="35" spans="1:12" ht="36" x14ac:dyDescent="0.2">
      <c r="A35" s="14" t="e">
        <v>#NAME?</v>
      </c>
      <c r="B35" s="14" t="s">
        <v>144</v>
      </c>
      <c r="C35" s="14">
        <v>200000</v>
      </c>
      <c r="D35" s="14">
        <v>1414600</v>
      </c>
      <c r="E35" s="14">
        <v>41000</v>
      </c>
      <c r="F35" s="14">
        <v>200000</v>
      </c>
      <c r="G35" s="14">
        <v>2829200</v>
      </c>
      <c r="H35" s="14">
        <v>41000</v>
      </c>
      <c r="I35" s="14">
        <v>200000</v>
      </c>
      <c r="J35" s="14">
        <v>4243800</v>
      </c>
      <c r="K35" s="14">
        <v>41000</v>
      </c>
      <c r="L35" s="17" t="s">
        <v>145</v>
      </c>
    </row>
    <row r="36" spans="1:12" x14ac:dyDescent="0.2">
      <c r="A36" s="14" t="e">
        <v>#NAME?</v>
      </c>
      <c r="B36" s="14" t="s">
        <v>146</v>
      </c>
      <c r="C36" s="14">
        <v>260000</v>
      </c>
      <c r="D36" s="14">
        <v>1210000</v>
      </c>
      <c r="E36" s="14" t="s">
        <v>98</v>
      </c>
      <c r="F36" s="14">
        <v>260000</v>
      </c>
      <c r="G36" s="14">
        <v>2570000</v>
      </c>
      <c r="H36" s="14" t="s">
        <v>98</v>
      </c>
      <c r="I36" s="14">
        <v>260000</v>
      </c>
      <c r="J36" s="14">
        <v>3930000</v>
      </c>
      <c r="K36" s="14" t="s">
        <v>98</v>
      </c>
      <c r="L36" s="14" t="s">
        <v>147</v>
      </c>
    </row>
    <row r="37" spans="1:12" x14ac:dyDescent="0.2">
      <c r="A37" s="14">
        <v>33</v>
      </c>
      <c r="B37" s="14" t="s">
        <v>148</v>
      </c>
      <c r="C37" s="14">
        <v>200000</v>
      </c>
      <c r="D37" s="14">
        <v>1055000</v>
      </c>
      <c r="E37" s="14">
        <v>230000</v>
      </c>
      <c r="F37" s="14">
        <v>200000</v>
      </c>
      <c r="G37" s="14">
        <v>2200000</v>
      </c>
      <c r="H37" s="14">
        <v>458000</v>
      </c>
      <c r="I37" s="14">
        <v>200000</v>
      </c>
      <c r="J37" s="14">
        <v>3345000</v>
      </c>
      <c r="K37" s="14">
        <v>686000</v>
      </c>
      <c r="L37" s="14" t="s">
        <v>75</v>
      </c>
    </row>
    <row r="38" spans="1:12" ht="90" x14ac:dyDescent="0.2">
      <c r="A38" s="14">
        <v>34</v>
      </c>
      <c r="B38" s="14" t="s">
        <v>149</v>
      </c>
      <c r="C38" s="14">
        <v>110000</v>
      </c>
      <c r="D38" s="14">
        <v>600000</v>
      </c>
      <c r="E38" s="14">
        <v>138100</v>
      </c>
      <c r="F38" s="14">
        <v>110000</v>
      </c>
      <c r="G38" s="14">
        <v>1200000</v>
      </c>
      <c r="H38" s="14">
        <v>276100</v>
      </c>
      <c r="I38" s="14">
        <v>110000</v>
      </c>
      <c r="J38" s="14">
        <v>1800000</v>
      </c>
      <c r="K38" s="14">
        <v>399100</v>
      </c>
      <c r="L38" s="17" t="s">
        <v>88</v>
      </c>
    </row>
    <row r="39" spans="1:12" ht="126" x14ac:dyDescent="0.2">
      <c r="A39" s="14" t="e">
        <v>#NAME?</v>
      </c>
      <c r="B39" s="14" t="s">
        <v>150</v>
      </c>
      <c r="C39" s="14" t="s">
        <v>153</v>
      </c>
      <c r="D39" s="18">
        <v>650000</v>
      </c>
      <c r="E39" s="14" t="s">
        <v>154</v>
      </c>
      <c r="F39" s="17" t="s">
        <v>155</v>
      </c>
      <c r="G39" s="18">
        <v>1300000</v>
      </c>
      <c r="H39" s="17" t="s">
        <v>156</v>
      </c>
      <c r="I39" s="17" t="s">
        <v>155</v>
      </c>
      <c r="J39" s="18">
        <v>1950000</v>
      </c>
      <c r="K39" s="17" t="s">
        <v>157</v>
      </c>
      <c r="L39" s="17" t="s">
        <v>151</v>
      </c>
    </row>
  </sheetData>
  <mergeCells count="6">
    <mergeCell ref="L2:L4"/>
    <mergeCell ref="A2:A4"/>
    <mergeCell ref="B2:B4"/>
    <mergeCell ref="C2:E2"/>
    <mergeCell ref="F2:H2"/>
    <mergeCell ref="I2:K2"/>
  </mergeCells>
  <phoneticPr fontId="3"/>
  <pageMargins left="0.7" right="0.7" top="0.75" bottom="0.75" header="0.3" footer="0.3"/>
  <pageSetup paperSize="9" scale="33" fitToHeight="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02ED-6187-415A-98F2-5C3A7025E493}">
  <sheetPr codeName="Sheet2">
    <pageSetUpPr fitToPage="1"/>
  </sheetPr>
  <dimension ref="A1:O43"/>
  <sheetViews>
    <sheetView view="pageBreakPreview" zoomScale="70" zoomScaleNormal="100" zoomScaleSheetLayoutView="70" workbookViewId="0">
      <selection activeCell="B34" sqref="B34"/>
    </sheetView>
  </sheetViews>
  <sheetFormatPr defaultRowHeight="13" x14ac:dyDescent="0.2"/>
  <cols>
    <col min="1" max="1" width="15.6328125" customWidth="1"/>
    <col min="2" max="2" width="36.1796875" bestFit="1" customWidth="1"/>
    <col min="3" max="14" width="14.6328125" customWidth="1"/>
    <col min="15" max="15" width="100.6328125" customWidth="1"/>
  </cols>
  <sheetData>
    <row r="1" spans="1:15" ht="14" x14ac:dyDescent="0.2">
      <c r="A1" s="7" t="s">
        <v>94</v>
      </c>
    </row>
    <row r="2" spans="1:15" ht="15.75" customHeight="1" x14ac:dyDescent="0.2">
      <c r="A2" s="5"/>
      <c r="B2" s="1"/>
    </row>
    <row r="3" spans="1:15" ht="33" customHeight="1" x14ac:dyDescent="0.2">
      <c r="A3" s="23" t="s">
        <v>0</v>
      </c>
      <c r="B3" s="23" t="s">
        <v>1</v>
      </c>
      <c r="C3" s="25" t="s">
        <v>5</v>
      </c>
      <c r="D3" s="26"/>
      <c r="E3" s="26"/>
      <c r="F3" s="27"/>
      <c r="G3" s="25" t="s">
        <v>81</v>
      </c>
      <c r="H3" s="26"/>
      <c r="I3" s="26"/>
      <c r="J3" s="27"/>
      <c r="K3" s="25" t="s">
        <v>82</v>
      </c>
      <c r="L3" s="26"/>
      <c r="M3" s="26"/>
      <c r="N3" s="27"/>
      <c r="O3" s="20" t="s">
        <v>4</v>
      </c>
    </row>
    <row r="4" spans="1:15" ht="18.75" customHeight="1" x14ac:dyDescent="0.2">
      <c r="A4" s="24"/>
      <c r="B4" s="24"/>
      <c r="C4" s="21" t="s">
        <v>83</v>
      </c>
      <c r="D4" s="9"/>
      <c r="E4" s="9"/>
      <c r="F4" s="10"/>
      <c r="G4" s="21" t="s">
        <v>83</v>
      </c>
      <c r="H4" s="9"/>
      <c r="I4" s="9"/>
      <c r="J4" s="10"/>
      <c r="K4" s="21" t="s">
        <v>83</v>
      </c>
      <c r="L4" s="9"/>
      <c r="M4" s="9"/>
      <c r="N4" s="10"/>
      <c r="O4" s="20"/>
    </row>
    <row r="5" spans="1:15" ht="49.5" customHeight="1" x14ac:dyDescent="0.2">
      <c r="A5" s="24"/>
      <c r="B5" s="24"/>
      <c r="C5" s="22"/>
      <c r="D5" s="8" t="s">
        <v>3</v>
      </c>
      <c r="E5" s="8" t="s">
        <v>2</v>
      </c>
      <c r="F5" s="6" t="s">
        <v>84</v>
      </c>
      <c r="G5" s="22"/>
      <c r="H5" s="8" t="s">
        <v>3</v>
      </c>
      <c r="I5" s="8" t="s">
        <v>2</v>
      </c>
      <c r="J5" s="6" t="s">
        <v>84</v>
      </c>
      <c r="K5" s="22"/>
      <c r="L5" s="8" t="s">
        <v>3</v>
      </c>
      <c r="M5" s="8" t="s">
        <v>2</v>
      </c>
      <c r="N5" s="6" t="s">
        <v>84</v>
      </c>
      <c r="O5" s="20"/>
    </row>
    <row r="6" spans="1:15" s="1" customFormat="1" ht="39.9" customHeight="1" x14ac:dyDescent="0.2">
      <c r="A6" s="4" t="s">
        <v>6</v>
      </c>
      <c r="B6" s="4" t="s">
        <v>7</v>
      </c>
      <c r="C6" s="11">
        <f t="shared" ref="C6:C39" si="0">SUM(D6:F6)</f>
        <v>684000</v>
      </c>
      <c r="D6" s="11">
        <v>282000</v>
      </c>
      <c r="E6" s="11">
        <v>402000</v>
      </c>
      <c r="F6" s="12">
        <v>0</v>
      </c>
      <c r="G6" s="11">
        <f>SUM(H6:J6)</f>
        <v>1890000</v>
      </c>
      <c r="H6" s="11">
        <v>282000</v>
      </c>
      <c r="I6" s="11">
        <v>1608000</v>
      </c>
      <c r="J6" s="11">
        <v>0</v>
      </c>
      <c r="K6" s="11">
        <f>SUM(L6:N6)</f>
        <v>2694000</v>
      </c>
      <c r="L6" s="11">
        <v>282000</v>
      </c>
      <c r="M6" s="11">
        <v>2412000</v>
      </c>
      <c r="N6" s="12">
        <v>0</v>
      </c>
      <c r="O6" s="2" t="s">
        <v>8</v>
      </c>
    </row>
    <row r="7" spans="1:15" s="1" customFormat="1" ht="88.5" customHeight="1" x14ac:dyDescent="0.2">
      <c r="A7" s="4" t="s">
        <v>9</v>
      </c>
      <c r="B7" s="4" t="s">
        <v>10</v>
      </c>
      <c r="C7" s="11">
        <f t="shared" si="0"/>
        <v>1157020</v>
      </c>
      <c r="D7" s="11">
        <v>282000</v>
      </c>
      <c r="E7" s="11">
        <v>804000</v>
      </c>
      <c r="F7" s="12">
        <v>71020</v>
      </c>
      <c r="G7" s="11">
        <f t="shared" ref="G7:G38" si="1">SUM(H7:J7)</f>
        <v>1948030</v>
      </c>
      <c r="H7" s="11">
        <v>282000</v>
      </c>
      <c r="I7" s="11">
        <v>1608000</v>
      </c>
      <c r="J7" s="11">
        <v>58030</v>
      </c>
      <c r="K7" s="11">
        <f t="shared" ref="K7:K39" si="2">SUM(L7:N7)</f>
        <v>2765020</v>
      </c>
      <c r="L7" s="11">
        <v>282000</v>
      </c>
      <c r="M7" s="11">
        <v>2412000</v>
      </c>
      <c r="N7" s="12">
        <v>71020</v>
      </c>
      <c r="O7" s="13" t="s">
        <v>11</v>
      </c>
    </row>
    <row r="8" spans="1:15" s="1" customFormat="1" ht="269.39999999999998" customHeight="1" x14ac:dyDescent="0.2">
      <c r="A8" s="4" t="s">
        <v>12</v>
      </c>
      <c r="B8" s="4" t="s">
        <v>89</v>
      </c>
      <c r="C8" s="11">
        <f t="shared" si="0"/>
        <v>1088090</v>
      </c>
      <c r="D8" s="11">
        <v>282000</v>
      </c>
      <c r="E8" s="11">
        <v>804000</v>
      </c>
      <c r="F8" s="12">
        <v>2090</v>
      </c>
      <c r="G8" s="11">
        <f t="shared" si="1"/>
        <v>1894180</v>
      </c>
      <c r="H8" s="11">
        <v>282000</v>
      </c>
      <c r="I8" s="11">
        <v>1608000</v>
      </c>
      <c r="J8" s="11">
        <v>4180</v>
      </c>
      <c r="K8" s="11">
        <f>SUM(L8:N8)</f>
        <v>2700270</v>
      </c>
      <c r="L8" s="11">
        <v>282000</v>
      </c>
      <c r="M8" s="11">
        <v>2412000</v>
      </c>
      <c r="N8" s="12">
        <v>6270</v>
      </c>
      <c r="O8" s="13" t="s">
        <v>13</v>
      </c>
    </row>
    <row r="9" spans="1:15" s="1" customFormat="1" ht="39.9" customHeight="1" x14ac:dyDescent="0.2">
      <c r="A9" s="4" t="s">
        <v>14</v>
      </c>
      <c r="B9" s="4" t="s">
        <v>15</v>
      </c>
      <c r="C9" s="11">
        <f t="shared" si="0"/>
        <v>1086000</v>
      </c>
      <c r="D9" s="11">
        <v>282000</v>
      </c>
      <c r="E9" s="11">
        <v>804000</v>
      </c>
      <c r="F9" s="12">
        <v>0</v>
      </c>
      <c r="G9" s="11">
        <f t="shared" si="1"/>
        <v>1890000</v>
      </c>
      <c r="H9" s="11">
        <v>282000</v>
      </c>
      <c r="I9" s="11">
        <v>1608000</v>
      </c>
      <c r="J9" s="12">
        <v>0</v>
      </c>
      <c r="K9" s="11">
        <f t="shared" si="2"/>
        <v>2694000</v>
      </c>
      <c r="L9" s="11">
        <v>282000</v>
      </c>
      <c r="M9" s="11">
        <v>2412000</v>
      </c>
      <c r="N9" s="12">
        <v>0</v>
      </c>
      <c r="O9" s="2" t="s">
        <v>8</v>
      </c>
    </row>
    <row r="10" spans="1:15" s="1" customFormat="1" ht="39.9" customHeight="1" x14ac:dyDescent="0.2">
      <c r="A10" s="4" t="s">
        <v>16</v>
      </c>
      <c r="B10" s="4" t="s">
        <v>17</v>
      </c>
      <c r="C10" s="11">
        <f t="shared" si="0"/>
        <v>1086000</v>
      </c>
      <c r="D10" s="11">
        <v>282000</v>
      </c>
      <c r="E10" s="11">
        <v>804000</v>
      </c>
      <c r="F10" s="12">
        <v>0</v>
      </c>
      <c r="G10" s="11">
        <f t="shared" si="1"/>
        <v>1890000</v>
      </c>
      <c r="H10" s="11">
        <v>282000</v>
      </c>
      <c r="I10" s="11">
        <v>1608000</v>
      </c>
      <c r="J10" s="12">
        <v>0</v>
      </c>
      <c r="K10" s="11">
        <f t="shared" si="2"/>
        <v>2694000</v>
      </c>
      <c r="L10" s="11">
        <v>282000</v>
      </c>
      <c r="M10" s="11">
        <v>2412000</v>
      </c>
      <c r="N10" s="12">
        <v>0</v>
      </c>
      <c r="O10" s="2" t="s">
        <v>8</v>
      </c>
    </row>
    <row r="11" spans="1:15" s="1" customFormat="1" ht="39.9" customHeight="1" x14ac:dyDescent="0.2">
      <c r="A11" s="4" t="s">
        <v>18</v>
      </c>
      <c r="B11" s="4" t="s">
        <v>19</v>
      </c>
      <c r="C11" s="11">
        <f t="shared" si="0"/>
        <v>1086000</v>
      </c>
      <c r="D11" s="11">
        <v>282000</v>
      </c>
      <c r="E11" s="11">
        <v>804000</v>
      </c>
      <c r="F11" s="12">
        <v>0</v>
      </c>
      <c r="G11" s="11">
        <f t="shared" si="1"/>
        <v>1890000</v>
      </c>
      <c r="H11" s="11">
        <v>282000</v>
      </c>
      <c r="I11" s="11">
        <v>1608000</v>
      </c>
      <c r="J11" s="11">
        <v>0</v>
      </c>
      <c r="K11" s="11">
        <f t="shared" si="2"/>
        <v>2694000</v>
      </c>
      <c r="L11" s="11">
        <v>282000</v>
      </c>
      <c r="M11" s="11">
        <v>2412000</v>
      </c>
      <c r="N11" s="12">
        <v>0</v>
      </c>
      <c r="O11" s="2" t="s">
        <v>8</v>
      </c>
    </row>
    <row r="12" spans="1:15" s="1" customFormat="1" ht="130.25" customHeight="1" x14ac:dyDescent="0.2">
      <c r="A12" s="4" t="s">
        <v>20</v>
      </c>
      <c r="B12" s="4" t="s">
        <v>21</v>
      </c>
      <c r="C12" s="11">
        <f t="shared" si="0"/>
        <v>1086000</v>
      </c>
      <c r="D12" s="11">
        <v>282000</v>
      </c>
      <c r="E12" s="11">
        <v>804000</v>
      </c>
      <c r="F12" s="12">
        <v>0</v>
      </c>
      <c r="G12" s="11">
        <f t="shared" si="1"/>
        <v>1608000</v>
      </c>
      <c r="H12" s="12">
        <v>0</v>
      </c>
      <c r="I12" s="11">
        <v>1608000</v>
      </c>
      <c r="J12" s="12">
        <v>0</v>
      </c>
      <c r="K12" s="11">
        <f t="shared" si="2"/>
        <v>2412000</v>
      </c>
      <c r="L12" s="11">
        <v>0</v>
      </c>
      <c r="M12" s="11">
        <v>2412000</v>
      </c>
      <c r="N12" s="12">
        <v>0</v>
      </c>
      <c r="O12" s="2" t="s">
        <v>85</v>
      </c>
    </row>
    <row r="13" spans="1:15" s="1" customFormat="1" ht="39.9" customHeight="1" x14ac:dyDescent="0.2">
      <c r="A13" s="4" t="s">
        <v>22</v>
      </c>
      <c r="B13" s="4" t="s">
        <v>23</v>
      </c>
      <c r="C13" s="11">
        <f t="shared" si="0"/>
        <v>684000</v>
      </c>
      <c r="D13" s="11">
        <v>282000</v>
      </c>
      <c r="E13" s="11">
        <v>402000</v>
      </c>
      <c r="F13" s="12">
        <v>0</v>
      </c>
      <c r="G13" s="11">
        <f t="shared" si="1"/>
        <v>1086000</v>
      </c>
      <c r="H13" s="11">
        <v>282000</v>
      </c>
      <c r="I13" s="11">
        <v>804000</v>
      </c>
      <c r="J13" s="11">
        <v>0</v>
      </c>
      <c r="K13" s="11">
        <f t="shared" si="2"/>
        <v>1488000</v>
      </c>
      <c r="L13" s="11">
        <v>282000</v>
      </c>
      <c r="M13" s="11">
        <v>1206000</v>
      </c>
      <c r="N13" s="12">
        <v>0</v>
      </c>
      <c r="O13" s="2" t="s">
        <v>8</v>
      </c>
    </row>
    <row r="14" spans="1:15" s="1" customFormat="1" ht="55.25" customHeight="1" x14ac:dyDescent="0.2">
      <c r="A14" s="4" t="s">
        <v>24</v>
      </c>
      <c r="B14" s="4" t="s">
        <v>25</v>
      </c>
      <c r="C14" s="11">
        <f t="shared" si="0"/>
        <v>1086000</v>
      </c>
      <c r="D14" s="11">
        <v>282000</v>
      </c>
      <c r="E14" s="11">
        <v>804000</v>
      </c>
      <c r="F14" s="12">
        <v>0</v>
      </c>
      <c r="G14" s="11">
        <f t="shared" si="1"/>
        <v>1895030</v>
      </c>
      <c r="H14" s="11">
        <v>282000</v>
      </c>
      <c r="I14" s="11">
        <v>1608000</v>
      </c>
      <c r="J14" s="11">
        <v>5030</v>
      </c>
      <c r="K14" s="11">
        <f t="shared" si="2"/>
        <v>2701520</v>
      </c>
      <c r="L14" s="11">
        <v>282000</v>
      </c>
      <c r="M14" s="11">
        <v>2412000</v>
      </c>
      <c r="N14" s="12">
        <v>7520</v>
      </c>
      <c r="O14" s="13" t="s">
        <v>95</v>
      </c>
    </row>
    <row r="15" spans="1:15" s="1" customFormat="1" ht="39.9" customHeight="1" x14ac:dyDescent="0.2">
      <c r="A15" s="4" t="s">
        <v>26</v>
      </c>
      <c r="B15" s="4" t="s">
        <v>27</v>
      </c>
      <c r="C15" s="11">
        <f t="shared" si="0"/>
        <v>1086000</v>
      </c>
      <c r="D15" s="11">
        <v>282000</v>
      </c>
      <c r="E15" s="11">
        <v>804000</v>
      </c>
      <c r="F15" s="12">
        <v>0</v>
      </c>
      <c r="G15" s="11">
        <f t="shared" si="1"/>
        <v>1890000</v>
      </c>
      <c r="H15" s="11">
        <v>282000</v>
      </c>
      <c r="I15" s="11">
        <v>1608000</v>
      </c>
      <c r="J15" s="11">
        <v>0</v>
      </c>
      <c r="K15" s="11">
        <f t="shared" si="2"/>
        <v>2694000</v>
      </c>
      <c r="L15" s="11">
        <v>282000</v>
      </c>
      <c r="M15" s="11">
        <v>2412000</v>
      </c>
      <c r="N15" s="12">
        <v>0</v>
      </c>
      <c r="O15" s="2" t="s">
        <v>8</v>
      </c>
    </row>
    <row r="16" spans="1:15" s="1" customFormat="1" ht="39.9" customHeight="1" x14ac:dyDescent="0.2">
      <c r="A16" s="4" t="s">
        <v>28</v>
      </c>
      <c r="B16" s="4" t="s">
        <v>29</v>
      </c>
      <c r="C16" s="11">
        <f t="shared" si="0"/>
        <v>1086000</v>
      </c>
      <c r="D16" s="11">
        <v>282000</v>
      </c>
      <c r="E16" s="11">
        <v>804000</v>
      </c>
      <c r="F16" s="12">
        <v>0</v>
      </c>
      <c r="G16" s="11">
        <f t="shared" si="1"/>
        <v>1890000</v>
      </c>
      <c r="H16" s="11">
        <v>282000</v>
      </c>
      <c r="I16" s="11">
        <v>1608000</v>
      </c>
      <c r="J16" s="12">
        <v>0</v>
      </c>
      <c r="K16" s="11">
        <f t="shared" si="2"/>
        <v>2694000</v>
      </c>
      <c r="L16" s="11">
        <v>282000</v>
      </c>
      <c r="M16" s="11">
        <v>2412000</v>
      </c>
      <c r="N16" s="12">
        <v>0</v>
      </c>
      <c r="O16" s="2" t="s">
        <v>8</v>
      </c>
    </row>
    <row r="17" spans="1:15" s="1" customFormat="1" ht="39.9" customHeight="1" x14ac:dyDescent="0.2">
      <c r="A17" s="4" t="s">
        <v>30</v>
      </c>
      <c r="B17" s="4" t="s">
        <v>21</v>
      </c>
      <c r="C17" s="11">
        <f t="shared" si="0"/>
        <v>1086000</v>
      </c>
      <c r="D17" s="11">
        <v>282000</v>
      </c>
      <c r="E17" s="11">
        <v>804000</v>
      </c>
      <c r="F17" s="12">
        <v>0</v>
      </c>
      <c r="G17" s="11">
        <f t="shared" si="1"/>
        <v>1895030</v>
      </c>
      <c r="H17" s="11">
        <v>282000</v>
      </c>
      <c r="I17" s="11">
        <v>1608000</v>
      </c>
      <c r="J17" s="12">
        <v>5030</v>
      </c>
      <c r="K17" s="11">
        <f t="shared" si="2"/>
        <v>2701520</v>
      </c>
      <c r="L17" s="11">
        <v>282000</v>
      </c>
      <c r="M17" s="11">
        <v>2412000</v>
      </c>
      <c r="N17" s="12">
        <v>7520</v>
      </c>
      <c r="O17" s="2" t="s">
        <v>8</v>
      </c>
    </row>
    <row r="18" spans="1:15" s="1" customFormat="1" ht="39.9" customHeight="1" x14ac:dyDescent="0.2">
      <c r="A18" s="4" t="s">
        <v>31</v>
      </c>
      <c r="B18" s="4" t="s">
        <v>32</v>
      </c>
      <c r="C18" s="11">
        <f t="shared" si="0"/>
        <v>1086000</v>
      </c>
      <c r="D18" s="11">
        <v>282000</v>
      </c>
      <c r="E18" s="11">
        <v>804000</v>
      </c>
      <c r="F18" s="12">
        <v>0</v>
      </c>
      <c r="G18" s="11">
        <f t="shared" si="1"/>
        <v>1890000</v>
      </c>
      <c r="H18" s="11">
        <v>0</v>
      </c>
      <c r="I18" s="11">
        <v>1890000</v>
      </c>
      <c r="J18" s="11">
        <v>0</v>
      </c>
      <c r="K18" s="11">
        <f t="shared" si="2"/>
        <v>2694000</v>
      </c>
      <c r="L18" s="11">
        <v>0</v>
      </c>
      <c r="M18" s="11">
        <v>2694000</v>
      </c>
      <c r="N18" s="12">
        <v>0</v>
      </c>
      <c r="O18" s="2" t="s">
        <v>8</v>
      </c>
    </row>
    <row r="19" spans="1:15" s="1" customFormat="1" ht="39.9" customHeight="1" x14ac:dyDescent="0.2">
      <c r="A19" s="4" t="s">
        <v>33</v>
      </c>
      <c r="B19" s="4" t="s">
        <v>34</v>
      </c>
      <c r="C19" s="11">
        <f t="shared" si="0"/>
        <v>1086000</v>
      </c>
      <c r="D19" s="11">
        <v>282000</v>
      </c>
      <c r="E19" s="11">
        <v>804000</v>
      </c>
      <c r="F19" s="12">
        <v>0</v>
      </c>
      <c r="G19" s="11">
        <f t="shared" si="1"/>
        <v>1890000</v>
      </c>
      <c r="H19" s="11">
        <v>282000</v>
      </c>
      <c r="I19" s="11">
        <v>1608000</v>
      </c>
      <c r="J19" s="11">
        <v>0</v>
      </c>
      <c r="K19" s="11">
        <f t="shared" si="2"/>
        <v>2694000</v>
      </c>
      <c r="L19" s="11">
        <v>282000</v>
      </c>
      <c r="M19" s="11">
        <v>2412000</v>
      </c>
      <c r="N19" s="12">
        <v>0</v>
      </c>
      <c r="O19" s="2" t="s">
        <v>8</v>
      </c>
    </row>
    <row r="20" spans="1:15" s="1" customFormat="1" ht="39.9" customHeight="1" x14ac:dyDescent="0.2">
      <c r="A20" s="4" t="s">
        <v>35</v>
      </c>
      <c r="B20" s="4" t="s">
        <v>21</v>
      </c>
      <c r="C20" s="11">
        <f t="shared" si="0"/>
        <v>1086000</v>
      </c>
      <c r="D20" s="11">
        <v>282000</v>
      </c>
      <c r="E20" s="11">
        <v>804000</v>
      </c>
      <c r="F20" s="12">
        <v>0</v>
      </c>
      <c r="G20" s="11">
        <f t="shared" si="1"/>
        <v>1890000</v>
      </c>
      <c r="H20" s="11">
        <v>282000</v>
      </c>
      <c r="I20" s="11">
        <v>1608000</v>
      </c>
      <c r="J20" s="11">
        <v>0</v>
      </c>
      <c r="K20" s="11">
        <f t="shared" si="2"/>
        <v>2694000</v>
      </c>
      <c r="L20" s="11">
        <v>282000</v>
      </c>
      <c r="M20" s="11">
        <v>2412000</v>
      </c>
      <c r="N20" s="12">
        <v>0</v>
      </c>
      <c r="O20" s="2" t="s">
        <v>8</v>
      </c>
    </row>
    <row r="21" spans="1:15" s="1" customFormat="1" ht="58.25" customHeight="1" x14ac:dyDescent="0.2">
      <c r="A21" s="4" t="s">
        <v>36</v>
      </c>
      <c r="B21" s="4" t="s">
        <v>17</v>
      </c>
      <c r="C21" s="11">
        <f t="shared" si="0"/>
        <v>945000</v>
      </c>
      <c r="D21" s="11">
        <v>282000</v>
      </c>
      <c r="E21" s="11">
        <v>663000</v>
      </c>
      <c r="F21" s="12">
        <v>0</v>
      </c>
      <c r="G21" s="11">
        <f t="shared" si="1"/>
        <v>1608000</v>
      </c>
      <c r="H21" s="11">
        <v>282000</v>
      </c>
      <c r="I21" s="11">
        <v>1326000</v>
      </c>
      <c r="J21" s="12">
        <v>0</v>
      </c>
      <c r="K21" s="11">
        <f t="shared" si="2"/>
        <v>2271000</v>
      </c>
      <c r="L21" s="11">
        <v>282000</v>
      </c>
      <c r="M21" s="11">
        <v>1989000</v>
      </c>
      <c r="N21" s="12">
        <v>0</v>
      </c>
      <c r="O21" s="13" t="s">
        <v>37</v>
      </c>
    </row>
    <row r="22" spans="1:15" s="1" customFormat="1" ht="187.25" customHeight="1" x14ac:dyDescent="0.2">
      <c r="A22" s="4" t="s">
        <v>39</v>
      </c>
      <c r="B22" s="4" t="s">
        <v>38</v>
      </c>
      <c r="C22" s="12">
        <f t="shared" si="0"/>
        <v>1193520</v>
      </c>
      <c r="D22" s="12">
        <v>382000</v>
      </c>
      <c r="E22" s="12">
        <v>804000</v>
      </c>
      <c r="F22" s="12">
        <v>7520</v>
      </c>
      <c r="G22" s="12">
        <f t="shared" si="1"/>
        <v>1995030</v>
      </c>
      <c r="H22" s="12">
        <v>382000</v>
      </c>
      <c r="I22" s="12">
        <v>1608000</v>
      </c>
      <c r="J22" s="12">
        <v>5030</v>
      </c>
      <c r="K22" s="12">
        <f t="shared" si="2"/>
        <v>2801520</v>
      </c>
      <c r="L22" s="12">
        <v>382000</v>
      </c>
      <c r="M22" s="12">
        <v>2412000</v>
      </c>
      <c r="N22" s="12">
        <v>7520</v>
      </c>
      <c r="O22" s="13" t="s">
        <v>92</v>
      </c>
    </row>
    <row r="23" spans="1:15" s="1" customFormat="1" ht="39.9" customHeight="1" x14ac:dyDescent="0.2">
      <c r="A23" s="4" t="s">
        <v>40</v>
      </c>
      <c r="B23" s="4" t="s">
        <v>41</v>
      </c>
      <c r="C23" s="11">
        <f t="shared" si="0"/>
        <v>1451200</v>
      </c>
      <c r="D23" s="11">
        <v>150000</v>
      </c>
      <c r="E23" s="11">
        <v>1114000</v>
      </c>
      <c r="F23" s="12">
        <v>187200</v>
      </c>
      <c r="G23" s="11">
        <f t="shared" si="1"/>
        <v>2752400</v>
      </c>
      <c r="H23" s="11">
        <v>150000</v>
      </c>
      <c r="I23" s="11">
        <v>2228000</v>
      </c>
      <c r="J23" s="11">
        <v>374400</v>
      </c>
      <c r="K23" s="11">
        <f t="shared" si="2"/>
        <v>4053600</v>
      </c>
      <c r="L23" s="11">
        <v>150000</v>
      </c>
      <c r="M23" s="11">
        <v>3342000</v>
      </c>
      <c r="N23" s="12">
        <v>561600</v>
      </c>
      <c r="O23" s="2" t="s">
        <v>8</v>
      </c>
    </row>
    <row r="24" spans="1:15" s="1" customFormat="1" ht="61.75" customHeight="1" x14ac:dyDescent="0.2">
      <c r="A24" s="4" t="s">
        <v>42</v>
      </c>
      <c r="B24" s="4" t="s">
        <v>43</v>
      </c>
      <c r="C24" s="11">
        <f t="shared" si="0"/>
        <v>1762240</v>
      </c>
      <c r="D24" s="11">
        <v>100000</v>
      </c>
      <c r="E24" s="11">
        <v>1140000</v>
      </c>
      <c r="F24" s="12">
        <v>522240</v>
      </c>
      <c r="G24" s="11">
        <f t="shared" si="1"/>
        <v>3424380</v>
      </c>
      <c r="H24" s="11">
        <v>100000</v>
      </c>
      <c r="I24" s="11">
        <v>2280000</v>
      </c>
      <c r="J24" s="11">
        <v>1044380</v>
      </c>
      <c r="K24" s="11">
        <f t="shared" si="2"/>
        <v>5086520</v>
      </c>
      <c r="L24" s="11">
        <v>100000</v>
      </c>
      <c r="M24" s="11">
        <v>3420000</v>
      </c>
      <c r="N24" s="12">
        <v>1566520</v>
      </c>
      <c r="O24" s="13" t="s">
        <v>44</v>
      </c>
    </row>
    <row r="25" spans="1:15" s="1" customFormat="1" ht="225.65" customHeight="1" x14ac:dyDescent="0.2">
      <c r="A25" s="4" t="s">
        <v>45</v>
      </c>
      <c r="B25" s="4" t="s">
        <v>46</v>
      </c>
      <c r="C25" s="11">
        <f t="shared" si="0"/>
        <v>1439000</v>
      </c>
      <c r="D25" s="11">
        <v>270000</v>
      </c>
      <c r="E25" s="11">
        <v>889000</v>
      </c>
      <c r="F25" s="12">
        <v>280000</v>
      </c>
      <c r="G25" s="11">
        <f t="shared" si="1"/>
        <v>2608000</v>
      </c>
      <c r="H25" s="11">
        <v>270000</v>
      </c>
      <c r="I25" s="11">
        <v>1778000</v>
      </c>
      <c r="J25" s="11">
        <v>560000</v>
      </c>
      <c r="K25" s="11">
        <f t="shared" si="2"/>
        <v>3777000</v>
      </c>
      <c r="L25" s="11">
        <v>270000</v>
      </c>
      <c r="M25" s="11">
        <v>2667000</v>
      </c>
      <c r="N25" s="12">
        <v>840000</v>
      </c>
      <c r="O25" s="13" t="s">
        <v>90</v>
      </c>
    </row>
    <row r="26" spans="1:15" s="1" customFormat="1" ht="39.9" customHeight="1" x14ac:dyDescent="0.2">
      <c r="A26" s="4" t="s">
        <v>47</v>
      </c>
      <c r="B26" s="4" t="s">
        <v>21</v>
      </c>
      <c r="C26" s="11">
        <f t="shared" si="0"/>
        <v>1440000</v>
      </c>
      <c r="D26" s="11">
        <v>200000</v>
      </c>
      <c r="E26" s="11">
        <v>950000</v>
      </c>
      <c r="F26" s="12">
        <v>290000</v>
      </c>
      <c r="G26" s="11">
        <f t="shared" si="1"/>
        <v>2670000</v>
      </c>
      <c r="H26" s="11">
        <v>200000</v>
      </c>
      <c r="I26" s="11">
        <v>1900000</v>
      </c>
      <c r="J26" s="11">
        <v>570000</v>
      </c>
      <c r="K26" s="11">
        <f t="shared" si="2"/>
        <v>3900000</v>
      </c>
      <c r="L26" s="11">
        <v>200000</v>
      </c>
      <c r="M26" s="11">
        <v>2850000</v>
      </c>
      <c r="N26" s="12">
        <v>850000</v>
      </c>
      <c r="O26" s="13" t="s">
        <v>48</v>
      </c>
    </row>
    <row r="27" spans="1:15" s="1" customFormat="1" ht="39.9" customHeight="1" x14ac:dyDescent="0.2">
      <c r="A27" s="4" t="s">
        <v>49</v>
      </c>
      <c r="B27" s="4" t="s">
        <v>50</v>
      </c>
      <c r="C27" s="11">
        <f t="shared" si="0"/>
        <v>1480000</v>
      </c>
      <c r="D27" s="11">
        <v>200000</v>
      </c>
      <c r="E27" s="11">
        <v>1280000</v>
      </c>
      <c r="F27" s="12">
        <v>0</v>
      </c>
      <c r="G27" s="11">
        <f t="shared" si="1"/>
        <v>2760000</v>
      </c>
      <c r="H27" s="11">
        <v>200000</v>
      </c>
      <c r="I27" s="11">
        <v>2560000</v>
      </c>
      <c r="J27" s="11">
        <v>0</v>
      </c>
      <c r="K27" s="11">
        <f t="shared" si="2"/>
        <v>4040000</v>
      </c>
      <c r="L27" s="11">
        <v>200000</v>
      </c>
      <c r="M27" s="11">
        <v>3840000</v>
      </c>
      <c r="N27" s="12">
        <v>0</v>
      </c>
      <c r="O27" s="13" t="s">
        <v>51</v>
      </c>
    </row>
    <row r="28" spans="1:15" s="1" customFormat="1" ht="39.9" customHeight="1" x14ac:dyDescent="0.2">
      <c r="A28" s="4" t="s">
        <v>52</v>
      </c>
      <c r="B28" s="4" t="s">
        <v>53</v>
      </c>
      <c r="C28" s="11">
        <f t="shared" si="0"/>
        <v>1600000</v>
      </c>
      <c r="D28" s="11">
        <v>300000</v>
      </c>
      <c r="E28" s="11">
        <v>1000000</v>
      </c>
      <c r="F28" s="12">
        <v>300000</v>
      </c>
      <c r="G28" s="11">
        <f t="shared" si="1"/>
        <v>2900000</v>
      </c>
      <c r="H28" s="11">
        <v>300000</v>
      </c>
      <c r="I28" s="11">
        <v>2000000</v>
      </c>
      <c r="J28" s="11">
        <v>600000</v>
      </c>
      <c r="K28" s="11">
        <f t="shared" si="2"/>
        <v>4200000</v>
      </c>
      <c r="L28" s="11">
        <v>300000</v>
      </c>
      <c r="M28" s="11">
        <v>3000000</v>
      </c>
      <c r="N28" s="12">
        <v>900000</v>
      </c>
      <c r="O28" s="13" t="s">
        <v>54</v>
      </c>
    </row>
    <row r="29" spans="1:15" s="1" customFormat="1" ht="39.9" customHeight="1" x14ac:dyDescent="0.2">
      <c r="A29" s="4" t="s">
        <v>55</v>
      </c>
      <c r="B29" s="4" t="s">
        <v>53</v>
      </c>
      <c r="C29" s="11">
        <f t="shared" si="0"/>
        <v>1330000</v>
      </c>
      <c r="D29" s="11">
        <v>250000</v>
      </c>
      <c r="E29" s="11">
        <v>980000</v>
      </c>
      <c r="F29" s="12">
        <v>100000</v>
      </c>
      <c r="G29" s="11">
        <f t="shared" si="1"/>
        <v>2410000</v>
      </c>
      <c r="H29" s="11">
        <v>250000</v>
      </c>
      <c r="I29" s="11">
        <v>1960000</v>
      </c>
      <c r="J29" s="11">
        <v>200000</v>
      </c>
      <c r="K29" s="11">
        <f t="shared" si="2"/>
        <v>3490000</v>
      </c>
      <c r="L29" s="11">
        <v>250000</v>
      </c>
      <c r="M29" s="11">
        <v>2940000</v>
      </c>
      <c r="N29" s="12">
        <v>300000</v>
      </c>
      <c r="O29" s="13" t="s">
        <v>93</v>
      </c>
    </row>
    <row r="30" spans="1:15" s="1" customFormat="1" ht="74.25" customHeight="1" x14ac:dyDescent="0.2">
      <c r="A30" s="4" t="s">
        <v>56</v>
      </c>
      <c r="B30" s="4" t="s">
        <v>53</v>
      </c>
      <c r="C30" s="11">
        <f t="shared" si="0"/>
        <v>1490000</v>
      </c>
      <c r="D30" s="11">
        <v>270000</v>
      </c>
      <c r="E30" s="11">
        <v>1080000</v>
      </c>
      <c r="F30" s="12">
        <v>140000</v>
      </c>
      <c r="G30" s="11">
        <f t="shared" si="1"/>
        <v>2710000</v>
      </c>
      <c r="H30" s="11">
        <v>270000</v>
      </c>
      <c r="I30" s="11">
        <v>2160000</v>
      </c>
      <c r="J30" s="11">
        <v>280000</v>
      </c>
      <c r="K30" s="11">
        <f t="shared" si="2"/>
        <v>3930000</v>
      </c>
      <c r="L30" s="11">
        <v>270000</v>
      </c>
      <c r="M30" s="11">
        <v>3240000</v>
      </c>
      <c r="N30" s="12">
        <v>420000</v>
      </c>
      <c r="O30" s="13" t="s">
        <v>86</v>
      </c>
    </row>
    <row r="31" spans="1:15" s="1" customFormat="1" ht="39.9" customHeight="1" x14ac:dyDescent="0.2">
      <c r="A31" s="4" t="s">
        <v>57</v>
      </c>
      <c r="B31" s="4" t="s">
        <v>53</v>
      </c>
      <c r="C31" s="11">
        <f t="shared" si="0"/>
        <v>1543000</v>
      </c>
      <c r="D31" s="11">
        <v>200000</v>
      </c>
      <c r="E31" s="11">
        <v>1160000</v>
      </c>
      <c r="F31" s="12">
        <v>183000</v>
      </c>
      <c r="G31" s="11">
        <f t="shared" si="1"/>
        <v>2886000</v>
      </c>
      <c r="H31" s="11">
        <v>200000</v>
      </c>
      <c r="I31" s="11">
        <v>2320000</v>
      </c>
      <c r="J31" s="11">
        <v>366000</v>
      </c>
      <c r="K31" s="11">
        <f t="shared" si="2"/>
        <v>4229000</v>
      </c>
      <c r="L31" s="11">
        <v>200000</v>
      </c>
      <c r="M31" s="11">
        <v>3480000</v>
      </c>
      <c r="N31" s="12">
        <v>549000</v>
      </c>
      <c r="O31" s="13" t="s">
        <v>58</v>
      </c>
    </row>
    <row r="32" spans="1:15" s="1" customFormat="1" ht="74.25" customHeight="1" x14ac:dyDescent="0.2">
      <c r="A32" s="4" t="s">
        <v>59</v>
      </c>
      <c r="B32" s="4" t="s">
        <v>53</v>
      </c>
      <c r="C32" s="11">
        <f t="shared" si="0"/>
        <v>1570000</v>
      </c>
      <c r="D32" s="11">
        <v>300000</v>
      </c>
      <c r="E32" s="11">
        <v>1160000</v>
      </c>
      <c r="F32" s="12">
        <v>110000</v>
      </c>
      <c r="G32" s="11">
        <f t="shared" si="1"/>
        <v>3035000</v>
      </c>
      <c r="H32" s="11">
        <v>300000</v>
      </c>
      <c r="I32" s="11">
        <v>2520000</v>
      </c>
      <c r="J32" s="11">
        <v>215000</v>
      </c>
      <c r="K32" s="11">
        <f t="shared" si="2"/>
        <v>4500000</v>
      </c>
      <c r="L32" s="11">
        <v>300000</v>
      </c>
      <c r="M32" s="11">
        <v>3880000</v>
      </c>
      <c r="N32" s="12">
        <v>320000</v>
      </c>
      <c r="O32" s="13" t="s">
        <v>60</v>
      </c>
    </row>
    <row r="33" spans="1:15" s="1" customFormat="1" ht="39.9" customHeight="1" x14ac:dyDescent="0.2">
      <c r="A33" s="4" t="s">
        <v>61</v>
      </c>
      <c r="B33" s="4" t="s">
        <v>62</v>
      </c>
      <c r="C33" s="11">
        <f t="shared" si="0"/>
        <v>1370000</v>
      </c>
      <c r="D33" s="11">
        <v>200000</v>
      </c>
      <c r="E33" s="11">
        <v>900000</v>
      </c>
      <c r="F33" s="12">
        <v>270000</v>
      </c>
      <c r="G33" s="11">
        <f t="shared" si="1"/>
        <v>2540000</v>
      </c>
      <c r="H33" s="11">
        <v>200000</v>
      </c>
      <c r="I33" s="11">
        <v>1800000</v>
      </c>
      <c r="J33" s="11">
        <v>540000</v>
      </c>
      <c r="K33" s="11">
        <f t="shared" si="2"/>
        <v>3710000</v>
      </c>
      <c r="L33" s="11">
        <v>200000</v>
      </c>
      <c r="M33" s="11">
        <v>2700000</v>
      </c>
      <c r="N33" s="12">
        <v>810000</v>
      </c>
      <c r="O33" s="13" t="s">
        <v>63</v>
      </c>
    </row>
    <row r="34" spans="1:15" s="1" customFormat="1" ht="39.9" customHeight="1" x14ac:dyDescent="0.2">
      <c r="A34" s="4" t="s">
        <v>64</v>
      </c>
      <c r="B34" s="4" t="s">
        <v>62</v>
      </c>
      <c r="C34" s="11">
        <f t="shared" si="0"/>
        <v>1500000</v>
      </c>
      <c r="D34" s="11">
        <v>300000</v>
      </c>
      <c r="E34" s="11">
        <v>1000000</v>
      </c>
      <c r="F34" s="12">
        <v>200000</v>
      </c>
      <c r="G34" s="11">
        <f t="shared" si="1"/>
        <v>2700000</v>
      </c>
      <c r="H34" s="11">
        <v>300000</v>
      </c>
      <c r="I34" s="11">
        <v>2000000</v>
      </c>
      <c r="J34" s="11">
        <v>400000</v>
      </c>
      <c r="K34" s="11">
        <f t="shared" si="2"/>
        <v>3900000</v>
      </c>
      <c r="L34" s="11">
        <v>300000</v>
      </c>
      <c r="M34" s="11">
        <v>3000000</v>
      </c>
      <c r="N34" s="12">
        <v>600000</v>
      </c>
      <c r="O34" s="13" t="s">
        <v>65</v>
      </c>
    </row>
    <row r="35" spans="1:15" s="1" customFormat="1" ht="74.25" customHeight="1" x14ac:dyDescent="0.2">
      <c r="A35" s="4" t="s">
        <v>66</v>
      </c>
      <c r="B35" s="4" t="s">
        <v>67</v>
      </c>
      <c r="C35" s="11">
        <f t="shared" si="0"/>
        <v>1689000</v>
      </c>
      <c r="D35" s="11">
        <v>200000</v>
      </c>
      <c r="E35" s="11">
        <v>1332000</v>
      </c>
      <c r="F35" s="12">
        <v>157000</v>
      </c>
      <c r="G35" s="11">
        <f t="shared" si="1"/>
        <v>514000</v>
      </c>
      <c r="H35" s="11">
        <v>200000</v>
      </c>
      <c r="I35" s="11">
        <v>0</v>
      </c>
      <c r="J35" s="11">
        <v>314000</v>
      </c>
      <c r="K35" s="11">
        <f t="shared" si="2"/>
        <v>4223000</v>
      </c>
      <c r="L35" s="11">
        <v>200000</v>
      </c>
      <c r="M35" s="11">
        <v>3552000</v>
      </c>
      <c r="N35" s="12">
        <v>471000</v>
      </c>
      <c r="O35" s="13" t="s">
        <v>87</v>
      </c>
    </row>
    <row r="36" spans="1:15" s="1" customFormat="1" ht="74.25" customHeight="1" x14ac:dyDescent="0.2">
      <c r="A36" s="4" t="s">
        <v>68</v>
      </c>
      <c r="B36" s="4" t="s">
        <v>69</v>
      </c>
      <c r="C36" s="11">
        <f t="shared" si="0"/>
        <v>1614400</v>
      </c>
      <c r="D36" s="11">
        <v>200000</v>
      </c>
      <c r="E36" s="11">
        <v>1373400</v>
      </c>
      <c r="F36" s="12">
        <v>41000</v>
      </c>
      <c r="G36" s="11">
        <f t="shared" si="1"/>
        <v>2987800</v>
      </c>
      <c r="H36" s="11">
        <v>200000</v>
      </c>
      <c r="I36" s="11">
        <v>2746800</v>
      </c>
      <c r="J36" s="11">
        <v>41000</v>
      </c>
      <c r="K36" s="11">
        <f t="shared" si="2"/>
        <v>4361200</v>
      </c>
      <c r="L36" s="11">
        <v>200000</v>
      </c>
      <c r="M36" s="11">
        <v>4120200</v>
      </c>
      <c r="N36" s="12">
        <v>41000</v>
      </c>
      <c r="O36" s="13" t="s">
        <v>91</v>
      </c>
    </row>
    <row r="37" spans="1:15" s="1" customFormat="1" ht="39.9" customHeight="1" x14ac:dyDescent="0.2">
      <c r="A37" s="4" t="s">
        <v>70</v>
      </c>
      <c r="B37" s="4" t="s">
        <v>71</v>
      </c>
      <c r="C37" s="11">
        <f t="shared" si="0"/>
        <v>1470000</v>
      </c>
      <c r="D37" s="11">
        <v>260000</v>
      </c>
      <c r="E37" s="11">
        <v>1210000</v>
      </c>
      <c r="F37" s="12">
        <v>0</v>
      </c>
      <c r="G37" s="11">
        <f t="shared" si="1"/>
        <v>2830000</v>
      </c>
      <c r="H37" s="11">
        <v>260000</v>
      </c>
      <c r="I37" s="11">
        <v>2570000</v>
      </c>
      <c r="J37" s="12">
        <v>0</v>
      </c>
      <c r="K37" s="11">
        <f t="shared" si="2"/>
        <v>4190000</v>
      </c>
      <c r="L37" s="11">
        <v>260000</v>
      </c>
      <c r="M37" s="11">
        <v>3930000</v>
      </c>
      <c r="N37" s="12">
        <v>0</v>
      </c>
      <c r="O37" s="13" t="s">
        <v>72</v>
      </c>
    </row>
    <row r="38" spans="1:15" s="1" customFormat="1" ht="39.9" customHeight="1" x14ac:dyDescent="0.2">
      <c r="A38" s="4" t="s">
        <v>73</v>
      </c>
      <c r="B38" s="4" t="s">
        <v>74</v>
      </c>
      <c r="C38" s="11">
        <f t="shared" si="0"/>
        <v>1485000</v>
      </c>
      <c r="D38" s="11">
        <v>200000</v>
      </c>
      <c r="E38" s="11">
        <v>1055000</v>
      </c>
      <c r="F38" s="12">
        <v>230000</v>
      </c>
      <c r="G38" s="11">
        <f t="shared" si="1"/>
        <v>2858000</v>
      </c>
      <c r="H38" s="11">
        <v>200000</v>
      </c>
      <c r="I38" s="11">
        <v>2200000</v>
      </c>
      <c r="J38" s="11">
        <v>458000</v>
      </c>
      <c r="K38" s="11">
        <f t="shared" si="2"/>
        <v>4231000</v>
      </c>
      <c r="L38" s="11">
        <v>200000</v>
      </c>
      <c r="M38" s="11">
        <v>3345000</v>
      </c>
      <c r="N38" s="12">
        <v>686000</v>
      </c>
      <c r="O38" s="13" t="s">
        <v>75</v>
      </c>
    </row>
    <row r="39" spans="1:15" s="1" customFormat="1" ht="113.25" customHeight="1" x14ac:dyDescent="0.2">
      <c r="A39" s="4" t="s">
        <v>76</v>
      </c>
      <c r="B39" s="4" t="s">
        <v>77</v>
      </c>
      <c r="C39" s="11">
        <f t="shared" si="0"/>
        <v>848100</v>
      </c>
      <c r="D39" s="11">
        <v>110000</v>
      </c>
      <c r="E39" s="11">
        <v>600000</v>
      </c>
      <c r="F39" s="12">
        <v>138100</v>
      </c>
      <c r="G39" s="11">
        <f>SUM(H39:J39)</f>
        <v>1586100</v>
      </c>
      <c r="H39" s="11">
        <v>110000</v>
      </c>
      <c r="I39" s="11">
        <v>1200000</v>
      </c>
      <c r="J39" s="11">
        <v>276100</v>
      </c>
      <c r="K39" s="11">
        <f t="shared" si="2"/>
        <v>2309100</v>
      </c>
      <c r="L39" s="11">
        <v>110000</v>
      </c>
      <c r="M39" s="11">
        <v>1800000</v>
      </c>
      <c r="N39" s="12">
        <v>399100</v>
      </c>
      <c r="O39" s="13" t="s">
        <v>88</v>
      </c>
    </row>
    <row r="40" spans="1:15" x14ac:dyDescent="0.2">
      <c r="O40" s="3"/>
    </row>
    <row r="41" spans="1:15" x14ac:dyDescent="0.2">
      <c r="A41" t="s">
        <v>78</v>
      </c>
    </row>
    <row r="42" spans="1:15" x14ac:dyDescent="0.2">
      <c r="A42" t="s">
        <v>79</v>
      </c>
    </row>
    <row r="43" spans="1:15" x14ac:dyDescent="0.2">
      <c r="A43" t="s">
        <v>80</v>
      </c>
    </row>
  </sheetData>
  <sheetProtection formatCells="0" formatColumns="0" formatRows="0" insertColumns="0" insertRows="0" insertHyperlinks="0" deleteColumns="0" deleteRows="0" sort="0" autoFilter="0" pivotTables="0"/>
  <mergeCells count="9">
    <mergeCell ref="K4:K5"/>
    <mergeCell ref="G3:J3"/>
    <mergeCell ref="K3:N3"/>
    <mergeCell ref="O3:O5"/>
    <mergeCell ref="A3:A5"/>
    <mergeCell ref="B3:B5"/>
    <mergeCell ref="G4:G5"/>
    <mergeCell ref="C3:F3"/>
    <mergeCell ref="C4:C5"/>
  </mergeCells>
  <phoneticPr fontId="3"/>
  <pageMargins left="0.7" right="0.7" top="0.75" bottom="0.75" header="0.3" footer="0.3"/>
  <pageSetup paperSize="8" scale="57"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10_授業料、入学料その他の徴収する費用</vt:lpstr>
      <vt:lpstr>抽出</vt:lpstr>
      <vt:lpstr>昨年度</vt:lpstr>
      <vt:lpstr>'10_授業料、入学料その他の徴収する費用'!Print_Area</vt:lpstr>
      <vt:lpstr>昨年度!Print_Area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10_授業料、入学料その他の徴収する費用</dc:title>
  <dc:subject/>
  <dc:creator>文部科学省</dc:creator>
  <cp:keywords/>
  <dc:description/>
  <cp:revision/>
  <cp:lastPrinted>2026-01-09T05:24:49Z</cp:lastPrinted>
  <dcterms:created xsi:type="dcterms:W3CDTF">2020-11-04T02:00:11Z</dcterms:created>
  <dcterms:modified xsi:type="dcterms:W3CDTF">2026-01-14T02:30:35Z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2022-09-23T12:18:44Z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8cc3efd0-541b-4690-909c-d0ec1286dcac</vt:lpwstr>
  </property>
  <property fmtid="{D5CDD505-2E9C-101B-9397-08002B2CF9AE}" pid="8" name="MSIP_Label_d899a617-f30e-4fb8-b81c-fb6d0b94ac5b_ContentBits">
    <vt:lpwstr>0</vt:lpwstr>
  </property>
</Properties>
</file>