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24226"/>
  <xr:revisionPtr revIDLastSave="0" documentId="13_ncr:1_{75EB0E16-6AB0-4993-BEFE-015A0080D8DF}" xr6:coauthVersionLast="47" xr6:coauthVersionMax="47" xr10:uidLastSave="{00000000-0000-0000-0000-000000000000}"/>
  <bookViews>
    <workbookView xWindow="13185" yWindow="-16320" windowWidth="29040" windowHeight="15840" xr2:uid="{00000000-000D-0000-FFFF-FFFF00000000}"/>
  </bookViews>
  <sheets>
    <sheet name="一般会計" sheetId="3" r:id="rId1"/>
    <sheet name="復興特別会計" sheetId="10" r:id="rId2"/>
    <sheet name="エネルギー対策特別会計" sheetId="12" r:id="rId3"/>
  </sheets>
  <definedNames>
    <definedName name="_xlnm._FilterDatabase" localSheetId="2" hidden="1">エネルギー対策特別会計!$A$5:$O$10</definedName>
    <definedName name="_xlnm._FilterDatabase" localSheetId="0" hidden="1">一般会計!$A$6:$O$114</definedName>
    <definedName name="_xlnm._FilterDatabase" localSheetId="1" hidden="1">復興特別会計!$A$5:$O$17</definedName>
    <definedName name="_xlnm.Database" localSheetId="2">#REF!</definedName>
    <definedName name="_xlnm.Database" localSheetId="1">#REF!</definedName>
    <definedName name="_xlnm.Database">#REF!</definedName>
    <definedName name="Database2" localSheetId="2">#REF!</definedName>
    <definedName name="Database2" localSheetId="1">#REF!</definedName>
    <definedName name="Database2">#REF!</definedName>
    <definedName name="_xlnm.Print_Area" localSheetId="2">エネルギー対策特別会計!$A$1:$O$10</definedName>
    <definedName name="_xlnm.Print_Area" localSheetId="0">一般会計!$A$1:$O$114</definedName>
    <definedName name="_xlnm.Print_Area" localSheetId="1">復興特別会計!$A$1:$O$17</definedName>
    <definedName name="歳出データ" localSheetId="2">#REF!</definedName>
    <definedName name="歳出データ" localSheetId="1">#REF!</definedName>
    <definedName name="歳出データ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0" i="12" l="1"/>
  <c r="J10" i="12"/>
  <c r="I10" i="12"/>
  <c r="N10" i="12" s="1"/>
  <c r="H9" i="12"/>
  <c r="M9" i="12" s="1"/>
  <c r="G9" i="12"/>
  <c r="F9" i="12"/>
  <c r="E9" i="12"/>
  <c r="J9" i="12" s="1"/>
  <c r="M8" i="12"/>
  <c r="H8" i="12"/>
  <c r="G8" i="12"/>
  <c r="F8" i="12"/>
  <c r="J8" i="12" s="1"/>
  <c r="E8" i="12"/>
  <c r="M7" i="12"/>
  <c r="J7" i="12"/>
  <c r="I7" i="12" s="1"/>
  <c r="N7" i="12" s="1"/>
  <c r="M6" i="12"/>
  <c r="J6" i="12"/>
  <c r="I6" i="12" s="1"/>
  <c r="N6" i="12" s="1"/>
  <c r="M6" i="10"/>
  <c r="M6" i="3"/>
  <c r="M15" i="10"/>
  <c r="J15" i="10"/>
  <c r="I15" i="10" s="1"/>
  <c r="N15" i="10" s="1"/>
  <c r="M14" i="10"/>
  <c r="J14" i="10"/>
  <c r="I14" i="10" s="1"/>
  <c r="N14" i="10" s="1"/>
  <c r="M13" i="10"/>
  <c r="J13" i="10"/>
  <c r="I13" i="10" s="1"/>
  <c r="N13" i="10" s="1"/>
  <c r="M12" i="10"/>
  <c r="J12" i="10"/>
  <c r="I12" i="10" s="1"/>
  <c r="N12" i="10" s="1"/>
  <c r="M11" i="10"/>
  <c r="J11" i="10"/>
  <c r="I11" i="10" s="1"/>
  <c r="N11" i="10" s="1"/>
  <c r="M100" i="3"/>
  <c r="J100" i="3"/>
  <c r="I100" i="3" s="1"/>
  <c r="N100" i="3" s="1"/>
  <c r="M99" i="3"/>
  <c r="J99" i="3"/>
  <c r="I99" i="3" s="1"/>
  <c r="N99" i="3" s="1"/>
  <c r="M98" i="3"/>
  <c r="J98" i="3"/>
  <c r="I98" i="3" s="1"/>
  <c r="N98" i="3" s="1"/>
  <c r="M97" i="3"/>
  <c r="J97" i="3"/>
  <c r="I97" i="3" s="1"/>
  <c r="N97" i="3" s="1"/>
  <c r="M96" i="3"/>
  <c r="J96" i="3"/>
  <c r="I96" i="3" s="1"/>
  <c r="N96" i="3" s="1"/>
  <c r="M95" i="3"/>
  <c r="J95" i="3"/>
  <c r="I95" i="3" s="1"/>
  <c r="N95" i="3" s="1"/>
  <c r="M94" i="3"/>
  <c r="J94" i="3"/>
  <c r="I94" i="3" s="1"/>
  <c r="N94" i="3" s="1"/>
  <c r="M93" i="3"/>
  <c r="J93" i="3"/>
  <c r="I93" i="3" s="1"/>
  <c r="N93" i="3" s="1"/>
  <c r="M92" i="3"/>
  <c r="J92" i="3"/>
  <c r="I92" i="3" s="1"/>
  <c r="N92" i="3" s="1"/>
  <c r="M91" i="3"/>
  <c r="J91" i="3"/>
  <c r="I91" i="3" s="1"/>
  <c r="N91" i="3" s="1"/>
  <c r="M16" i="10"/>
  <c r="M10" i="10"/>
  <c r="M9" i="10"/>
  <c r="M7" i="10"/>
  <c r="J16" i="10"/>
  <c r="J10" i="10"/>
  <c r="J9" i="10"/>
  <c r="I9" i="10" s="1"/>
  <c r="N9" i="10" s="1"/>
  <c r="J7" i="10"/>
  <c r="I7" i="10" s="1"/>
  <c r="N7" i="10" s="1"/>
  <c r="J6" i="10"/>
  <c r="I6" i="10" s="1"/>
  <c r="N6" i="10" s="1"/>
  <c r="I16" i="10"/>
  <c r="N16" i="10" s="1"/>
  <c r="I10" i="10"/>
  <c r="N10" i="10" s="1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7" i="3"/>
  <c r="J113" i="3"/>
  <c r="I113" i="3" s="1"/>
  <c r="N113" i="3" s="1"/>
  <c r="J112" i="3"/>
  <c r="I112" i="3" s="1"/>
  <c r="N112" i="3" s="1"/>
  <c r="J111" i="3"/>
  <c r="I111" i="3" s="1"/>
  <c r="N111" i="3" s="1"/>
  <c r="J110" i="3"/>
  <c r="J109" i="3"/>
  <c r="I109" i="3" s="1"/>
  <c r="N109" i="3" s="1"/>
  <c r="J108" i="3"/>
  <c r="I108" i="3" s="1"/>
  <c r="N108" i="3" s="1"/>
  <c r="J107" i="3"/>
  <c r="I107" i="3" s="1"/>
  <c r="N107" i="3" s="1"/>
  <c r="J106" i="3"/>
  <c r="I106" i="3" s="1"/>
  <c r="N106" i="3" s="1"/>
  <c r="J105" i="3"/>
  <c r="J104" i="3"/>
  <c r="I104" i="3" s="1"/>
  <c r="N104" i="3" s="1"/>
  <c r="J103" i="3"/>
  <c r="I103" i="3" s="1"/>
  <c r="N103" i="3" s="1"/>
  <c r="J102" i="3"/>
  <c r="I102" i="3" s="1"/>
  <c r="N102" i="3" s="1"/>
  <c r="J101" i="3"/>
  <c r="I101" i="3" s="1"/>
  <c r="N101" i="3" s="1"/>
  <c r="J90" i="3"/>
  <c r="I90" i="3" s="1"/>
  <c r="N90" i="3" s="1"/>
  <c r="J89" i="3"/>
  <c r="I89" i="3" s="1"/>
  <c r="N89" i="3" s="1"/>
  <c r="J88" i="3"/>
  <c r="I88" i="3" s="1"/>
  <c r="N88" i="3" s="1"/>
  <c r="J87" i="3"/>
  <c r="J86" i="3"/>
  <c r="I86" i="3" s="1"/>
  <c r="N86" i="3" s="1"/>
  <c r="J85" i="3"/>
  <c r="I85" i="3" s="1"/>
  <c r="N85" i="3" s="1"/>
  <c r="J84" i="3"/>
  <c r="J83" i="3"/>
  <c r="J82" i="3"/>
  <c r="I82" i="3" s="1"/>
  <c r="N82" i="3" s="1"/>
  <c r="J81" i="3"/>
  <c r="I81" i="3" s="1"/>
  <c r="N81" i="3" s="1"/>
  <c r="J80" i="3"/>
  <c r="I80" i="3" s="1"/>
  <c r="N80" i="3" s="1"/>
  <c r="J79" i="3"/>
  <c r="I79" i="3" s="1"/>
  <c r="N79" i="3" s="1"/>
  <c r="J78" i="3"/>
  <c r="I78" i="3" s="1"/>
  <c r="N78" i="3" s="1"/>
  <c r="J77" i="3"/>
  <c r="I77" i="3" s="1"/>
  <c r="N77" i="3" s="1"/>
  <c r="J76" i="3"/>
  <c r="I76" i="3" s="1"/>
  <c r="N76" i="3" s="1"/>
  <c r="J75" i="3"/>
  <c r="J74" i="3"/>
  <c r="I74" i="3" s="1"/>
  <c r="N74" i="3" s="1"/>
  <c r="J73" i="3"/>
  <c r="I73" i="3" s="1"/>
  <c r="N73" i="3" s="1"/>
  <c r="J72" i="3"/>
  <c r="I72" i="3" s="1"/>
  <c r="N72" i="3" s="1"/>
  <c r="J71" i="3"/>
  <c r="I71" i="3" s="1"/>
  <c r="N71" i="3" s="1"/>
  <c r="J70" i="3"/>
  <c r="I70" i="3" s="1"/>
  <c r="N70" i="3" s="1"/>
  <c r="J69" i="3"/>
  <c r="I69" i="3" s="1"/>
  <c r="N69" i="3" s="1"/>
  <c r="J68" i="3"/>
  <c r="J67" i="3"/>
  <c r="I67" i="3" s="1"/>
  <c r="N67" i="3" s="1"/>
  <c r="J66" i="3"/>
  <c r="I66" i="3" s="1"/>
  <c r="N66" i="3" s="1"/>
  <c r="J65" i="3"/>
  <c r="I65" i="3" s="1"/>
  <c r="N65" i="3" s="1"/>
  <c r="J64" i="3"/>
  <c r="I64" i="3" s="1"/>
  <c r="N64" i="3" s="1"/>
  <c r="J63" i="3"/>
  <c r="J62" i="3"/>
  <c r="I62" i="3" s="1"/>
  <c r="N62" i="3" s="1"/>
  <c r="J61" i="3"/>
  <c r="I61" i="3" s="1"/>
  <c r="N61" i="3" s="1"/>
  <c r="J60" i="3"/>
  <c r="I60" i="3" s="1"/>
  <c r="N60" i="3" s="1"/>
  <c r="J59" i="3"/>
  <c r="I59" i="3" s="1"/>
  <c r="N59" i="3" s="1"/>
  <c r="J58" i="3"/>
  <c r="I58" i="3" s="1"/>
  <c r="N58" i="3" s="1"/>
  <c r="J57" i="3"/>
  <c r="I57" i="3" s="1"/>
  <c r="N57" i="3" s="1"/>
  <c r="J56" i="3"/>
  <c r="I56" i="3" s="1"/>
  <c r="N56" i="3" s="1"/>
  <c r="J55" i="3"/>
  <c r="I55" i="3" s="1"/>
  <c r="N55" i="3" s="1"/>
  <c r="J54" i="3"/>
  <c r="I54" i="3" s="1"/>
  <c r="N54" i="3" s="1"/>
  <c r="J53" i="3"/>
  <c r="I53" i="3" s="1"/>
  <c r="N53" i="3" s="1"/>
  <c r="J52" i="3"/>
  <c r="I52" i="3" s="1"/>
  <c r="N52" i="3" s="1"/>
  <c r="J51" i="3"/>
  <c r="I51" i="3" s="1"/>
  <c r="N51" i="3" s="1"/>
  <c r="J50" i="3"/>
  <c r="I50" i="3" s="1"/>
  <c r="N50" i="3" s="1"/>
  <c r="J49" i="3"/>
  <c r="I49" i="3" s="1"/>
  <c r="N49" i="3" s="1"/>
  <c r="J48" i="3"/>
  <c r="I48" i="3" s="1"/>
  <c r="N48" i="3" s="1"/>
  <c r="J47" i="3"/>
  <c r="J46" i="3"/>
  <c r="I46" i="3" s="1"/>
  <c r="N46" i="3" s="1"/>
  <c r="J45" i="3"/>
  <c r="I45" i="3" s="1"/>
  <c r="N45" i="3" s="1"/>
  <c r="J44" i="3"/>
  <c r="I44" i="3" s="1"/>
  <c r="N44" i="3" s="1"/>
  <c r="J43" i="3"/>
  <c r="I43" i="3" s="1"/>
  <c r="N43" i="3" s="1"/>
  <c r="J42" i="3"/>
  <c r="I42" i="3" s="1"/>
  <c r="N42" i="3" s="1"/>
  <c r="J41" i="3"/>
  <c r="I41" i="3" s="1"/>
  <c r="N41" i="3" s="1"/>
  <c r="J40" i="3"/>
  <c r="I40" i="3" s="1"/>
  <c r="N40" i="3" s="1"/>
  <c r="J39" i="3"/>
  <c r="J38" i="3"/>
  <c r="I38" i="3" s="1"/>
  <c r="N38" i="3" s="1"/>
  <c r="J37" i="3"/>
  <c r="I37" i="3" s="1"/>
  <c r="N37" i="3" s="1"/>
  <c r="J36" i="3"/>
  <c r="I36" i="3" s="1"/>
  <c r="N36" i="3" s="1"/>
  <c r="J35" i="3"/>
  <c r="I35" i="3" s="1"/>
  <c r="N35" i="3" s="1"/>
  <c r="J34" i="3"/>
  <c r="I34" i="3" s="1"/>
  <c r="N34" i="3" s="1"/>
  <c r="J33" i="3"/>
  <c r="I33" i="3" s="1"/>
  <c r="N33" i="3" s="1"/>
  <c r="J32" i="3"/>
  <c r="I32" i="3" s="1"/>
  <c r="N32" i="3" s="1"/>
  <c r="J31" i="3"/>
  <c r="I31" i="3" s="1"/>
  <c r="N31" i="3" s="1"/>
  <c r="J30" i="3"/>
  <c r="I30" i="3" s="1"/>
  <c r="N30" i="3" s="1"/>
  <c r="J29" i="3"/>
  <c r="I29" i="3" s="1"/>
  <c r="N29" i="3" s="1"/>
  <c r="J28" i="3"/>
  <c r="I28" i="3" s="1"/>
  <c r="N28" i="3" s="1"/>
  <c r="J27" i="3"/>
  <c r="J26" i="3"/>
  <c r="I26" i="3" s="1"/>
  <c r="N26" i="3" s="1"/>
  <c r="J25" i="3"/>
  <c r="I25" i="3" s="1"/>
  <c r="N25" i="3" s="1"/>
  <c r="J24" i="3"/>
  <c r="I24" i="3" s="1"/>
  <c r="N24" i="3" s="1"/>
  <c r="J23" i="3"/>
  <c r="I23" i="3" s="1"/>
  <c r="N23" i="3" s="1"/>
  <c r="J22" i="3"/>
  <c r="I22" i="3" s="1"/>
  <c r="N22" i="3" s="1"/>
  <c r="J21" i="3"/>
  <c r="I21" i="3" s="1"/>
  <c r="N21" i="3" s="1"/>
  <c r="J20" i="3"/>
  <c r="I20" i="3" s="1"/>
  <c r="N20" i="3" s="1"/>
  <c r="J19" i="3"/>
  <c r="I19" i="3" s="1"/>
  <c r="N19" i="3" s="1"/>
  <c r="J18" i="3"/>
  <c r="I18" i="3" s="1"/>
  <c r="N18" i="3" s="1"/>
  <c r="J17" i="3"/>
  <c r="I17" i="3" s="1"/>
  <c r="N17" i="3" s="1"/>
  <c r="J16" i="3"/>
  <c r="I16" i="3" s="1"/>
  <c r="N16" i="3" s="1"/>
  <c r="J15" i="3"/>
  <c r="I15" i="3" s="1"/>
  <c r="N15" i="3" s="1"/>
  <c r="J14" i="3"/>
  <c r="I14" i="3" s="1"/>
  <c r="N14" i="3" s="1"/>
  <c r="J13" i="3"/>
  <c r="I13" i="3" s="1"/>
  <c r="N13" i="3" s="1"/>
  <c r="J12" i="3"/>
  <c r="I12" i="3" s="1"/>
  <c r="N12" i="3" s="1"/>
  <c r="J11" i="3"/>
  <c r="J10" i="3"/>
  <c r="I10" i="3" s="1"/>
  <c r="N10" i="3" s="1"/>
  <c r="J9" i="3"/>
  <c r="I9" i="3" s="1"/>
  <c r="N9" i="3" s="1"/>
  <c r="J8" i="3"/>
  <c r="I8" i="3" s="1"/>
  <c r="J7" i="3"/>
  <c r="I7" i="3" s="1"/>
  <c r="N7" i="3" s="1"/>
  <c r="J6" i="3"/>
  <c r="I6" i="3" s="1"/>
  <c r="N6" i="3" s="1"/>
  <c r="I110" i="3"/>
  <c r="N110" i="3" s="1"/>
  <c r="I105" i="3"/>
  <c r="N105" i="3" s="1"/>
  <c r="I87" i="3"/>
  <c r="N87" i="3" s="1"/>
  <c r="I84" i="3"/>
  <c r="N84" i="3" s="1"/>
  <c r="I83" i="3"/>
  <c r="N83" i="3" s="1"/>
  <c r="I75" i="3"/>
  <c r="N75" i="3" s="1"/>
  <c r="I68" i="3"/>
  <c r="N68" i="3" s="1"/>
  <c r="I63" i="3"/>
  <c r="N63" i="3" s="1"/>
  <c r="I47" i="3"/>
  <c r="N47" i="3" s="1"/>
  <c r="I39" i="3"/>
  <c r="N39" i="3" s="1"/>
  <c r="I27" i="3"/>
  <c r="N27" i="3" s="1"/>
  <c r="I11" i="3"/>
  <c r="N11" i="3" s="1"/>
  <c r="I8" i="12" l="1"/>
  <c r="N8" i="12" s="1"/>
  <c r="I9" i="12"/>
  <c r="N9" i="12" s="1"/>
  <c r="J8" i="10"/>
  <c r="I8" i="10" s="1"/>
  <c r="N8" i="10" l="1"/>
  <c r="M8" i="10"/>
  <c r="N8" i="3" l="1"/>
  <c r="M8" i="3"/>
</calcChain>
</file>

<file path=xl/sharedStrings.xml><?xml version="1.0" encoding="utf-8"?>
<sst xmlns="http://schemas.openxmlformats.org/spreadsheetml/2006/main" count="400" uniqueCount="93">
  <si>
    <t>計</t>
    <rPh sb="0" eb="1">
      <t>ケイ</t>
    </rPh>
    <phoneticPr fontId="9"/>
  </si>
  <si>
    <t>歳出予算現額</t>
  </si>
  <si>
    <t>第1四半期</t>
    <rPh sb="0" eb="1">
      <t>ダイ</t>
    </rPh>
    <rPh sb="2" eb="5">
      <t>シハンキ</t>
    </rPh>
    <phoneticPr fontId="12"/>
  </si>
  <si>
    <t>予算の支出状況の公表（庁費・旅費）　一般会計</t>
    <rPh sb="0" eb="2">
      <t>ヨサン</t>
    </rPh>
    <rPh sb="3" eb="5">
      <t>シシュツ</t>
    </rPh>
    <rPh sb="5" eb="7">
      <t>ジョウキョウ</t>
    </rPh>
    <rPh sb="8" eb="10">
      <t>コウヒョウ</t>
    </rPh>
    <rPh sb="11" eb="13">
      <t>チョウヒ</t>
    </rPh>
    <rPh sb="14" eb="16">
      <t>リョヒ</t>
    </rPh>
    <rPh sb="18" eb="20">
      <t>イッパン</t>
    </rPh>
    <rPh sb="20" eb="22">
      <t>カイケイ</t>
    </rPh>
    <phoneticPr fontId="12"/>
  </si>
  <si>
    <t>予算の支出状況の公表（庁費・旅費）　　東日本大震災復興特別会計</t>
    <rPh sb="0" eb="2">
      <t>ヨサン</t>
    </rPh>
    <rPh sb="3" eb="5">
      <t>シシュツ</t>
    </rPh>
    <rPh sb="5" eb="7">
      <t>ジョウキョウ</t>
    </rPh>
    <rPh sb="8" eb="10">
      <t>コウヒョウ</t>
    </rPh>
    <rPh sb="11" eb="13">
      <t>チョウヒ</t>
    </rPh>
    <rPh sb="14" eb="16">
      <t>リョヒ</t>
    </rPh>
    <phoneticPr fontId="12"/>
  </si>
  <si>
    <t>予算の支出状況の公表（庁費・旅費）　　エネルギー対策特別会計</t>
    <rPh sb="0" eb="2">
      <t>ヨサン</t>
    </rPh>
    <rPh sb="3" eb="5">
      <t>シシュツ</t>
    </rPh>
    <rPh sb="5" eb="7">
      <t>ジョウキョウ</t>
    </rPh>
    <rPh sb="8" eb="10">
      <t>コウヒョウ</t>
    </rPh>
    <rPh sb="11" eb="12">
      <t>チョウ</t>
    </rPh>
    <rPh sb="12" eb="13">
      <t>ヒ</t>
    </rPh>
    <rPh sb="14" eb="16">
      <t>リョヒ</t>
    </rPh>
    <rPh sb="24" eb="26">
      <t>タイサク</t>
    </rPh>
    <rPh sb="26" eb="28">
      <t>トクベツ</t>
    </rPh>
    <rPh sb="28" eb="30">
      <t>カイケイ</t>
    </rPh>
    <phoneticPr fontId="12"/>
  </si>
  <si>
    <t>組織・項・目</t>
    <rPh sb="0" eb="2">
      <t>ソシキ</t>
    </rPh>
    <rPh sb="3" eb="4">
      <t>コウ</t>
    </rPh>
    <rPh sb="5" eb="6">
      <t>モク</t>
    </rPh>
    <phoneticPr fontId="12"/>
  </si>
  <si>
    <t>第2四半期</t>
    <phoneticPr fontId="12"/>
  </si>
  <si>
    <t>第3四半期</t>
    <phoneticPr fontId="12"/>
  </si>
  <si>
    <t>支出済歳出額
累計
（B）</t>
    <rPh sb="0" eb="2">
      <t>シシュツ</t>
    </rPh>
    <rPh sb="2" eb="3">
      <t>ズ</t>
    </rPh>
    <rPh sb="3" eb="5">
      <t>サイシュツ</t>
    </rPh>
    <rPh sb="5" eb="6">
      <t>ガク</t>
    </rPh>
    <rPh sb="7" eb="9">
      <t>ルイケイ</t>
    </rPh>
    <phoneticPr fontId="9"/>
  </si>
  <si>
    <t>第4四半期
（出納整理期含）
③</t>
    <rPh sb="7" eb="9">
      <t>スイトウ</t>
    </rPh>
    <rPh sb="9" eb="11">
      <t>セイリ</t>
    </rPh>
    <rPh sb="11" eb="12">
      <t>キ</t>
    </rPh>
    <rPh sb="12" eb="13">
      <t>フクミ</t>
    </rPh>
    <phoneticPr fontId="12"/>
  </si>
  <si>
    <t>割合
④</t>
    <rPh sb="0" eb="2">
      <t>ワリアイ</t>
    </rPh>
    <phoneticPr fontId="12"/>
  </si>
  <si>
    <t>支出額
①－③</t>
    <rPh sb="2" eb="3">
      <t>ガク</t>
    </rPh>
    <phoneticPr fontId="12"/>
  </si>
  <si>
    <t>支出割合
②－④</t>
    <rPh sb="0" eb="2">
      <t>シシュツ</t>
    </rPh>
    <rPh sb="2" eb="4">
      <t>ワリアイ</t>
    </rPh>
    <phoneticPr fontId="12"/>
  </si>
  <si>
    <t>割合
（A/B）
②</t>
    <rPh sb="0" eb="2">
      <t>ワリアイ</t>
    </rPh>
    <phoneticPr fontId="12"/>
  </si>
  <si>
    <t>第４四半期の支出額及び支出割合が
前年度より増加した理由</t>
    <rPh sb="0" eb="1">
      <t>ダイ</t>
    </rPh>
    <rPh sb="2" eb="5">
      <t>シハンキ</t>
    </rPh>
    <rPh sb="9" eb="10">
      <t>オヨ</t>
    </rPh>
    <rPh sb="26" eb="28">
      <t>リユウ</t>
    </rPh>
    <phoneticPr fontId="12"/>
  </si>
  <si>
    <t>（単位：円）</t>
    <rPh sb="1" eb="3">
      <t>タンイ</t>
    </rPh>
    <rPh sb="4" eb="5">
      <t>エン</t>
    </rPh>
    <phoneticPr fontId="12"/>
  </si>
  <si>
    <t>第4四半期
（出納整理期含）
（A）　①</t>
    <rPh sb="7" eb="9">
      <t>スイトウ</t>
    </rPh>
    <rPh sb="9" eb="11">
      <t>セイリ</t>
    </rPh>
    <rPh sb="11" eb="12">
      <t>キ</t>
    </rPh>
    <rPh sb="12" eb="13">
      <t>フクミ</t>
    </rPh>
    <phoneticPr fontId="12"/>
  </si>
  <si>
    <t>６年度</t>
    <rPh sb="1" eb="3">
      <t>ネンド</t>
    </rPh>
    <phoneticPr fontId="12"/>
  </si>
  <si>
    <t>（参考：５年度）</t>
    <rPh sb="1" eb="3">
      <t>サンコウ</t>
    </rPh>
    <rPh sb="5" eb="7">
      <t>ネンド</t>
    </rPh>
    <rPh sb="6" eb="7">
      <t>ガンネン</t>
    </rPh>
    <phoneticPr fontId="12"/>
  </si>
  <si>
    <t>令和６年度第４四半期
－令和５年度第４四半期</t>
    <rPh sb="0" eb="2">
      <t>レイワ</t>
    </rPh>
    <rPh sb="12" eb="14">
      <t>レイワ</t>
    </rPh>
    <phoneticPr fontId="12"/>
  </si>
  <si>
    <t>（参考：令和５年度）</t>
    <rPh sb="1" eb="3">
      <t>サンコウ</t>
    </rPh>
    <rPh sb="4" eb="6">
      <t>レイワ</t>
    </rPh>
    <rPh sb="7" eb="9">
      <t>ネンド</t>
    </rPh>
    <phoneticPr fontId="12"/>
  </si>
  <si>
    <t>令和６年度第４四半期
－令和５年度第４四半期</t>
    <rPh sb="0" eb="2">
      <t>レイワ</t>
    </rPh>
    <rPh sb="12" eb="14">
      <t>レイワ</t>
    </rPh>
    <rPh sb="15" eb="17">
      <t>ネンド</t>
    </rPh>
    <phoneticPr fontId="12"/>
  </si>
  <si>
    <t/>
  </si>
  <si>
    <t>文部科学本省共通費</t>
  </si>
  <si>
    <t>職員旅費</t>
  </si>
  <si>
    <t>庁費</t>
  </si>
  <si>
    <t>情報処理業務庁費</t>
  </si>
  <si>
    <t>国会図書館支部庁費</t>
  </si>
  <si>
    <t>教育政策推進費</t>
  </si>
  <si>
    <t>高等学校卒業程度認定試験業務庁費</t>
  </si>
  <si>
    <t>教職員研修費</t>
  </si>
  <si>
    <t>初等中等教育振興費</t>
  </si>
  <si>
    <t>学習指導要領改訂等業務庁費</t>
  </si>
  <si>
    <t>高等教育振興費</t>
  </si>
  <si>
    <t>研究拠点形成等業務庁費</t>
  </si>
  <si>
    <t>私立学校振興費</t>
  </si>
  <si>
    <t>科学技術・学術政策推進費</t>
  </si>
  <si>
    <t>研究振興費</t>
  </si>
  <si>
    <t>研究開発推進費</t>
  </si>
  <si>
    <t>地球環境行動会議開催業務庁費</t>
  </si>
  <si>
    <t>科学技術イノベーション創造推進費</t>
  </si>
  <si>
    <t>南極地域観測事業費</t>
  </si>
  <si>
    <t>南極地域観測事業業務庁費</t>
  </si>
  <si>
    <t>情報通信技術調達等適正・効率化推進費</t>
  </si>
  <si>
    <t>国際交流・協力推進費</t>
  </si>
  <si>
    <t>政府開発援助職員旅費</t>
  </si>
  <si>
    <t>政府開発援助庁費</t>
  </si>
  <si>
    <t>政府開発援助留学生業務庁費</t>
  </si>
  <si>
    <t>文部科学本省所轄機関</t>
  </si>
  <si>
    <t>国立教育政策研究所</t>
  </si>
  <si>
    <t>試験研究費</t>
  </si>
  <si>
    <t>科学技術・学術政策研究所</t>
  </si>
  <si>
    <t>日本学士院</t>
  </si>
  <si>
    <t>スポーツ庁</t>
  </si>
  <si>
    <t>スポーツ庁共通費</t>
  </si>
  <si>
    <t>スポーツ振興費</t>
  </si>
  <si>
    <t>文化庁</t>
  </si>
  <si>
    <t>文化庁共通費</t>
  </si>
  <si>
    <t>文化庁施設費</t>
  </si>
  <si>
    <t>施設施工庁費</t>
  </si>
  <si>
    <t>文化振興費</t>
  </si>
  <si>
    <t>日本芸術院</t>
  </si>
  <si>
    <t>文化財保存事業費</t>
  </si>
  <si>
    <t>文化財保存施設整備費</t>
  </si>
  <si>
    <t>文化振興基盤整備費</t>
  </si>
  <si>
    <t>文化政策調査業務庁費</t>
  </si>
  <si>
    <t>国際観光旅客税財源観光振興費</t>
  </si>
  <si>
    <t>文化資源活用庁費</t>
  </si>
  <si>
    <t>文部科学本省</t>
    <phoneticPr fontId="12"/>
  </si>
  <si>
    <t>文部科学本省</t>
  </si>
  <si>
    <t>文部科学省共通費</t>
  </si>
  <si>
    <t>教育・科学技術等復興政策費</t>
  </si>
  <si>
    <t>教育振興助成職員旅費</t>
  </si>
  <si>
    <t>教育振興助成庁費</t>
  </si>
  <si>
    <t>原子力損害賠償業務庁費</t>
  </si>
  <si>
    <t>教職員研修費</t>
    <phoneticPr fontId="12"/>
  </si>
  <si>
    <t>電源開発促進勘定</t>
    <rPh sb="0" eb="8">
      <t>デンゲンカイハツソクシンカンジョウ</t>
    </rPh>
    <phoneticPr fontId="12"/>
  </si>
  <si>
    <t>事務取扱費</t>
    <rPh sb="0" eb="5">
      <t>ジムトリアツカイヒ</t>
    </rPh>
    <phoneticPr fontId="12"/>
  </si>
  <si>
    <t>職員旅費</t>
    <rPh sb="0" eb="4">
      <t>ショクインリョヒ</t>
    </rPh>
    <phoneticPr fontId="12"/>
  </si>
  <si>
    <t>庁費</t>
    <rPh sb="0" eb="2">
      <t>チョウヒ</t>
    </rPh>
    <phoneticPr fontId="12"/>
  </si>
  <si>
    <t>情報処理業務庁費</t>
    <rPh sb="0" eb="8">
      <t>ジョウホウショリギョウムチョウヒ</t>
    </rPh>
    <phoneticPr fontId="12"/>
  </si>
  <si>
    <t>地震火山調査研究推進業務庁費</t>
    <phoneticPr fontId="12"/>
  </si>
  <si>
    <t>事業実施に必要な出張用務等による増</t>
  </si>
  <si>
    <t>事業実施に必要な出張用務等による増</t>
    <phoneticPr fontId="12"/>
  </si>
  <si>
    <t>事業実施に必要な事務支援業務による増</t>
  </si>
  <si>
    <t>事業実施に必要な事務支援業務による増</t>
    <phoneticPr fontId="12"/>
  </si>
  <si>
    <t>事業実施に必要な請負業務等による増</t>
    <phoneticPr fontId="12"/>
  </si>
  <si>
    <t>事業実施に必要な会議設備及び事務支援業務による増</t>
    <phoneticPr fontId="12"/>
  </si>
  <si>
    <t xml:space="preserve">
事業実施に必要な請負業務等による増
事業実施に必要な事務支援業務による増</t>
    <phoneticPr fontId="12"/>
  </si>
  <si>
    <r>
      <t xml:space="preserve">
</t>
    </r>
    <r>
      <rPr>
        <sz val="11"/>
        <color theme="1"/>
        <rFont val="ＭＳ Ｐゴシック"/>
        <family val="3"/>
        <charset val="128"/>
        <scheme val="minor"/>
      </rPr>
      <t>事業実施に必要な出張用務等による増</t>
    </r>
    <phoneticPr fontId="12"/>
  </si>
  <si>
    <t>事業実施に必要な出張用務等による増</t>
    <rPh sb="12" eb="13">
      <t>トウ</t>
    </rPh>
    <phoneticPr fontId="12"/>
  </si>
  <si>
    <t>ボーリング調査実施時期による増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</si>
</sst>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;&quot;△ &quot;#,##0"/>
    <numFmt numFmtId="178" formatCode="0.0\p\t;&quot;△&quot;0.0\p\t"/>
    <numFmt numFmtId="179" formatCode="#,##0_ "/>
  </numFmts>
  <fonts count="3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D08B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73">
    <xf numFmtId="0" fontId="0" fillId="0" borderId="0"/>
    <xf numFmtId="0" fontId="8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0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22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23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13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8" fillId="4" borderId="0" applyNumberFormat="0" applyBorder="0" applyAlignment="0" applyProtection="0">
      <alignment vertical="center"/>
    </xf>
    <xf numFmtId="0" fontId="6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0" fillId="0" borderId="0"/>
    <xf numFmtId="0" fontId="5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121">
    <xf numFmtId="0" fontId="0" fillId="0" borderId="0" xfId="0"/>
    <xf numFmtId="0" fontId="10" fillId="0" borderId="0" xfId="1" applyFont="1">
      <alignment vertical="center"/>
    </xf>
    <xf numFmtId="176" fontId="10" fillId="0" borderId="3" xfId="62" applyNumberFormat="1" applyFont="1" applyFill="1" applyBorder="1" applyAlignment="1">
      <alignment vertical="center" shrinkToFit="1"/>
    </xf>
    <xf numFmtId="0" fontId="0" fillId="0" borderId="32" xfId="1" applyFont="1" applyBorder="1" applyAlignment="1">
      <alignment vertical="center" wrapText="1"/>
    </xf>
    <xf numFmtId="0" fontId="32" fillId="0" borderId="0" xfId="1" applyFont="1">
      <alignment vertical="center"/>
    </xf>
    <xf numFmtId="0" fontId="32" fillId="0" borderId="0" xfId="1" applyFont="1" applyAlignment="1">
      <alignment vertical="center" shrinkToFit="1"/>
    </xf>
    <xf numFmtId="176" fontId="32" fillId="0" borderId="3" xfId="62" applyNumberFormat="1" applyFont="1" applyFill="1" applyBorder="1" applyAlignment="1">
      <alignment horizontal="right" vertical="center" shrinkToFit="1"/>
    </xf>
    <xf numFmtId="0" fontId="32" fillId="0" borderId="32" xfId="1" applyFont="1" applyBorder="1" applyAlignment="1">
      <alignment vertical="center" wrapText="1"/>
    </xf>
    <xf numFmtId="0" fontId="32" fillId="0" borderId="0" xfId="1" applyFont="1" applyAlignment="1">
      <alignment horizontal="center" vertical="center"/>
    </xf>
    <xf numFmtId="0" fontId="10" fillId="0" borderId="0" xfId="1" applyFont="1" applyAlignment="1">
      <alignment vertical="center" shrinkToFit="1"/>
    </xf>
    <xf numFmtId="0" fontId="0" fillId="0" borderId="0" xfId="1" applyFont="1">
      <alignment vertical="center"/>
    </xf>
    <xf numFmtId="177" fontId="32" fillId="0" borderId="0" xfId="1" applyNumberFormat="1" applyFont="1">
      <alignment vertical="center"/>
    </xf>
    <xf numFmtId="177" fontId="32" fillId="0" borderId="20" xfId="1" applyNumberFormat="1" applyFont="1" applyBorder="1" applyAlignment="1">
      <alignment horizontal="center" vertical="center"/>
    </xf>
    <xf numFmtId="177" fontId="32" fillId="0" borderId="2" xfId="1" applyNumberFormat="1" applyFont="1" applyBorder="1" applyAlignment="1">
      <alignment horizontal="center" vertical="center" wrapText="1"/>
    </xf>
    <xf numFmtId="177" fontId="32" fillId="0" borderId="2" xfId="0" applyNumberFormat="1" applyFont="1" applyBorder="1" applyAlignment="1">
      <alignment horizontal="center" vertical="center"/>
    </xf>
    <xf numFmtId="177" fontId="32" fillId="0" borderId="3" xfId="1" applyNumberFormat="1" applyFont="1" applyBorder="1" applyAlignment="1">
      <alignment horizontal="right" vertical="center" shrinkToFit="1"/>
    </xf>
    <xf numFmtId="177" fontId="32" fillId="0" borderId="34" xfId="1" applyNumberFormat="1" applyFont="1" applyBorder="1" applyAlignment="1">
      <alignment horizontal="right" vertical="center" shrinkToFit="1"/>
    </xf>
    <xf numFmtId="178" fontId="32" fillId="0" borderId="0" xfId="1" applyNumberFormat="1" applyFont="1">
      <alignment vertical="center"/>
    </xf>
    <xf numFmtId="178" fontId="32" fillId="0" borderId="20" xfId="1" applyNumberFormat="1" applyFont="1" applyBorder="1" applyAlignment="1">
      <alignment horizontal="center" vertical="center"/>
    </xf>
    <xf numFmtId="178" fontId="32" fillId="0" borderId="2" xfId="1" applyNumberFormat="1" applyFont="1" applyBorder="1" applyAlignment="1">
      <alignment horizontal="center" vertical="center" wrapText="1"/>
    </xf>
    <xf numFmtId="178" fontId="32" fillId="0" borderId="3" xfId="1" applyNumberFormat="1" applyFont="1" applyBorder="1">
      <alignment vertical="center"/>
    </xf>
    <xf numFmtId="178" fontId="10" fillId="0" borderId="0" xfId="1" applyNumberFormat="1" applyFont="1">
      <alignment vertical="center"/>
    </xf>
    <xf numFmtId="178" fontId="10" fillId="0" borderId="3" xfId="1" applyNumberFormat="1" applyFont="1" applyBorder="1">
      <alignment vertical="center"/>
    </xf>
    <xf numFmtId="0" fontId="32" fillId="0" borderId="0" xfId="1" applyFont="1" applyAlignment="1">
      <alignment vertical="center" wrapText="1"/>
    </xf>
    <xf numFmtId="0" fontId="32" fillId="0" borderId="25" xfId="1" applyFont="1" applyBorder="1" applyAlignment="1">
      <alignment horizontal="center" vertical="center" wrapText="1"/>
    </xf>
    <xf numFmtId="0" fontId="32" fillId="0" borderId="0" xfId="1" applyFont="1" applyAlignment="1">
      <alignment horizontal="right" vertical="center" wrapText="1"/>
    </xf>
    <xf numFmtId="177" fontId="10" fillId="0" borderId="0" xfId="1" applyNumberFormat="1" applyFont="1">
      <alignment vertical="center"/>
    </xf>
    <xf numFmtId="177" fontId="30" fillId="0" borderId="3" xfId="1" applyNumberFormat="1" applyFont="1" applyBorder="1" applyAlignment="1">
      <alignment horizontal="right" vertical="center" shrinkToFit="1"/>
    </xf>
    <xf numFmtId="0" fontId="10" fillId="0" borderId="0" xfId="1" applyFont="1" applyAlignment="1">
      <alignment vertical="center" wrapText="1"/>
    </xf>
    <xf numFmtId="0" fontId="0" fillId="0" borderId="0" xfId="1" applyFont="1" applyAlignment="1">
      <alignment horizontal="right" vertical="center" wrapText="1"/>
    </xf>
    <xf numFmtId="0" fontId="10" fillId="0" borderId="32" xfId="1" applyFont="1" applyBorder="1" applyAlignment="1">
      <alignment vertical="center" wrapText="1"/>
    </xf>
    <xf numFmtId="176" fontId="0" fillId="0" borderId="3" xfId="62" applyNumberFormat="1" applyFont="1" applyFill="1" applyBorder="1" applyAlignment="1">
      <alignment vertical="center" shrinkToFit="1"/>
    </xf>
    <xf numFmtId="0" fontId="10" fillId="0" borderId="31" xfId="1" applyFont="1" applyBorder="1" applyAlignment="1">
      <alignment vertical="center" wrapText="1"/>
    </xf>
    <xf numFmtId="0" fontId="10" fillId="0" borderId="4" xfId="1" applyFont="1" applyBorder="1" applyAlignment="1">
      <alignment vertical="center" wrapText="1"/>
    </xf>
    <xf numFmtId="0" fontId="0" fillId="0" borderId="4" xfId="1" applyFont="1" applyBorder="1" applyAlignment="1">
      <alignment vertical="center" wrapText="1" shrinkToFit="1"/>
    </xf>
    <xf numFmtId="177" fontId="10" fillId="0" borderId="3" xfId="1" applyNumberFormat="1" applyFont="1" applyBorder="1" applyAlignment="1">
      <alignment horizontal="right" vertical="center" shrinkToFit="1"/>
    </xf>
    <xf numFmtId="0" fontId="0" fillId="0" borderId="35" xfId="1" applyFont="1" applyBorder="1" applyAlignment="1">
      <alignment vertical="center" wrapText="1"/>
    </xf>
    <xf numFmtId="179" fontId="30" fillId="0" borderId="3" xfId="1" applyNumberFormat="1" applyFont="1" applyBorder="1" applyAlignment="1">
      <alignment horizontal="right" vertical="center" shrinkToFit="1"/>
    </xf>
    <xf numFmtId="0" fontId="4" fillId="0" borderId="36" xfId="72" applyBorder="1">
      <alignment vertical="center"/>
    </xf>
    <xf numFmtId="38" fontId="4" fillId="0" borderId="36" xfId="71" applyFont="1" applyBorder="1">
      <alignment vertical="center"/>
    </xf>
    <xf numFmtId="38" fontId="3" fillId="0" borderId="36" xfId="71" applyFont="1" applyBorder="1">
      <alignment vertical="center"/>
    </xf>
    <xf numFmtId="0" fontId="32" fillId="24" borderId="32" xfId="1" applyFont="1" applyFill="1" applyBorder="1" applyAlignment="1">
      <alignment vertical="center" wrapText="1"/>
    </xf>
    <xf numFmtId="0" fontId="32" fillId="24" borderId="30" xfId="1" applyFont="1" applyFill="1" applyBorder="1" applyAlignment="1">
      <alignment vertical="center" wrapText="1"/>
    </xf>
    <xf numFmtId="0" fontId="2" fillId="0" borderId="36" xfId="72" applyFont="1" applyBorder="1">
      <alignment vertical="center"/>
    </xf>
    <xf numFmtId="176" fontId="33" fillId="24" borderId="3" xfId="62" applyNumberFormat="1" applyFont="1" applyFill="1" applyBorder="1" applyAlignment="1">
      <alignment vertical="center" shrinkToFit="1"/>
    </xf>
    <xf numFmtId="0" fontId="34" fillId="24" borderId="32" xfId="1" applyFont="1" applyFill="1" applyBorder="1" applyAlignment="1">
      <alignment vertical="center" wrapText="1" shrinkToFit="1"/>
    </xf>
    <xf numFmtId="0" fontId="10" fillId="25" borderId="4" xfId="1" applyFont="1" applyFill="1" applyBorder="1" applyAlignment="1">
      <alignment vertical="center" wrapText="1" shrinkToFit="1"/>
    </xf>
    <xf numFmtId="177" fontId="30" fillId="25" borderId="3" xfId="1" applyNumberFormat="1" applyFont="1" applyFill="1" applyBorder="1" applyAlignment="1">
      <alignment horizontal="right" vertical="center" shrinkToFit="1"/>
    </xf>
    <xf numFmtId="176" fontId="32" fillId="25" borderId="3" xfId="62" applyNumberFormat="1" applyFont="1" applyFill="1" applyBorder="1" applyAlignment="1">
      <alignment horizontal="right" vertical="center" shrinkToFit="1"/>
    </xf>
    <xf numFmtId="179" fontId="30" fillId="25" borderId="3" xfId="1" applyNumberFormat="1" applyFont="1" applyFill="1" applyBorder="1" applyAlignment="1">
      <alignment horizontal="right" vertical="center" shrinkToFit="1"/>
    </xf>
    <xf numFmtId="176" fontId="10" fillId="25" borderId="3" xfId="62" applyNumberFormat="1" applyFont="1" applyFill="1" applyBorder="1" applyAlignment="1">
      <alignment vertical="center" shrinkToFit="1"/>
    </xf>
    <xf numFmtId="177" fontId="10" fillId="25" borderId="3" xfId="1" applyNumberFormat="1" applyFont="1" applyFill="1" applyBorder="1" applyAlignment="1">
      <alignment horizontal="right" vertical="center" shrinkToFit="1"/>
    </xf>
    <xf numFmtId="178" fontId="10" fillId="25" borderId="3" xfId="1" applyNumberFormat="1" applyFont="1" applyFill="1" applyBorder="1">
      <alignment vertical="center"/>
    </xf>
    <xf numFmtId="0" fontId="0" fillId="25" borderId="31" xfId="1" applyFont="1" applyFill="1" applyBorder="1">
      <alignment vertical="center"/>
    </xf>
    <xf numFmtId="0" fontId="10" fillId="25" borderId="4" xfId="1" applyFont="1" applyFill="1" applyBorder="1" applyAlignment="1">
      <alignment vertical="center" wrapText="1"/>
    </xf>
    <xf numFmtId="0" fontId="0" fillId="26" borderId="4" xfId="1" applyFont="1" applyFill="1" applyBorder="1">
      <alignment vertical="center"/>
    </xf>
    <xf numFmtId="0" fontId="10" fillId="26" borderId="4" xfId="1" applyFont="1" applyFill="1" applyBorder="1" applyAlignment="1">
      <alignment vertical="center" wrapText="1" shrinkToFit="1"/>
    </xf>
    <xf numFmtId="177" fontId="30" fillId="26" borderId="3" xfId="1" applyNumberFormat="1" applyFont="1" applyFill="1" applyBorder="1" applyAlignment="1">
      <alignment horizontal="right" vertical="center" shrinkToFit="1"/>
    </xf>
    <xf numFmtId="176" fontId="32" fillId="26" borderId="3" xfId="62" applyNumberFormat="1" applyFont="1" applyFill="1" applyBorder="1" applyAlignment="1">
      <alignment horizontal="right" vertical="center" shrinkToFit="1"/>
    </xf>
    <xf numFmtId="179" fontId="30" fillId="26" borderId="3" xfId="1" applyNumberFormat="1" applyFont="1" applyFill="1" applyBorder="1" applyAlignment="1">
      <alignment horizontal="right" vertical="center" shrinkToFit="1"/>
    </xf>
    <xf numFmtId="176" fontId="33" fillId="26" borderId="3" xfId="62" applyNumberFormat="1" applyFont="1" applyFill="1" applyBorder="1" applyAlignment="1">
      <alignment vertical="center" shrinkToFit="1"/>
    </xf>
    <xf numFmtId="177" fontId="10" fillId="26" borderId="3" xfId="1" applyNumberFormat="1" applyFont="1" applyFill="1" applyBorder="1" applyAlignment="1">
      <alignment horizontal="right" vertical="center" shrinkToFit="1"/>
    </xf>
    <xf numFmtId="178" fontId="10" fillId="26" borderId="3" xfId="1" applyNumberFormat="1" applyFont="1" applyFill="1" applyBorder="1">
      <alignment vertical="center"/>
    </xf>
    <xf numFmtId="0" fontId="1" fillId="0" borderId="36" xfId="72" applyFont="1" applyBorder="1">
      <alignment vertical="center"/>
    </xf>
    <xf numFmtId="0" fontId="29" fillId="0" borderId="32" xfId="1" applyFont="1" applyBorder="1" applyAlignment="1">
      <alignment vertical="center" wrapText="1"/>
    </xf>
    <xf numFmtId="0" fontId="29" fillId="0" borderId="32" xfId="1" applyFont="1" applyBorder="1" applyAlignment="1">
      <alignment vertical="center" wrapText="1" shrinkToFit="1"/>
    </xf>
    <xf numFmtId="0" fontId="35" fillId="0" borderId="32" xfId="1" applyFont="1" applyBorder="1" applyAlignment="1">
      <alignment vertical="center" wrapText="1"/>
    </xf>
    <xf numFmtId="0" fontId="4" fillId="0" borderId="37" xfId="72" applyBorder="1">
      <alignment vertical="center"/>
    </xf>
    <xf numFmtId="0" fontId="4" fillId="0" borderId="38" xfId="72" applyBorder="1">
      <alignment vertical="center"/>
    </xf>
    <xf numFmtId="0" fontId="4" fillId="0" borderId="39" xfId="72" applyBorder="1">
      <alignment vertical="center"/>
    </xf>
    <xf numFmtId="38" fontId="4" fillId="0" borderId="39" xfId="71" applyFont="1" applyBorder="1">
      <alignment vertical="center"/>
    </xf>
    <xf numFmtId="176" fontId="32" fillId="0" borderId="40" xfId="62" applyNumberFormat="1" applyFont="1" applyFill="1" applyBorder="1" applyAlignment="1">
      <alignment horizontal="right" vertical="center" shrinkToFit="1"/>
    </xf>
    <xf numFmtId="177" fontId="32" fillId="0" borderId="40" xfId="1" applyNumberFormat="1" applyFont="1" applyBorder="1" applyAlignment="1">
      <alignment horizontal="right" vertical="center" shrinkToFit="1"/>
    </xf>
    <xf numFmtId="178" fontId="32" fillId="0" borderId="40" xfId="1" applyNumberFormat="1" applyFont="1" applyBorder="1">
      <alignment vertical="center"/>
    </xf>
    <xf numFmtId="0" fontId="32" fillId="0" borderId="41" xfId="1" applyFont="1" applyBorder="1" applyAlignment="1">
      <alignment vertical="center" wrapText="1"/>
    </xf>
    <xf numFmtId="38" fontId="3" fillId="0" borderId="39" xfId="71" applyFont="1" applyBorder="1">
      <alignment vertical="center"/>
    </xf>
    <xf numFmtId="177" fontId="30" fillId="0" borderId="40" xfId="1" applyNumberFormat="1" applyFont="1" applyBorder="1" applyAlignment="1">
      <alignment horizontal="right" vertical="center" shrinkToFit="1"/>
    </xf>
    <xf numFmtId="176" fontId="10" fillId="0" borderId="40" xfId="62" applyNumberFormat="1" applyFont="1" applyFill="1" applyBorder="1" applyAlignment="1">
      <alignment vertical="center" shrinkToFit="1"/>
    </xf>
    <xf numFmtId="177" fontId="10" fillId="0" borderId="40" xfId="1" applyNumberFormat="1" applyFont="1" applyBorder="1" applyAlignment="1">
      <alignment horizontal="right" vertical="center" shrinkToFit="1"/>
    </xf>
    <xf numFmtId="178" fontId="10" fillId="0" borderId="40" xfId="1" applyNumberFormat="1" applyFont="1" applyBorder="1">
      <alignment vertical="center"/>
    </xf>
    <xf numFmtId="0" fontId="0" fillId="24" borderId="41" xfId="1" applyFont="1" applyFill="1" applyBorder="1" applyAlignment="1">
      <alignment vertical="center" wrapText="1"/>
    </xf>
    <xf numFmtId="0" fontId="10" fillId="0" borderId="20" xfId="1" applyFont="1" applyBorder="1" applyAlignment="1">
      <alignment vertical="center" wrapText="1"/>
    </xf>
    <xf numFmtId="0" fontId="0" fillId="0" borderId="20" xfId="1" applyFont="1" applyBorder="1" applyAlignment="1">
      <alignment vertical="center" wrapText="1" shrinkToFit="1"/>
    </xf>
    <xf numFmtId="177" fontId="30" fillId="0" borderId="20" xfId="1" applyNumberFormat="1" applyFont="1" applyBorder="1" applyAlignment="1">
      <alignment horizontal="right" vertical="center" shrinkToFit="1"/>
    </xf>
    <xf numFmtId="176" fontId="32" fillId="0" borderId="20" xfId="62" applyNumberFormat="1" applyFont="1" applyFill="1" applyBorder="1" applyAlignment="1">
      <alignment horizontal="right" vertical="center" shrinkToFit="1"/>
    </xf>
    <xf numFmtId="176" fontId="10" fillId="0" borderId="20" xfId="62" applyNumberFormat="1" applyFont="1" applyFill="1" applyBorder="1" applyAlignment="1">
      <alignment vertical="center" shrinkToFit="1"/>
    </xf>
    <xf numFmtId="177" fontId="10" fillId="0" borderId="20" xfId="1" applyNumberFormat="1" applyFont="1" applyBorder="1" applyAlignment="1">
      <alignment horizontal="right" vertical="center" shrinkToFit="1"/>
    </xf>
    <xf numFmtId="178" fontId="10" fillId="0" borderId="20" xfId="1" applyNumberFormat="1" applyFont="1" applyBorder="1">
      <alignment vertical="center"/>
    </xf>
    <xf numFmtId="0" fontId="0" fillId="0" borderId="20" xfId="1" applyFont="1" applyBorder="1" applyAlignment="1">
      <alignment vertical="center" wrapText="1"/>
    </xf>
    <xf numFmtId="0" fontId="31" fillId="0" borderId="20" xfId="1" applyFont="1" applyBorder="1" applyAlignment="1">
      <alignment vertical="center" wrapText="1"/>
    </xf>
    <xf numFmtId="177" fontId="32" fillId="0" borderId="20" xfId="1" applyNumberFormat="1" applyFont="1" applyBorder="1" applyAlignment="1">
      <alignment horizontal="right" vertical="center" shrinkToFit="1"/>
    </xf>
    <xf numFmtId="178" fontId="32" fillId="0" borderId="20" xfId="1" applyNumberFormat="1" applyFont="1" applyBorder="1">
      <alignment vertical="center"/>
    </xf>
    <xf numFmtId="0" fontId="32" fillId="0" borderId="20" xfId="1" applyFont="1" applyBorder="1" applyAlignment="1">
      <alignment vertical="center" wrapText="1"/>
    </xf>
    <xf numFmtId="0" fontId="10" fillId="0" borderId="42" xfId="1" applyFont="1" applyBorder="1" applyAlignment="1">
      <alignment vertical="center" wrapText="1"/>
    </xf>
    <xf numFmtId="0" fontId="0" fillId="0" borderId="43" xfId="1" applyFont="1" applyBorder="1" applyAlignment="1">
      <alignment vertical="center" wrapText="1"/>
    </xf>
    <xf numFmtId="0" fontId="0" fillId="0" borderId="43" xfId="1" applyFont="1" applyBorder="1" applyAlignment="1">
      <alignment vertical="center" wrapText="1" shrinkToFit="1"/>
    </xf>
    <xf numFmtId="179" fontId="30" fillId="0" borderId="40" xfId="1" applyNumberFormat="1" applyFont="1" applyBorder="1" applyAlignment="1">
      <alignment horizontal="right" vertical="center" shrinkToFit="1"/>
    </xf>
    <xf numFmtId="176" fontId="33" fillId="24" borderId="40" xfId="62" applyNumberFormat="1" applyFont="1" applyFill="1" applyBorder="1" applyAlignment="1">
      <alignment vertical="center" shrinkToFit="1"/>
    </xf>
    <xf numFmtId="0" fontId="10" fillId="0" borderId="41" xfId="1" applyFont="1" applyBorder="1" applyAlignment="1">
      <alignment vertical="center" wrapText="1"/>
    </xf>
    <xf numFmtId="177" fontId="32" fillId="0" borderId="22" xfId="0" applyNumberFormat="1" applyFont="1" applyBorder="1" applyAlignment="1">
      <alignment horizontal="center" vertical="center"/>
    </xf>
    <xf numFmtId="177" fontId="32" fillId="0" borderId="2" xfId="0" applyNumberFormat="1" applyFont="1" applyBorder="1" applyAlignment="1">
      <alignment horizontal="center" vertical="center"/>
    </xf>
    <xf numFmtId="0" fontId="32" fillId="0" borderId="19" xfId="1" applyFont="1" applyBorder="1" applyAlignment="1">
      <alignment horizontal="center" vertical="center" shrinkToFit="1"/>
    </xf>
    <xf numFmtId="0" fontId="32" fillId="0" borderId="20" xfId="1" applyFont="1" applyBorder="1" applyAlignment="1">
      <alignment horizontal="center" vertical="center" shrinkToFit="1"/>
    </xf>
    <xf numFmtId="0" fontId="32" fillId="0" borderId="21" xfId="1" applyFont="1" applyBorder="1" applyAlignment="1">
      <alignment horizontal="center" vertical="center" shrinkToFit="1"/>
    </xf>
    <xf numFmtId="0" fontId="32" fillId="0" borderId="26" xfId="1" applyFont="1" applyBorder="1" applyAlignment="1">
      <alignment horizontal="center" vertical="center" shrinkToFit="1"/>
    </xf>
    <xf numFmtId="0" fontId="32" fillId="0" borderId="0" xfId="1" applyFont="1" applyAlignment="1">
      <alignment horizontal="center" vertical="center" shrinkToFit="1"/>
    </xf>
    <xf numFmtId="0" fontId="32" fillId="0" borderId="8" xfId="1" applyFont="1" applyBorder="1" applyAlignment="1">
      <alignment horizontal="center" vertical="center" shrinkToFit="1"/>
    </xf>
    <xf numFmtId="0" fontId="32" fillId="0" borderId="29" xfId="1" applyFont="1" applyBorder="1" applyAlignment="1">
      <alignment horizontal="center" vertical="center" shrinkToFit="1"/>
    </xf>
    <xf numFmtId="0" fontId="32" fillId="0" borderId="6" xfId="1" applyFont="1" applyBorder="1" applyAlignment="1">
      <alignment horizontal="center" vertical="center" shrinkToFit="1"/>
    </xf>
    <xf numFmtId="0" fontId="32" fillId="0" borderId="5" xfId="1" applyFont="1" applyBorder="1" applyAlignment="1">
      <alignment horizontal="center" vertical="center" shrinkToFit="1"/>
    </xf>
    <xf numFmtId="0" fontId="32" fillId="0" borderId="27" xfId="1" applyFont="1" applyBorder="1" applyAlignment="1">
      <alignment horizontal="center" vertical="center" wrapText="1"/>
    </xf>
    <xf numFmtId="0" fontId="32" fillId="0" borderId="33" xfId="1" applyFont="1" applyBorder="1" applyAlignment="1">
      <alignment horizontal="center" vertical="center" wrapText="1"/>
    </xf>
    <xf numFmtId="0" fontId="32" fillId="0" borderId="28" xfId="1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/>
    </xf>
    <xf numFmtId="177" fontId="32" fillId="0" borderId="2" xfId="0" applyNumberFormat="1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2" xfId="1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</cellXfs>
  <cellStyles count="73">
    <cellStyle name="20% - アクセント 1 2" xfId="2" xr:uid="{00000000-0005-0000-0000-000000000000}"/>
    <cellStyle name="20% - アクセント 2 2" xfId="3" xr:uid="{00000000-0005-0000-0000-000001000000}"/>
    <cellStyle name="20% - アクセント 3 2" xfId="4" xr:uid="{00000000-0005-0000-0000-000002000000}"/>
    <cellStyle name="20% - アクセント 4 2" xfId="5" xr:uid="{00000000-0005-0000-0000-000003000000}"/>
    <cellStyle name="20% - アクセント 5 2" xfId="6" xr:uid="{00000000-0005-0000-0000-000004000000}"/>
    <cellStyle name="20% - アクセント 6 2" xfId="7" xr:uid="{00000000-0005-0000-0000-000005000000}"/>
    <cellStyle name="40% - アクセント 1 2" xfId="8" xr:uid="{00000000-0005-0000-0000-000006000000}"/>
    <cellStyle name="40% - アクセント 2 2" xfId="9" xr:uid="{00000000-0005-0000-0000-000007000000}"/>
    <cellStyle name="40% - アクセント 3 2" xfId="10" xr:uid="{00000000-0005-0000-0000-000008000000}"/>
    <cellStyle name="40% - アクセント 4 2" xfId="11" xr:uid="{00000000-0005-0000-0000-000009000000}"/>
    <cellStyle name="40% - アクセント 5 2" xfId="12" xr:uid="{00000000-0005-0000-0000-00000A000000}"/>
    <cellStyle name="40% - アクセント 6 2" xfId="13" xr:uid="{00000000-0005-0000-0000-00000B000000}"/>
    <cellStyle name="60% - アクセント 1 2" xfId="14" xr:uid="{00000000-0005-0000-0000-00000C000000}"/>
    <cellStyle name="60% - アクセント 2 2" xfId="15" xr:uid="{00000000-0005-0000-0000-00000D000000}"/>
    <cellStyle name="60% - アクセント 3 2" xfId="16" xr:uid="{00000000-0005-0000-0000-00000E000000}"/>
    <cellStyle name="60% - アクセント 4 2" xfId="17" xr:uid="{00000000-0005-0000-0000-00000F000000}"/>
    <cellStyle name="60% - アクセント 5 2" xfId="18" xr:uid="{00000000-0005-0000-0000-000010000000}"/>
    <cellStyle name="60% - アクセント 6 2" xfId="19" xr:uid="{00000000-0005-0000-0000-000011000000}"/>
    <cellStyle name="アクセント 1 2" xfId="20" xr:uid="{00000000-0005-0000-0000-000012000000}"/>
    <cellStyle name="アクセント 2 2" xfId="21" xr:uid="{00000000-0005-0000-0000-000013000000}"/>
    <cellStyle name="アクセント 3 2" xfId="22" xr:uid="{00000000-0005-0000-0000-000014000000}"/>
    <cellStyle name="アクセント 4 2" xfId="23" xr:uid="{00000000-0005-0000-0000-000015000000}"/>
    <cellStyle name="アクセント 5 2" xfId="24" xr:uid="{00000000-0005-0000-0000-000016000000}"/>
    <cellStyle name="アクセント 6 2" xfId="25" xr:uid="{00000000-0005-0000-0000-000017000000}"/>
    <cellStyle name="タイトル 2" xfId="26" xr:uid="{00000000-0005-0000-0000-000018000000}"/>
    <cellStyle name="チェック セル 2" xfId="27" xr:uid="{00000000-0005-0000-0000-000019000000}"/>
    <cellStyle name="どちらでもない 2" xfId="28" xr:uid="{00000000-0005-0000-0000-00001A000000}"/>
    <cellStyle name="パーセント" xfId="62" builtinId="5"/>
    <cellStyle name="パーセント 2" xfId="70" xr:uid="{00000000-0005-0000-0000-00001C000000}"/>
    <cellStyle name="メモ 2" xfId="29" xr:uid="{00000000-0005-0000-0000-00001D000000}"/>
    <cellStyle name="リンク セル 2" xfId="30" xr:uid="{00000000-0005-0000-0000-00001E000000}"/>
    <cellStyle name="悪い 2" xfId="31" xr:uid="{00000000-0005-0000-0000-00001F000000}"/>
    <cellStyle name="計算 2" xfId="32" xr:uid="{00000000-0005-0000-0000-000020000000}"/>
    <cellStyle name="警告文 2" xfId="33" xr:uid="{00000000-0005-0000-0000-000021000000}"/>
    <cellStyle name="桁区切り" xfId="71" builtinId="6"/>
    <cellStyle name="桁区切り 2" xfId="34" xr:uid="{00000000-0005-0000-0000-000022000000}"/>
    <cellStyle name="桁区切り 2 2" xfId="64" xr:uid="{00000000-0005-0000-0000-000023000000}"/>
    <cellStyle name="桁区切り 3" xfId="35" xr:uid="{00000000-0005-0000-0000-000024000000}"/>
    <cellStyle name="桁区切り 3 2" xfId="65" xr:uid="{00000000-0005-0000-0000-000025000000}"/>
    <cellStyle name="桁区切り 4" xfId="66" xr:uid="{00000000-0005-0000-0000-000026000000}"/>
    <cellStyle name="桁区切り 5" xfId="67" xr:uid="{00000000-0005-0000-0000-000027000000}"/>
    <cellStyle name="見出し 1 2" xfId="36" xr:uid="{00000000-0005-0000-0000-000028000000}"/>
    <cellStyle name="見出し 2 2" xfId="37" xr:uid="{00000000-0005-0000-0000-000029000000}"/>
    <cellStyle name="見出し 3 2" xfId="38" xr:uid="{00000000-0005-0000-0000-00002A000000}"/>
    <cellStyle name="見出し 4 2" xfId="39" xr:uid="{00000000-0005-0000-0000-00002B000000}"/>
    <cellStyle name="集計 2" xfId="40" xr:uid="{00000000-0005-0000-0000-00002C000000}"/>
    <cellStyle name="出力 2" xfId="41" xr:uid="{00000000-0005-0000-0000-00002D000000}"/>
    <cellStyle name="説明文 2" xfId="42" xr:uid="{00000000-0005-0000-0000-00002E000000}"/>
    <cellStyle name="入力 2" xfId="43" xr:uid="{00000000-0005-0000-0000-00002F000000}"/>
    <cellStyle name="標準" xfId="0" builtinId="0"/>
    <cellStyle name="標準 10" xfId="44" xr:uid="{00000000-0005-0000-0000-000031000000}"/>
    <cellStyle name="標準 11" xfId="45" xr:uid="{00000000-0005-0000-0000-000032000000}"/>
    <cellStyle name="標準 12" xfId="46" xr:uid="{00000000-0005-0000-0000-000033000000}"/>
    <cellStyle name="標準 13" xfId="47" xr:uid="{00000000-0005-0000-0000-000034000000}"/>
    <cellStyle name="標準 14" xfId="48" xr:uid="{00000000-0005-0000-0000-000035000000}"/>
    <cellStyle name="標準 15" xfId="49" xr:uid="{00000000-0005-0000-0000-000036000000}"/>
    <cellStyle name="標準 16" xfId="50" xr:uid="{00000000-0005-0000-0000-000037000000}"/>
    <cellStyle name="標準 17" xfId="61" xr:uid="{00000000-0005-0000-0000-000038000000}"/>
    <cellStyle name="標準 18" xfId="63" xr:uid="{00000000-0005-0000-0000-000039000000}"/>
    <cellStyle name="標準 2" xfId="51" xr:uid="{00000000-0005-0000-0000-00003A000000}"/>
    <cellStyle name="標準 2 2" xfId="52" xr:uid="{00000000-0005-0000-0000-00003B000000}"/>
    <cellStyle name="標準 20" xfId="72" xr:uid="{712AC93A-98FB-4359-A8B0-D0A64DD38502}"/>
    <cellStyle name="標準 3" xfId="53" xr:uid="{00000000-0005-0000-0000-00003C000000}"/>
    <cellStyle name="標準 4" xfId="54" xr:uid="{00000000-0005-0000-0000-00003D000000}"/>
    <cellStyle name="標準 4 2" xfId="68" xr:uid="{00000000-0005-0000-0000-00003E000000}"/>
    <cellStyle name="標準 5" xfId="55" xr:uid="{00000000-0005-0000-0000-00003F000000}"/>
    <cellStyle name="標準 6" xfId="56" xr:uid="{00000000-0005-0000-0000-000040000000}"/>
    <cellStyle name="標準 6 2" xfId="69" xr:uid="{00000000-0005-0000-0000-000041000000}"/>
    <cellStyle name="標準 7" xfId="57" xr:uid="{00000000-0005-0000-0000-000042000000}"/>
    <cellStyle name="標準 8" xfId="58" xr:uid="{00000000-0005-0000-0000-000043000000}"/>
    <cellStyle name="標準 9" xfId="59" xr:uid="{00000000-0005-0000-0000-000044000000}"/>
    <cellStyle name="標準_（済）項別科目別（一般会計）" xfId="1" xr:uid="{00000000-0005-0000-0000-000045000000}"/>
    <cellStyle name="良い 2" xfId="60" xr:uid="{00000000-0005-0000-0000-000046000000}"/>
  </cellStyles>
  <dxfs count="4">
    <dxf>
      <fill>
        <patternFill>
          <bgColor rgb="FFFFD08B"/>
        </patternFill>
      </fill>
    </dxf>
    <dxf>
      <fill>
        <patternFill>
          <bgColor rgb="FFFFCCFF"/>
        </patternFill>
      </fill>
    </dxf>
    <dxf>
      <fill>
        <patternFill>
          <bgColor rgb="FFFFD08B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D08B"/>
      <color rgb="FFFFCCFF"/>
      <color rgb="FFFED298"/>
      <color rgb="FFFFFFCC"/>
      <color rgb="FFFFCC99"/>
      <color rgb="FFFFCC66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O114"/>
  <sheetViews>
    <sheetView tabSelected="1" view="pageBreakPreview" zoomScale="70" zoomScaleNormal="70" zoomScaleSheetLayoutView="70" workbookViewId="0">
      <pane ySplit="5" topLeftCell="A6" activePane="bottomLeft" state="frozen"/>
      <selection activeCell="B480" sqref="B480"/>
      <selection pane="bottomLeft"/>
    </sheetView>
  </sheetViews>
  <sheetFormatPr defaultColWidth="9" defaultRowHeight="13.2" x14ac:dyDescent="0.2"/>
  <cols>
    <col min="1" max="1" width="4.5546875" style="4" customWidth="1"/>
    <col min="2" max="2" width="3.6640625" style="4" customWidth="1"/>
    <col min="3" max="3" width="37.88671875" style="5" customWidth="1"/>
    <col min="4" max="4" width="15" style="11" customWidth="1"/>
    <col min="5" max="8" width="16" style="11" customWidth="1"/>
    <col min="9" max="9" width="6.6640625" style="4" customWidth="1"/>
    <col min="10" max="10" width="15" style="11" customWidth="1"/>
    <col min="11" max="11" width="16.6640625" style="11" customWidth="1"/>
    <col min="12" max="12" width="6.6640625" style="4" customWidth="1"/>
    <col min="13" max="13" width="15" style="11" customWidth="1"/>
    <col min="14" max="14" width="12" style="17" customWidth="1"/>
    <col min="15" max="15" width="50.6640625" style="23" customWidth="1"/>
    <col min="16" max="16384" width="9" style="4"/>
  </cols>
  <sheetData>
    <row r="1" spans="1:15" ht="13.8" thickBot="1" x14ac:dyDescent="0.25">
      <c r="A1" s="4" t="s">
        <v>3</v>
      </c>
      <c r="O1" s="25" t="s">
        <v>16</v>
      </c>
    </row>
    <row r="2" spans="1:15" x14ac:dyDescent="0.2">
      <c r="A2" s="101" t="s">
        <v>6</v>
      </c>
      <c r="B2" s="102"/>
      <c r="C2" s="103"/>
      <c r="D2" s="99" t="s">
        <v>1</v>
      </c>
      <c r="E2" s="119" t="s">
        <v>18</v>
      </c>
      <c r="F2" s="120"/>
      <c r="G2" s="120"/>
      <c r="H2" s="120"/>
      <c r="I2" s="120"/>
      <c r="J2" s="120"/>
      <c r="K2" s="113" t="s">
        <v>19</v>
      </c>
      <c r="L2" s="113"/>
      <c r="M2" s="12"/>
      <c r="N2" s="18"/>
      <c r="O2" s="24"/>
    </row>
    <row r="3" spans="1:15" ht="21" customHeight="1" x14ac:dyDescent="0.2">
      <c r="A3" s="104"/>
      <c r="B3" s="105"/>
      <c r="C3" s="106"/>
      <c r="D3" s="100"/>
      <c r="E3" s="114" t="s">
        <v>2</v>
      </c>
      <c r="F3" s="114" t="s">
        <v>7</v>
      </c>
      <c r="G3" s="114" t="s">
        <v>8</v>
      </c>
      <c r="H3" s="114" t="s">
        <v>17</v>
      </c>
      <c r="I3" s="115" t="s">
        <v>14</v>
      </c>
      <c r="J3" s="114" t="s">
        <v>9</v>
      </c>
      <c r="K3" s="114" t="s">
        <v>10</v>
      </c>
      <c r="L3" s="115" t="s">
        <v>11</v>
      </c>
      <c r="M3" s="118" t="s">
        <v>20</v>
      </c>
      <c r="N3" s="118"/>
      <c r="O3" s="110" t="s">
        <v>15</v>
      </c>
    </row>
    <row r="4" spans="1:15" ht="35.4" customHeight="1" x14ac:dyDescent="0.2">
      <c r="A4" s="104"/>
      <c r="B4" s="105"/>
      <c r="C4" s="106"/>
      <c r="D4" s="100"/>
      <c r="E4" s="100"/>
      <c r="F4" s="100"/>
      <c r="G4" s="100"/>
      <c r="H4" s="100"/>
      <c r="I4" s="116"/>
      <c r="J4" s="100"/>
      <c r="K4" s="100"/>
      <c r="L4" s="116"/>
      <c r="M4" s="118"/>
      <c r="N4" s="118"/>
      <c r="O4" s="111"/>
    </row>
    <row r="5" spans="1:15" ht="26.4" x14ac:dyDescent="0.2">
      <c r="A5" s="107"/>
      <c r="B5" s="108"/>
      <c r="C5" s="109"/>
      <c r="D5" s="100"/>
      <c r="E5" s="14" t="s">
        <v>0</v>
      </c>
      <c r="F5" s="14" t="s">
        <v>0</v>
      </c>
      <c r="G5" s="14" t="s">
        <v>0</v>
      </c>
      <c r="H5" s="14" t="s">
        <v>0</v>
      </c>
      <c r="I5" s="117"/>
      <c r="J5" s="100"/>
      <c r="K5" s="14" t="s">
        <v>0</v>
      </c>
      <c r="L5" s="117"/>
      <c r="M5" s="13" t="s">
        <v>12</v>
      </c>
      <c r="N5" s="19" t="s">
        <v>13</v>
      </c>
      <c r="O5" s="112"/>
    </row>
    <row r="6" spans="1:15" x14ac:dyDescent="0.2">
      <c r="A6" s="67" t="s">
        <v>69</v>
      </c>
      <c r="B6" s="38"/>
      <c r="C6" s="38"/>
      <c r="D6" s="39"/>
      <c r="E6" s="39"/>
      <c r="F6" s="39"/>
      <c r="G6" s="39"/>
      <c r="H6" s="39"/>
      <c r="I6" s="6">
        <f>IFERROR(H6/J6,)</f>
        <v>0</v>
      </c>
      <c r="J6" s="15">
        <f>E6+F6+G6+H6</f>
        <v>0</v>
      </c>
      <c r="K6" s="15"/>
      <c r="L6" s="6"/>
      <c r="M6" s="15">
        <f>H6-K6</f>
        <v>0</v>
      </c>
      <c r="N6" s="20">
        <f>(I6-L6)*100</f>
        <v>0</v>
      </c>
      <c r="O6" s="42"/>
    </row>
    <row r="7" spans="1:15" x14ac:dyDescent="0.2">
      <c r="A7" s="67" t="s">
        <v>23</v>
      </c>
      <c r="B7" s="38" t="s">
        <v>24</v>
      </c>
      <c r="C7" s="38"/>
      <c r="D7" s="39"/>
      <c r="E7" s="39"/>
      <c r="F7" s="39"/>
      <c r="G7" s="39"/>
      <c r="H7" s="39"/>
      <c r="I7" s="6">
        <f t="shared" ref="I7:I70" si="0">IFERROR(H7/J7,)</f>
        <v>0</v>
      </c>
      <c r="J7" s="15">
        <f t="shared" ref="J7:J70" si="1">E7+F7+G7+H7</f>
        <v>0</v>
      </c>
      <c r="K7" s="15"/>
      <c r="L7" s="6"/>
      <c r="M7" s="15">
        <f t="shared" ref="M7" si="2">H7-K7</f>
        <v>0</v>
      </c>
      <c r="N7" s="20">
        <f t="shared" ref="N7" si="3">(I7-L7)*100</f>
        <v>0</v>
      </c>
      <c r="O7" s="41"/>
    </row>
    <row r="8" spans="1:15" s="8" customFormat="1" x14ac:dyDescent="0.2">
      <c r="A8" s="67" t="s">
        <v>23</v>
      </c>
      <c r="B8" s="38" t="s">
        <v>23</v>
      </c>
      <c r="C8" s="38" t="s">
        <v>25</v>
      </c>
      <c r="D8" s="39">
        <v>123034000</v>
      </c>
      <c r="E8" s="39">
        <v>4162355</v>
      </c>
      <c r="F8" s="39">
        <v>20891583</v>
      </c>
      <c r="G8" s="39">
        <v>39127195</v>
      </c>
      <c r="H8" s="39">
        <v>51719100</v>
      </c>
      <c r="I8" s="6">
        <f t="shared" si="0"/>
        <v>0.44623810204074393</v>
      </c>
      <c r="J8" s="15">
        <f t="shared" si="1"/>
        <v>115900233</v>
      </c>
      <c r="K8" s="15">
        <v>37684136</v>
      </c>
      <c r="L8" s="6">
        <v>0.4274577911909575</v>
      </c>
      <c r="M8" s="15">
        <f>H8-K8</f>
        <v>14034964</v>
      </c>
      <c r="N8" s="20">
        <f>(I8-L8)*100</f>
        <v>1.878031084978643</v>
      </c>
      <c r="O8" s="41"/>
    </row>
    <row r="9" spans="1:15" s="8" customFormat="1" x14ac:dyDescent="0.2">
      <c r="A9" s="67" t="s">
        <v>23</v>
      </c>
      <c r="B9" s="38" t="s">
        <v>23</v>
      </c>
      <c r="C9" s="38" t="s">
        <v>26</v>
      </c>
      <c r="D9" s="39">
        <v>1936969000</v>
      </c>
      <c r="E9" s="39">
        <v>332371387</v>
      </c>
      <c r="F9" s="39">
        <v>371610419</v>
      </c>
      <c r="G9" s="39">
        <v>443419853</v>
      </c>
      <c r="H9" s="39">
        <v>684485887</v>
      </c>
      <c r="I9" s="6">
        <f t="shared" si="0"/>
        <v>0.37365060344157175</v>
      </c>
      <c r="J9" s="15">
        <f t="shared" si="1"/>
        <v>1831887546</v>
      </c>
      <c r="K9" s="15">
        <v>707110736</v>
      </c>
      <c r="L9" s="6">
        <v>0.38831554955387559</v>
      </c>
      <c r="M9" s="15">
        <f t="shared" ref="M9:M72" si="4">H9-K9</f>
        <v>-22624849</v>
      </c>
      <c r="N9" s="20">
        <f t="shared" ref="N9:N72" si="5">(I9-L9)*100</f>
        <v>-1.4664946112303845</v>
      </c>
      <c r="O9" s="41"/>
    </row>
    <row r="10" spans="1:15" s="8" customFormat="1" x14ac:dyDescent="0.2">
      <c r="A10" s="67" t="s">
        <v>23</v>
      </c>
      <c r="B10" s="38" t="s">
        <v>23</v>
      </c>
      <c r="C10" s="38" t="s">
        <v>27</v>
      </c>
      <c r="D10" s="39">
        <v>260875000</v>
      </c>
      <c r="E10" s="39">
        <v>25573298</v>
      </c>
      <c r="F10" s="39">
        <v>40417975</v>
      </c>
      <c r="G10" s="39">
        <v>36403422</v>
      </c>
      <c r="H10" s="39">
        <v>130467204</v>
      </c>
      <c r="I10" s="6">
        <f t="shared" si="0"/>
        <v>0.56027716238799552</v>
      </c>
      <c r="J10" s="15">
        <f t="shared" si="1"/>
        <v>232861899</v>
      </c>
      <c r="K10" s="15">
        <v>134862610</v>
      </c>
      <c r="L10" s="6">
        <v>0.4893096047657296</v>
      </c>
      <c r="M10" s="15">
        <f t="shared" si="4"/>
        <v>-4395406</v>
      </c>
      <c r="N10" s="20">
        <f t="shared" si="5"/>
        <v>7.096755762226592</v>
      </c>
      <c r="O10" s="41"/>
    </row>
    <row r="11" spans="1:15" s="8" customFormat="1" x14ac:dyDescent="0.2">
      <c r="A11" s="67" t="s">
        <v>23</v>
      </c>
      <c r="B11" s="38" t="s">
        <v>23</v>
      </c>
      <c r="C11" s="38" t="s">
        <v>28</v>
      </c>
      <c r="D11" s="39">
        <v>5772000</v>
      </c>
      <c r="E11" s="39">
        <v>426464</v>
      </c>
      <c r="F11" s="39">
        <v>1197407</v>
      </c>
      <c r="G11" s="39">
        <v>1367540</v>
      </c>
      <c r="H11" s="39">
        <v>2738311</v>
      </c>
      <c r="I11" s="6">
        <f t="shared" si="0"/>
        <v>0.4779134136001712</v>
      </c>
      <c r="J11" s="15">
        <f t="shared" si="1"/>
        <v>5729722</v>
      </c>
      <c r="K11" s="15">
        <v>2758058</v>
      </c>
      <c r="L11" s="6">
        <v>0.47959761945129137</v>
      </c>
      <c r="M11" s="15">
        <f t="shared" si="4"/>
        <v>-19747</v>
      </c>
      <c r="N11" s="20">
        <f t="shared" si="5"/>
        <v>-0.16842058511201685</v>
      </c>
      <c r="O11" s="41"/>
    </row>
    <row r="12" spans="1:15" s="8" customFormat="1" x14ac:dyDescent="0.2">
      <c r="A12" s="67" t="s">
        <v>23</v>
      </c>
      <c r="B12" s="38" t="s">
        <v>29</v>
      </c>
      <c r="C12" s="38"/>
      <c r="D12" s="39"/>
      <c r="E12" s="39"/>
      <c r="F12" s="39"/>
      <c r="G12" s="39"/>
      <c r="H12" s="39"/>
      <c r="I12" s="6">
        <f t="shared" si="0"/>
        <v>0</v>
      </c>
      <c r="J12" s="15">
        <f t="shared" si="1"/>
        <v>0</v>
      </c>
      <c r="K12" s="15"/>
      <c r="L12" s="6"/>
      <c r="M12" s="15">
        <f t="shared" si="4"/>
        <v>0</v>
      </c>
      <c r="N12" s="20">
        <f t="shared" si="5"/>
        <v>0</v>
      </c>
      <c r="O12" s="41"/>
    </row>
    <row r="13" spans="1:15" x14ac:dyDescent="0.2">
      <c r="A13" s="67" t="s">
        <v>23</v>
      </c>
      <c r="B13" s="38" t="s">
        <v>23</v>
      </c>
      <c r="C13" s="38" t="s">
        <v>25</v>
      </c>
      <c r="D13" s="39">
        <v>30587000</v>
      </c>
      <c r="E13" s="39">
        <v>1143260</v>
      </c>
      <c r="F13" s="39">
        <v>6656486</v>
      </c>
      <c r="G13" s="39">
        <v>9596611</v>
      </c>
      <c r="H13" s="39">
        <v>8837548</v>
      </c>
      <c r="I13" s="6">
        <f t="shared" si="0"/>
        <v>0.33687504776738347</v>
      </c>
      <c r="J13" s="15">
        <f t="shared" si="1"/>
        <v>26233905</v>
      </c>
      <c r="K13" s="15">
        <v>18553798</v>
      </c>
      <c r="L13" s="6">
        <v>0.63281817698426079</v>
      </c>
      <c r="M13" s="15">
        <f t="shared" si="4"/>
        <v>-9716250</v>
      </c>
      <c r="N13" s="20">
        <f t="shared" si="5"/>
        <v>-29.594312921687731</v>
      </c>
      <c r="O13" s="41"/>
    </row>
    <row r="14" spans="1:15" x14ac:dyDescent="0.2">
      <c r="A14" s="67" t="s">
        <v>23</v>
      </c>
      <c r="B14" s="38" t="s">
        <v>23</v>
      </c>
      <c r="C14" s="38" t="s">
        <v>26</v>
      </c>
      <c r="D14" s="39">
        <v>217510000</v>
      </c>
      <c r="E14" s="39">
        <v>2220178</v>
      </c>
      <c r="F14" s="39">
        <v>19457377</v>
      </c>
      <c r="G14" s="39">
        <v>48645734</v>
      </c>
      <c r="H14" s="39">
        <v>107893427</v>
      </c>
      <c r="I14" s="6">
        <f t="shared" si="0"/>
        <v>0.60540576339651553</v>
      </c>
      <c r="J14" s="15">
        <f t="shared" si="1"/>
        <v>178216716</v>
      </c>
      <c r="K14" s="15">
        <v>117543695</v>
      </c>
      <c r="L14" s="6">
        <v>0.67289799434385011</v>
      </c>
      <c r="M14" s="15">
        <f t="shared" si="4"/>
        <v>-9650268</v>
      </c>
      <c r="N14" s="20">
        <f t="shared" si="5"/>
        <v>-6.749223094733459</v>
      </c>
      <c r="O14" s="64"/>
    </row>
    <row r="15" spans="1:15" x14ac:dyDescent="0.2">
      <c r="A15" s="67" t="s">
        <v>23</v>
      </c>
      <c r="B15" s="38" t="s">
        <v>23</v>
      </c>
      <c r="C15" s="38" t="s">
        <v>30</v>
      </c>
      <c r="D15" s="39">
        <v>283740000</v>
      </c>
      <c r="E15" s="39">
        <v>1329799</v>
      </c>
      <c r="F15" s="39">
        <v>50643343</v>
      </c>
      <c r="G15" s="39">
        <v>212878024</v>
      </c>
      <c r="H15" s="39">
        <v>11071042</v>
      </c>
      <c r="I15" s="6">
        <f t="shared" si="0"/>
        <v>4.0123780105441896E-2</v>
      </c>
      <c r="J15" s="15">
        <f t="shared" si="1"/>
        <v>275922208</v>
      </c>
      <c r="K15" s="15">
        <v>186228232</v>
      </c>
      <c r="L15" s="6">
        <v>0.66207188751870971</v>
      </c>
      <c r="M15" s="15">
        <f t="shared" si="4"/>
        <v>-175157190</v>
      </c>
      <c r="N15" s="20">
        <f t="shared" si="5"/>
        <v>-62.194810741326776</v>
      </c>
      <c r="O15" s="64"/>
    </row>
    <row r="16" spans="1:15" x14ac:dyDescent="0.2">
      <c r="A16" s="67" t="s">
        <v>23</v>
      </c>
      <c r="B16" s="38" t="s">
        <v>23</v>
      </c>
      <c r="C16" s="43" t="s">
        <v>76</v>
      </c>
      <c r="D16" s="39">
        <v>62336000</v>
      </c>
      <c r="E16" s="39">
        <v>1666021</v>
      </c>
      <c r="F16" s="39">
        <v>2648739</v>
      </c>
      <c r="G16" s="39">
        <v>1524271</v>
      </c>
      <c r="H16" s="39">
        <v>54017485</v>
      </c>
      <c r="I16" s="6">
        <f t="shared" si="0"/>
        <v>0.90244953448343035</v>
      </c>
      <c r="J16" s="15">
        <f t="shared" si="1"/>
        <v>59856516</v>
      </c>
      <c r="K16" s="15">
        <v>44533160</v>
      </c>
      <c r="L16" s="6">
        <v>0.77124225928956258</v>
      </c>
      <c r="M16" s="15">
        <f t="shared" si="4"/>
        <v>9484325</v>
      </c>
      <c r="N16" s="20">
        <f t="shared" si="5"/>
        <v>13.120727519386776</v>
      </c>
      <c r="O16" s="64" t="s">
        <v>87</v>
      </c>
    </row>
    <row r="17" spans="1:15" x14ac:dyDescent="0.2">
      <c r="A17" s="67" t="s">
        <v>23</v>
      </c>
      <c r="B17" s="38" t="s">
        <v>32</v>
      </c>
      <c r="C17" s="38"/>
      <c r="D17" s="39"/>
      <c r="E17" s="39"/>
      <c r="F17" s="39"/>
      <c r="G17" s="39"/>
      <c r="H17" s="39"/>
      <c r="I17" s="6">
        <f t="shared" si="0"/>
        <v>0</v>
      </c>
      <c r="J17" s="15">
        <f t="shared" si="1"/>
        <v>0</v>
      </c>
      <c r="K17" s="15"/>
      <c r="L17" s="6"/>
      <c r="M17" s="15">
        <f t="shared" si="4"/>
        <v>0</v>
      </c>
      <c r="N17" s="20">
        <f t="shared" si="5"/>
        <v>0</v>
      </c>
      <c r="O17" s="64"/>
    </row>
    <row r="18" spans="1:15" x14ac:dyDescent="0.2">
      <c r="A18" s="67" t="s">
        <v>23</v>
      </c>
      <c r="B18" s="38" t="s">
        <v>23</v>
      </c>
      <c r="C18" s="38" t="s">
        <v>25</v>
      </c>
      <c r="D18" s="39">
        <v>43451000</v>
      </c>
      <c r="E18" s="39">
        <v>2067390</v>
      </c>
      <c r="F18" s="39">
        <v>7373973</v>
      </c>
      <c r="G18" s="39">
        <v>11928365</v>
      </c>
      <c r="H18" s="39">
        <v>12323443</v>
      </c>
      <c r="I18" s="6">
        <f t="shared" si="0"/>
        <v>0.36575491811085398</v>
      </c>
      <c r="J18" s="15">
        <f t="shared" si="1"/>
        <v>33693171</v>
      </c>
      <c r="K18" s="15">
        <v>16736919</v>
      </c>
      <c r="L18" s="6">
        <v>0.49230038993309216</v>
      </c>
      <c r="M18" s="15">
        <f t="shared" si="4"/>
        <v>-4413476</v>
      </c>
      <c r="N18" s="20">
        <f t="shared" si="5"/>
        <v>-12.654547182223819</v>
      </c>
      <c r="O18" s="64"/>
    </row>
    <row r="19" spans="1:15" x14ac:dyDescent="0.2">
      <c r="A19" s="67" t="s">
        <v>23</v>
      </c>
      <c r="B19" s="38" t="s">
        <v>23</v>
      </c>
      <c r="C19" s="38" t="s">
        <v>26</v>
      </c>
      <c r="D19" s="39">
        <v>108030000</v>
      </c>
      <c r="E19" s="39">
        <v>5912032</v>
      </c>
      <c r="F19" s="39">
        <v>9001813</v>
      </c>
      <c r="G19" s="39">
        <v>15814602</v>
      </c>
      <c r="H19" s="39">
        <v>56955383</v>
      </c>
      <c r="I19" s="6">
        <f t="shared" si="0"/>
        <v>0.6495540055675032</v>
      </c>
      <c r="J19" s="15">
        <f t="shared" si="1"/>
        <v>87683830</v>
      </c>
      <c r="K19" s="15">
        <v>47133952</v>
      </c>
      <c r="L19" s="6">
        <v>0.62190809736936858</v>
      </c>
      <c r="M19" s="15">
        <f t="shared" si="4"/>
        <v>9821431</v>
      </c>
      <c r="N19" s="20">
        <f t="shared" si="5"/>
        <v>2.7645908198134617</v>
      </c>
      <c r="O19" s="64"/>
    </row>
    <row r="20" spans="1:15" x14ac:dyDescent="0.2">
      <c r="A20" s="67" t="s">
        <v>23</v>
      </c>
      <c r="B20" s="38" t="s">
        <v>23</v>
      </c>
      <c r="C20" s="38" t="s">
        <v>27</v>
      </c>
      <c r="D20" s="39">
        <v>8558000</v>
      </c>
      <c r="E20" s="39">
        <v>2122961</v>
      </c>
      <c r="F20" s="39">
        <v>1377445</v>
      </c>
      <c r="G20" s="39">
        <v>2506213</v>
      </c>
      <c r="H20" s="39">
        <v>2392174</v>
      </c>
      <c r="I20" s="6">
        <f t="shared" si="0"/>
        <v>0.28482354547849914</v>
      </c>
      <c r="J20" s="15">
        <f t="shared" si="1"/>
        <v>8398793</v>
      </c>
      <c r="K20" s="15">
        <v>1931356</v>
      </c>
      <c r="L20" s="6">
        <v>0.25612538733316131</v>
      </c>
      <c r="M20" s="15">
        <f t="shared" si="4"/>
        <v>460818</v>
      </c>
      <c r="N20" s="20">
        <f t="shared" si="5"/>
        <v>2.8698158145337826</v>
      </c>
      <c r="O20" s="41"/>
    </row>
    <row r="21" spans="1:15" x14ac:dyDescent="0.2">
      <c r="A21" s="67" t="s">
        <v>23</v>
      </c>
      <c r="B21" s="38" t="s">
        <v>23</v>
      </c>
      <c r="C21" s="38" t="s">
        <v>33</v>
      </c>
      <c r="D21" s="39">
        <v>38514000</v>
      </c>
      <c r="E21" s="39">
        <v>1938810</v>
      </c>
      <c r="F21" s="39">
        <v>11890212</v>
      </c>
      <c r="G21" s="39">
        <v>1469691</v>
      </c>
      <c r="H21" s="39">
        <v>16515413</v>
      </c>
      <c r="I21" s="6">
        <f t="shared" si="0"/>
        <v>0.51912200888372673</v>
      </c>
      <c r="J21" s="15">
        <f t="shared" si="1"/>
        <v>31814126</v>
      </c>
      <c r="K21" s="15">
        <v>10782688</v>
      </c>
      <c r="L21" s="6">
        <v>0.43326149468008762</v>
      </c>
      <c r="M21" s="15">
        <f t="shared" si="4"/>
        <v>5732725</v>
      </c>
      <c r="N21" s="20">
        <f t="shared" si="5"/>
        <v>8.5860514203639102</v>
      </c>
      <c r="O21" s="41"/>
    </row>
    <row r="22" spans="1:15" x14ac:dyDescent="0.2">
      <c r="A22" s="67" t="s">
        <v>23</v>
      </c>
      <c r="B22" s="38" t="s">
        <v>23</v>
      </c>
      <c r="C22" s="38" t="s">
        <v>31</v>
      </c>
      <c r="D22" s="39">
        <v>315974000</v>
      </c>
      <c r="E22" s="39">
        <v>9981445</v>
      </c>
      <c r="F22" s="39">
        <v>20608280</v>
      </c>
      <c r="G22" s="39">
        <v>20775613</v>
      </c>
      <c r="H22" s="39">
        <v>240063516</v>
      </c>
      <c r="I22" s="6">
        <f t="shared" si="0"/>
        <v>0.82374656011240399</v>
      </c>
      <c r="J22" s="15">
        <f t="shared" si="1"/>
        <v>291428854</v>
      </c>
      <c r="K22" s="15">
        <v>184149762</v>
      </c>
      <c r="L22" s="6">
        <v>0.7809028165040417</v>
      </c>
      <c r="M22" s="15">
        <f t="shared" si="4"/>
        <v>55913754</v>
      </c>
      <c r="N22" s="20">
        <f t="shared" si="5"/>
        <v>4.2843743608362299</v>
      </c>
      <c r="O22" s="41"/>
    </row>
    <row r="23" spans="1:15" x14ac:dyDescent="0.2">
      <c r="A23" s="67" t="s">
        <v>23</v>
      </c>
      <c r="B23" s="38" t="s">
        <v>34</v>
      </c>
      <c r="C23" s="38"/>
      <c r="D23" s="39"/>
      <c r="E23" s="39"/>
      <c r="F23" s="39"/>
      <c r="G23" s="39"/>
      <c r="H23" s="39"/>
      <c r="I23" s="6">
        <f t="shared" si="0"/>
        <v>0</v>
      </c>
      <c r="J23" s="15">
        <f t="shared" si="1"/>
        <v>0</v>
      </c>
      <c r="K23" s="15"/>
      <c r="L23" s="6"/>
      <c r="M23" s="15">
        <f t="shared" si="4"/>
        <v>0</v>
      </c>
      <c r="N23" s="20">
        <f t="shared" si="5"/>
        <v>0</v>
      </c>
      <c r="O23" s="41"/>
    </row>
    <row r="24" spans="1:15" x14ac:dyDescent="0.2">
      <c r="A24" s="67" t="s">
        <v>23</v>
      </c>
      <c r="B24" s="38" t="s">
        <v>23</v>
      </c>
      <c r="C24" s="38" t="s">
        <v>25</v>
      </c>
      <c r="D24" s="39">
        <v>22985000</v>
      </c>
      <c r="E24" s="39">
        <v>1764681</v>
      </c>
      <c r="F24" s="39">
        <v>5495663</v>
      </c>
      <c r="G24" s="39">
        <v>7089972</v>
      </c>
      <c r="H24" s="39">
        <v>7717217</v>
      </c>
      <c r="I24" s="6">
        <f t="shared" si="0"/>
        <v>0.34970909525772548</v>
      </c>
      <c r="J24" s="15">
        <f t="shared" si="1"/>
        <v>22067533</v>
      </c>
      <c r="K24" s="15">
        <v>12204983</v>
      </c>
      <c r="L24" s="6">
        <v>0.5574219638991933</v>
      </c>
      <c r="M24" s="15">
        <f t="shared" si="4"/>
        <v>-4487766</v>
      </c>
      <c r="N24" s="20">
        <f t="shared" si="5"/>
        <v>-20.771286864146781</v>
      </c>
      <c r="O24" s="41"/>
    </row>
    <row r="25" spans="1:15" x14ac:dyDescent="0.2">
      <c r="A25" s="67" t="s">
        <v>23</v>
      </c>
      <c r="B25" s="38" t="s">
        <v>23</v>
      </c>
      <c r="C25" s="38" t="s">
        <v>26</v>
      </c>
      <c r="D25" s="39">
        <v>46433000</v>
      </c>
      <c r="E25" s="39">
        <v>4404784</v>
      </c>
      <c r="F25" s="39">
        <v>6187377</v>
      </c>
      <c r="G25" s="39">
        <v>8559352</v>
      </c>
      <c r="H25" s="39">
        <v>25866952</v>
      </c>
      <c r="I25" s="6">
        <f t="shared" si="0"/>
        <v>0.57458538401964621</v>
      </c>
      <c r="J25" s="15">
        <f t="shared" si="1"/>
        <v>45018465</v>
      </c>
      <c r="K25" s="15">
        <v>24674097</v>
      </c>
      <c r="L25" s="6">
        <v>0.53857432293164009</v>
      </c>
      <c r="M25" s="15">
        <f t="shared" si="4"/>
        <v>1192855</v>
      </c>
      <c r="N25" s="20">
        <f t="shared" si="5"/>
        <v>3.6011061088006113</v>
      </c>
      <c r="O25" s="41"/>
    </row>
    <row r="26" spans="1:15" x14ac:dyDescent="0.2">
      <c r="A26" s="67" t="s">
        <v>23</v>
      </c>
      <c r="B26" s="38" t="s">
        <v>23</v>
      </c>
      <c r="C26" s="38" t="s">
        <v>35</v>
      </c>
      <c r="D26" s="39">
        <v>3785000</v>
      </c>
      <c r="E26" s="39">
        <v>534426</v>
      </c>
      <c r="F26" s="39">
        <v>622753</v>
      </c>
      <c r="G26" s="39">
        <v>571948</v>
      </c>
      <c r="H26" s="39">
        <v>943240</v>
      </c>
      <c r="I26" s="6">
        <f t="shared" si="0"/>
        <v>0.35296050280519103</v>
      </c>
      <c r="J26" s="15">
        <f t="shared" si="1"/>
        <v>2672367</v>
      </c>
      <c r="K26" s="15">
        <v>1908924</v>
      </c>
      <c r="L26" s="6">
        <v>0.55601029111457856</v>
      </c>
      <c r="M26" s="15">
        <f t="shared" si="4"/>
        <v>-965684</v>
      </c>
      <c r="N26" s="20">
        <f t="shared" si="5"/>
        <v>-20.304978830938751</v>
      </c>
      <c r="O26" s="64"/>
    </row>
    <row r="27" spans="1:15" x14ac:dyDescent="0.2">
      <c r="A27" s="67" t="s">
        <v>23</v>
      </c>
      <c r="B27" s="38" t="s">
        <v>23</v>
      </c>
      <c r="C27" s="38" t="s">
        <v>27</v>
      </c>
      <c r="D27" s="39">
        <v>47850000</v>
      </c>
      <c r="E27" s="39">
        <v>0</v>
      </c>
      <c r="F27" s="39">
        <v>136367</v>
      </c>
      <c r="G27" s="39">
        <v>10164</v>
      </c>
      <c r="H27" s="39">
        <v>47703469</v>
      </c>
      <c r="I27" s="6">
        <f t="shared" si="0"/>
        <v>0.99693770114942526</v>
      </c>
      <c r="J27" s="15">
        <f t="shared" si="1"/>
        <v>47850000</v>
      </c>
      <c r="K27" s="15">
        <v>43230000</v>
      </c>
      <c r="L27" s="6">
        <v>0.99669973190552508</v>
      </c>
      <c r="M27" s="15">
        <f t="shared" si="4"/>
        <v>4473469</v>
      </c>
      <c r="N27" s="20">
        <f t="shared" si="5"/>
        <v>2.3796924390018237E-2</v>
      </c>
      <c r="O27" s="64"/>
    </row>
    <row r="28" spans="1:15" x14ac:dyDescent="0.2">
      <c r="A28" s="67" t="s">
        <v>23</v>
      </c>
      <c r="B28" s="38" t="s">
        <v>36</v>
      </c>
      <c r="C28" s="38"/>
      <c r="D28" s="39"/>
      <c r="E28" s="39"/>
      <c r="F28" s="39"/>
      <c r="G28" s="39"/>
      <c r="H28" s="39"/>
      <c r="I28" s="6">
        <f t="shared" si="0"/>
        <v>0</v>
      </c>
      <c r="J28" s="15">
        <f t="shared" si="1"/>
        <v>0</v>
      </c>
      <c r="K28" s="15"/>
      <c r="L28" s="6"/>
      <c r="M28" s="15">
        <f t="shared" si="4"/>
        <v>0</v>
      </c>
      <c r="N28" s="20">
        <f t="shared" si="5"/>
        <v>0</v>
      </c>
      <c r="O28" s="64"/>
    </row>
    <row r="29" spans="1:15" x14ac:dyDescent="0.2">
      <c r="A29" s="67" t="s">
        <v>23</v>
      </c>
      <c r="B29" s="38" t="s">
        <v>23</v>
      </c>
      <c r="C29" s="38" t="s">
        <v>25</v>
      </c>
      <c r="D29" s="39">
        <v>5369000</v>
      </c>
      <c r="E29" s="39">
        <v>187750</v>
      </c>
      <c r="F29" s="39">
        <v>465520</v>
      </c>
      <c r="G29" s="39">
        <v>1234999</v>
      </c>
      <c r="H29" s="39">
        <v>3295691</v>
      </c>
      <c r="I29" s="6">
        <f t="shared" si="0"/>
        <v>0.63574776811549472</v>
      </c>
      <c r="J29" s="15">
        <f t="shared" si="1"/>
        <v>5183960</v>
      </c>
      <c r="K29" s="15">
        <v>1867300</v>
      </c>
      <c r="L29" s="6">
        <v>0.42541286554397278</v>
      </c>
      <c r="M29" s="15">
        <f t="shared" si="4"/>
        <v>1428391</v>
      </c>
      <c r="N29" s="20">
        <f t="shared" si="5"/>
        <v>21.033490257152192</v>
      </c>
      <c r="O29" s="64" t="s">
        <v>91</v>
      </c>
    </row>
    <row r="30" spans="1:15" x14ac:dyDescent="0.2">
      <c r="A30" s="67" t="s">
        <v>23</v>
      </c>
      <c r="B30" s="38" t="s">
        <v>23</v>
      </c>
      <c r="C30" s="38" t="s">
        <v>26</v>
      </c>
      <c r="D30" s="39">
        <v>4218000</v>
      </c>
      <c r="E30" s="39">
        <v>249806</v>
      </c>
      <c r="F30" s="39">
        <v>281330</v>
      </c>
      <c r="G30" s="39">
        <v>490786</v>
      </c>
      <c r="H30" s="39">
        <v>2246921</v>
      </c>
      <c r="I30" s="6">
        <f t="shared" si="0"/>
        <v>0.68737501311626159</v>
      </c>
      <c r="J30" s="15">
        <f t="shared" si="1"/>
        <v>3268843</v>
      </c>
      <c r="K30" s="15">
        <v>449435</v>
      </c>
      <c r="L30" s="6">
        <v>0.11505963101350322</v>
      </c>
      <c r="M30" s="15">
        <f t="shared" si="4"/>
        <v>1797486</v>
      </c>
      <c r="N30" s="20">
        <f t="shared" si="5"/>
        <v>57.231538210275836</v>
      </c>
      <c r="O30" s="64" t="s">
        <v>85</v>
      </c>
    </row>
    <row r="31" spans="1:15" x14ac:dyDescent="0.2">
      <c r="A31" s="67" t="s">
        <v>23</v>
      </c>
      <c r="B31" s="38" t="s">
        <v>37</v>
      </c>
      <c r="C31" s="38"/>
      <c r="D31" s="39"/>
      <c r="E31" s="39"/>
      <c r="F31" s="39"/>
      <c r="G31" s="39"/>
      <c r="H31" s="39"/>
      <c r="I31" s="6">
        <f t="shared" si="0"/>
        <v>0</v>
      </c>
      <c r="J31" s="15">
        <f t="shared" si="1"/>
        <v>0</v>
      </c>
      <c r="K31" s="15"/>
      <c r="L31" s="6"/>
      <c r="M31" s="15">
        <f t="shared" si="4"/>
        <v>0</v>
      </c>
      <c r="N31" s="20">
        <f t="shared" si="5"/>
        <v>0</v>
      </c>
      <c r="O31" s="64"/>
    </row>
    <row r="32" spans="1:15" x14ac:dyDescent="0.2">
      <c r="A32" s="67" t="s">
        <v>23</v>
      </c>
      <c r="B32" s="38" t="s">
        <v>23</v>
      </c>
      <c r="C32" s="38" t="s">
        <v>25</v>
      </c>
      <c r="D32" s="39">
        <v>64950000</v>
      </c>
      <c r="E32" s="39">
        <v>7936788</v>
      </c>
      <c r="F32" s="39">
        <v>13832540</v>
      </c>
      <c r="G32" s="39">
        <v>15876044</v>
      </c>
      <c r="H32" s="39">
        <v>15965418</v>
      </c>
      <c r="I32" s="6">
        <f t="shared" si="0"/>
        <v>0.29780232673310725</v>
      </c>
      <c r="J32" s="15">
        <f t="shared" si="1"/>
        <v>53610790</v>
      </c>
      <c r="K32" s="15">
        <v>25640527</v>
      </c>
      <c r="L32" s="6">
        <v>0.48329224805365778</v>
      </c>
      <c r="M32" s="15">
        <f t="shared" si="4"/>
        <v>-9675109</v>
      </c>
      <c r="N32" s="20">
        <f t="shared" si="5"/>
        <v>-18.548992132055055</v>
      </c>
      <c r="O32" s="64"/>
    </row>
    <row r="33" spans="1:15" x14ac:dyDescent="0.2">
      <c r="A33" s="67" t="s">
        <v>23</v>
      </c>
      <c r="B33" s="38" t="s">
        <v>23</v>
      </c>
      <c r="C33" s="38" t="s">
        <v>26</v>
      </c>
      <c r="D33" s="39">
        <v>114892000</v>
      </c>
      <c r="E33" s="39">
        <v>9096776</v>
      </c>
      <c r="F33" s="39">
        <v>16118255</v>
      </c>
      <c r="G33" s="39">
        <v>18165566</v>
      </c>
      <c r="H33" s="39">
        <v>44130423</v>
      </c>
      <c r="I33" s="6">
        <f t="shared" si="0"/>
        <v>0.5042841804380751</v>
      </c>
      <c r="J33" s="15">
        <f t="shared" si="1"/>
        <v>87511020</v>
      </c>
      <c r="K33" s="15">
        <v>39634953</v>
      </c>
      <c r="L33" s="6">
        <v>0.49179581000888484</v>
      </c>
      <c r="M33" s="15">
        <f t="shared" si="4"/>
        <v>4495470</v>
      </c>
      <c r="N33" s="20">
        <f t="shared" si="5"/>
        <v>1.2488370429190265</v>
      </c>
      <c r="O33" s="64"/>
    </row>
    <row r="34" spans="1:15" x14ac:dyDescent="0.2">
      <c r="A34" s="67" t="s">
        <v>23</v>
      </c>
      <c r="B34" s="38" t="s">
        <v>23</v>
      </c>
      <c r="C34" s="38" t="s">
        <v>27</v>
      </c>
      <c r="D34" s="39">
        <v>1028000</v>
      </c>
      <c r="E34" s="39">
        <v>82742</v>
      </c>
      <c r="F34" s="39">
        <v>330968</v>
      </c>
      <c r="G34" s="39">
        <v>250426</v>
      </c>
      <c r="H34" s="39">
        <v>335368</v>
      </c>
      <c r="I34" s="6">
        <f t="shared" si="0"/>
        <v>0.33553442507483711</v>
      </c>
      <c r="J34" s="15">
        <f t="shared" si="1"/>
        <v>999504</v>
      </c>
      <c r="K34" s="15">
        <v>327888</v>
      </c>
      <c r="L34" s="6">
        <v>0.33333333333333331</v>
      </c>
      <c r="M34" s="15">
        <f t="shared" si="4"/>
        <v>7480</v>
      </c>
      <c r="N34" s="20">
        <f t="shared" si="5"/>
        <v>0.22010917415037912</v>
      </c>
      <c r="O34" s="65"/>
    </row>
    <row r="35" spans="1:15" collapsed="1" x14ac:dyDescent="0.2">
      <c r="A35" s="67" t="s">
        <v>23</v>
      </c>
      <c r="B35" s="38" t="s">
        <v>38</v>
      </c>
      <c r="C35" s="38"/>
      <c r="D35" s="39"/>
      <c r="E35" s="39"/>
      <c r="F35" s="39"/>
      <c r="G35" s="39"/>
      <c r="H35" s="39"/>
      <c r="I35" s="6">
        <f t="shared" si="0"/>
        <v>0</v>
      </c>
      <c r="J35" s="15">
        <f t="shared" si="1"/>
        <v>0</v>
      </c>
      <c r="K35" s="15"/>
      <c r="L35" s="6"/>
      <c r="M35" s="15">
        <f t="shared" si="4"/>
        <v>0</v>
      </c>
      <c r="N35" s="20">
        <f t="shared" si="5"/>
        <v>0</v>
      </c>
      <c r="O35" s="64"/>
    </row>
    <row r="36" spans="1:15" x14ac:dyDescent="0.2">
      <c r="A36" s="67" t="s">
        <v>23</v>
      </c>
      <c r="B36" s="38" t="s">
        <v>23</v>
      </c>
      <c r="C36" s="38" t="s">
        <v>25</v>
      </c>
      <c r="D36" s="39">
        <v>34769000</v>
      </c>
      <c r="E36" s="39">
        <v>4641263</v>
      </c>
      <c r="F36" s="39">
        <v>10631536</v>
      </c>
      <c r="G36" s="39">
        <v>8866774</v>
      </c>
      <c r="H36" s="39">
        <v>6344761</v>
      </c>
      <c r="I36" s="6">
        <f t="shared" si="0"/>
        <v>0.20813185552946639</v>
      </c>
      <c r="J36" s="15">
        <f t="shared" si="1"/>
        <v>30484334</v>
      </c>
      <c r="K36" s="15">
        <v>7906996</v>
      </c>
      <c r="L36" s="6">
        <v>0.27853415085103023</v>
      </c>
      <c r="M36" s="15">
        <f t="shared" si="4"/>
        <v>-1562235</v>
      </c>
      <c r="N36" s="20">
        <f t="shared" si="5"/>
        <v>-7.040229532156383</v>
      </c>
      <c r="O36" s="64"/>
    </row>
    <row r="37" spans="1:15" x14ac:dyDescent="0.2">
      <c r="A37" s="67" t="s">
        <v>23</v>
      </c>
      <c r="B37" s="38" t="s">
        <v>23</v>
      </c>
      <c r="C37" s="38" t="s">
        <v>26</v>
      </c>
      <c r="D37" s="39">
        <v>60362000</v>
      </c>
      <c r="E37" s="39">
        <v>4821967</v>
      </c>
      <c r="F37" s="39">
        <v>5340212</v>
      </c>
      <c r="G37" s="39">
        <v>16008857</v>
      </c>
      <c r="H37" s="39">
        <v>21818863</v>
      </c>
      <c r="I37" s="6">
        <f t="shared" si="0"/>
        <v>0.45465532236273304</v>
      </c>
      <c r="J37" s="15">
        <f t="shared" si="1"/>
        <v>47989899</v>
      </c>
      <c r="K37" s="15">
        <v>16823909</v>
      </c>
      <c r="L37" s="6">
        <v>0.39615904025385212</v>
      </c>
      <c r="M37" s="15">
        <f t="shared" si="4"/>
        <v>4994954</v>
      </c>
      <c r="N37" s="20">
        <f t="shared" si="5"/>
        <v>5.8496282108880919</v>
      </c>
      <c r="O37" s="64"/>
    </row>
    <row r="38" spans="1:15" x14ac:dyDescent="0.2">
      <c r="A38" s="67" t="s">
        <v>23</v>
      </c>
      <c r="B38" s="38" t="s">
        <v>39</v>
      </c>
      <c r="C38" s="38"/>
      <c r="D38" s="39"/>
      <c r="E38" s="39"/>
      <c r="F38" s="39"/>
      <c r="G38" s="39"/>
      <c r="H38" s="39"/>
      <c r="I38" s="6">
        <f t="shared" si="0"/>
        <v>0</v>
      </c>
      <c r="J38" s="15">
        <f t="shared" si="1"/>
        <v>0</v>
      </c>
      <c r="K38" s="15"/>
      <c r="L38" s="6"/>
      <c r="M38" s="15">
        <f t="shared" si="4"/>
        <v>0</v>
      </c>
      <c r="N38" s="20">
        <f t="shared" si="5"/>
        <v>0</v>
      </c>
      <c r="O38" s="64"/>
    </row>
    <row r="39" spans="1:15" x14ac:dyDescent="0.2">
      <c r="A39" s="67" t="s">
        <v>23</v>
      </c>
      <c r="B39" s="38" t="s">
        <v>23</v>
      </c>
      <c r="C39" s="38" t="s">
        <v>25</v>
      </c>
      <c r="D39" s="39">
        <v>80602000</v>
      </c>
      <c r="E39" s="39">
        <v>6072314</v>
      </c>
      <c r="F39" s="39">
        <v>18096602</v>
      </c>
      <c r="G39" s="39">
        <v>24307592</v>
      </c>
      <c r="H39" s="39">
        <v>21135312</v>
      </c>
      <c r="I39" s="6">
        <f t="shared" si="0"/>
        <v>0.30361671336850554</v>
      </c>
      <c r="J39" s="15">
        <f t="shared" si="1"/>
        <v>69611820</v>
      </c>
      <c r="K39" s="15">
        <v>23439731</v>
      </c>
      <c r="L39" s="6">
        <v>0.35149682004945276</v>
      </c>
      <c r="M39" s="15">
        <f t="shared" si="4"/>
        <v>-2304419</v>
      </c>
      <c r="N39" s="20">
        <f t="shared" si="5"/>
        <v>-4.7880106680947225</v>
      </c>
      <c r="O39" s="64"/>
    </row>
    <row r="40" spans="1:15" x14ac:dyDescent="0.2">
      <c r="A40" s="67" t="s">
        <v>23</v>
      </c>
      <c r="B40" s="38" t="s">
        <v>23</v>
      </c>
      <c r="C40" s="38" t="s">
        <v>26</v>
      </c>
      <c r="D40" s="39">
        <v>81204000</v>
      </c>
      <c r="E40" s="39">
        <v>14417862</v>
      </c>
      <c r="F40" s="39">
        <v>14009068</v>
      </c>
      <c r="G40" s="39">
        <v>22396139</v>
      </c>
      <c r="H40" s="39">
        <v>29480138</v>
      </c>
      <c r="I40" s="6">
        <f t="shared" si="0"/>
        <v>0.36711034467153969</v>
      </c>
      <c r="J40" s="15">
        <f t="shared" si="1"/>
        <v>80303207</v>
      </c>
      <c r="K40" s="15">
        <v>22538061</v>
      </c>
      <c r="L40" s="6">
        <v>0.31020288353293729</v>
      </c>
      <c r="M40" s="15">
        <f t="shared" si="4"/>
        <v>6942077</v>
      </c>
      <c r="N40" s="20">
        <f t="shared" si="5"/>
        <v>5.6907461138602402</v>
      </c>
      <c r="O40" s="64"/>
    </row>
    <row r="41" spans="1:15" x14ac:dyDescent="0.2">
      <c r="A41" s="67" t="s">
        <v>23</v>
      </c>
      <c r="B41" s="38" t="s">
        <v>23</v>
      </c>
      <c r="C41" s="63" t="s">
        <v>82</v>
      </c>
      <c r="D41" s="39">
        <v>44965000</v>
      </c>
      <c r="E41" s="39">
        <v>6244186</v>
      </c>
      <c r="F41" s="39">
        <v>5715359</v>
      </c>
      <c r="G41" s="39">
        <v>10196453</v>
      </c>
      <c r="H41" s="39">
        <v>21376193</v>
      </c>
      <c r="I41" s="6">
        <f t="shared" si="0"/>
        <v>0.49104335226315626</v>
      </c>
      <c r="J41" s="15">
        <f t="shared" si="1"/>
        <v>43532191</v>
      </c>
      <c r="K41" s="15">
        <v>11779405</v>
      </c>
      <c r="L41" s="6">
        <v>0.436</v>
      </c>
      <c r="M41" s="15">
        <f t="shared" si="4"/>
        <v>9596788</v>
      </c>
      <c r="N41" s="20">
        <f t="shared" si="5"/>
        <v>5.5043352263156269</v>
      </c>
      <c r="O41" s="64"/>
    </row>
    <row r="42" spans="1:15" x14ac:dyDescent="0.2">
      <c r="A42" s="67" t="s">
        <v>23</v>
      </c>
      <c r="B42" s="38" t="s">
        <v>23</v>
      </c>
      <c r="C42" s="38" t="s">
        <v>40</v>
      </c>
      <c r="D42" s="39">
        <v>10000000</v>
      </c>
      <c r="E42" s="39">
        <v>0</v>
      </c>
      <c r="F42" s="39">
        <v>0</v>
      </c>
      <c r="G42" s="39">
        <v>0</v>
      </c>
      <c r="H42" s="39">
        <v>10000000</v>
      </c>
      <c r="I42" s="6">
        <f t="shared" si="0"/>
        <v>1</v>
      </c>
      <c r="J42" s="15">
        <f t="shared" si="1"/>
        <v>10000000</v>
      </c>
      <c r="K42" s="15">
        <v>0</v>
      </c>
      <c r="L42" s="6">
        <v>0</v>
      </c>
      <c r="M42" s="15">
        <f t="shared" si="4"/>
        <v>10000000</v>
      </c>
      <c r="N42" s="20">
        <f t="shared" si="5"/>
        <v>100</v>
      </c>
      <c r="O42" s="64"/>
    </row>
    <row r="43" spans="1:15" x14ac:dyDescent="0.2">
      <c r="A43" s="67" t="s">
        <v>23</v>
      </c>
      <c r="B43" s="38" t="s">
        <v>41</v>
      </c>
      <c r="C43" s="38"/>
      <c r="D43" s="39"/>
      <c r="E43" s="39"/>
      <c r="F43" s="39"/>
      <c r="G43" s="39"/>
      <c r="H43" s="39"/>
      <c r="I43" s="6">
        <f t="shared" si="0"/>
        <v>0</v>
      </c>
      <c r="J43" s="15">
        <f t="shared" si="1"/>
        <v>0</v>
      </c>
      <c r="K43" s="15"/>
      <c r="L43" s="6"/>
      <c r="M43" s="15">
        <f t="shared" si="4"/>
        <v>0</v>
      </c>
      <c r="N43" s="20">
        <f t="shared" si="5"/>
        <v>0</v>
      </c>
      <c r="O43" s="64"/>
    </row>
    <row r="44" spans="1:15" x14ac:dyDescent="0.2">
      <c r="A44" s="67" t="s">
        <v>23</v>
      </c>
      <c r="B44" s="38" t="s">
        <v>23</v>
      </c>
      <c r="C44" s="38" t="s">
        <v>25</v>
      </c>
      <c r="D44" s="39">
        <v>233000</v>
      </c>
      <c r="E44" s="39">
        <v>0</v>
      </c>
      <c r="F44" s="39">
        <v>0</v>
      </c>
      <c r="G44" s="39">
        <v>0</v>
      </c>
      <c r="H44" s="39">
        <v>77588</v>
      </c>
      <c r="I44" s="6">
        <f t="shared" si="0"/>
        <v>1</v>
      </c>
      <c r="J44" s="15">
        <f t="shared" si="1"/>
        <v>77588</v>
      </c>
      <c r="K44" s="15">
        <v>0</v>
      </c>
      <c r="L44" s="6">
        <v>0</v>
      </c>
      <c r="M44" s="15">
        <f t="shared" si="4"/>
        <v>77588</v>
      </c>
      <c r="N44" s="20">
        <f t="shared" si="5"/>
        <v>100</v>
      </c>
      <c r="O44" s="64"/>
    </row>
    <row r="45" spans="1:15" x14ac:dyDescent="0.2">
      <c r="A45" s="67" t="s">
        <v>23</v>
      </c>
      <c r="B45" s="38" t="s">
        <v>42</v>
      </c>
      <c r="C45" s="38"/>
      <c r="D45" s="39"/>
      <c r="E45" s="39"/>
      <c r="F45" s="39"/>
      <c r="G45" s="39"/>
      <c r="H45" s="39"/>
      <c r="I45" s="6">
        <f t="shared" si="0"/>
        <v>0</v>
      </c>
      <c r="J45" s="15">
        <f t="shared" si="1"/>
        <v>0</v>
      </c>
      <c r="K45" s="15"/>
      <c r="L45" s="6"/>
      <c r="M45" s="15">
        <f t="shared" si="4"/>
        <v>0</v>
      </c>
      <c r="N45" s="20">
        <f t="shared" si="5"/>
        <v>0</v>
      </c>
      <c r="O45" s="64"/>
    </row>
    <row r="46" spans="1:15" ht="26.4" x14ac:dyDescent="0.2">
      <c r="A46" s="67" t="s">
        <v>23</v>
      </c>
      <c r="B46" s="38" t="s">
        <v>23</v>
      </c>
      <c r="C46" s="38" t="s">
        <v>25</v>
      </c>
      <c r="D46" s="39">
        <v>329000</v>
      </c>
      <c r="E46" s="39">
        <v>0</v>
      </c>
      <c r="F46" s="39">
        <v>0</v>
      </c>
      <c r="G46" s="39">
        <v>6086</v>
      </c>
      <c r="H46" s="39">
        <v>78028</v>
      </c>
      <c r="I46" s="6">
        <f t="shared" si="0"/>
        <v>0.9276458140143139</v>
      </c>
      <c r="J46" s="15">
        <f t="shared" si="1"/>
        <v>84114</v>
      </c>
      <c r="K46" s="15">
        <v>356</v>
      </c>
      <c r="L46" s="6">
        <v>5.285035629453682E-2</v>
      </c>
      <c r="M46" s="15">
        <f t="shared" si="4"/>
        <v>77672</v>
      </c>
      <c r="N46" s="20">
        <f t="shared" si="5"/>
        <v>87.479545771977712</v>
      </c>
      <c r="O46" s="66" t="s">
        <v>90</v>
      </c>
    </row>
    <row r="47" spans="1:15" x14ac:dyDescent="0.2">
      <c r="A47" s="67" t="s">
        <v>23</v>
      </c>
      <c r="B47" s="38" t="s">
        <v>23</v>
      </c>
      <c r="C47" s="38" t="s">
        <v>43</v>
      </c>
      <c r="D47" s="39">
        <v>14335000</v>
      </c>
      <c r="E47" s="39">
        <v>1968588</v>
      </c>
      <c r="F47" s="39">
        <v>1749920</v>
      </c>
      <c r="G47" s="39">
        <v>7706587</v>
      </c>
      <c r="H47" s="39">
        <v>2822383</v>
      </c>
      <c r="I47" s="6">
        <f t="shared" si="0"/>
        <v>0.19809702461025033</v>
      </c>
      <c r="J47" s="15">
        <f t="shared" si="1"/>
        <v>14247478</v>
      </c>
      <c r="K47" s="15">
        <v>2270713</v>
      </c>
      <c r="L47" s="6">
        <v>0.26731082866941963</v>
      </c>
      <c r="M47" s="15">
        <f t="shared" si="4"/>
        <v>551670</v>
      </c>
      <c r="N47" s="20">
        <f t="shared" si="5"/>
        <v>-6.9213804059169295</v>
      </c>
      <c r="O47" s="64"/>
    </row>
    <row r="48" spans="1:15" x14ac:dyDescent="0.2">
      <c r="A48" s="67" t="s">
        <v>23</v>
      </c>
      <c r="B48" s="38" t="s">
        <v>44</v>
      </c>
      <c r="C48" s="38"/>
      <c r="D48" s="39"/>
      <c r="E48" s="39"/>
      <c r="F48" s="39"/>
      <c r="G48" s="39"/>
      <c r="H48" s="39"/>
      <c r="I48" s="6">
        <f t="shared" si="0"/>
        <v>0</v>
      </c>
      <c r="J48" s="15">
        <f t="shared" si="1"/>
        <v>0</v>
      </c>
      <c r="K48" s="15"/>
      <c r="L48" s="6"/>
      <c r="M48" s="15">
        <f t="shared" si="4"/>
        <v>0</v>
      </c>
      <c r="N48" s="20">
        <f t="shared" si="5"/>
        <v>0</v>
      </c>
      <c r="O48" s="64"/>
    </row>
    <row r="49" spans="1:15" x14ac:dyDescent="0.2">
      <c r="A49" s="67" t="s">
        <v>23</v>
      </c>
      <c r="B49" s="38" t="s">
        <v>23</v>
      </c>
      <c r="C49" s="38" t="s">
        <v>27</v>
      </c>
      <c r="D49" s="39">
        <v>10992421954</v>
      </c>
      <c r="E49" s="39">
        <v>582054329</v>
      </c>
      <c r="F49" s="39">
        <v>920837579</v>
      </c>
      <c r="G49" s="39">
        <v>907865953</v>
      </c>
      <c r="H49" s="39">
        <v>2448598744</v>
      </c>
      <c r="I49" s="6">
        <f t="shared" si="0"/>
        <v>0.5038936104175874</v>
      </c>
      <c r="J49" s="15">
        <f t="shared" si="1"/>
        <v>4859356605</v>
      </c>
      <c r="K49" s="15">
        <v>3639773627</v>
      </c>
      <c r="L49" s="6">
        <v>0.60737391220411829</v>
      </c>
      <c r="M49" s="15">
        <f t="shared" si="4"/>
        <v>-1191174883</v>
      </c>
      <c r="N49" s="20">
        <f t="shared" si="5"/>
        <v>-10.34803017865309</v>
      </c>
      <c r="O49" s="64"/>
    </row>
    <row r="50" spans="1:15" x14ac:dyDescent="0.2">
      <c r="A50" s="67" t="s">
        <v>23</v>
      </c>
      <c r="B50" s="38" t="s">
        <v>45</v>
      </c>
      <c r="C50" s="38"/>
      <c r="D50" s="39"/>
      <c r="E50" s="39"/>
      <c r="F50" s="39"/>
      <c r="G50" s="39"/>
      <c r="H50" s="39"/>
      <c r="I50" s="6">
        <f t="shared" si="0"/>
        <v>0</v>
      </c>
      <c r="J50" s="15">
        <f t="shared" si="1"/>
        <v>0</v>
      </c>
      <c r="K50" s="15"/>
      <c r="L50" s="6"/>
      <c r="M50" s="15">
        <f t="shared" si="4"/>
        <v>0</v>
      </c>
      <c r="N50" s="20">
        <f t="shared" si="5"/>
        <v>0</v>
      </c>
      <c r="O50" s="64"/>
    </row>
    <row r="51" spans="1:15" x14ac:dyDescent="0.2">
      <c r="A51" s="67" t="s">
        <v>23</v>
      </c>
      <c r="B51" s="38" t="s">
        <v>23</v>
      </c>
      <c r="C51" s="38" t="s">
        <v>25</v>
      </c>
      <c r="D51" s="39">
        <v>26345000</v>
      </c>
      <c r="E51" s="39">
        <v>583867</v>
      </c>
      <c r="F51" s="39">
        <v>2559187</v>
      </c>
      <c r="G51" s="39">
        <v>6949636</v>
      </c>
      <c r="H51" s="39">
        <v>9522223</v>
      </c>
      <c r="I51" s="6">
        <f t="shared" si="0"/>
        <v>0.48545833468647043</v>
      </c>
      <c r="J51" s="15">
        <f t="shared" si="1"/>
        <v>19614913</v>
      </c>
      <c r="K51" s="15">
        <v>8606933</v>
      </c>
      <c r="L51" s="6">
        <v>0.56309839074425738</v>
      </c>
      <c r="M51" s="15">
        <f t="shared" si="4"/>
        <v>915290</v>
      </c>
      <c r="N51" s="20">
        <f t="shared" si="5"/>
        <v>-7.7640056057786957</v>
      </c>
      <c r="O51" s="64"/>
    </row>
    <row r="52" spans="1:15" s="8" customFormat="1" x14ac:dyDescent="0.2">
      <c r="A52" s="67" t="s">
        <v>23</v>
      </c>
      <c r="B52" s="38" t="s">
        <v>23</v>
      </c>
      <c r="C52" s="38" t="s">
        <v>46</v>
      </c>
      <c r="D52" s="39">
        <v>6752000</v>
      </c>
      <c r="E52" s="39">
        <v>744290</v>
      </c>
      <c r="F52" s="39">
        <v>404990</v>
      </c>
      <c r="G52" s="39">
        <v>4256263</v>
      </c>
      <c r="H52" s="39">
        <v>261089</v>
      </c>
      <c r="I52" s="6">
        <f t="shared" si="0"/>
        <v>4.6074811281198426E-2</v>
      </c>
      <c r="J52" s="15">
        <f t="shared" si="1"/>
        <v>5666632</v>
      </c>
      <c r="K52" s="15">
        <v>682990</v>
      </c>
      <c r="L52" s="6">
        <v>0.12675809839282112</v>
      </c>
      <c r="M52" s="15">
        <f t="shared" si="4"/>
        <v>-421901</v>
      </c>
      <c r="N52" s="20">
        <f t="shared" si="5"/>
        <v>-8.0683287111622697</v>
      </c>
      <c r="O52" s="64"/>
    </row>
    <row r="53" spans="1:15" s="8" customFormat="1" ht="39.6" x14ac:dyDescent="0.2">
      <c r="A53" s="67" t="s">
        <v>23</v>
      </c>
      <c r="B53" s="38" t="s">
        <v>23</v>
      </c>
      <c r="C53" s="38" t="s">
        <v>26</v>
      </c>
      <c r="D53" s="39">
        <v>39913000</v>
      </c>
      <c r="E53" s="39">
        <v>3627028</v>
      </c>
      <c r="F53" s="39">
        <v>4231696</v>
      </c>
      <c r="G53" s="39">
        <v>7183435</v>
      </c>
      <c r="H53" s="39">
        <v>19080003</v>
      </c>
      <c r="I53" s="6">
        <f t="shared" si="0"/>
        <v>0.55916747010344769</v>
      </c>
      <c r="J53" s="15">
        <f t="shared" si="1"/>
        <v>34122162</v>
      </c>
      <c r="K53" s="15">
        <v>10518270</v>
      </c>
      <c r="L53" s="6">
        <v>0.3719050913235511</v>
      </c>
      <c r="M53" s="15">
        <f t="shared" si="4"/>
        <v>8561733</v>
      </c>
      <c r="N53" s="20">
        <f t="shared" si="5"/>
        <v>18.726237877989661</v>
      </c>
      <c r="O53" s="64" t="s">
        <v>89</v>
      </c>
    </row>
    <row r="54" spans="1:15" s="8" customFormat="1" x14ac:dyDescent="0.2">
      <c r="A54" s="67" t="s">
        <v>23</v>
      </c>
      <c r="B54" s="38" t="s">
        <v>23</v>
      </c>
      <c r="C54" s="38" t="s">
        <v>47</v>
      </c>
      <c r="D54" s="39">
        <v>5525000</v>
      </c>
      <c r="E54" s="39">
        <v>25684</v>
      </c>
      <c r="F54" s="39">
        <v>15200</v>
      </c>
      <c r="G54" s="39">
        <v>50650</v>
      </c>
      <c r="H54" s="39">
        <v>3336873</v>
      </c>
      <c r="I54" s="6">
        <f t="shared" si="0"/>
        <v>0.97330130290831862</v>
      </c>
      <c r="J54" s="15">
        <f t="shared" si="1"/>
        <v>3428407</v>
      </c>
      <c r="K54" s="15">
        <v>937020</v>
      </c>
      <c r="L54" s="6">
        <v>0.40690852526817611</v>
      </c>
      <c r="M54" s="15">
        <f t="shared" si="4"/>
        <v>2399853</v>
      </c>
      <c r="N54" s="20">
        <f t="shared" si="5"/>
        <v>56.639277764014253</v>
      </c>
      <c r="O54" s="64" t="s">
        <v>88</v>
      </c>
    </row>
    <row r="55" spans="1:15" s="8" customFormat="1" x14ac:dyDescent="0.2">
      <c r="A55" s="67" t="s">
        <v>23</v>
      </c>
      <c r="B55" s="38" t="s">
        <v>23</v>
      </c>
      <c r="C55" s="38" t="s">
        <v>48</v>
      </c>
      <c r="D55" s="39">
        <v>14630000</v>
      </c>
      <c r="E55" s="39">
        <v>2365496</v>
      </c>
      <c r="F55" s="39">
        <v>2526922</v>
      </c>
      <c r="G55" s="39">
        <v>3091930</v>
      </c>
      <c r="H55" s="39">
        <v>4785668</v>
      </c>
      <c r="I55" s="6">
        <f t="shared" si="0"/>
        <v>0.37475818354495405</v>
      </c>
      <c r="J55" s="15">
        <f t="shared" si="1"/>
        <v>12770016</v>
      </c>
      <c r="K55" s="15">
        <v>6802416</v>
      </c>
      <c r="L55" s="6">
        <v>0.54327288880270597</v>
      </c>
      <c r="M55" s="15">
        <f t="shared" si="4"/>
        <v>-2016748</v>
      </c>
      <c r="N55" s="20">
        <f t="shared" si="5"/>
        <v>-16.851470525775191</v>
      </c>
      <c r="O55" s="64"/>
    </row>
    <row r="56" spans="1:15" s="8" customFormat="1" x14ac:dyDescent="0.2">
      <c r="A56" s="67" t="s">
        <v>23</v>
      </c>
      <c r="B56" s="38" t="s">
        <v>23</v>
      </c>
      <c r="C56" s="38" t="s">
        <v>31</v>
      </c>
      <c r="D56" s="39">
        <v>73652000</v>
      </c>
      <c r="E56" s="39">
        <v>27566128</v>
      </c>
      <c r="F56" s="39">
        <v>8712464</v>
      </c>
      <c r="G56" s="39">
        <v>7227699</v>
      </c>
      <c r="H56" s="39">
        <v>4734734</v>
      </c>
      <c r="I56" s="6">
        <f t="shared" si="0"/>
        <v>9.8147458516895117E-2</v>
      </c>
      <c r="J56" s="15">
        <f t="shared" si="1"/>
        <v>48241025</v>
      </c>
      <c r="K56" s="15">
        <v>6634638</v>
      </c>
      <c r="L56" s="6">
        <v>0.11452654164070475</v>
      </c>
      <c r="M56" s="15">
        <f t="shared" si="4"/>
        <v>-1899904</v>
      </c>
      <c r="N56" s="20">
        <f t="shared" si="5"/>
        <v>-1.6379083123809632</v>
      </c>
      <c r="O56" s="64"/>
    </row>
    <row r="57" spans="1:15" s="8" customFormat="1" x14ac:dyDescent="0.2">
      <c r="A57" s="67" t="s">
        <v>49</v>
      </c>
      <c r="B57" s="38"/>
      <c r="C57" s="38"/>
      <c r="D57" s="39"/>
      <c r="E57" s="39"/>
      <c r="F57" s="39"/>
      <c r="G57" s="39"/>
      <c r="H57" s="39"/>
      <c r="I57" s="6">
        <f t="shared" si="0"/>
        <v>0</v>
      </c>
      <c r="J57" s="15">
        <f t="shared" si="1"/>
        <v>0</v>
      </c>
      <c r="K57" s="15"/>
      <c r="L57" s="6"/>
      <c r="M57" s="15">
        <f t="shared" si="4"/>
        <v>0</v>
      </c>
      <c r="N57" s="20">
        <f t="shared" si="5"/>
        <v>0</v>
      </c>
      <c r="O57" s="64"/>
    </row>
    <row r="58" spans="1:15" collapsed="1" x14ac:dyDescent="0.2">
      <c r="A58" s="67" t="s">
        <v>23</v>
      </c>
      <c r="B58" s="38" t="s">
        <v>50</v>
      </c>
      <c r="C58" s="38"/>
      <c r="D58" s="39"/>
      <c r="E58" s="39"/>
      <c r="F58" s="39"/>
      <c r="G58" s="39"/>
      <c r="H58" s="39"/>
      <c r="I58" s="6">
        <f t="shared" si="0"/>
        <v>0</v>
      </c>
      <c r="J58" s="15">
        <f t="shared" si="1"/>
        <v>0</v>
      </c>
      <c r="K58" s="15"/>
      <c r="L58" s="6"/>
      <c r="M58" s="15">
        <f t="shared" si="4"/>
        <v>0</v>
      </c>
      <c r="N58" s="20">
        <f t="shared" si="5"/>
        <v>0</v>
      </c>
      <c r="O58" s="64"/>
    </row>
    <row r="59" spans="1:15" x14ac:dyDescent="0.2">
      <c r="A59" s="67" t="s">
        <v>23</v>
      </c>
      <c r="B59" s="38" t="s">
        <v>23</v>
      </c>
      <c r="C59" s="38" t="s">
        <v>25</v>
      </c>
      <c r="D59" s="39">
        <v>32784000</v>
      </c>
      <c r="E59" s="39">
        <v>1319537</v>
      </c>
      <c r="F59" s="39">
        <v>2417232</v>
      </c>
      <c r="G59" s="39">
        <v>6641418</v>
      </c>
      <c r="H59" s="39">
        <v>12279274</v>
      </c>
      <c r="I59" s="6">
        <f t="shared" si="0"/>
        <v>0.54195278102873046</v>
      </c>
      <c r="J59" s="15">
        <f t="shared" si="1"/>
        <v>22657461</v>
      </c>
      <c r="K59" s="15">
        <v>9025714</v>
      </c>
      <c r="L59" s="6">
        <v>0.4966730490753945</v>
      </c>
      <c r="M59" s="15">
        <f t="shared" si="4"/>
        <v>3253560</v>
      </c>
      <c r="N59" s="20">
        <f t="shared" si="5"/>
        <v>4.5279731953335958</v>
      </c>
      <c r="O59" s="64"/>
    </row>
    <row r="60" spans="1:15" x14ac:dyDescent="0.2">
      <c r="A60" s="67" t="s">
        <v>23</v>
      </c>
      <c r="B60" s="38" t="s">
        <v>23</v>
      </c>
      <c r="C60" s="38" t="s">
        <v>26</v>
      </c>
      <c r="D60" s="39">
        <v>139881000</v>
      </c>
      <c r="E60" s="39">
        <v>32042246</v>
      </c>
      <c r="F60" s="39">
        <v>29552176</v>
      </c>
      <c r="G60" s="39">
        <v>47047031</v>
      </c>
      <c r="H60" s="39">
        <v>31086355</v>
      </c>
      <c r="I60" s="6">
        <f t="shared" si="0"/>
        <v>0.22247794082620978</v>
      </c>
      <c r="J60" s="15">
        <f t="shared" si="1"/>
        <v>139727808</v>
      </c>
      <c r="K60" s="15">
        <v>55603857</v>
      </c>
      <c r="L60" s="6">
        <v>0.37777652857466848</v>
      </c>
      <c r="M60" s="15">
        <f t="shared" si="4"/>
        <v>-24517502</v>
      </c>
      <c r="N60" s="20">
        <f t="shared" si="5"/>
        <v>-15.52985877484587</v>
      </c>
      <c r="O60" s="64"/>
    </row>
    <row r="61" spans="1:15" x14ac:dyDescent="0.2">
      <c r="A61" s="67" t="s">
        <v>23</v>
      </c>
      <c r="B61" s="38" t="s">
        <v>23</v>
      </c>
      <c r="C61" s="38" t="s">
        <v>51</v>
      </c>
      <c r="D61" s="39">
        <v>1847014000</v>
      </c>
      <c r="E61" s="39">
        <v>75486276</v>
      </c>
      <c r="F61" s="39">
        <v>239617334</v>
      </c>
      <c r="G61" s="39">
        <v>125044788</v>
      </c>
      <c r="H61" s="39">
        <v>793703872</v>
      </c>
      <c r="I61" s="6">
        <f t="shared" si="0"/>
        <v>0.64327301679316928</v>
      </c>
      <c r="J61" s="15">
        <f t="shared" si="1"/>
        <v>1233852270</v>
      </c>
      <c r="K61" s="15">
        <v>590275031</v>
      </c>
      <c r="L61" s="6">
        <v>0.6029888100707963</v>
      </c>
      <c r="M61" s="15">
        <f t="shared" si="4"/>
        <v>203428841</v>
      </c>
      <c r="N61" s="20">
        <f t="shared" si="5"/>
        <v>4.0284206722372984</v>
      </c>
      <c r="O61" s="64"/>
    </row>
    <row r="62" spans="1:15" x14ac:dyDescent="0.2">
      <c r="A62" s="67" t="s">
        <v>23</v>
      </c>
      <c r="B62" s="38" t="s">
        <v>52</v>
      </c>
      <c r="C62" s="38"/>
      <c r="D62" s="39"/>
      <c r="E62" s="39"/>
      <c r="F62" s="39"/>
      <c r="G62" s="39"/>
      <c r="H62" s="39"/>
      <c r="I62" s="6">
        <f t="shared" si="0"/>
        <v>0</v>
      </c>
      <c r="J62" s="15">
        <f t="shared" si="1"/>
        <v>0</v>
      </c>
      <c r="K62" s="15"/>
      <c r="L62" s="6"/>
      <c r="M62" s="15">
        <f t="shared" si="4"/>
        <v>0</v>
      </c>
      <c r="N62" s="20">
        <f t="shared" si="5"/>
        <v>0</v>
      </c>
      <c r="O62" s="64"/>
    </row>
    <row r="63" spans="1:15" x14ac:dyDescent="0.2">
      <c r="A63" s="67" t="s">
        <v>23</v>
      </c>
      <c r="B63" s="38" t="s">
        <v>23</v>
      </c>
      <c r="C63" s="38" t="s">
        <v>25</v>
      </c>
      <c r="D63" s="39">
        <v>8156000</v>
      </c>
      <c r="E63" s="39">
        <v>80740</v>
      </c>
      <c r="F63" s="39">
        <v>310560</v>
      </c>
      <c r="G63" s="39">
        <v>1348939</v>
      </c>
      <c r="H63" s="39">
        <v>3020670</v>
      </c>
      <c r="I63" s="6">
        <f t="shared" si="0"/>
        <v>0.63447337472738929</v>
      </c>
      <c r="J63" s="15">
        <f t="shared" si="1"/>
        <v>4760909</v>
      </c>
      <c r="K63" s="15">
        <v>158690</v>
      </c>
      <c r="L63" s="6">
        <v>0.12045421768139483</v>
      </c>
      <c r="M63" s="15">
        <f t="shared" si="4"/>
        <v>2861980</v>
      </c>
      <c r="N63" s="20">
        <f t="shared" si="5"/>
        <v>51.401915704599446</v>
      </c>
      <c r="O63" s="64" t="s">
        <v>84</v>
      </c>
    </row>
    <row r="64" spans="1:15" x14ac:dyDescent="0.2">
      <c r="A64" s="67" t="s">
        <v>23</v>
      </c>
      <c r="B64" s="38" t="s">
        <v>23</v>
      </c>
      <c r="C64" s="38" t="s">
        <v>26</v>
      </c>
      <c r="D64" s="39">
        <v>7760000</v>
      </c>
      <c r="E64" s="39">
        <v>662938</v>
      </c>
      <c r="F64" s="39">
        <v>1212895</v>
      </c>
      <c r="G64" s="39">
        <v>813892</v>
      </c>
      <c r="H64" s="39">
        <v>3276622</v>
      </c>
      <c r="I64" s="6">
        <f t="shared" si="0"/>
        <v>0.54918394789977854</v>
      </c>
      <c r="J64" s="15">
        <f t="shared" si="1"/>
        <v>5966347</v>
      </c>
      <c r="K64" s="15">
        <v>3462186</v>
      </c>
      <c r="L64" s="6">
        <v>0.47166902329568311</v>
      </c>
      <c r="M64" s="15">
        <f t="shared" si="4"/>
        <v>-185564</v>
      </c>
      <c r="N64" s="20">
        <f t="shared" si="5"/>
        <v>7.7514924604095423</v>
      </c>
      <c r="O64" s="64"/>
    </row>
    <row r="65" spans="1:15" x14ac:dyDescent="0.2">
      <c r="A65" s="67" t="s">
        <v>23</v>
      </c>
      <c r="B65" s="38" t="s">
        <v>23</v>
      </c>
      <c r="C65" s="38" t="s">
        <v>51</v>
      </c>
      <c r="D65" s="39">
        <v>188531000</v>
      </c>
      <c r="E65" s="39">
        <v>33251858</v>
      </c>
      <c r="F65" s="39">
        <v>21172625</v>
      </c>
      <c r="G65" s="39">
        <v>33974352</v>
      </c>
      <c r="H65" s="39">
        <v>77127623</v>
      </c>
      <c r="I65" s="6">
        <f t="shared" si="0"/>
        <v>0.46595344292330593</v>
      </c>
      <c r="J65" s="15">
        <f t="shared" si="1"/>
        <v>165526458</v>
      </c>
      <c r="K65" s="15">
        <v>73196235</v>
      </c>
      <c r="L65" s="6">
        <v>0.43177742201368319</v>
      </c>
      <c r="M65" s="15">
        <f t="shared" si="4"/>
        <v>3931388</v>
      </c>
      <c r="N65" s="20">
        <f t="shared" si="5"/>
        <v>3.4176020909622737</v>
      </c>
      <c r="O65" s="64"/>
    </row>
    <row r="66" spans="1:15" x14ac:dyDescent="0.2">
      <c r="A66" s="67" t="s">
        <v>23</v>
      </c>
      <c r="B66" s="38" t="s">
        <v>53</v>
      </c>
      <c r="C66" s="38"/>
      <c r="D66" s="39"/>
      <c r="E66" s="39"/>
      <c r="F66" s="39"/>
      <c r="G66" s="39"/>
      <c r="H66" s="39"/>
      <c r="I66" s="6">
        <f t="shared" si="0"/>
        <v>0</v>
      </c>
      <c r="J66" s="15">
        <f t="shared" si="1"/>
        <v>0</v>
      </c>
      <c r="K66" s="15"/>
      <c r="L66" s="6"/>
      <c r="M66" s="15">
        <f t="shared" si="4"/>
        <v>0</v>
      </c>
      <c r="N66" s="20">
        <f t="shared" si="5"/>
        <v>0</v>
      </c>
      <c r="O66" s="64"/>
    </row>
    <row r="67" spans="1:15" x14ac:dyDescent="0.2">
      <c r="A67" s="67" t="s">
        <v>23</v>
      </c>
      <c r="B67" s="38" t="s">
        <v>23</v>
      </c>
      <c r="C67" s="38" t="s">
        <v>25</v>
      </c>
      <c r="D67" s="39">
        <v>466000</v>
      </c>
      <c r="E67" s="39">
        <v>0</v>
      </c>
      <c r="F67" s="39">
        <v>233880</v>
      </c>
      <c r="G67" s="39">
        <v>204340</v>
      </c>
      <c r="H67" s="39">
        <v>0</v>
      </c>
      <c r="I67" s="6">
        <f t="shared" si="0"/>
        <v>0</v>
      </c>
      <c r="J67" s="15">
        <f t="shared" si="1"/>
        <v>438220</v>
      </c>
      <c r="K67" s="15">
        <v>61420</v>
      </c>
      <c r="L67" s="6">
        <v>0.22240730011587487</v>
      </c>
      <c r="M67" s="15">
        <f t="shared" si="4"/>
        <v>-61420</v>
      </c>
      <c r="N67" s="20">
        <f t="shared" si="5"/>
        <v>-22.240730011587488</v>
      </c>
      <c r="O67" s="64"/>
    </row>
    <row r="68" spans="1:15" x14ac:dyDescent="0.2">
      <c r="A68" s="67" t="s">
        <v>23</v>
      </c>
      <c r="B68" s="38" t="s">
        <v>23</v>
      </c>
      <c r="C68" s="38" t="s">
        <v>26</v>
      </c>
      <c r="D68" s="39">
        <v>42683000</v>
      </c>
      <c r="E68" s="39">
        <v>5885860</v>
      </c>
      <c r="F68" s="39">
        <v>9805187</v>
      </c>
      <c r="G68" s="39">
        <v>7736248</v>
      </c>
      <c r="H68" s="39">
        <v>18858934</v>
      </c>
      <c r="I68" s="6">
        <f t="shared" si="0"/>
        <v>0.44598287541790499</v>
      </c>
      <c r="J68" s="15">
        <f t="shared" si="1"/>
        <v>42286229</v>
      </c>
      <c r="K68" s="15">
        <v>17342165</v>
      </c>
      <c r="L68" s="6">
        <v>0.42478065230961565</v>
      </c>
      <c r="M68" s="15">
        <f t="shared" si="4"/>
        <v>1516769</v>
      </c>
      <c r="N68" s="20">
        <f t="shared" si="5"/>
        <v>2.1202223108289342</v>
      </c>
      <c r="O68" s="64"/>
    </row>
    <row r="69" spans="1:15" x14ac:dyDescent="0.2">
      <c r="A69" s="67" t="s">
        <v>23</v>
      </c>
      <c r="B69" s="38" t="s">
        <v>44</v>
      </c>
      <c r="C69" s="38"/>
      <c r="D69" s="39"/>
      <c r="E69" s="39"/>
      <c r="F69" s="39"/>
      <c r="G69" s="39"/>
      <c r="H69" s="39"/>
      <c r="I69" s="6">
        <f t="shared" si="0"/>
        <v>0</v>
      </c>
      <c r="J69" s="15">
        <f t="shared" si="1"/>
        <v>0</v>
      </c>
      <c r="K69" s="15"/>
      <c r="L69" s="6"/>
      <c r="M69" s="15">
        <f t="shared" si="4"/>
        <v>0</v>
      </c>
      <c r="N69" s="20">
        <f t="shared" si="5"/>
        <v>0</v>
      </c>
      <c r="O69" s="64"/>
    </row>
    <row r="70" spans="1:15" x14ac:dyDescent="0.2">
      <c r="A70" s="67" t="s">
        <v>23</v>
      </c>
      <c r="B70" s="38" t="s">
        <v>23</v>
      </c>
      <c r="C70" s="38" t="s">
        <v>27</v>
      </c>
      <c r="D70" s="39">
        <v>886723020</v>
      </c>
      <c r="E70" s="39">
        <v>43060055</v>
      </c>
      <c r="F70" s="39">
        <v>71709140</v>
      </c>
      <c r="G70" s="39">
        <v>62085455</v>
      </c>
      <c r="H70" s="39">
        <v>307449286</v>
      </c>
      <c r="I70" s="6">
        <f t="shared" si="0"/>
        <v>0.63482714705832988</v>
      </c>
      <c r="J70" s="15">
        <f t="shared" si="1"/>
        <v>484303936</v>
      </c>
      <c r="K70" s="15">
        <v>140046993</v>
      </c>
      <c r="L70" s="6">
        <v>0.39047855441551338</v>
      </c>
      <c r="M70" s="15">
        <f t="shared" si="4"/>
        <v>167402293</v>
      </c>
      <c r="N70" s="20">
        <f t="shared" si="5"/>
        <v>24.434859264281648</v>
      </c>
      <c r="O70" s="64" t="s">
        <v>87</v>
      </c>
    </row>
    <row r="71" spans="1:15" x14ac:dyDescent="0.2">
      <c r="A71" s="67" t="s">
        <v>54</v>
      </c>
      <c r="B71" s="38"/>
      <c r="C71" s="38"/>
      <c r="D71" s="39"/>
      <c r="E71" s="39"/>
      <c r="F71" s="39"/>
      <c r="G71" s="39"/>
      <c r="H71" s="39"/>
      <c r="I71" s="6">
        <f t="shared" ref="I71:I113" si="6">IFERROR(H71/J71,)</f>
        <v>0</v>
      </c>
      <c r="J71" s="15">
        <f t="shared" ref="J71:J113" si="7">E71+F71+G71+H71</f>
        <v>0</v>
      </c>
      <c r="K71" s="15"/>
      <c r="L71" s="6"/>
      <c r="M71" s="15">
        <f t="shared" si="4"/>
        <v>0</v>
      </c>
      <c r="N71" s="20">
        <f t="shared" si="5"/>
        <v>0</v>
      </c>
      <c r="O71" s="64"/>
    </row>
    <row r="72" spans="1:15" x14ac:dyDescent="0.2">
      <c r="A72" s="67" t="s">
        <v>23</v>
      </c>
      <c r="B72" s="38" t="s">
        <v>55</v>
      </c>
      <c r="C72" s="38"/>
      <c r="D72" s="39"/>
      <c r="E72" s="39"/>
      <c r="F72" s="39"/>
      <c r="G72" s="39"/>
      <c r="H72" s="39"/>
      <c r="I72" s="6">
        <f t="shared" si="6"/>
        <v>0</v>
      </c>
      <c r="J72" s="15">
        <f t="shared" si="7"/>
        <v>0</v>
      </c>
      <c r="K72" s="15"/>
      <c r="L72" s="6"/>
      <c r="M72" s="15">
        <f t="shared" si="4"/>
        <v>0</v>
      </c>
      <c r="N72" s="20">
        <f t="shared" si="5"/>
        <v>0</v>
      </c>
      <c r="O72" s="64"/>
    </row>
    <row r="73" spans="1:15" x14ac:dyDescent="0.2">
      <c r="A73" s="67" t="s">
        <v>23</v>
      </c>
      <c r="B73" s="38" t="s">
        <v>23</v>
      </c>
      <c r="C73" s="38" t="s">
        <v>25</v>
      </c>
      <c r="D73" s="39">
        <v>31232000</v>
      </c>
      <c r="E73" s="39">
        <v>268220</v>
      </c>
      <c r="F73" s="39">
        <v>608230</v>
      </c>
      <c r="G73" s="39">
        <v>21877318</v>
      </c>
      <c r="H73" s="39">
        <v>1768682</v>
      </c>
      <c r="I73" s="6">
        <f t="shared" si="6"/>
        <v>7.2125011978819403E-2</v>
      </c>
      <c r="J73" s="15">
        <f t="shared" si="7"/>
        <v>24522450</v>
      </c>
      <c r="K73" s="15">
        <v>6558739</v>
      </c>
      <c r="L73" s="6">
        <v>0.43261860365684451</v>
      </c>
      <c r="M73" s="15">
        <f t="shared" ref="M73:M113" si="8">H73-K73</f>
        <v>-4790057</v>
      </c>
      <c r="N73" s="20">
        <f t="shared" ref="N73:N113" si="9">(I73-L73)*100</f>
        <v>-36.049359167802507</v>
      </c>
      <c r="O73" s="64"/>
    </row>
    <row r="74" spans="1:15" x14ac:dyDescent="0.2">
      <c r="A74" s="67" t="s">
        <v>23</v>
      </c>
      <c r="B74" s="38" t="s">
        <v>23</v>
      </c>
      <c r="C74" s="38" t="s">
        <v>26</v>
      </c>
      <c r="D74" s="39">
        <v>91202000</v>
      </c>
      <c r="E74" s="39">
        <v>15975052</v>
      </c>
      <c r="F74" s="39">
        <v>15874812</v>
      </c>
      <c r="G74" s="39">
        <v>22598644</v>
      </c>
      <c r="H74" s="39">
        <v>27536678</v>
      </c>
      <c r="I74" s="6">
        <f t="shared" si="6"/>
        <v>0.33587382481513184</v>
      </c>
      <c r="J74" s="15">
        <f t="shared" si="7"/>
        <v>81985186</v>
      </c>
      <c r="K74" s="15">
        <v>26528790</v>
      </c>
      <c r="L74" s="6">
        <v>0.34055434763576209</v>
      </c>
      <c r="M74" s="15">
        <f t="shared" si="8"/>
        <v>1007888</v>
      </c>
      <c r="N74" s="20">
        <f t="shared" si="9"/>
        <v>-0.46805228206302507</v>
      </c>
      <c r="O74" s="64"/>
    </row>
    <row r="75" spans="1:15" x14ac:dyDescent="0.2">
      <c r="A75" s="67" t="s">
        <v>23</v>
      </c>
      <c r="B75" s="38" t="s">
        <v>32</v>
      </c>
      <c r="C75" s="38"/>
      <c r="D75" s="39"/>
      <c r="E75" s="39"/>
      <c r="F75" s="39"/>
      <c r="G75" s="39"/>
      <c r="H75" s="39"/>
      <c r="I75" s="6">
        <f t="shared" si="6"/>
        <v>0</v>
      </c>
      <c r="J75" s="15">
        <f t="shared" si="7"/>
        <v>0</v>
      </c>
      <c r="K75" s="15"/>
      <c r="L75" s="6"/>
      <c r="M75" s="15">
        <f t="shared" si="8"/>
        <v>0</v>
      </c>
      <c r="N75" s="20">
        <f t="shared" si="9"/>
        <v>0</v>
      </c>
      <c r="O75" s="64"/>
    </row>
    <row r="76" spans="1:15" x14ac:dyDescent="0.2">
      <c r="A76" s="67" t="s">
        <v>23</v>
      </c>
      <c r="B76" s="38" t="s">
        <v>23</v>
      </c>
      <c r="C76" s="38" t="s">
        <v>25</v>
      </c>
      <c r="D76" s="39">
        <v>1910000</v>
      </c>
      <c r="E76" s="39">
        <v>0</v>
      </c>
      <c r="F76" s="39">
        <v>563390</v>
      </c>
      <c r="G76" s="39">
        <v>8769</v>
      </c>
      <c r="H76" s="39">
        <v>376166</v>
      </c>
      <c r="I76" s="6">
        <f t="shared" si="6"/>
        <v>0.39666359106846283</v>
      </c>
      <c r="J76" s="15">
        <f t="shared" si="7"/>
        <v>948325</v>
      </c>
      <c r="K76" s="15">
        <v>20650</v>
      </c>
      <c r="L76" s="6">
        <v>2.7634290608355861E-2</v>
      </c>
      <c r="M76" s="15">
        <f t="shared" si="8"/>
        <v>355516</v>
      </c>
      <c r="N76" s="20">
        <f t="shared" si="9"/>
        <v>36.902930046010695</v>
      </c>
      <c r="O76" s="64" t="s">
        <v>83</v>
      </c>
    </row>
    <row r="77" spans="1:15" x14ac:dyDescent="0.2">
      <c r="A77" s="67" t="s">
        <v>23</v>
      </c>
      <c r="B77" s="38" t="s">
        <v>23</v>
      </c>
      <c r="C77" s="38" t="s">
        <v>31</v>
      </c>
      <c r="D77" s="39">
        <v>9662000</v>
      </c>
      <c r="E77" s="39">
        <v>2821109</v>
      </c>
      <c r="F77" s="39">
        <v>2602475</v>
      </c>
      <c r="G77" s="39">
        <v>1232400</v>
      </c>
      <c r="H77" s="39">
        <v>685940</v>
      </c>
      <c r="I77" s="6">
        <f t="shared" si="6"/>
        <v>9.3427826275510342E-2</v>
      </c>
      <c r="J77" s="15">
        <f t="shared" si="7"/>
        <v>7341924</v>
      </c>
      <c r="K77" s="15">
        <v>580800</v>
      </c>
      <c r="L77" s="6">
        <v>6.4816574562329088E-2</v>
      </c>
      <c r="M77" s="15">
        <f t="shared" si="8"/>
        <v>105140</v>
      </c>
      <c r="N77" s="20">
        <f t="shared" si="9"/>
        <v>2.8611251713181254</v>
      </c>
      <c r="O77" s="64"/>
    </row>
    <row r="78" spans="1:15" x14ac:dyDescent="0.2">
      <c r="A78" s="67" t="s">
        <v>23</v>
      </c>
      <c r="B78" s="38" t="s">
        <v>56</v>
      </c>
      <c r="C78" s="38"/>
      <c r="D78" s="39"/>
      <c r="E78" s="39"/>
      <c r="F78" s="39"/>
      <c r="G78" s="39"/>
      <c r="H78" s="39"/>
      <c r="I78" s="6">
        <f t="shared" si="6"/>
        <v>0</v>
      </c>
      <c r="J78" s="15">
        <f t="shared" si="7"/>
        <v>0</v>
      </c>
      <c r="K78" s="15"/>
      <c r="L78" s="6"/>
      <c r="M78" s="15">
        <f t="shared" si="8"/>
        <v>0</v>
      </c>
      <c r="N78" s="20">
        <f t="shared" si="9"/>
        <v>0</v>
      </c>
      <c r="O78" s="64"/>
    </row>
    <row r="79" spans="1:15" x14ac:dyDescent="0.2">
      <c r="A79" s="67" t="s">
        <v>23</v>
      </c>
      <c r="B79" s="38" t="s">
        <v>23</v>
      </c>
      <c r="C79" s="38" t="s">
        <v>25</v>
      </c>
      <c r="D79" s="39">
        <v>35901000</v>
      </c>
      <c r="E79" s="39">
        <v>1881460</v>
      </c>
      <c r="F79" s="39">
        <v>3125272</v>
      </c>
      <c r="G79" s="39">
        <v>14450678</v>
      </c>
      <c r="H79" s="39">
        <v>10298886</v>
      </c>
      <c r="I79" s="6">
        <f t="shared" si="6"/>
        <v>0.34610779513686785</v>
      </c>
      <c r="J79" s="15">
        <f t="shared" si="7"/>
        <v>29756296</v>
      </c>
      <c r="K79" s="15">
        <v>13110566</v>
      </c>
      <c r="L79" s="6">
        <v>0.43385651544932424</v>
      </c>
      <c r="M79" s="15">
        <f t="shared" si="8"/>
        <v>-2811680</v>
      </c>
      <c r="N79" s="20">
        <f t="shared" si="9"/>
        <v>-8.7748720312456392</v>
      </c>
      <c r="O79" s="64"/>
    </row>
    <row r="80" spans="1:15" x14ac:dyDescent="0.2">
      <c r="A80" s="67" t="s">
        <v>23</v>
      </c>
      <c r="B80" s="38" t="s">
        <v>23</v>
      </c>
      <c r="C80" s="38" t="s">
        <v>26</v>
      </c>
      <c r="D80" s="39">
        <v>65895000</v>
      </c>
      <c r="E80" s="39">
        <v>4665119</v>
      </c>
      <c r="F80" s="39">
        <v>12833847</v>
      </c>
      <c r="G80" s="39">
        <v>16389291</v>
      </c>
      <c r="H80" s="39">
        <v>20386797</v>
      </c>
      <c r="I80" s="6">
        <f t="shared" si="6"/>
        <v>0.37562002241398046</v>
      </c>
      <c r="J80" s="15">
        <f t="shared" si="7"/>
        <v>54275054</v>
      </c>
      <c r="K80" s="15">
        <v>16055281</v>
      </c>
      <c r="L80" s="6">
        <v>0.3016963645256609</v>
      </c>
      <c r="M80" s="15">
        <f t="shared" si="8"/>
        <v>4331516</v>
      </c>
      <c r="N80" s="20">
        <f t="shared" si="9"/>
        <v>7.3923657888319561</v>
      </c>
      <c r="O80" s="64"/>
    </row>
    <row r="81" spans="1:15" x14ac:dyDescent="0.2">
      <c r="A81" s="67" t="s">
        <v>23</v>
      </c>
      <c r="B81" s="38" t="s">
        <v>23</v>
      </c>
      <c r="C81" s="38" t="s">
        <v>27</v>
      </c>
      <c r="D81" s="39">
        <v>26094000</v>
      </c>
      <c r="E81" s="39">
        <v>2963173</v>
      </c>
      <c r="F81" s="39">
        <v>2677149</v>
      </c>
      <c r="G81" s="39">
        <v>3842202</v>
      </c>
      <c r="H81" s="39">
        <v>7787915</v>
      </c>
      <c r="I81" s="6">
        <f t="shared" si="6"/>
        <v>0.45093902940162667</v>
      </c>
      <c r="J81" s="15">
        <f t="shared" si="7"/>
        <v>17270439</v>
      </c>
      <c r="K81" s="15">
        <v>4549257</v>
      </c>
      <c r="L81" s="6">
        <v>0.35328870762347592</v>
      </c>
      <c r="M81" s="15">
        <f t="shared" si="8"/>
        <v>3238658</v>
      </c>
      <c r="N81" s="20">
        <f t="shared" si="9"/>
        <v>9.7650321778150744</v>
      </c>
      <c r="O81" s="64"/>
    </row>
    <row r="82" spans="1:15" x14ac:dyDescent="0.2">
      <c r="A82" s="67" t="s">
        <v>23</v>
      </c>
      <c r="B82" s="38" t="s">
        <v>44</v>
      </c>
      <c r="C82" s="38"/>
      <c r="D82" s="39"/>
      <c r="E82" s="39"/>
      <c r="F82" s="39"/>
      <c r="G82" s="39"/>
      <c r="H82" s="39"/>
      <c r="I82" s="6">
        <f t="shared" si="6"/>
        <v>0</v>
      </c>
      <c r="J82" s="15">
        <f t="shared" si="7"/>
        <v>0</v>
      </c>
      <c r="K82" s="15"/>
      <c r="L82" s="6"/>
      <c r="M82" s="15">
        <f t="shared" si="8"/>
        <v>0</v>
      </c>
      <c r="N82" s="20">
        <f t="shared" si="9"/>
        <v>0</v>
      </c>
      <c r="O82" s="64"/>
    </row>
    <row r="83" spans="1:15" x14ac:dyDescent="0.2">
      <c r="A83" s="67" t="s">
        <v>23</v>
      </c>
      <c r="B83" s="38" t="s">
        <v>23</v>
      </c>
      <c r="C83" s="38" t="s">
        <v>27</v>
      </c>
      <c r="D83" s="39">
        <v>10373000</v>
      </c>
      <c r="E83" s="39">
        <v>0</v>
      </c>
      <c r="F83" s="39">
        <v>220000</v>
      </c>
      <c r="G83" s="39">
        <v>132000</v>
      </c>
      <c r="H83" s="39">
        <v>10021000</v>
      </c>
      <c r="I83" s="6">
        <f t="shared" si="6"/>
        <v>0.96606574761399788</v>
      </c>
      <c r="J83" s="15">
        <f t="shared" si="7"/>
        <v>10373000</v>
      </c>
      <c r="K83" s="15">
        <v>10122200</v>
      </c>
      <c r="L83" s="6">
        <v>0.96639361478680952</v>
      </c>
      <c r="M83" s="15">
        <f t="shared" si="8"/>
        <v>-101200</v>
      </c>
      <c r="N83" s="20">
        <f t="shared" si="9"/>
        <v>-3.2786717281163558E-2</v>
      </c>
      <c r="O83" s="64"/>
    </row>
    <row r="84" spans="1:15" x14ac:dyDescent="0.2">
      <c r="A84" s="67" t="s">
        <v>57</v>
      </c>
      <c r="B84" s="38"/>
      <c r="C84" s="38"/>
      <c r="D84" s="39"/>
      <c r="E84" s="39"/>
      <c r="F84" s="39"/>
      <c r="G84" s="39"/>
      <c r="H84" s="39"/>
      <c r="I84" s="6">
        <f t="shared" si="6"/>
        <v>0</v>
      </c>
      <c r="J84" s="15">
        <f t="shared" si="7"/>
        <v>0</v>
      </c>
      <c r="K84" s="15"/>
      <c r="L84" s="6"/>
      <c r="M84" s="15">
        <f t="shared" si="8"/>
        <v>0</v>
      </c>
      <c r="N84" s="20">
        <f t="shared" si="9"/>
        <v>0</v>
      </c>
      <c r="O84" s="64"/>
    </row>
    <row r="85" spans="1:15" x14ac:dyDescent="0.2">
      <c r="A85" s="67" t="s">
        <v>23</v>
      </c>
      <c r="B85" s="38" t="s">
        <v>58</v>
      </c>
      <c r="C85" s="38"/>
      <c r="D85" s="39"/>
      <c r="E85" s="39"/>
      <c r="F85" s="39"/>
      <c r="G85" s="39"/>
      <c r="H85" s="39"/>
      <c r="I85" s="6">
        <f t="shared" si="6"/>
        <v>0</v>
      </c>
      <c r="J85" s="15">
        <f t="shared" si="7"/>
        <v>0</v>
      </c>
      <c r="K85" s="15"/>
      <c r="L85" s="6"/>
      <c r="M85" s="15">
        <f t="shared" si="8"/>
        <v>0</v>
      </c>
      <c r="N85" s="20">
        <f t="shared" si="9"/>
        <v>0</v>
      </c>
      <c r="O85" s="64"/>
    </row>
    <row r="86" spans="1:15" x14ac:dyDescent="0.2">
      <c r="A86" s="67" t="s">
        <v>23</v>
      </c>
      <c r="B86" s="38" t="s">
        <v>23</v>
      </c>
      <c r="C86" s="38" t="s">
        <v>25</v>
      </c>
      <c r="D86" s="39">
        <v>44436000</v>
      </c>
      <c r="E86" s="39">
        <v>3187856</v>
      </c>
      <c r="F86" s="39">
        <v>6618566</v>
      </c>
      <c r="G86" s="39">
        <v>5471788</v>
      </c>
      <c r="H86" s="39">
        <v>20556363</v>
      </c>
      <c r="I86" s="6">
        <f t="shared" si="6"/>
        <v>0.57364609869915295</v>
      </c>
      <c r="J86" s="15">
        <f t="shared" si="7"/>
        <v>35834573</v>
      </c>
      <c r="K86" s="15">
        <v>10446941</v>
      </c>
      <c r="L86" s="6">
        <v>0.41488102076795635</v>
      </c>
      <c r="M86" s="15">
        <f t="shared" si="8"/>
        <v>10109422</v>
      </c>
      <c r="N86" s="20">
        <f t="shared" si="9"/>
        <v>15.876507793119659</v>
      </c>
      <c r="O86" s="64" t="s">
        <v>84</v>
      </c>
    </row>
    <row r="87" spans="1:15" x14ac:dyDescent="0.2">
      <c r="A87" s="67" t="s">
        <v>23</v>
      </c>
      <c r="B87" s="38" t="s">
        <v>23</v>
      </c>
      <c r="C87" s="38" t="s">
        <v>26</v>
      </c>
      <c r="D87" s="39">
        <v>609940000</v>
      </c>
      <c r="E87" s="39">
        <v>115560158</v>
      </c>
      <c r="F87" s="39">
        <v>117225941</v>
      </c>
      <c r="G87" s="39">
        <v>179731897</v>
      </c>
      <c r="H87" s="39">
        <v>196940075</v>
      </c>
      <c r="I87" s="6">
        <f t="shared" si="6"/>
        <v>0.32313966189152332</v>
      </c>
      <c r="J87" s="15">
        <f t="shared" si="7"/>
        <v>609458071</v>
      </c>
      <c r="K87" s="15">
        <v>253831383</v>
      </c>
      <c r="L87" s="6">
        <v>0.33799014315700038</v>
      </c>
      <c r="M87" s="15">
        <f t="shared" si="8"/>
        <v>-56891308</v>
      </c>
      <c r="N87" s="20">
        <f t="shared" si="9"/>
        <v>-1.4850481265477056</v>
      </c>
      <c r="O87" s="64"/>
    </row>
    <row r="88" spans="1:15" x14ac:dyDescent="0.2">
      <c r="A88" s="67" t="s">
        <v>23</v>
      </c>
      <c r="B88" s="38" t="s">
        <v>23</v>
      </c>
      <c r="C88" s="38" t="s">
        <v>27</v>
      </c>
      <c r="D88" s="39">
        <v>2104000</v>
      </c>
      <c r="E88" s="39">
        <v>0</v>
      </c>
      <c r="F88" s="39">
        <v>127325</v>
      </c>
      <c r="G88" s="39">
        <v>52777</v>
      </c>
      <c r="H88" s="39">
        <v>895146</v>
      </c>
      <c r="I88" s="6">
        <f t="shared" si="6"/>
        <v>0.83250189723673051</v>
      </c>
      <c r="J88" s="15">
        <f t="shared" si="7"/>
        <v>1075248</v>
      </c>
      <c r="K88" s="15">
        <v>1211510</v>
      </c>
      <c r="L88" s="6">
        <v>0.89746799810359135</v>
      </c>
      <c r="M88" s="15">
        <f t="shared" si="8"/>
        <v>-316364</v>
      </c>
      <c r="N88" s="20">
        <f t="shared" si="9"/>
        <v>-6.4966100866860828</v>
      </c>
      <c r="O88" s="64"/>
    </row>
    <row r="89" spans="1:15" x14ac:dyDescent="0.2">
      <c r="A89" s="67" t="s">
        <v>23</v>
      </c>
      <c r="B89" s="38" t="s">
        <v>23</v>
      </c>
      <c r="C89" s="38" t="s">
        <v>28</v>
      </c>
      <c r="D89" s="39">
        <v>4180000</v>
      </c>
      <c r="E89" s="39">
        <v>887886</v>
      </c>
      <c r="F89" s="39">
        <v>653611</v>
      </c>
      <c r="G89" s="39">
        <v>1213225</v>
      </c>
      <c r="H89" s="39">
        <v>1353006</v>
      </c>
      <c r="I89" s="6">
        <f t="shared" si="6"/>
        <v>0.32938062111220606</v>
      </c>
      <c r="J89" s="15">
        <f t="shared" si="7"/>
        <v>4107728</v>
      </c>
      <c r="K89" s="15">
        <v>2029366</v>
      </c>
      <c r="L89" s="6">
        <v>0.61561437031945199</v>
      </c>
      <c r="M89" s="15">
        <f t="shared" si="8"/>
        <v>-676360</v>
      </c>
      <c r="N89" s="20">
        <f t="shared" si="9"/>
        <v>-28.623374920724594</v>
      </c>
      <c r="O89" s="64"/>
    </row>
    <row r="90" spans="1:15" x14ac:dyDescent="0.2">
      <c r="A90" s="67" t="s">
        <v>23</v>
      </c>
      <c r="B90" s="38" t="s">
        <v>59</v>
      </c>
      <c r="C90" s="38"/>
      <c r="D90" s="39"/>
      <c r="E90" s="39"/>
      <c r="F90" s="39"/>
      <c r="G90" s="39"/>
      <c r="H90" s="39"/>
      <c r="I90" s="6">
        <f t="shared" si="6"/>
        <v>0</v>
      </c>
      <c r="J90" s="15">
        <f t="shared" si="7"/>
        <v>0</v>
      </c>
      <c r="K90" s="15"/>
      <c r="L90" s="6"/>
      <c r="M90" s="15">
        <f t="shared" si="8"/>
        <v>0</v>
      </c>
      <c r="N90" s="20">
        <f t="shared" si="9"/>
        <v>0</v>
      </c>
      <c r="O90" s="64"/>
    </row>
    <row r="91" spans="1:15" x14ac:dyDescent="0.2">
      <c r="A91" s="67" t="s">
        <v>23</v>
      </c>
      <c r="B91" s="38" t="s">
        <v>23</v>
      </c>
      <c r="C91" s="38" t="s">
        <v>60</v>
      </c>
      <c r="D91" s="39">
        <v>96349000</v>
      </c>
      <c r="E91" s="39">
        <v>0</v>
      </c>
      <c r="F91" s="39">
        <v>0</v>
      </c>
      <c r="G91" s="39">
        <v>0</v>
      </c>
      <c r="H91" s="39">
        <v>0</v>
      </c>
      <c r="I91" s="6">
        <f t="shared" si="6"/>
        <v>0</v>
      </c>
      <c r="J91" s="15">
        <f t="shared" ref="J91:J100" si="10">E91+F91+G91+H91</f>
        <v>0</v>
      </c>
      <c r="K91" s="15">
        <v>0</v>
      </c>
      <c r="L91" s="6">
        <v>0</v>
      </c>
      <c r="M91" s="15">
        <f t="shared" ref="M91:M100" si="11">H91-K91</f>
        <v>0</v>
      </c>
      <c r="N91" s="20">
        <f t="shared" ref="N91:N100" si="12">(I91-L91)*100</f>
        <v>0</v>
      </c>
      <c r="O91" s="64"/>
    </row>
    <row r="92" spans="1:15" x14ac:dyDescent="0.2">
      <c r="A92" s="67" t="s">
        <v>23</v>
      </c>
      <c r="B92" s="38" t="s">
        <v>61</v>
      </c>
      <c r="C92" s="38"/>
      <c r="D92" s="39"/>
      <c r="E92" s="39"/>
      <c r="F92" s="39"/>
      <c r="G92" s="39"/>
      <c r="H92" s="39"/>
      <c r="I92" s="6">
        <f t="shared" si="6"/>
        <v>0</v>
      </c>
      <c r="J92" s="15">
        <f t="shared" si="10"/>
        <v>0</v>
      </c>
      <c r="K92" s="15"/>
      <c r="L92" s="6"/>
      <c r="M92" s="15">
        <f t="shared" si="11"/>
        <v>0</v>
      </c>
      <c r="N92" s="20">
        <f t="shared" si="12"/>
        <v>0</v>
      </c>
      <c r="O92" s="64"/>
    </row>
    <row r="93" spans="1:15" x14ac:dyDescent="0.2">
      <c r="A93" s="67" t="s">
        <v>23</v>
      </c>
      <c r="B93" s="38" t="s">
        <v>23</v>
      </c>
      <c r="C93" s="38" t="s">
        <v>25</v>
      </c>
      <c r="D93" s="39">
        <v>44616000</v>
      </c>
      <c r="E93" s="39">
        <v>1269660</v>
      </c>
      <c r="F93" s="39">
        <v>17840749</v>
      </c>
      <c r="G93" s="39">
        <v>15595580</v>
      </c>
      <c r="H93" s="39">
        <v>8228735</v>
      </c>
      <c r="I93" s="6">
        <f t="shared" si="6"/>
        <v>0.19165687428199144</v>
      </c>
      <c r="J93" s="15">
        <f t="shared" si="10"/>
        <v>42934724</v>
      </c>
      <c r="K93" s="15">
        <v>12643534</v>
      </c>
      <c r="L93" s="6">
        <v>0.37144377001001588</v>
      </c>
      <c r="M93" s="15">
        <f t="shared" si="11"/>
        <v>-4414799</v>
      </c>
      <c r="N93" s="20">
        <f t="shared" si="12"/>
        <v>-17.978689572802445</v>
      </c>
      <c r="O93" s="64"/>
    </row>
    <row r="94" spans="1:15" collapsed="1" x14ac:dyDescent="0.2">
      <c r="A94" s="67" t="s">
        <v>23</v>
      </c>
      <c r="B94" s="38" t="s">
        <v>23</v>
      </c>
      <c r="C94" s="38" t="s">
        <v>26</v>
      </c>
      <c r="D94" s="39">
        <v>106393000</v>
      </c>
      <c r="E94" s="39">
        <v>21169430</v>
      </c>
      <c r="F94" s="39">
        <v>18745352</v>
      </c>
      <c r="G94" s="39">
        <v>31091629</v>
      </c>
      <c r="H94" s="39">
        <v>25718833</v>
      </c>
      <c r="I94" s="6">
        <f t="shared" si="6"/>
        <v>0.26589576760333633</v>
      </c>
      <c r="J94" s="15">
        <f t="shared" si="10"/>
        <v>96725244</v>
      </c>
      <c r="K94" s="15">
        <v>33994458</v>
      </c>
      <c r="L94" s="6">
        <v>0.3206426976227108</v>
      </c>
      <c r="M94" s="15">
        <f t="shared" si="11"/>
        <v>-8275625</v>
      </c>
      <c r="N94" s="20">
        <f t="shared" si="12"/>
        <v>-5.4746930019374478</v>
      </c>
      <c r="O94" s="64"/>
    </row>
    <row r="95" spans="1:15" x14ac:dyDescent="0.2">
      <c r="A95" s="67" t="s">
        <v>23</v>
      </c>
      <c r="B95" s="38" t="s">
        <v>62</v>
      </c>
      <c r="C95" s="38"/>
      <c r="D95" s="39"/>
      <c r="E95" s="39"/>
      <c r="F95" s="39"/>
      <c r="G95" s="39"/>
      <c r="H95" s="39"/>
      <c r="I95" s="6">
        <f t="shared" si="6"/>
        <v>0</v>
      </c>
      <c r="J95" s="15">
        <f t="shared" si="10"/>
        <v>0</v>
      </c>
      <c r="K95" s="15"/>
      <c r="L95" s="6"/>
      <c r="M95" s="15">
        <f t="shared" si="11"/>
        <v>0</v>
      </c>
      <c r="N95" s="20">
        <f t="shared" si="12"/>
        <v>0</v>
      </c>
      <c r="O95" s="64"/>
    </row>
    <row r="96" spans="1:15" x14ac:dyDescent="0.2">
      <c r="A96" s="67" t="s">
        <v>23</v>
      </c>
      <c r="B96" s="38" t="s">
        <v>23</v>
      </c>
      <c r="C96" s="38" t="s">
        <v>25</v>
      </c>
      <c r="D96" s="39">
        <v>909000</v>
      </c>
      <c r="E96" s="39">
        <v>0</v>
      </c>
      <c r="F96" s="39">
        <v>0</v>
      </c>
      <c r="G96" s="39">
        <v>0</v>
      </c>
      <c r="H96" s="39">
        <v>245730</v>
      </c>
      <c r="I96" s="6">
        <f t="shared" si="6"/>
        <v>1</v>
      </c>
      <c r="J96" s="15">
        <f t="shared" si="10"/>
        <v>245730</v>
      </c>
      <c r="K96" s="15">
        <v>189080</v>
      </c>
      <c r="L96" s="6">
        <v>0.69219505051984187</v>
      </c>
      <c r="M96" s="15">
        <f t="shared" si="11"/>
        <v>56650</v>
      </c>
      <c r="N96" s="20">
        <f t="shared" si="12"/>
        <v>30.780494948015814</v>
      </c>
      <c r="O96" s="64" t="s">
        <v>84</v>
      </c>
    </row>
    <row r="97" spans="1:15" x14ac:dyDescent="0.2">
      <c r="A97" s="67" t="s">
        <v>23</v>
      </c>
      <c r="B97" s="38" t="s">
        <v>23</v>
      </c>
      <c r="C97" s="38" t="s">
        <v>26</v>
      </c>
      <c r="D97" s="39">
        <v>58024000</v>
      </c>
      <c r="E97" s="39">
        <v>7943307</v>
      </c>
      <c r="F97" s="39">
        <v>12632074</v>
      </c>
      <c r="G97" s="39">
        <v>12284954</v>
      </c>
      <c r="H97" s="39">
        <v>19328014</v>
      </c>
      <c r="I97" s="6">
        <f t="shared" si="6"/>
        <v>0.37035112952126537</v>
      </c>
      <c r="J97" s="15">
        <f t="shared" si="10"/>
        <v>52188349</v>
      </c>
      <c r="K97" s="15">
        <v>20564502</v>
      </c>
      <c r="L97" s="6">
        <v>0.3676366311319485</v>
      </c>
      <c r="M97" s="15">
        <f t="shared" si="11"/>
        <v>-1236488</v>
      </c>
      <c r="N97" s="20">
        <f t="shared" si="12"/>
        <v>0.27144983893168662</v>
      </c>
      <c r="O97" s="64"/>
    </row>
    <row r="98" spans="1:15" x14ac:dyDescent="0.2">
      <c r="A98" s="67" t="s">
        <v>23</v>
      </c>
      <c r="B98" s="38" t="s">
        <v>63</v>
      </c>
      <c r="C98" s="38"/>
      <c r="D98" s="39"/>
      <c r="E98" s="39"/>
      <c r="F98" s="39"/>
      <c r="G98" s="39"/>
      <c r="H98" s="39"/>
      <c r="I98" s="6">
        <f t="shared" si="6"/>
        <v>0</v>
      </c>
      <c r="J98" s="15">
        <f t="shared" si="10"/>
        <v>0</v>
      </c>
      <c r="K98" s="15"/>
      <c r="L98" s="6"/>
      <c r="M98" s="15">
        <f t="shared" si="11"/>
        <v>0</v>
      </c>
      <c r="N98" s="20">
        <f t="shared" si="12"/>
        <v>0</v>
      </c>
      <c r="O98" s="64"/>
    </row>
    <row r="99" spans="1:15" x14ac:dyDescent="0.2">
      <c r="A99" s="67" t="s">
        <v>23</v>
      </c>
      <c r="B99" s="38" t="s">
        <v>23</v>
      </c>
      <c r="C99" s="38" t="s">
        <v>25</v>
      </c>
      <c r="D99" s="39">
        <v>88781000</v>
      </c>
      <c r="E99" s="39">
        <v>9696019</v>
      </c>
      <c r="F99" s="39">
        <v>25231817</v>
      </c>
      <c r="G99" s="39">
        <v>16390661</v>
      </c>
      <c r="H99" s="39">
        <v>19295318</v>
      </c>
      <c r="I99" s="6">
        <f t="shared" si="6"/>
        <v>0.27325131774851708</v>
      </c>
      <c r="J99" s="15">
        <f t="shared" si="10"/>
        <v>70613815</v>
      </c>
      <c r="K99" s="15">
        <v>35232159</v>
      </c>
      <c r="L99" s="6">
        <v>0.4719840383520667</v>
      </c>
      <c r="M99" s="15">
        <f t="shared" si="11"/>
        <v>-15936841</v>
      </c>
      <c r="N99" s="20">
        <f t="shared" si="12"/>
        <v>-19.873272060354964</v>
      </c>
      <c r="O99" s="64"/>
    </row>
    <row r="100" spans="1:15" x14ac:dyDescent="0.2">
      <c r="A100" s="67" t="s">
        <v>23</v>
      </c>
      <c r="B100" s="38" t="s">
        <v>23</v>
      </c>
      <c r="C100" s="38" t="s">
        <v>26</v>
      </c>
      <c r="D100" s="39">
        <v>168561000</v>
      </c>
      <c r="E100" s="39">
        <v>7268279</v>
      </c>
      <c r="F100" s="39">
        <v>27062849</v>
      </c>
      <c r="G100" s="39">
        <v>18334298</v>
      </c>
      <c r="H100" s="39">
        <v>111179421</v>
      </c>
      <c r="I100" s="6">
        <f t="shared" si="6"/>
        <v>0.67856525875360607</v>
      </c>
      <c r="J100" s="15">
        <f t="shared" si="10"/>
        <v>163844847</v>
      </c>
      <c r="K100" s="15">
        <v>109274160</v>
      </c>
      <c r="L100" s="6">
        <v>0.76086443386697233</v>
      </c>
      <c r="M100" s="15">
        <f t="shared" si="11"/>
        <v>1905261</v>
      </c>
      <c r="N100" s="20">
        <f t="shared" si="12"/>
        <v>-8.2299175113366267</v>
      </c>
      <c r="O100" s="64"/>
    </row>
    <row r="101" spans="1:15" x14ac:dyDescent="0.2">
      <c r="A101" s="67" t="s">
        <v>23</v>
      </c>
      <c r="B101" s="38" t="s">
        <v>23</v>
      </c>
      <c r="C101" s="38" t="s">
        <v>27</v>
      </c>
      <c r="D101" s="39">
        <v>51984000</v>
      </c>
      <c r="E101" s="39">
        <v>0</v>
      </c>
      <c r="F101" s="39">
        <v>0</v>
      </c>
      <c r="G101" s="39">
        <v>306114</v>
      </c>
      <c r="H101" s="39">
        <v>51575593</v>
      </c>
      <c r="I101" s="6">
        <f t="shared" si="6"/>
        <v>0.9940997700788835</v>
      </c>
      <c r="J101" s="15">
        <f t="shared" si="7"/>
        <v>51881707</v>
      </c>
      <c r="K101" s="15">
        <v>36829323</v>
      </c>
      <c r="L101" s="6">
        <v>0.99566715967921027</v>
      </c>
      <c r="M101" s="15">
        <f t="shared" si="8"/>
        <v>14746270</v>
      </c>
      <c r="N101" s="20">
        <f t="shared" si="9"/>
        <v>-0.15673896003267629</v>
      </c>
      <c r="O101" s="64"/>
    </row>
    <row r="102" spans="1:15" x14ac:dyDescent="0.2">
      <c r="A102" s="67" t="s">
        <v>23</v>
      </c>
      <c r="B102" s="38" t="s">
        <v>64</v>
      </c>
      <c r="C102" s="38"/>
      <c r="D102" s="39"/>
      <c r="E102" s="39"/>
      <c r="F102" s="39"/>
      <c r="G102" s="39"/>
      <c r="H102" s="39"/>
      <c r="I102" s="6">
        <f t="shared" si="6"/>
        <v>0</v>
      </c>
      <c r="J102" s="15">
        <f t="shared" si="7"/>
        <v>0</v>
      </c>
      <c r="K102" s="15"/>
      <c r="L102" s="6"/>
      <c r="M102" s="15">
        <f t="shared" si="8"/>
        <v>0</v>
      </c>
      <c r="N102" s="20">
        <f t="shared" si="9"/>
        <v>0</v>
      </c>
      <c r="O102" s="64"/>
    </row>
    <row r="103" spans="1:15" x14ac:dyDescent="0.2">
      <c r="A103" s="67" t="s">
        <v>23</v>
      </c>
      <c r="B103" s="38" t="s">
        <v>23</v>
      </c>
      <c r="C103" s="38" t="s">
        <v>60</v>
      </c>
      <c r="D103" s="39">
        <v>10853000</v>
      </c>
      <c r="E103" s="39">
        <v>0</v>
      </c>
      <c r="F103" s="39">
        <v>0</v>
      </c>
      <c r="G103" s="39">
        <v>0</v>
      </c>
      <c r="H103" s="39">
        <v>10824000</v>
      </c>
      <c r="I103" s="6">
        <f t="shared" si="6"/>
        <v>1</v>
      </c>
      <c r="J103" s="15">
        <f t="shared" si="7"/>
        <v>10824000</v>
      </c>
      <c r="K103" s="15">
        <v>4057826</v>
      </c>
      <c r="L103" s="6">
        <v>0.68544937034941178</v>
      </c>
      <c r="M103" s="15">
        <f t="shared" si="8"/>
        <v>6766174</v>
      </c>
      <c r="N103" s="20">
        <f t="shared" si="9"/>
        <v>31.455062965058822</v>
      </c>
      <c r="O103" s="64" t="s">
        <v>92</v>
      </c>
    </row>
    <row r="104" spans="1:15" collapsed="1" x14ac:dyDescent="0.2">
      <c r="A104" s="67" t="s">
        <v>23</v>
      </c>
      <c r="B104" s="38" t="s">
        <v>65</v>
      </c>
      <c r="C104" s="38"/>
      <c r="D104" s="39"/>
      <c r="E104" s="39"/>
      <c r="F104" s="39"/>
      <c r="G104" s="39"/>
      <c r="H104" s="39"/>
      <c r="I104" s="6">
        <f t="shared" si="6"/>
        <v>0</v>
      </c>
      <c r="J104" s="15">
        <f t="shared" si="7"/>
        <v>0</v>
      </c>
      <c r="K104" s="15"/>
      <c r="L104" s="6"/>
      <c r="M104" s="15">
        <f t="shared" si="8"/>
        <v>0</v>
      </c>
      <c r="N104" s="20">
        <f t="shared" si="9"/>
        <v>0</v>
      </c>
      <c r="O104" s="64"/>
    </row>
    <row r="105" spans="1:15" x14ac:dyDescent="0.2">
      <c r="A105" s="67" t="s">
        <v>23</v>
      </c>
      <c r="B105" s="38" t="s">
        <v>23</v>
      </c>
      <c r="C105" s="38" t="s">
        <v>25</v>
      </c>
      <c r="D105" s="39">
        <v>25111000</v>
      </c>
      <c r="E105" s="39">
        <v>3984030</v>
      </c>
      <c r="F105" s="39">
        <v>3236342</v>
      </c>
      <c r="G105" s="39">
        <v>3690391</v>
      </c>
      <c r="H105" s="39">
        <v>6314104</v>
      </c>
      <c r="I105" s="6">
        <f t="shared" si="6"/>
        <v>0.36656910035938156</v>
      </c>
      <c r="J105" s="15">
        <f t="shared" si="7"/>
        <v>17224867</v>
      </c>
      <c r="K105" s="15">
        <v>6376295</v>
      </c>
      <c r="L105" s="6">
        <v>0.25638847619286198</v>
      </c>
      <c r="M105" s="15">
        <f t="shared" si="8"/>
        <v>-62191</v>
      </c>
      <c r="N105" s="20">
        <f>(I105-L105)*100</f>
        <v>11.018062416651958</v>
      </c>
      <c r="O105" s="64"/>
    </row>
    <row r="106" spans="1:15" x14ac:dyDescent="0.2">
      <c r="A106" s="67" t="s">
        <v>23</v>
      </c>
      <c r="B106" s="38" t="s">
        <v>23</v>
      </c>
      <c r="C106" s="38" t="s">
        <v>26</v>
      </c>
      <c r="D106" s="39">
        <v>155699000</v>
      </c>
      <c r="E106" s="39">
        <v>13870860</v>
      </c>
      <c r="F106" s="39">
        <v>25697186</v>
      </c>
      <c r="G106" s="39">
        <v>25172286</v>
      </c>
      <c r="H106" s="39">
        <v>83375125</v>
      </c>
      <c r="I106" s="6">
        <f t="shared" si="6"/>
        <v>0.56290630761109561</v>
      </c>
      <c r="J106" s="15">
        <f t="shared" si="7"/>
        <v>148115457</v>
      </c>
      <c r="K106" s="15">
        <v>44438684</v>
      </c>
      <c r="L106" s="6">
        <v>0.32515436143397025</v>
      </c>
      <c r="M106" s="15">
        <f t="shared" si="8"/>
        <v>38936441</v>
      </c>
      <c r="N106" s="20">
        <f>(I106-L106)*100</f>
        <v>23.775194617712536</v>
      </c>
      <c r="O106" s="64" t="s">
        <v>86</v>
      </c>
    </row>
    <row r="107" spans="1:15" x14ac:dyDescent="0.2">
      <c r="A107" s="67" t="s">
        <v>23</v>
      </c>
      <c r="B107" s="38" t="s">
        <v>23</v>
      </c>
      <c r="C107" s="38" t="s">
        <v>27</v>
      </c>
      <c r="D107" s="39">
        <v>9507000</v>
      </c>
      <c r="E107" s="39">
        <v>28964</v>
      </c>
      <c r="F107" s="39">
        <v>43446</v>
      </c>
      <c r="G107" s="39">
        <v>459246</v>
      </c>
      <c r="H107" s="39">
        <v>7539886</v>
      </c>
      <c r="I107" s="6">
        <f t="shared" si="6"/>
        <v>0.93413204069309186</v>
      </c>
      <c r="J107" s="15">
        <f t="shared" si="7"/>
        <v>8071542</v>
      </c>
      <c r="K107" s="15">
        <v>9210053</v>
      </c>
      <c r="L107" s="6">
        <v>0.98331722773613384</v>
      </c>
      <c r="M107" s="15">
        <f t="shared" si="8"/>
        <v>-1670167</v>
      </c>
      <c r="N107" s="20">
        <f>(I107-L107)*100</f>
        <v>-4.9185187043041978</v>
      </c>
      <c r="O107" s="64"/>
    </row>
    <row r="108" spans="1:15" x14ac:dyDescent="0.2">
      <c r="A108" s="67" t="s">
        <v>23</v>
      </c>
      <c r="B108" s="38" t="s">
        <v>23</v>
      </c>
      <c r="C108" s="38" t="s">
        <v>66</v>
      </c>
      <c r="D108" s="39">
        <v>75244000</v>
      </c>
      <c r="E108" s="39">
        <v>13314636</v>
      </c>
      <c r="F108" s="39">
        <v>10776042</v>
      </c>
      <c r="G108" s="39">
        <v>17712305</v>
      </c>
      <c r="H108" s="39">
        <v>26232448</v>
      </c>
      <c r="I108" s="6">
        <f t="shared" si="6"/>
        <v>0.38557039493142919</v>
      </c>
      <c r="J108" s="15">
        <f t="shared" si="7"/>
        <v>68035431</v>
      </c>
      <c r="K108" s="15">
        <v>27280849</v>
      </c>
      <c r="L108" s="6">
        <v>0.39722980150048598</v>
      </c>
      <c r="M108" s="15">
        <f t="shared" si="8"/>
        <v>-1048401</v>
      </c>
      <c r="N108" s="20">
        <f>(I108-L108)*100</f>
        <v>-1.1659406569056785</v>
      </c>
      <c r="O108" s="64"/>
    </row>
    <row r="109" spans="1:15" x14ac:dyDescent="0.2">
      <c r="A109" s="67" t="s">
        <v>23</v>
      </c>
      <c r="B109" s="38" t="s">
        <v>67</v>
      </c>
      <c r="C109" s="38"/>
      <c r="D109" s="39"/>
      <c r="E109" s="39"/>
      <c r="F109" s="39"/>
      <c r="G109" s="39"/>
      <c r="H109" s="39"/>
      <c r="I109" s="6">
        <f t="shared" si="6"/>
        <v>0</v>
      </c>
      <c r="J109" s="15">
        <f t="shared" si="7"/>
        <v>0</v>
      </c>
      <c r="K109" s="15"/>
      <c r="L109" s="6"/>
      <c r="M109" s="15">
        <f t="shared" si="8"/>
        <v>0</v>
      </c>
      <c r="N109" s="20">
        <f t="shared" si="9"/>
        <v>0</v>
      </c>
      <c r="O109" s="64"/>
    </row>
    <row r="110" spans="1:15" x14ac:dyDescent="0.2">
      <c r="A110" s="67" t="s">
        <v>23</v>
      </c>
      <c r="B110" s="38" t="s">
        <v>23</v>
      </c>
      <c r="C110" s="38" t="s">
        <v>25</v>
      </c>
      <c r="D110" s="39">
        <v>7185000</v>
      </c>
      <c r="E110" s="39">
        <v>138200</v>
      </c>
      <c r="F110" s="39">
        <v>3160770</v>
      </c>
      <c r="G110" s="39">
        <v>737184</v>
      </c>
      <c r="H110" s="39">
        <v>860894</v>
      </c>
      <c r="I110" s="6">
        <f t="shared" si="6"/>
        <v>0.17579856272595246</v>
      </c>
      <c r="J110" s="15">
        <f t="shared" si="7"/>
        <v>4897048</v>
      </c>
      <c r="K110" s="15">
        <v>270570</v>
      </c>
      <c r="L110" s="6">
        <v>0.22105717240939818</v>
      </c>
      <c r="M110" s="15">
        <f t="shared" si="8"/>
        <v>590324</v>
      </c>
      <c r="N110" s="20">
        <f t="shared" si="9"/>
        <v>-4.5258609683445723</v>
      </c>
      <c r="O110" s="64"/>
    </row>
    <row r="111" spans="1:15" collapsed="1" x14ac:dyDescent="0.2">
      <c r="A111" s="67" t="s">
        <v>23</v>
      </c>
      <c r="B111" s="38" t="s">
        <v>23</v>
      </c>
      <c r="C111" s="38" t="s">
        <v>68</v>
      </c>
      <c r="D111" s="39">
        <v>7685000</v>
      </c>
      <c r="E111" s="39">
        <v>37481</v>
      </c>
      <c r="F111" s="39">
        <v>481734</v>
      </c>
      <c r="G111" s="39">
        <v>352619</v>
      </c>
      <c r="H111" s="39">
        <v>2471888</v>
      </c>
      <c r="I111" s="6">
        <f t="shared" si="6"/>
        <v>0.73926241475816468</v>
      </c>
      <c r="J111" s="15">
        <f t="shared" si="7"/>
        <v>3343722</v>
      </c>
      <c r="K111" s="16">
        <v>2222826</v>
      </c>
      <c r="L111" s="6">
        <v>0.8543583566285603</v>
      </c>
      <c r="M111" s="15">
        <f t="shared" si="8"/>
        <v>249062</v>
      </c>
      <c r="N111" s="20">
        <f t="shared" si="9"/>
        <v>-11.509594187039562</v>
      </c>
      <c r="O111" s="7"/>
    </row>
    <row r="112" spans="1:15" x14ac:dyDescent="0.2">
      <c r="A112" s="67" t="s">
        <v>23</v>
      </c>
      <c r="B112" s="38" t="s">
        <v>44</v>
      </c>
      <c r="C112" s="38"/>
      <c r="D112" s="39"/>
      <c r="E112" s="39"/>
      <c r="F112" s="39"/>
      <c r="G112" s="39"/>
      <c r="H112" s="39"/>
      <c r="I112" s="6">
        <f t="shared" si="6"/>
        <v>0</v>
      </c>
      <c r="J112" s="15">
        <f t="shared" si="7"/>
        <v>0</v>
      </c>
      <c r="K112" s="15"/>
      <c r="L112" s="6"/>
      <c r="M112" s="15">
        <f t="shared" si="8"/>
        <v>0</v>
      </c>
      <c r="N112" s="20">
        <f t="shared" si="9"/>
        <v>0</v>
      </c>
      <c r="O112" s="7"/>
    </row>
    <row r="113" spans="1:15" ht="13.8" thickBot="1" x14ac:dyDescent="0.25">
      <c r="A113" s="68" t="s">
        <v>23</v>
      </c>
      <c r="B113" s="69" t="s">
        <v>23</v>
      </c>
      <c r="C113" s="69" t="s">
        <v>27</v>
      </c>
      <c r="D113" s="70">
        <v>712841350</v>
      </c>
      <c r="E113" s="70">
        <v>42227522</v>
      </c>
      <c r="F113" s="70">
        <v>65725258</v>
      </c>
      <c r="G113" s="70">
        <v>65009268</v>
      </c>
      <c r="H113" s="70">
        <v>99100148</v>
      </c>
      <c r="I113" s="71">
        <f t="shared" si="6"/>
        <v>0.3642554881090499</v>
      </c>
      <c r="J113" s="72">
        <f t="shared" si="7"/>
        <v>272062196</v>
      </c>
      <c r="K113" s="72">
        <v>97852678</v>
      </c>
      <c r="L113" s="71">
        <v>0.35943317327307939</v>
      </c>
      <c r="M113" s="72">
        <f t="shared" si="8"/>
        <v>1247470</v>
      </c>
      <c r="N113" s="73">
        <f t="shared" si="9"/>
        <v>0.48223148359705093</v>
      </c>
      <c r="O113" s="74"/>
    </row>
    <row r="114" spans="1:15" ht="14.4" collapsed="1" x14ac:dyDescent="0.2">
      <c r="A114" s="89"/>
      <c r="B114" s="89"/>
      <c r="C114" s="89"/>
      <c r="D114" s="90"/>
      <c r="E114" s="90"/>
      <c r="F114" s="90"/>
      <c r="G114" s="90"/>
      <c r="H114" s="90"/>
      <c r="I114" s="84"/>
      <c r="J114" s="90"/>
      <c r="K114" s="90"/>
      <c r="L114" s="84"/>
      <c r="M114" s="90"/>
      <c r="N114" s="91"/>
      <c r="O114" s="92"/>
    </row>
  </sheetData>
  <autoFilter ref="A6:O114" xr:uid="{00000000-0001-0000-0000-000000000000}"/>
  <mergeCells count="14">
    <mergeCell ref="D2:D5"/>
    <mergeCell ref="A2:C5"/>
    <mergeCell ref="O3:O5"/>
    <mergeCell ref="K2:L2"/>
    <mergeCell ref="J3:J5"/>
    <mergeCell ref="I3:I5"/>
    <mergeCell ref="M3:N4"/>
    <mergeCell ref="K3:K4"/>
    <mergeCell ref="L3:L5"/>
    <mergeCell ref="E2:J2"/>
    <mergeCell ref="H3:H4"/>
    <mergeCell ref="E3:E4"/>
    <mergeCell ref="F3:F4"/>
    <mergeCell ref="G3:G4"/>
  </mergeCells>
  <phoneticPr fontId="12"/>
  <conditionalFormatting sqref="A6:N113">
    <cfRule type="expression" dxfId="3" priority="1">
      <formula>$A6&lt;&gt;""</formula>
    </cfRule>
    <cfRule type="expression" dxfId="2" priority="2">
      <formula>$B6&lt;&gt;""</formula>
    </cfRule>
  </conditionalFormatting>
  <printOptions horizontalCentered="1"/>
  <pageMargins left="0.39370078740157483" right="0.39370078740157483" top="0.59055118110236227" bottom="0.39370078740157483" header="0" footer="0"/>
  <pageSetup paperSize="8" scale="83" fitToHeight="0" pageOrder="overThenDown" orientation="landscape" cellComments="asDisplayed" r:id="rId1"/>
  <headerFooter alignWithMargins="0"/>
  <rowBreaks count="1" manualBreakCount="1">
    <brk id="66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7"/>
  <sheetViews>
    <sheetView view="pageBreakPreview" zoomScale="90" zoomScaleNormal="70" zoomScaleSheetLayoutView="90" workbookViewId="0">
      <pane ySplit="5" topLeftCell="A6" activePane="bottomLeft" state="frozen"/>
      <selection activeCell="J22" sqref="J22"/>
      <selection pane="bottomLeft"/>
    </sheetView>
  </sheetViews>
  <sheetFormatPr defaultColWidth="9" defaultRowHeight="13.2" x14ac:dyDescent="0.2"/>
  <cols>
    <col min="1" max="1" width="3" style="1" customWidth="1"/>
    <col min="2" max="2" width="3.6640625" style="1" customWidth="1"/>
    <col min="3" max="3" width="37.88671875" style="9" customWidth="1"/>
    <col min="4" max="4" width="15" style="26" customWidth="1"/>
    <col min="5" max="8" width="16.44140625" style="26" customWidth="1"/>
    <col min="9" max="9" width="7.88671875" style="1" customWidth="1"/>
    <col min="10" max="10" width="15" style="26" customWidth="1"/>
    <col min="11" max="11" width="16.44140625" style="26" customWidth="1"/>
    <col min="12" max="12" width="6.6640625" style="1" customWidth="1"/>
    <col min="13" max="13" width="15" style="26" customWidth="1"/>
    <col min="14" max="14" width="12" style="21" customWidth="1"/>
    <col min="15" max="15" width="50.77734375" style="28" customWidth="1"/>
    <col min="16" max="16384" width="9" style="1"/>
  </cols>
  <sheetData>
    <row r="1" spans="1:15" ht="13.8" thickBot="1" x14ac:dyDescent="0.25">
      <c r="A1" s="1" t="s">
        <v>4</v>
      </c>
      <c r="O1" s="29" t="s">
        <v>16</v>
      </c>
    </row>
    <row r="2" spans="1:15" x14ac:dyDescent="0.2">
      <c r="A2" s="101" t="s">
        <v>6</v>
      </c>
      <c r="B2" s="102"/>
      <c r="C2" s="103"/>
      <c r="D2" s="99" t="s">
        <v>1</v>
      </c>
      <c r="E2" s="119" t="s">
        <v>18</v>
      </c>
      <c r="F2" s="120"/>
      <c r="G2" s="120"/>
      <c r="H2" s="120"/>
      <c r="I2" s="120"/>
      <c r="J2" s="120"/>
      <c r="K2" s="113" t="s">
        <v>21</v>
      </c>
      <c r="L2" s="113"/>
      <c r="M2" s="12"/>
      <c r="N2" s="18"/>
      <c r="O2" s="24"/>
    </row>
    <row r="3" spans="1:15" ht="21" customHeight="1" x14ac:dyDescent="0.2">
      <c r="A3" s="104"/>
      <c r="B3" s="105"/>
      <c r="C3" s="106"/>
      <c r="D3" s="100"/>
      <c r="E3" s="114" t="s">
        <v>2</v>
      </c>
      <c r="F3" s="114" t="s">
        <v>7</v>
      </c>
      <c r="G3" s="114" t="s">
        <v>8</v>
      </c>
      <c r="H3" s="114" t="s">
        <v>17</v>
      </c>
      <c r="I3" s="115" t="s">
        <v>14</v>
      </c>
      <c r="J3" s="114" t="s">
        <v>9</v>
      </c>
      <c r="K3" s="114" t="s">
        <v>10</v>
      </c>
      <c r="L3" s="115" t="s">
        <v>11</v>
      </c>
      <c r="M3" s="118" t="s">
        <v>20</v>
      </c>
      <c r="N3" s="118"/>
      <c r="O3" s="110" t="s">
        <v>15</v>
      </c>
    </row>
    <row r="4" spans="1:15" ht="21" customHeight="1" x14ac:dyDescent="0.2">
      <c r="A4" s="104"/>
      <c r="B4" s="105"/>
      <c r="C4" s="106"/>
      <c r="D4" s="100"/>
      <c r="E4" s="100"/>
      <c r="F4" s="100"/>
      <c r="G4" s="100"/>
      <c r="H4" s="100"/>
      <c r="I4" s="116"/>
      <c r="J4" s="100"/>
      <c r="K4" s="100"/>
      <c r="L4" s="116"/>
      <c r="M4" s="118"/>
      <c r="N4" s="118"/>
      <c r="O4" s="111"/>
    </row>
    <row r="5" spans="1:15" ht="27" customHeight="1" x14ac:dyDescent="0.2">
      <c r="A5" s="107"/>
      <c r="B5" s="108"/>
      <c r="C5" s="109"/>
      <c r="D5" s="100"/>
      <c r="E5" s="14" t="s">
        <v>0</v>
      </c>
      <c r="F5" s="14" t="s">
        <v>0</v>
      </c>
      <c r="G5" s="14" t="s">
        <v>0</v>
      </c>
      <c r="H5" s="14" t="s">
        <v>0</v>
      </c>
      <c r="I5" s="117"/>
      <c r="J5" s="100"/>
      <c r="K5" s="14" t="s">
        <v>0</v>
      </c>
      <c r="L5" s="117"/>
      <c r="M5" s="13" t="s">
        <v>12</v>
      </c>
      <c r="N5" s="19" t="s">
        <v>13</v>
      </c>
      <c r="O5" s="112"/>
    </row>
    <row r="6" spans="1:15" x14ac:dyDescent="0.2">
      <c r="A6" s="67" t="s">
        <v>70</v>
      </c>
      <c r="B6" s="38"/>
      <c r="C6" s="38"/>
      <c r="D6" s="40"/>
      <c r="E6" s="40"/>
      <c r="F6" s="40"/>
      <c r="G6" s="40"/>
      <c r="H6" s="40"/>
      <c r="I6" s="6">
        <f>IFERROR(H6/J6,)</f>
        <v>0</v>
      </c>
      <c r="J6" s="27">
        <f t="shared" ref="J6:J7" si="0">E6+F6+G6+H6</f>
        <v>0</v>
      </c>
      <c r="K6" s="27"/>
      <c r="L6" s="2"/>
      <c r="M6" s="35">
        <f>H6-K6</f>
        <v>0</v>
      </c>
      <c r="N6" s="22">
        <f>(I6-L6)*100</f>
        <v>0</v>
      </c>
      <c r="O6" s="30"/>
    </row>
    <row r="7" spans="1:15" x14ac:dyDescent="0.2">
      <c r="A7" s="67" t="s">
        <v>23</v>
      </c>
      <c r="B7" s="38" t="s">
        <v>71</v>
      </c>
      <c r="C7" s="38"/>
      <c r="D7" s="40"/>
      <c r="E7" s="40"/>
      <c r="F7" s="40"/>
      <c r="G7" s="40"/>
      <c r="H7" s="40"/>
      <c r="I7" s="6">
        <f t="shared" ref="I7:I16" si="1">IFERROR(H7/J7,)</f>
        <v>0</v>
      </c>
      <c r="J7" s="27">
        <f t="shared" si="0"/>
        <v>0</v>
      </c>
      <c r="K7" s="27"/>
      <c r="L7" s="31"/>
      <c r="M7" s="35">
        <f t="shared" ref="M7" si="2">H7-K7</f>
        <v>0</v>
      </c>
      <c r="N7" s="22">
        <f t="shared" ref="N7" si="3">(I7-L7)*100</f>
        <v>0</v>
      </c>
      <c r="O7" s="30"/>
    </row>
    <row r="8" spans="1:15" x14ac:dyDescent="0.2">
      <c r="A8" s="67" t="s">
        <v>23</v>
      </c>
      <c r="B8" s="38" t="s">
        <v>23</v>
      </c>
      <c r="C8" s="38" t="s">
        <v>26</v>
      </c>
      <c r="D8" s="40">
        <v>158000</v>
      </c>
      <c r="E8" s="40">
        <v>0</v>
      </c>
      <c r="F8" s="40">
        <v>0</v>
      </c>
      <c r="G8" s="40">
        <v>73509</v>
      </c>
      <c r="H8" s="40">
        <v>75614</v>
      </c>
      <c r="I8" s="6">
        <f t="shared" si="1"/>
        <v>0.50705793204267613</v>
      </c>
      <c r="J8" s="27">
        <f>E8+F8+G8+H8</f>
        <v>149123</v>
      </c>
      <c r="K8" s="27">
        <v>105101</v>
      </c>
      <c r="L8" s="2">
        <v>1</v>
      </c>
      <c r="M8" s="35">
        <f>H8-K8</f>
        <v>-29487</v>
      </c>
      <c r="N8" s="22">
        <f>(I8-L8)*100</f>
        <v>-49.294206795732386</v>
      </c>
      <c r="O8" s="3"/>
    </row>
    <row r="9" spans="1:15" x14ac:dyDescent="0.2">
      <c r="A9" s="67" t="s">
        <v>23</v>
      </c>
      <c r="B9" s="38" t="s">
        <v>72</v>
      </c>
      <c r="C9" s="38"/>
      <c r="D9" s="40"/>
      <c r="E9" s="40"/>
      <c r="F9" s="40"/>
      <c r="G9" s="40"/>
      <c r="H9" s="40"/>
      <c r="I9" s="6">
        <f t="shared" si="1"/>
        <v>0</v>
      </c>
      <c r="J9" s="27">
        <f t="shared" ref="J9:J16" si="4">E9+F9+G9+H9</f>
        <v>0</v>
      </c>
      <c r="K9" s="27"/>
      <c r="L9" s="2"/>
      <c r="M9" s="35">
        <f t="shared" ref="M9:M16" si="5">H9-K9</f>
        <v>0</v>
      </c>
      <c r="N9" s="22">
        <f t="shared" ref="N9:N16" si="6">(I9-L9)*100</f>
        <v>0</v>
      </c>
      <c r="O9" s="30"/>
    </row>
    <row r="10" spans="1:15" x14ac:dyDescent="0.2">
      <c r="A10" s="67" t="s">
        <v>23</v>
      </c>
      <c r="B10" s="38" t="s">
        <v>23</v>
      </c>
      <c r="C10" s="38" t="s">
        <v>73</v>
      </c>
      <c r="D10" s="40">
        <v>1798000</v>
      </c>
      <c r="E10" s="40">
        <v>0</v>
      </c>
      <c r="F10" s="40">
        <v>210910</v>
      </c>
      <c r="G10" s="40">
        <v>375972</v>
      </c>
      <c r="H10" s="40">
        <v>219920</v>
      </c>
      <c r="I10" s="6">
        <f t="shared" si="1"/>
        <v>0.27258236841257211</v>
      </c>
      <c r="J10" s="27">
        <f t="shared" si="4"/>
        <v>806802</v>
      </c>
      <c r="K10" s="27">
        <v>116790</v>
      </c>
      <c r="L10" s="2">
        <v>0.38152402909726912</v>
      </c>
      <c r="M10" s="35">
        <f t="shared" si="5"/>
        <v>103130</v>
      </c>
      <c r="N10" s="22">
        <f t="shared" si="6"/>
        <v>-10.894166068469701</v>
      </c>
      <c r="O10" s="36"/>
    </row>
    <row r="11" spans="1:15" x14ac:dyDescent="0.2">
      <c r="A11" s="67" t="s">
        <v>23</v>
      </c>
      <c r="B11" s="38" t="s">
        <v>23</v>
      </c>
      <c r="C11" s="38" t="s">
        <v>74</v>
      </c>
      <c r="D11" s="40">
        <v>564000</v>
      </c>
      <c r="E11" s="40">
        <v>0</v>
      </c>
      <c r="F11" s="40">
        <v>0</v>
      </c>
      <c r="G11" s="40">
        <v>0</v>
      </c>
      <c r="H11" s="40">
        <v>0</v>
      </c>
      <c r="I11" s="6">
        <f t="shared" si="1"/>
        <v>0</v>
      </c>
      <c r="J11" s="27">
        <f t="shared" ref="J11:J15" si="7">E11+F11+G11+H11</f>
        <v>0</v>
      </c>
      <c r="K11" s="27">
        <v>0</v>
      </c>
      <c r="L11" s="2">
        <v>0</v>
      </c>
      <c r="M11" s="35">
        <f t="shared" ref="M11:M15" si="8">H11-K11</f>
        <v>0</v>
      </c>
      <c r="N11" s="22">
        <f t="shared" ref="N11:N15" si="9">(I11-L11)*100</f>
        <v>0</v>
      </c>
      <c r="O11" s="3"/>
    </row>
    <row r="12" spans="1:15" x14ac:dyDescent="0.2">
      <c r="A12" s="67" t="s">
        <v>23</v>
      </c>
      <c r="B12" s="38" t="s">
        <v>23</v>
      </c>
      <c r="C12" s="38" t="s">
        <v>75</v>
      </c>
      <c r="D12" s="40">
        <v>746814000</v>
      </c>
      <c r="E12" s="40">
        <v>161660103</v>
      </c>
      <c r="F12" s="40">
        <v>129251429</v>
      </c>
      <c r="G12" s="40">
        <v>160659595</v>
      </c>
      <c r="H12" s="40">
        <v>163809603</v>
      </c>
      <c r="I12" s="6">
        <f t="shared" si="1"/>
        <v>0.26619228554654289</v>
      </c>
      <c r="J12" s="27">
        <f t="shared" si="7"/>
        <v>615380730</v>
      </c>
      <c r="K12" s="27">
        <v>194044321</v>
      </c>
      <c r="L12" s="2">
        <v>0.26533892103552309</v>
      </c>
      <c r="M12" s="35">
        <f t="shared" si="8"/>
        <v>-30234718</v>
      </c>
      <c r="N12" s="22">
        <f t="shared" si="9"/>
        <v>8.5336451101980515E-2</v>
      </c>
      <c r="O12" s="3"/>
    </row>
    <row r="13" spans="1:15" x14ac:dyDescent="0.2">
      <c r="A13" s="67" t="s">
        <v>23</v>
      </c>
      <c r="B13" s="38" t="s">
        <v>23</v>
      </c>
      <c r="C13" s="38" t="s">
        <v>27</v>
      </c>
      <c r="D13" s="40">
        <v>106511000</v>
      </c>
      <c r="E13" s="40">
        <v>17751554</v>
      </c>
      <c r="F13" s="40">
        <v>26627331</v>
      </c>
      <c r="G13" s="40">
        <v>26627331</v>
      </c>
      <c r="H13" s="40">
        <v>35503108</v>
      </c>
      <c r="I13" s="6">
        <f t="shared" si="1"/>
        <v>0.33333333333333331</v>
      </c>
      <c r="J13" s="27">
        <f t="shared" si="7"/>
        <v>106509324</v>
      </c>
      <c r="K13" s="27">
        <v>35503108</v>
      </c>
      <c r="L13" s="2">
        <v>0.33333333333333331</v>
      </c>
      <c r="M13" s="35">
        <f t="shared" si="8"/>
        <v>0</v>
      </c>
      <c r="N13" s="22">
        <f t="shared" si="9"/>
        <v>0</v>
      </c>
      <c r="O13" s="3"/>
    </row>
    <row r="14" spans="1:15" x14ac:dyDescent="0.2">
      <c r="A14" s="67" t="s">
        <v>57</v>
      </c>
      <c r="B14" s="38"/>
      <c r="C14" s="38"/>
      <c r="D14" s="40"/>
      <c r="E14" s="40"/>
      <c r="F14" s="40"/>
      <c r="G14" s="40"/>
      <c r="H14" s="40"/>
      <c r="I14" s="6">
        <f t="shared" si="1"/>
        <v>0</v>
      </c>
      <c r="J14" s="27">
        <f t="shared" si="7"/>
        <v>0</v>
      </c>
      <c r="K14" s="27"/>
      <c r="L14" s="2"/>
      <c r="M14" s="35">
        <f t="shared" si="8"/>
        <v>0</v>
      </c>
      <c r="N14" s="22">
        <f t="shared" si="9"/>
        <v>0</v>
      </c>
      <c r="O14" s="3"/>
    </row>
    <row r="15" spans="1:15" x14ac:dyDescent="0.2">
      <c r="A15" s="67" t="s">
        <v>23</v>
      </c>
      <c r="B15" s="38" t="s">
        <v>72</v>
      </c>
      <c r="C15" s="38"/>
      <c r="D15" s="40"/>
      <c r="E15" s="40"/>
      <c r="F15" s="40"/>
      <c r="G15" s="40"/>
      <c r="H15" s="40"/>
      <c r="I15" s="6">
        <f t="shared" si="1"/>
        <v>0</v>
      </c>
      <c r="J15" s="27">
        <f t="shared" si="7"/>
        <v>0</v>
      </c>
      <c r="K15" s="27"/>
      <c r="L15" s="2"/>
      <c r="M15" s="35">
        <f t="shared" si="8"/>
        <v>0</v>
      </c>
      <c r="N15" s="22">
        <f t="shared" si="9"/>
        <v>0</v>
      </c>
      <c r="O15" s="3"/>
    </row>
    <row r="16" spans="1:15" ht="13.8" thickBot="1" x14ac:dyDescent="0.25">
      <c r="A16" s="68" t="s">
        <v>23</v>
      </c>
      <c r="B16" s="69" t="s">
        <v>23</v>
      </c>
      <c r="C16" s="69" t="s">
        <v>25</v>
      </c>
      <c r="D16" s="75">
        <v>100000</v>
      </c>
      <c r="E16" s="75">
        <v>0</v>
      </c>
      <c r="F16" s="75">
        <v>22730</v>
      </c>
      <c r="G16" s="75">
        <v>0</v>
      </c>
      <c r="H16" s="75">
        <v>17710</v>
      </c>
      <c r="I16" s="71">
        <f t="shared" si="1"/>
        <v>0.43793273986152326</v>
      </c>
      <c r="J16" s="76">
        <f t="shared" si="4"/>
        <v>40440</v>
      </c>
      <c r="K16" s="76">
        <v>43310</v>
      </c>
      <c r="L16" s="77">
        <v>0.13586353083678207</v>
      </c>
      <c r="M16" s="78">
        <f t="shared" si="5"/>
        <v>-25600</v>
      </c>
      <c r="N16" s="79">
        <f t="shared" si="6"/>
        <v>30.206920902474121</v>
      </c>
      <c r="O16" s="80"/>
    </row>
    <row r="17" spans="1:15" x14ac:dyDescent="0.2">
      <c r="A17" s="81"/>
      <c r="B17" s="81"/>
      <c r="C17" s="82"/>
      <c r="D17" s="83"/>
      <c r="E17" s="83"/>
      <c r="F17" s="83"/>
      <c r="G17" s="83"/>
      <c r="H17" s="83"/>
      <c r="I17" s="84"/>
      <c r="J17" s="83"/>
      <c r="K17" s="83"/>
      <c r="L17" s="85"/>
      <c r="M17" s="86"/>
      <c r="N17" s="87"/>
      <c r="O17" s="88"/>
    </row>
  </sheetData>
  <autoFilter ref="A5:O17" xr:uid="{00000000-0009-0000-0000-000001000000}"/>
  <mergeCells count="14">
    <mergeCell ref="M3:N4"/>
    <mergeCell ref="A2:C5"/>
    <mergeCell ref="O3:O5"/>
    <mergeCell ref="J3:J5"/>
    <mergeCell ref="K3:K4"/>
    <mergeCell ref="L3:L5"/>
    <mergeCell ref="D2:D5"/>
    <mergeCell ref="E2:J2"/>
    <mergeCell ref="E3:E4"/>
    <mergeCell ref="F3:F4"/>
    <mergeCell ref="G3:G4"/>
    <mergeCell ref="K2:L2"/>
    <mergeCell ref="H3:H4"/>
    <mergeCell ref="I3:I5"/>
  </mergeCells>
  <phoneticPr fontId="12"/>
  <conditionalFormatting sqref="A6:N16">
    <cfRule type="expression" dxfId="1" priority="1">
      <formula>$A6&lt;&gt;""</formula>
    </cfRule>
    <cfRule type="expression" dxfId="0" priority="2">
      <formula>$B6&lt;&gt;""</formula>
    </cfRule>
  </conditionalFormatting>
  <printOptions horizontalCentered="1"/>
  <pageMargins left="0.39370078740157483" right="0.39370078740157483" top="0.59055118110236227" bottom="0.39370078740157483" header="0" footer="0"/>
  <pageSetup paperSize="9" scale="57" pageOrder="overThenDown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C2683-618A-47E4-9F1F-02F7C0AA1BC5}">
  <sheetPr>
    <pageSetUpPr fitToPage="1"/>
  </sheetPr>
  <dimension ref="A1:O10"/>
  <sheetViews>
    <sheetView view="pageBreakPreview" zoomScale="90" zoomScaleNormal="70" zoomScaleSheetLayoutView="90" workbookViewId="0">
      <pane ySplit="5" topLeftCell="A6" activePane="bottomLeft" state="frozen"/>
      <selection activeCell="J22" sqref="J22"/>
      <selection pane="bottomLeft"/>
    </sheetView>
  </sheetViews>
  <sheetFormatPr defaultColWidth="9" defaultRowHeight="13.2" x14ac:dyDescent="0.2"/>
  <cols>
    <col min="1" max="1" width="3" style="1" customWidth="1"/>
    <col min="2" max="2" width="3.6640625" style="1" customWidth="1"/>
    <col min="3" max="3" width="37.88671875" style="9" customWidth="1"/>
    <col min="4" max="4" width="15" style="26" customWidth="1"/>
    <col min="5" max="8" width="16" style="26" customWidth="1"/>
    <col min="9" max="9" width="8.21875" style="1" customWidth="1"/>
    <col min="10" max="10" width="15" style="26" customWidth="1"/>
    <col min="11" max="11" width="16" style="26" customWidth="1"/>
    <col min="12" max="12" width="6.6640625" style="1" customWidth="1"/>
    <col min="13" max="13" width="15" style="26" customWidth="1"/>
    <col min="14" max="14" width="12" style="21" customWidth="1"/>
    <col min="15" max="15" width="50.77734375" style="28" customWidth="1"/>
    <col min="16" max="16384" width="9" style="1"/>
  </cols>
  <sheetData>
    <row r="1" spans="1:15" ht="13.8" thickBot="1" x14ac:dyDescent="0.25">
      <c r="A1" s="10" t="s">
        <v>5</v>
      </c>
      <c r="O1" s="29" t="s">
        <v>16</v>
      </c>
    </row>
    <row r="2" spans="1:15" x14ac:dyDescent="0.2">
      <c r="A2" s="101" t="s">
        <v>6</v>
      </c>
      <c r="B2" s="102"/>
      <c r="C2" s="103"/>
      <c r="D2" s="99" t="s">
        <v>1</v>
      </c>
      <c r="E2" s="119" t="s">
        <v>18</v>
      </c>
      <c r="F2" s="120"/>
      <c r="G2" s="120"/>
      <c r="H2" s="120"/>
      <c r="I2" s="120"/>
      <c r="J2" s="120"/>
      <c r="K2" s="113" t="s">
        <v>21</v>
      </c>
      <c r="L2" s="113"/>
      <c r="M2" s="12"/>
      <c r="N2" s="18"/>
      <c r="O2" s="24"/>
    </row>
    <row r="3" spans="1:15" ht="21" customHeight="1" x14ac:dyDescent="0.2">
      <c r="A3" s="104"/>
      <c r="B3" s="105"/>
      <c r="C3" s="106"/>
      <c r="D3" s="100"/>
      <c r="E3" s="114" t="s">
        <v>2</v>
      </c>
      <c r="F3" s="114" t="s">
        <v>7</v>
      </c>
      <c r="G3" s="114" t="s">
        <v>8</v>
      </c>
      <c r="H3" s="114" t="s">
        <v>17</v>
      </c>
      <c r="I3" s="115" t="s">
        <v>14</v>
      </c>
      <c r="J3" s="114" t="s">
        <v>9</v>
      </c>
      <c r="K3" s="114" t="s">
        <v>10</v>
      </c>
      <c r="L3" s="115" t="s">
        <v>11</v>
      </c>
      <c r="M3" s="118" t="s">
        <v>22</v>
      </c>
      <c r="N3" s="118"/>
      <c r="O3" s="110" t="s">
        <v>15</v>
      </c>
    </row>
    <row r="4" spans="1:15" ht="21" customHeight="1" x14ac:dyDescent="0.2">
      <c r="A4" s="104"/>
      <c r="B4" s="105"/>
      <c r="C4" s="106"/>
      <c r="D4" s="100"/>
      <c r="E4" s="100"/>
      <c r="F4" s="100"/>
      <c r="G4" s="100"/>
      <c r="H4" s="100"/>
      <c r="I4" s="116"/>
      <c r="J4" s="100"/>
      <c r="K4" s="100"/>
      <c r="L4" s="116"/>
      <c r="M4" s="118"/>
      <c r="N4" s="118"/>
      <c r="O4" s="111"/>
    </row>
    <row r="5" spans="1:15" ht="27" customHeight="1" x14ac:dyDescent="0.2">
      <c r="A5" s="107"/>
      <c r="B5" s="108"/>
      <c r="C5" s="109"/>
      <c r="D5" s="100"/>
      <c r="E5" s="14" t="s">
        <v>0</v>
      </c>
      <c r="F5" s="14" t="s">
        <v>0</v>
      </c>
      <c r="G5" s="14" t="s">
        <v>0</v>
      </c>
      <c r="H5" s="14" t="s">
        <v>0</v>
      </c>
      <c r="I5" s="117"/>
      <c r="J5" s="100"/>
      <c r="K5" s="14" t="s">
        <v>0</v>
      </c>
      <c r="L5" s="117"/>
      <c r="M5" s="13" t="s">
        <v>12</v>
      </c>
      <c r="N5" s="19" t="s">
        <v>13</v>
      </c>
      <c r="O5" s="112"/>
    </row>
    <row r="6" spans="1:15" x14ac:dyDescent="0.2">
      <c r="A6" s="53" t="s">
        <v>77</v>
      </c>
      <c r="B6" s="54"/>
      <c r="C6" s="46"/>
      <c r="D6" s="47"/>
      <c r="E6" s="47"/>
      <c r="F6" s="47"/>
      <c r="G6" s="47"/>
      <c r="H6" s="47"/>
      <c r="I6" s="48">
        <f t="shared" ref="I6:I10" si="0">IFERROR(H6/J6,)</f>
        <v>0</v>
      </c>
      <c r="J6" s="49">
        <f t="shared" ref="J6:J10" si="1">E6+F6+G6+H6</f>
        <v>0</v>
      </c>
      <c r="K6" s="49"/>
      <c r="L6" s="50"/>
      <c r="M6" s="51">
        <f t="shared" ref="M6:M10" si="2">H6-K6</f>
        <v>0</v>
      </c>
      <c r="N6" s="52">
        <f t="shared" ref="N6:N10" si="3">(I6-L6)*100</f>
        <v>0</v>
      </c>
      <c r="O6" s="30"/>
    </row>
    <row r="7" spans="1:15" x14ac:dyDescent="0.2">
      <c r="A7" s="32"/>
      <c r="B7" s="55" t="s">
        <v>78</v>
      </c>
      <c r="C7" s="56"/>
      <c r="D7" s="57"/>
      <c r="E7" s="57"/>
      <c r="F7" s="57"/>
      <c r="G7" s="57"/>
      <c r="H7" s="57"/>
      <c r="I7" s="58">
        <f t="shared" si="0"/>
        <v>0</v>
      </c>
      <c r="J7" s="59">
        <f t="shared" si="1"/>
        <v>0</v>
      </c>
      <c r="K7" s="59"/>
      <c r="L7" s="60"/>
      <c r="M7" s="61">
        <f t="shared" si="2"/>
        <v>0</v>
      </c>
      <c r="N7" s="62">
        <f t="shared" si="3"/>
        <v>0</v>
      </c>
      <c r="O7" s="30"/>
    </row>
    <row r="8" spans="1:15" x14ac:dyDescent="0.2">
      <c r="A8" s="32"/>
      <c r="B8" s="33"/>
      <c r="C8" s="34" t="s">
        <v>79</v>
      </c>
      <c r="D8" s="27">
        <v>16686000</v>
      </c>
      <c r="E8" s="27">
        <f>173460+431720+176650</f>
        <v>781830</v>
      </c>
      <c r="F8" s="27">
        <f>758900+678520+701870</f>
        <v>2139290</v>
      </c>
      <c r="G8" s="27">
        <f>1963795+2730141+1451700</f>
        <v>6145636</v>
      </c>
      <c r="H8" s="27">
        <f>183090+387630+111200+364090</f>
        <v>1046010</v>
      </c>
      <c r="I8" s="6">
        <f>IFERROR(H8/J8,)</f>
        <v>0.10343460928493747</v>
      </c>
      <c r="J8" s="37">
        <f>E8+F8+G8+H8</f>
        <v>10112766</v>
      </c>
      <c r="K8" s="37">
        <v>1277250</v>
      </c>
      <c r="L8" s="44">
        <v>0.121</v>
      </c>
      <c r="M8" s="35">
        <f>H8-K8</f>
        <v>-231240</v>
      </c>
      <c r="N8" s="22">
        <f>(I8-L8)*100</f>
        <v>-1.7565390715062523</v>
      </c>
      <c r="O8" s="3"/>
    </row>
    <row r="9" spans="1:15" x14ac:dyDescent="0.2">
      <c r="A9" s="32"/>
      <c r="B9" s="33"/>
      <c r="C9" s="34" t="s">
        <v>80</v>
      </c>
      <c r="D9" s="27">
        <v>5670000</v>
      </c>
      <c r="E9" s="27">
        <f>0+37089+37089</f>
        <v>74178</v>
      </c>
      <c r="F9" s="27">
        <f>76365+49339+99669</f>
        <v>225373</v>
      </c>
      <c r="G9" s="27">
        <f>109440+89053+381060</f>
        <v>579553</v>
      </c>
      <c r="H9" s="27">
        <f>40996+561640+383536+2890158</f>
        <v>3876330</v>
      </c>
      <c r="I9" s="6">
        <f t="shared" si="0"/>
        <v>0.81513695700539635</v>
      </c>
      <c r="J9" s="37">
        <f t="shared" ref="J9" si="4">E9+F9+G9+H9</f>
        <v>4755434</v>
      </c>
      <c r="K9" s="37">
        <v>3448672</v>
      </c>
      <c r="L9" s="44">
        <v>0.86899999999999999</v>
      </c>
      <c r="M9" s="35">
        <f t="shared" ref="M9" si="5">H9-K9</f>
        <v>427658</v>
      </c>
      <c r="N9" s="22">
        <f t="shared" ref="N9" si="6">(I9-L9)*100</f>
        <v>-5.3863042994603649</v>
      </c>
      <c r="O9" s="45"/>
    </row>
    <row r="10" spans="1:15" ht="13.8" thickBot="1" x14ac:dyDescent="0.25">
      <c r="A10" s="93"/>
      <c r="B10" s="94"/>
      <c r="C10" s="95" t="s">
        <v>81</v>
      </c>
      <c r="D10" s="76">
        <v>243000</v>
      </c>
      <c r="E10" s="76">
        <v>0</v>
      </c>
      <c r="F10" s="76">
        <v>0</v>
      </c>
      <c r="G10" s="76">
        <v>0</v>
      </c>
      <c r="H10" s="76">
        <v>243000</v>
      </c>
      <c r="I10" s="71">
        <f t="shared" si="0"/>
        <v>1</v>
      </c>
      <c r="J10" s="96">
        <f t="shared" si="1"/>
        <v>243000</v>
      </c>
      <c r="K10" s="96">
        <v>244000</v>
      </c>
      <c r="L10" s="97">
        <v>1</v>
      </c>
      <c r="M10" s="78">
        <f t="shared" si="2"/>
        <v>-1000</v>
      </c>
      <c r="N10" s="79">
        <f t="shared" si="3"/>
        <v>0</v>
      </c>
      <c r="O10" s="98"/>
    </row>
  </sheetData>
  <autoFilter ref="A5:O10" xr:uid="{00000000-0009-0000-0000-000002000000}">
    <filterColumn colId="0" showButton="0"/>
    <filterColumn colId="1" showButton="0"/>
  </autoFilter>
  <mergeCells count="14">
    <mergeCell ref="K3:K4"/>
    <mergeCell ref="L3:L5"/>
    <mergeCell ref="M3:N4"/>
    <mergeCell ref="O3:O5"/>
    <mergeCell ref="A2:C5"/>
    <mergeCell ref="D2:D5"/>
    <mergeCell ref="E2:J2"/>
    <mergeCell ref="K2:L2"/>
    <mergeCell ref="E3:E4"/>
    <mergeCell ref="F3:F4"/>
    <mergeCell ref="G3:G4"/>
    <mergeCell ref="H3:H4"/>
    <mergeCell ref="I3:I5"/>
    <mergeCell ref="J3:J5"/>
  </mergeCells>
  <phoneticPr fontId="12"/>
  <printOptions horizontalCentered="1"/>
  <pageMargins left="0.39370078740157483" right="0.39370078740157483" top="0.59055118110236227" bottom="0.39370078740157483" header="0" footer="0"/>
  <pageSetup paperSize="9" scale="57" pageOrder="overThenDown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一般会計</vt:lpstr>
      <vt:lpstr>復興特別会計</vt:lpstr>
      <vt:lpstr>エネルギー対策特別会計</vt:lpstr>
      <vt:lpstr>エネルギー対策特別会計!Print_Area</vt:lpstr>
      <vt:lpstr>一般会計!Print_Area</vt:lpstr>
      <vt:lpstr>復興特別会計!Print_Area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2025-06-26T10:21:26Z</dcterms:created>
  <dcterms:modified xsi:type="dcterms:W3CDTF">2025-06-26T10:21:45Z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2025-06-26T10:21:45Z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38b257bc-dbba-42f2-81bd-440b104367b9</vt:lpwstr>
  </property>
  <property fmtid="{D5CDD505-2E9C-101B-9397-08002B2CF9AE}" pid="8" name="MSIP_Label_d899a617-f30e-4fb8-b81c-fb6d0b94ac5b_ContentBits">
    <vt:lpwstr>0</vt:lpwstr>
  </property>
  <property fmtid="{D5CDD505-2E9C-101B-9397-08002B2CF9AE}" pid="9" name="MSIP_Label_d899a617-f30e-4fb8-b81c-fb6d0b94ac5b_Tag">
    <vt:lpwstr>10, 3, 0, 1</vt:lpwstr>
  </property>
</Properties>
</file>