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Q116" i="3" l="1"/>
  <c r="AQ119" i="3"/>
  <c r="AM116" i="3"/>
  <c r="AM119" i="3"/>
  <c r="AI119" i="3"/>
  <c r="AI116" i="3" l="1"/>
  <c r="AE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<sst xmlns="http://schemas.openxmlformats.org/spreadsheetml/2006/main" count="3157" uniqueCount="822">
  <si>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</si>
  <si>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</si>
  <si>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</si>
  <si>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</si>
  <si>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</si>
  <si>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</si>
  <si>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</si>
  <si>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</si>
  <si>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</si>
  <si>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</si>
  <si>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</si>
  <si>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</si>
  <si>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</si>
  <si>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</si>
  <si>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</si>
  <si>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</si>
  <si>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</si>
  <si>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</si>
  <si>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</si>
  <si>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</si>
  <si>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</si>
  <si>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</si>
  <si>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</si>
  <si>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</si>
  <si>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</si>
  <si>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</si>
  <si>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</si>
  <si>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</si>
  <si>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</si>
  <si>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</si>
  <si>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</si>
  <si>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</si>
  <si>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</si>
  <si>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</si>
  <si>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</si>
  <si>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</si>
  <si>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</si>
  <si>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</si>
  <si>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</si>
  <si>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</si>
  <si>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</si>
  <si>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</si>
  <si>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</si>
  <si>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</si>
  <si>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</si>
  <si>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</si>
  <si>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</si>
  <si>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</si>
  <si>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</si>
  <si>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</si>
  <si>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</si>
  <si>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</si>
  <si>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</si>
  <si>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</si>
  <si>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</si>
  <si>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</si>
  <si>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</si>
  <si>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</si>
  <si>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</si>
  <si>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</si>
  <si>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</si>
  <si>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</si>
  <si>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</si>
  <si>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</si>
  <si>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</si>
  <si>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</si>
  <si>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</si>
  <si>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</si>
  <si>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</si>
  <si>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</si>
  <si>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</si>
  <si>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</si>
  <si>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</si>
  <si>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</si>
  <si>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</si>
  <si>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</si>
  <si>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</si>
  <si>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</si>
  <si>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</si>
  <si>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</si>
  <si>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</si>
  <si>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</si>
  <si>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</si>
  <si>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</si>
  <si>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</si>
  <si>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</si>
  <si>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</si>
  <si>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</si>
  <si>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</si>
  <si>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</si>
  <si>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</si>
  <si>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</si>
  <si>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</si>
  <si>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</si>
  <si>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</si>
  <si>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</si>
  <si>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</si>
  <si>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</si>
  <si>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</si>
  <si>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</si>
  <si>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</si>
  <si>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</si>
  <si>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</si>
  <si>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</si>
  <si>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</si>
  <si>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</si>
  <si>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</si>
  <si>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</si>
  <si>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</si>
  <si>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</si>
  <si>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</si>
  <si>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</si>
  <si>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</si>
  <si>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</si>
  <si>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</si>
  <si>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</si>
  <si>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</si>
  <si>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</si>
  <si>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</si>
  <si>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</si>
  <si>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</si>
  <si>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</si>
  <si>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</si>
  <si>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</si>
  <si>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</si>
  <si>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</si>
  <si>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</si>
  <si>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</si>
  <si>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</si>
  <si>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</si>
  <si>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</si>
  <si>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</si>
  <si>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</si>
  <si>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</si>
  <si>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</si>
  <si>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</si>
  <si>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</si>
  <si>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</si>
  <si>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</si>
  <si>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</si>
  <si>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</si>
  <si>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</si>
  <si>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</si>
  <si>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</si>
  <si>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</si>
  <si>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</si>
  <si>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</si>
  <si>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</si>
  <si>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</si>
  <si>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</si>
  <si>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</si>
  <si>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</si>
  <si>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</si>
  <si>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</si>
  <si>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</si>
  <si>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</si>
  <si>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</si>
  <si>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</si>
  <si>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</si>
  <si>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</si>
  <si>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</si>
  <si>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</si>
  <si>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</si>
  <si>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</si>
  <si>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</si>
  <si>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</si>
  <si>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</si>
  <si>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</si>
  <si>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</si>
  <si>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</si>
  <si>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</si>
  <si>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</si>
  <si>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</si>
  <si>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</si>
  <si>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</si>
  <si>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</si>
  <si>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</si>
  <si>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</si>
  <si>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</si>
  <si>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</si>
  <si>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</si>
  <si>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</si>
  <si>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</si>
  <si>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</si>
  <si>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</si>
  <si>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</si>
  <si>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</si>
  <si>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</si>
  <si>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</si>
  <si>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</si>
  <si>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</si>
  <si>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</si>
  <si>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</si>
  <si>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</si>
  <si>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</si>
  <si>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</si>
  <si>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</si>
  <si>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</si>
  <si>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</si>
  <si>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</si>
  <si>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</si>
  <si>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</si>
  <si>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</si>
  <si>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</si>
  <si>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</si>
  <si>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</si>
  <si>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</si>
  <si>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</si>
  <si>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</si>
  <si>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</si>
  <si>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</si>
  <si>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</si>
  <si>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</si>
  <si>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</si>
  <si>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</si>
  <si>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</si>
  <si>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</si>
  <si>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</si>
  <si>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</si>
  <si>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</si>
  <si>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</si>
  <si>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</si>
  <si>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</si>
  <si>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</si>
  <si>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</si>
  <si>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</si>
  <si>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</si>
  <si>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</si>
  <si>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</si>
  <si>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</si>
  <si>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</si>
  <si>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</si>
  <si>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</si>
  <si>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</si>
  <si>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</si>
  <si>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</si>
  <si>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</si>
  <si>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</si>
  <si>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</si>
  <si>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</si>
  <si>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</si>
  <si>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</si>
  <si>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</si>
  <si>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</si>
  <si>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</si>
  <si>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</si>
  <si>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</si>
  <si>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</si>
  <si>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</si>
  <si>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</si>
  <si>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</si>
  <si>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</si>
  <si>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</si>
  <si>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</si>
  <si>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</si>
  <si>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</si>
  <si>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</si>
  <si>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</si>
  <si>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</si>
  <si>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</si>
  <si>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</si>
  <si>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</si>
  <si>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</si>
  <si>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</si>
  <si>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</si>
  <si>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</si>
  <si>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</si>
  <si>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</si>
  <si>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</si>
  <si>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</si>
  <si>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</si>
  <si>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</si>
  <si>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</si>
  <si>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</si>
  <si>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</si>
  <si>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</si>
  <si>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</si>
  <si>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</si>
  <si>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</si>
  <si>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</si>
  <si>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</si>
  <si>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</si>
  <si>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</si>
  <si>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</si>
  <si>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</si>
  <si>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</si>
  <si>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</si>
  <si>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</si>
  <si>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</si>
  <si>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</si>
  <si>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</si>
  <si>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</si>
  <si>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</si>
  <si>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</si>
  <si>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</si>
  <si>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</si>
  <si>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</si>
  <si>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</si>
  <si>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</si>
  <si>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</si>
  <si>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</si>
  <si>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</si>
  <si>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</si>
  <si>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</si>
  <si>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</si>
  <si>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</si>
  <si>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</si>
  <si>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</si>
  <si>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</si>
  <si>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</si>
  <si>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</si>
  <si>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</si>
  <si>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</si>
  <si>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</si>
  <si>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</si>
  <si>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</si>
  <si>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</si>
  <si>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</si>
  <si>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</si>
  <si>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</si>
  <si>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</si>
  <si>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</si>
  <si>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</si>
  <si>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</si>
  <si>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</si>
  <si>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</si>
  <si>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</si>
  <si>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</si>
  <si>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</si>
  <si>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</si>
  <si>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</si>
  <si>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</si>
  <si>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</si>
  <si>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</si>
  <si>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</si>
  <si>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</si>
  <si>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</si>
  <si>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</si>
  <si>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</si>
  <si>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</si>
  <si>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</si>
  <si>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</si>
  <si>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</si>
  <si>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</si>
  <si>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</si>
  <si>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</si>
  <si>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</si>
  <si>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</si>
  <si>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</si>
  <si>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</si>
  <si>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</si>
  <si>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</si>
  <si>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</si>
  <si>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</si>
  <si>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</si>
  <si>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</si>
  <si>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</si>
  <si>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</si>
  <si>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</si>
  <si>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</si>
  <si>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</si>
  <si>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</si>
  <si>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</si>
  <si>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</si>
  <si>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</si>
  <si>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</si>
  <si>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</si>
  <si>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</si>
  <si>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</si>
  <si>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</si>
  <si>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</si>
  <si>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</si>
  <si>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</si>
  <si>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</si>
  <si>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</si>
  <si>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</si>
  <si>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</si>
  <si>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</si>
  <si>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</si>
  <si>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</si>
  <si>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</si>
  <si>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</si>
  <si>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</si>
  <si>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</si>
  <si>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</si>
  <si>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</si>
  <si>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</si>
  <si>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</si>
  <si>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</si>
  <si>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</si>
  <si>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</si>
  <si>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</si>
  <si>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</si>
  <si>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</si>
  <si>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</si>
  <si>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</si>
  <si>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</si>
  <si>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</si>
  <si>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</si>
  <si>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</si>
  <si>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</si>
  <si>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</si>
  <si>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</si>
  <si>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</si>
  <si>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</si>
  <si>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</si>
  <si>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</si>
  <si>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</si>
  <si>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</si>
  <si>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</si>
  <si>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</si>
  <si>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</si>
  <si>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</si>
  <si>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</si>
  <si>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</si>
  <si>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</si>
  <si>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</si>
  <si>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</si>
  <si>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</si>
  <si>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</si>
  <si>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</si>
  <si>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</si>
  <si>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</si>
  <si>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</si>
  <si>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</si>
  <si>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</si>
  <si>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</si>
  <si>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</si>
  <si>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</si>
  <si>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</si>
  <si>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</si>
  <si>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</si>
  <si>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</si>
  <si>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</si>
  <si>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</si>
  <si>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</si>
  <si>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</si>
  <si>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</si>
  <si>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</si>
  <si>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</si>
  <si>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</si>
  <si>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</si>
  <si>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</si>
  <si>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</si>
  <si>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</si>
  <si>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</si>
  <si>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</si>
  <si>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</si>
  <si>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</si>
  <si>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</si>
  <si>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</si>
  <si>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</si>
  <si>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</si>
  <si>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</si>
  <si>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</si>
  <si>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</si>
  <si>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</si>
  <si>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</si>
  <si>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</si>
  <si>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</si>
  <si>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</si>
  <si>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</si>
  <si>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</si>
  <si>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</si>
  <si>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</si>
  <si>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</si>
  <si>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</si>
  <si>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</si>
  <si>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</si>
  <si>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</si>
  <si>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</si>
  <si>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</si>
  <si>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</si>
  <si>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</si>
  <si>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</si>
  <si>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</si>
  <si>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</si>
  <si>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</si>
  <si>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</si>
  <si>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</si>
  <si>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</si>
  <si>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</si>
  <si>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</si>
  <si>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</si>
  <si>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</si>
  <si>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</si>
  <si>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</si>
  <si>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</si>
  <si>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</si>
  <si>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</si>
  <si>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</si>
  <si>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</si>
  <si>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</si>
  <si>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</si>
  <si>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</si>
  <si>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</si>
  <si>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</si>
  <si>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</si>
  <si>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</si>
  <si>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</si>
  <si>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</si>
  <si>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</si>
  <si>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</si>
  <si>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</si>
  <si>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</si>
  <si>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</si>
  <si>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</si>
  <si>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</si>
  <si>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</si>
  <si>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</si>
  <si>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</si>
  <si>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</si>
  <si>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</si>
  <si>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</si>
  <si>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</si>
  <si>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</si>
  <si>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</si>
  <si>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</si>
  <si>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</si>
  <si>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</si>
  <si>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</si>
  <si>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</si>
  <si>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</si>
  <si>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</si>
  <si>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</si>
  <si>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</si>
  <si>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</si>
  <si>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</si>
  <si>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</si>
  <si>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</si>
  <si>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</si>
  <si>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</si>
  <si>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</si>
  <si>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</si>
  <si>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</si>
  <si>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</si>
  <si>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</si>
  <si>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</si>
  <si>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</si>
  <si>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</si>
  <si>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</si>
  <si>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</si>
  <si>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</si>
  <si>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</si>
  <si>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</si>
  <si>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</si>
  <si>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</si>
  <si>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</si>
  <si>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</si>
  <si>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</si>
  <si>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</si>
  <si>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</si>
  <si>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</si>
  <si>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</si>
  <si>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</si>
  <si>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</si>
  <si>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</si>
  <si>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</si>
  <si>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</si>
  <si>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</si>
  <si>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</si>
  <si>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</si>
  <si>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</si>
  <si>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</si>
  <si>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</si>
  <si>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</si>
  <si>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</si>
  <si>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</si>
  <si>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</si>
  <si>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</si>
  <si>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</si>
  <si>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</si>
  <si>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</si>
  <si>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</si>
  <si>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</si>
  <si>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</si>
  <si>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</si>
  <si>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</si>
  <si>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</si>
  <si>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</si>
  <si>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</si>
  <si>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</si>
  <si>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</si>
  <si>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</si>
  <si>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</si>
  <si>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</si>
  <si>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</si>
  <si>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</si>
  <si>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</si>
  <si>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</si>
  <si>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</si>
  <si>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</si>
  <si>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</si>
  <si>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</si>
  <si>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</si>
  <si>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</si>
  <si>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</si>
  <si>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</si>
  <si>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</si>
  <si>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</si>
  <si>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</si>
  <si>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</si>
  <si>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</si>
  <si>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</si>
  <si>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</si>
  <si>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</si>
  <si>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</si>
  <si>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</si>
  <si>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</si>
  <si>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</si>
  <si>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</si>
  <si>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</si>
  <si>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</si>
  <si>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</si>
  <si>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</si>
  <si>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</si>
  <si>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</si>
  <si>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</si>
  <si>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</si>
  <si>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</si>
  <si>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</si>
  <si>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</si>
  <si>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</si>
  <si>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</si>
  <si>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</si>
  <si>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</si>
  <si>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</si>
  <si>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</si>
  <si>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</si>
  <si>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</si>
  <si>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</si>
  <si>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</si>
  <si>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</si>
  <si>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</si>
  <si>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</si>
  <si>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</si>
  <si>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</si>
  <si>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</si>
  <si>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</si>
  <si>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</si>
  <si>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</si>
  <si>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</si>
  <si>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</si>
  <si>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</si>
  <si>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</si>
  <si>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</si>
  <si>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</si>
  <si>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</si>
  <si>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</si>
  <si>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</si>
  <si>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</si>
  <si>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</si>
  <si>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</si>
  <si>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</si>
  <si>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</si>
  <si>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</si>
  <si>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</si>
  <si>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</si>
  <si>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</si>
  <si>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</si>
  <si>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</si>
  <si>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</si>
  <si>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</si>
  <si>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</si>
  <si>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</si>
  <si>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</si>
  <si>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</si>
  <si>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</si>
  <si>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</si>
  <si>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</si>
  <si>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</si>
  <si>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</si>
  <si>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</si>
  <si>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</si>
  <si>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</si>
  <si>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</si>
  <si>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</si>
  <si>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</si>
  <si>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</si>
  <si>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</si>
  <si>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</si>
  <si>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</si>
  <si>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</si>
  <si>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</si>
  <si>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</si>
  <si>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</si>
  <si>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</si>
  <si>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</si>
  <si>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</si>
  <si>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</si>
  <si>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</si>
  <si>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</si>
  <si>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</si>
  <si>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</si>
  <si>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</si>
  <si>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</si>
  <si>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</si>
  <si>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</si>
  <si>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</si>
  <si>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</si>
  <si>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</si>
  <si>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</si>
  <si>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</si>
  <si>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</si>
  <si>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</si>
  <si>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</si>
  <si>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</si>
  <si>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</si>
  <si>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</si>
  <si>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</si>
  <si>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</si>
  <si>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</si>
  <si>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</si>
  <si>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</si>
  <si>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ユネスコ事業等拠出金</t>
  </si>
  <si>
    <t>国際交流推進事業委託費</t>
  </si>
  <si>
    <t>諸謝金、委員等旅費、庁費</t>
  </si>
  <si>
    <t>校</t>
  </si>
  <si>
    <t>当該国際機関の職員数（専門職以上）に占める日本人職員数の割合（参考）</t>
  </si>
  <si>
    <t>※定量的な成果指標として、日本における国際バカロレアのプライマリー・イヤーズプログラム、ミドル・イヤーズ・プログラム、ディプロマプログラムの認定校及び候補校（申請中含む）の合計数を設定している。</t>
  </si>
  <si>
    <t>当該国際機関の職員数（D1以上）に占める日本人職員数の割合（参考）</t>
  </si>
  <si>
    <t>科目</t>
  </si>
  <si>
    <t>国際バカロレア・デュアルランゲージ・ディプロマ・プログラム（DLDP）試験受験者数</t>
  </si>
  <si>
    <t>人</t>
  </si>
  <si>
    <t>国際バカロレアの普及に向けたシンポジウム、ワークショップ等の開催数</t>
  </si>
  <si>
    <t>回</t>
  </si>
  <si>
    <t>コンソーシアム事業におけるICTプラットフォームへのアクセスユーザー数</t>
  </si>
  <si>
    <t>百万円</t>
  </si>
  <si>
    <t>百万円/校</t>
    <phoneticPr fontId="5"/>
  </si>
  <si>
    <t>万円</t>
  </si>
  <si>
    <t>万円/人</t>
    <phoneticPr fontId="5"/>
  </si>
  <si>
    <t>コンソーシアム事業委託費
／ICTプラットフォームへのアクセスユーザー数</t>
    <phoneticPr fontId="5"/>
  </si>
  <si>
    <t>万円/回</t>
    <phoneticPr fontId="5"/>
  </si>
  <si>
    <t>2623/7423</t>
  </si>
  <si>
    <t>2647/34902</t>
  </si>
  <si>
    <t>4647/34902</t>
  </si>
  <si>
    <t>13　豊かな国際社会の構築に資する国際交流・協力の推進</t>
    <phoneticPr fontId="5"/>
  </si>
  <si>
    <t>13-1 国際交流の推進</t>
    <phoneticPr fontId="5"/>
  </si>
  <si>
    <t>校</t>
    <phoneticPr fontId="5"/>
  </si>
  <si>
    <t>396</t>
  </si>
  <si>
    <t>12</t>
  </si>
  <si>
    <t>9</t>
  </si>
  <si>
    <t>419</t>
  </si>
  <si>
    <t>418</t>
  </si>
  <si>
    <t>412</t>
  </si>
  <si>
    <t>394</t>
  </si>
  <si>
    <t>○</t>
  </si>
  <si>
    <t>国際バカロレア事業への拠出</t>
    <phoneticPr fontId="5"/>
  </si>
  <si>
    <t>昭和54年度</t>
    <phoneticPr fontId="5"/>
  </si>
  <si>
    <t>終了予定なし</t>
    <phoneticPr fontId="5"/>
  </si>
  <si>
    <t>大臣官房国際課</t>
    <phoneticPr fontId="5"/>
  </si>
  <si>
    <t>-</t>
    <phoneticPr fontId="5"/>
  </si>
  <si>
    <t>国際協力企画室長
松原　太郎</t>
    <rPh sb="9" eb="11">
      <t>マツバラ</t>
    </rPh>
    <rPh sb="12" eb="14">
      <t>タロウ</t>
    </rPh>
    <phoneticPr fontId="5"/>
  </si>
  <si>
    <t>国際バカロレア（IB）は、課題論文、批判的思考の探究等の特色的なカリキュラム、双方向・協働型授業により、グローバル化に対応した素養・能力を育成する教育プログラムである。「成長戦略(2020年)」等においては、2022年度までにIB認定校等を200校へ大幅に増加させるとの目標が掲げられており、我が国におけるグローバル人材の育成に貢献するため、IBを実施する認定校等の増加を図る。</t>
    <phoneticPr fontId="5"/>
  </si>
  <si>
    <t>-</t>
    <phoneticPr fontId="5"/>
  </si>
  <si>
    <t>国際バカロレア機構で把握している認定校及び候補校数（令和3年3月時点）</t>
    <phoneticPr fontId="5"/>
  </si>
  <si>
    <t>人</t>
    <phoneticPr fontId="5"/>
  </si>
  <si>
    <t>本事業は、IB導入に係る先行地域の事例共有によるノウハウの横展開やDLDPの開発・普及による学生・教師等の負担軽減等を通じて、学校・地方自治体等がIBをスムーズに導入することを支援するために行うものであり、地方自治体や民間に委ねるのではなく、国として取り組む必要がある。</t>
    <phoneticPr fontId="5"/>
  </si>
  <si>
    <t>‐</t>
  </si>
  <si>
    <t>A.　国際バカロレア機構</t>
    <rPh sb="3" eb="5">
      <t>コクサイ</t>
    </rPh>
    <rPh sb="10" eb="12">
      <t>キコウ</t>
    </rPh>
    <phoneticPr fontId="5"/>
  </si>
  <si>
    <t>B.　株式会社アオバインターナショナル
エデュケイショナルシステムズ</t>
    <rPh sb="3" eb="7">
      <t>カブシキガイシャ</t>
    </rPh>
    <phoneticPr fontId="5"/>
  </si>
  <si>
    <t>拠出金</t>
    <rPh sb="0" eb="3">
      <t>キョシュツキン</t>
    </rPh>
    <phoneticPr fontId="5"/>
  </si>
  <si>
    <t>DLDPの開発等</t>
    <rPh sb="5" eb="7">
      <t>カイハツ</t>
    </rPh>
    <rPh sb="7" eb="8">
      <t>ナド</t>
    </rPh>
    <phoneticPr fontId="5"/>
  </si>
  <si>
    <t>日本におけるIBプログラム促進活動費等</t>
    <rPh sb="0" eb="2">
      <t>ニホン</t>
    </rPh>
    <rPh sb="13" eb="15">
      <t>ソクシン</t>
    </rPh>
    <rPh sb="15" eb="17">
      <t>カツドウ</t>
    </rPh>
    <rPh sb="17" eb="18">
      <t>ヒ</t>
    </rPh>
    <rPh sb="18" eb="19">
      <t>ナド</t>
    </rPh>
    <phoneticPr fontId="5"/>
  </si>
  <si>
    <t>国際バカロレア機構</t>
    <rPh sb="0" eb="2">
      <t>コクサイ</t>
    </rPh>
    <rPh sb="7" eb="9">
      <t>キコウ</t>
    </rPh>
    <phoneticPr fontId="5"/>
  </si>
  <si>
    <t>DLDPの開発、日本におけるIBプログラムの実施促進等（拠出金）</t>
    <rPh sb="5" eb="7">
      <t>カイハツ</t>
    </rPh>
    <rPh sb="8" eb="10">
      <t>ニホン</t>
    </rPh>
    <rPh sb="22" eb="24">
      <t>ジッシ</t>
    </rPh>
    <rPh sb="24" eb="26">
      <t>ソクシン</t>
    </rPh>
    <rPh sb="26" eb="27">
      <t>トウ</t>
    </rPh>
    <rPh sb="28" eb="30">
      <t>キョシュツ</t>
    </rPh>
    <rPh sb="30" eb="31">
      <t>キン</t>
    </rPh>
    <phoneticPr fontId="5"/>
  </si>
  <si>
    <t>国際交流政策懇談会　最終報告書（平成23年4月21日）
グローバル人材育成推進会議　審議まとめ（平成24年6月グローバル人材育成推進会議幹事会）
教育再生実行会議　第3次提言(平成25年5月28日)
日本再興戦略-JAPAN is BACK-（平成25年6月14日閣議決定）
教育再生実行会議　第4次提言（平成25年10月30日）
教育再生実行会議　第7次提言（平成27年5月14日）
まち・ひと・しごと創生基本方針 2015（平成27年6月30日閣議決定）
今後の教育改革に関する基本的考え方-第3期教育振興基本計画の策定に向けて-（平成28年4月19日）
まち・ひと・しごと創生総合戦略（2018改訂版）（平成30年12月21日閣議決定）
教育再生実行会議　第11次提言（令和元年5月17日）
成長戦略（2019年）令和元年度革新的事業活動に関する実行計画（令和元年6月21日）
成長戦略（2020年）令和2年度革新的事業活動に関する実行計画（令和2年7月17日）</t>
    <phoneticPr fontId="5"/>
  </si>
  <si>
    <t>コンソーシアムの活動やDLDPの整備により、一条校でIBの普及が進まない要因を解消することで、IB認定校等が着実に増加している。</t>
    <rPh sb="54" eb="56">
      <t>チャクジツ</t>
    </rPh>
    <phoneticPr fontId="5"/>
  </si>
  <si>
    <t>経済団体等からの要望や地方自治体及び学校からの導入に関する問合せを受ける等、IBの普及を望む声は更に高まっており、広く国民のニーズがあると言える。</t>
    <rPh sb="11" eb="13">
      <t>チホウ</t>
    </rPh>
    <rPh sb="13" eb="16">
      <t>ジチタイ</t>
    </rPh>
    <rPh sb="16" eb="17">
      <t>オヨ</t>
    </rPh>
    <rPh sb="18" eb="20">
      <t>ガッコウ</t>
    </rPh>
    <rPh sb="23" eb="25">
      <t>ドウニュウ</t>
    </rPh>
    <rPh sb="26" eb="27">
      <t>カン</t>
    </rPh>
    <rPh sb="29" eb="31">
      <t>トイアワ</t>
    </rPh>
    <rPh sb="33" eb="34">
      <t>ウ</t>
    </rPh>
    <rPh sb="36" eb="37">
      <t>ナド</t>
    </rPh>
    <rPh sb="48" eb="49">
      <t>サラ</t>
    </rPh>
    <rPh sb="50" eb="51">
      <t>タカ</t>
    </rPh>
    <phoneticPr fontId="5"/>
  </si>
  <si>
    <t>株式会社アオバインターナショナルエデュケイショナルシステムズ</t>
    <rPh sb="0" eb="4">
      <t>カブシキガイシャ</t>
    </rPh>
    <phoneticPr fontId="5"/>
  </si>
  <si>
    <t>国立大学法人筑波大学</t>
    <rPh sb="0" eb="2">
      <t>コクリツ</t>
    </rPh>
    <rPh sb="2" eb="4">
      <t>ダイガク</t>
    </rPh>
    <rPh sb="4" eb="6">
      <t>ホウジン</t>
    </rPh>
    <rPh sb="6" eb="9">
      <t>ツクバダイ</t>
    </rPh>
    <rPh sb="9" eb="10">
      <t>ガク</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</si>
  <si>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</si>
  <si>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C.国立大学法人筑波大学</t>
    <phoneticPr fontId="5"/>
  </si>
  <si>
    <t>D.国立大学法人東京学芸大学</t>
    <rPh sb="2" eb="8">
      <t>コクリツダイガクホウジン</t>
    </rPh>
    <rPh sb="8" eb="10">
      <t>トウキョウ</t>
    </rPh>
    <rPh sb="10" eb="12">
      <t>ガクゲイ</t>
    </rPh>
    <rPh sb="12" eb="14">
      <t>ダイガク</t>
    </rPh>
    <phoneticPr fontId="5"/>
  </si>
  <si>
    <t>-</t>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</si>
  <si>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</si>
  <si>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</si>
  <si>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</si>
  <si>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</si>
  <si>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事業スタッフの賃金</t>
    <rPh sb="0" eb="2">
      <t>ジギョウ</t>
    </rPh>
    <rPh sb="7" eb="9">
      <t>チンギン</t>
    </rPh>
    <phoneticPr fontId="5"/>
  </si>
  <si>
    <t>筑波大学及び東京学芸大学への再委託費</t>
    <rPh sb="0" eb="2">
      <t>ツクバ</t>
    </rPh>
    <rPh sb="2" eb="4">
      <t>ダイガク</t>
    </rPh>
    <rPh sb="4" eb="5">
      <t>オヨ</t>
    </rPh>
    <rPh sb="6" eb="8">
      <t>トウキョウ</t>
    </rPh>
    <rPh sb="8" eb="10">
      <t>ガクゲイ</t>
    </rPh>
    <rPh sb="10" eb="12">
      <t>ダイガク</t>
    </rPh>
    <rPh sb="14" eb="17">
      <t>サイイタク</t>
    </rPh>
    <rPh sb="17" eb="18">
      <t>ヒ</t>
    </rPh>
    <phoneticPr fontId="5"/>
  </si>
  <si>
    <t>光熱費等</t>
    <rPh sb="0" eb="3">
      <t>コウネツヒ</t>
    </rPh>
    <rPh sb="3" eb="4">
      <t>ナド</t>
    </rPh>
    <phoneticPr fontId="5"/>
  </si>
  <si>
    <t>調査研究費</t>
    <rPh sb="0" eb="2">
      <t>チョウサ</t>
    </rPh>
    <rPh sb="2" eb="5">
      <t>ケンキュウヒ</t>
    </rPh>
    <phoneticPr fontId="5"/>
  </si>
  <si>
    <t>IBの教育効果に関する調査研究</t>
    <rPh sb="3" eb="5">
      <t>キョウイク</t>
    </rPh>
    <rPh sb="5" eb="7">
      <t>コウカ</t>
    </rPh>
    <rPh sb="8" eb="9">
      <t>カン</t>
    </rPh>
    <rPh sb="11" eb="13">
      <t>チョウサ</t>
    </rPh>
    <rPh sb="13" eb="15">
      <t>ケンキュウ</t>
    </rPh>
    <phoneticPr fontId="5"/>
  </si>
  <si>
    <t>無</t>
  </si>
  <si>
    <t>2022年度までに200校にするという目標に向けて、本事業を通じて、認定校や候補校となる学校は年々増加しており、単位当たりコスト等は、今後更に効率化されることが見込まれる。</t>
    <rPh sb="26" eb="27">
      <t>ホン</t>
    </rPh>
    <rPh sb="27" eb="29">
      <t>ジギョウ</t>
    </rPh>
    <rPh sb="30" eb="31">
      <t>ツウ</t>
    </rPh>
    <rPh sb="47" eb="49">
      <t>ネンネン</t>
    </rPh>
    <rPh sb="49" eb="51">
      <t>ゾウカ</t>
    </rPh>
    <rPh sb="64" eb="65">
      <t>ナド</t>
    </rPh>
    <rPh sb="69" eb="70">
      <t>サラ</t>
    </rPh>
    <rPh sb="80" eb="82">
      <t>ミコ</t>
    </rPh>
    <phoneticPr fontId="5"/>
  </si>
  <si>
    <t>コンソーシアムの活動やDLDPの整備により、一条校においても認定校及び候補校が増加しており、現在DLDPを導入している認定校は27校（令和3年3月時点）となっている。</t>
    <phoneticPr fontId="5"/>
  </si>
  <si>
    <t>国際バカロレア（IB）の普及に係る取組を関係者間で検討し、１条校等でのIBの導入・運営に対する普及促進体制となるコンソーシアムを構築し、１条校等におけるＩＢ導入・運営に係る支援を行う。また、IB機構との協力の下、高校段階のプログラムである「ディプロマ・プログラム（DP）」について、その一部科目を日本語でも実施可能とする「デュアルランゲージ・ディプロマ・プログラム（DLDP）」の開発・導入等を行うことで、1条校におけるIBの普及を推進する。</t>
    <phoneticPr fontId="5"/>
  </si>
  <si>
    <t>日本におけるIBのプライマリー・イヤーズプログラム、ミドル・イヤーズ・プログラム、ディプロマプログラムの認定校及び候補校の合計数</t>
    <phoneticPr fontId="5"/>
  </si>
  <si>
    <t>国内における国際バカロレア（IB）認定校等の数を増加させ、2022年度までに200校以上にする
※本事業は終期の設定がないため、目標最終年度欄には「－」を、中間目標欄には令和4年度目標を記載。</t>
    <rPh sb="85" eb="87">
      <t>レイワ</t>
    </rPh>
    <phoneticPr fontId="5"/>
  </si>
  <si>
    <t>6,448/78</t>
    <phoneticPr fontId="5"/>
  </si>
  <si>
    <t>6,330/78</t>
    <phoneticPr fontId="5"/>
  </si>
  <si>
    <t>2,623/7,423</t>
    <phoneticPr fontId="5"/>
  </si>
  <si>
    <t>2,647/34,902</t>
    <phoneticPr fontId="5"/>
  </si>
  <si>
    <t>-</t>
    <phoneticPr fontId="5"/>
  </si>
  <si>
    <t>日本における国際バカロレア（IB)認定校等の合計数（校）</t>
    <phoneticPr fontId="5"/>
  </si>
  <si>
    <t>本事業は、「国際社会で活躍できる人材を育成する」という施策（13-1 国際交流の推進）において、達成目標（「国際バカロレア（IB）の導入による国際的な教育環境づくり等を推進する」）として明確に位置付けられているものであり、本事業によって我が国のIB認定校等が増加することは、世界で活躍できるグローバルな視点を持った人材の養成に大きく寄与する。</t>
    <phoneticPr fontId="5"/>
  </si>
  <si>
    <t>IBの普及・拡大に当たって、IBの科目を英語で指導可能な教員の確保がボトルネックとなるため、一部科目を日本語でも指導可能とするDLDPの開発は、現在IBの導入を検討している学校にとって、日本人教員を活用することが可能になるなど大変有効性の高い施策である。さらに、これまでの取組によって1条校でのIB導入・運営事例が蓄積されており、IB導入を検討している学校にそのノウハウを共有することは、円滑なIB導入にあたって効果的である。また本事業は、グローバル化等に対応する人材を育成するための事業として成長戦略等でも具体的に掲げられているものであり、「国際社会で活躍できる人材を育成する」という施策（13-1 国際交流の推進）の中でも直接的かつ優先度の高い事業である。</t>
    <rPh sb="194" eb="196">
      <t>エンカツ</t>
    </rPh>
    <rPh sb="247" eb="249">
      <t>セイチョウ</t>
    </rPh>
    <rPh sb="249" eb="251">
      <t>センリャク</t>
    </rPh>
    <rPh sb="251" eb="252">
      <t>ナド</t>
    </rPh>
    <phoneticPr fontId="5"/>
  </si>
  <si>
    <t>支出先の選定に当たっては、随意契約（企画競争）を実施しており、また事業継続に際しても毎年度事業の実施適性について外部有識者による審査を行うことで、支出先の妥当性や競争性を確保している。</t>
    <rPh sb="33" eb="35">
      <t>ジギョウ</t>
    </rPh>
    <rPh sb="35" eb="37">
      <t>ケイゾク</t>
    </rPh>
    <rPh sb="38" eb="39">
      <t>サイ</t>
    </rPh>
    <rPh sb="42" eb="45">
      <t>マイネンド</t>
    </rPh>
    <rPh sb="45" eb="47">
      <t>ジギョウ</t>
    </rPh>
    <rPh sb="48" eb="50">
      <t>ジッシ</t>
    </rPh>
    <rPh sb="50" eb="52">
      <t>テキセイ</t>
    </rPh>
    <rPh sb="56" eb="58">
      <t>ガイブ</t>
    </rPh>
    <rPh sb="58" eb="61">
      <t>ユウシキシャ</t>
    </rPh>
    <rPh sb="64" eb="66">
      <t>シンサ</t>
    </rPh>
    <rPh sb="67" eb="68">
      <t>オコナ</t>
    </rPh>
    <rPh sb="73" eb="75">
      <t>シシュツ</t>
    </rPh>
    <rPh sb="75" eb="76">
      <t>サキ</t>
    </rPh>
    <phoneticPr fontId="5"/>
  </si>
  <si>
    <t>DLDPは、グローバル人材の育成という我が国の政策目的に従ってＩＢ認定校等の増加のために実施しているものであるため、その開発及び普及促進に要する経費は、国が負担することが適当である。他方、開発されたDLDPの持続的な運用のためのランニングコストは、IB認定校からの収益の状況に応じて、IB機構も負担している。またDLDPにおける最終試験の受験料は生徒の自己負担である。以上から、受益者との負担関係は妥当である。</t>
    <rPh sb="28" eb="29">
      <t>シタガ</t>
    </rPh>
    <rPh sb="44" eb="46">
      <t>ジッシ</t>
    </rPh>
    <rPh sb="62" eb="63">
      <t>オヨ</t>
    </rPh>
    <rPh sb="64" eb="66">
      <t>フキュウ</t>
    </rPh>
    <rPh sb="66" eb="68">
      <t>ソクシン</t>
    </rPh>
    <rPh sb="104" eb="106">
      <t>ジゾク</t>
    </rPh>
    <rPh sb="106" eb="107">
      <t>テキ</t>
    </rPh>
    <rPh sb="132" eb="134">
      <t>シュウエキ</t>
    </rPh>
    <phoneticPr fontId="5"/>
  </si>
  <si>
    <t>IB機構への拠出については、DLDPの対象科目試験実施に必要な翻訳等、委託費については、１条校等におけるＩＢ導入・運営に関するICTプラットフォームでの情報共有やシンポジウムによる理解の促進等、事業目的に即して真に必要なものに限定して取り組んでいる。</t>
    <rPh sb="2" eb="4">
      <t>キコウ</t>
    </rPh>
    <rPh sb="33" eb="34">
      <t>ナド</t>
    </rPh>
    <rPh sb="95" eb="96">
      <t>ナド</t>
    </rPh>
    <phoneticPr fontId="5"/>
  </si>
  <si>
    <t>IB機構と定期的に連絡会議を実施し、経費等について確認しているほか、翻訳物の厳選等を行うことにより、全体的なコスト削減に努めている。</t>
    <rPh sb="2" eb="4">
      <t>キコウ</t>
    </rPh>
    <rPh sb="5" eb="8">
      <t>テイキテキ</t>
    </rPh>
    <rPh sb="9" eb="11">
      <t>レンラク</t>
    </rPh>
    <rPh sb="11" eb="13">
      <t>カイギ</t>
    </rPh>
    <rPh sb="14" eb="16">
      <t>ジッシ</t>
    </rPh>
    <rPh sb="18" eb="20">
      <t>ケイヒ</t>
    </rPh>
    <rPh sb="20" eb="21">
      <t>ナド</t>
    </rPh>
    <rPh sb="25" eb="27">
      <t>カクニン</t>
    </rPh>
    <rPh sb="34" eb="36">
      <t>ホンヤク</t>
    </rPh>
    <rPh sb="36" eb="37">
      <t>モノ</t>
    </rPh>
    <rPh sb="38" eb="40">
      <t>ゲンセン</t>
    </rPh>
    <rPh sb="50" eb="53">
      <t>ゼンタイテキ</t>
    </rPh>
    <rPh sb="60" eb="61">
      <t>ツト</t>
    </rPh>
    <phoneticPr fontId="5"/>
  </si>
  <si>
    <t>事業の必要性、効率性、有効性の観点にも応えつつ、国際バカロレア（IB）教育推進のための施策が講じられている。「デュアルランゲージ・ディプロマ・プログラム（DLDP）」の開発については、文部科学省とIB機構の密接な連携のもと着実に進めており、1条校におけるDLDP導入校も着実に増加している。また、国内でのIBの普及・拡大に向けて、平成30年度にコンソーシアムを構築し、これまでIB教育の効果に関する調査研究の開始や認定までのきめ細かな支援のための「IB導入サポーター」を設置する等、取組内容も充実させている。</t>
    <rPh sb="35" eb="37">
      <t>キョウイク</t>
    </rPh>
    <rPh sb="131" eb="133">
      <t>ドウニュウ</t>
    </rPh>
    <rPh sb="133" eb="134">
      <t>コウ</t>
    </rPh>
    <rPh sb="135" eb="137">
      <t>チャクジツ</t>
    </rPh>
    <rPh sb="138" eb="140">
      <t>ゾウカ</t>
    </rPh>
    <rPh sb="165" eb="167">
      <t>ヘイセイ</t>
    </rPh>
    <rPh sb="169" eb="170">
      <t>ネン</t>
    </rPh>
    <rPh sb="170" eb="171">
      <t>ド</t>
    </rPh>
    <rPh sb="190" eb="192">
      <t>キョウイク</t>
    </rPh>
    <rPh sb="193" eb="195">
      <t>コウカ</t>
    </rPh>
    <rPh sb="196" eb="197">
      <t>カン</t>
    </rPh>
    <rPh sb="199" eb="201">
      <t>チョウサ</t>
    </rPh>
    <rPh sb="201" eb="203">
      <t>ケンキュウ</t>
    </rPh>
    <rPh sb="204" eb="206">
      <t>カイシ</t>
    </rPh>
    <phoneticPr fontId="5"/>
  </si>
  <si>
    <t>引き続き、IB機構との密接な連携・協力の下、DLDPの開発・導入を進める。また、大学入試におけるIBの活用促進や、IB教育の効果の調査研究等を実施し、コンソーシアムによるこれまでの成果を活用しつつ、ソフト面・ハード面における国内サポート体制を構築すること等により、更にIB普及を効率的・効果的に推進する。</t>
    <rPh sb="7" eb="9">
      <t>キコウ</t>
    </rPh>
    <rPh sb="11" eb="13">
      <t>ミッセツ</t>
    </rPh>
    <rPh sb="59" eb="61">
      <t>キョウイク</t>
    </rPh>
    <rPh sb="62" eb="64">
      <t>コウカ</t>
    </rPh>
    <rPh sb="65" eb="67">
      <t>チョウサ</t>
    </rPh>
    <rPh sb="67" eb="69">
      <t>ケンキュウ</t>
    </rPh>
    <rPh sb="69" eb="70">
      <t>ナド</t>
    </rPh>
    <rPh sb="71" eb="73">
      <t>ジッシ</t>
    </rPh>
    <rPh sb="90" eb="92">
      <t>セイカ</t>
    </rPh>
    <rPh sb="102" eb="103">
      <t>メン</t>
    </rPh>
    <rPh sb="107" eb="108">
      <t>メン</t>
    </rPh>
    <rPh sb="112" eb="114">
      <t>コクナイ</t>
    </rPh>
    <rPh sb="127" eb="128">
      <t>ナド</t>
    </rPh>
    <rPh sb="143" eb="146">
      <t>コウカテキ</t>
    </rPh>
    <phoneticPr fontId="5"/>
  </si>
  <si>
    <t>国際バカロレア（IB）機構は、スイス・ジュネーブに本部を持つ非営利団体（非国家間機関）であり、「我が国が加盟している国際機関」には当たらない。</t>
    <phoneticPr fontId="5"/>
  </si>
  <si>
    <t>諸謝金、雑役務費、通信運搬費等</t>
    <rPh sb="0" eb="3">
      <t>ショシャキン</t>
    </rPh>
    <rPh sb="4" eb="5">
      <t>ザツ</t>
    </rPh>
    <rPh sb="5" eb="7">
      <t>エキム</t>
    </rPh>
    <rPh sb="7" eb="8">
      <t>ヒ</t>
    </rPh>
    <rPh sb="9" eb="11">
      <t>ツウシン</t>
    </rPh>
    <rPh sb="11" eb="13">
      <t>ウンパン</t>
    </rPh>
    <rPh sb="13" eb="14">
      <t>ヒ</t>
    </rPh>
    <rPh sb="14" eb="15">
      <t>ナド</t>
    </rPh>
    <phoneticPr fontId="5"/>
  </si>
  <si>
    <t>調査研究に係る人件費、事業費等</t>
    <rPh sb="0" eb="2">
      <t>チョウサ</t>
    </rPh>
    <rPh sb="2" eb="4">
      <t>ケンキュウ</t>
    </rPh>
    <rPh sb="5" eb="6">
      <t>カカ</t>
    </rPh>
    <rPh sb="7" eb="10">
      <t>ジンケンヒ</t>
    </rPh>
    <rPh sb="11" eb="14">
      <t>ジギョウヒ</t>
    </rPh>
    <rPh sb="14" eb="15">
      <t>ナド</t>
    </rPh>
    <phoneticPr fontId="5"/>
  </si>
  <si>
    <t>関係者協議会の開催、シンポジウムの開催、ICTプラットフォームの構築・運営、IBの効果に関する調査研究　等</t>
    <rPh sb="41" eb="43">
      <t>コウカ</t>
    </rPh>
    <rPh sb="44" eb="45">
      <t>カン</t>
    </rPh>
    <rPh sb="47" eb="49">
      <t>チョウサ</t>
    </rPh>
    <rPh sb="49" eb="51">
      <t>ケンキュウ</t>
    </rPh>
    <phoneticPr fontId="5"/>
  </si>
  <si>
    <t>コンソーシアム事業におけるICTプラットフォームへのアクセス数</t>
    <phoneticPr fontId="5"/>
  </si>
  <si>
    <t>国際バカロレア（IB）機構への拠出金／デュアルランゲージ・ディプロマ・プログラム（DLDP）試験受験者数</t>
    <phoneticPr fontId="5"/>
  </si>
  <si>
    <t>国際バカロレア（IB)デュアルランゲージ・ディプロマ・プログラム（DLDP）試験受験者数</t>
    <phoneticPr fontId="5"/>
  </si>
  <si>
    <t>コンソーシアム事業委託費
／ICTプラットフォームへのアクセス数</t>
    <phoneticPr fontId="5"/>
  </si>
  <si>
    <t>6,330/119</t>
    <phoneticPr fontId="5"/>
  </si>
  <si>
    <t>5,672/200</t>
    <phoneticPr fontId="5"/>
  </si>
  <si>
    <t>4,647/20,141</t>
    <phoneticPr fontId="5"/>
  </si>
  <si>
    <t>5,216/30,000</t>
    <phoneticPr fontId="5"/>
  </si>
  <si>
    <t>令和2年度は、SNSや紙媒体の活用を強化する等、情報周知・コミュニケーションの手段を多角化させたことにより、相対的にＨＰのアクセス数が減少したが、全体的な取組を通じて、受験者数は着実に増加しており、見込みを上回る結果となった。</t>
    <rPh sb="0" eb="2">
      <t>レイワ</t>
    </rPh>
    <rPh sb="3" eb="4">
      <t>ネン</t>
    </rPh>
    <rPh sb="4" eb="5">
      <t>ド</t>
    </rPh>
    <rPh sb="11" eb="12">
      <t>カミ</t>
    </rPh>
    <rPh sb="12" eb="14">
      <t>バイタイ</t>
    </rPh>
    <rPh sb="15" eb="17">
      <t>カツヨウ</t>
    </rPh>
    <rPh sb="18" eb="20">
      <t>キョウカ</t>
    </rPh>
    <rPh sb="22" eb="23">
      <t>ナド</t>
    </rPh>
    <rPh sb="24" eb="26">
      <t>ジョウホウ</t>
    </rPh>
    <rPh sb="26" eb="28">
      <t>シュウチ</t>
    </rPh>
    <rPh sb="39" eb="41">
      <t>シュダン</t>
    </rPh>
    <rPh sb="42" eb="45">
      <t>タカクカ</t>
    </rPh>
    <rPh sb="54" eb="57">
      <t>ソウタイテキ</t>
    </rPh>
    <rPh sb="65" eb="66">
      <t>スウ</t>
    </rPh>
    <rPh sb="67" eb="69">
      <t>ゲンショウ</t>
    </rPh>
    <rPh sb="73" eb="76">
      <t>ゼンタイテキ</t>
    </rPh>
    <rPh sb="77" eb="79">
      <t>トリクミ</t>
    </rPh>
    <rPh sb="80" eb="81">
      <t>ツウ</t>
    </rPh>
    <rPh sb="84" eb="87">
      <t>ジュケンシャ</t>
    </rPh>
    <rPh sb="87" eb="88">
      <t>スウ</t>
    </rPh>
    <rPh sb="89" eb="91">
      <t>チャクジツ</t>
    </rPh>
    <rPh sb="92" eb="94">
      <t>ゾウカ</t>
    </rPh>
    <rPh sb="99" eb="101">
      <t>ミコ</t>
    </rPh>
    <rPh sb="103" eb="105">
      <t>ウワマワ</t>
    </rPh>
    <rPh sb="106" eb="108">
      <t>ケッカ</t>
    </rPh>
    <phoneticPr fontId="5"/>
  </si>
  <si>
    <t>外部有識者点検対象外</t>
    <phoneticPr fontId="5"/>
  </si>
  <si>
    <t>事業内容の一部改善</t>
    <phoneticPr fontId="5"/>
  </si>
  <si>
    <t>この事業は、活動実績（コンソーシアム事業におけるICTプラットフォームへのアクセス数）が活動見込みに比して低調であることから、妥当な水準であるか検討をするべきである。</t>
    <phoneticPr fontId="5"/>
  </si>
  <si>
    <t>執行等改善</t>
    <phoneticPr fontId="5"/>
  </si>
  <si>
    <t>令和2年度のコンソーシアム事業におけるICTプラットフォームへのアクセス数については、SNSや紙媒体の活用を強化する等、情報周知・コミュニケーションの手段を多角化させたことによるものであった。
令和元年度のアクセス数は3万人を超えており、プラットフォームによる一元的な情報発信についての需要は高い。また、複数の新聞社で特集が報じられる等、国内の関心は更に高まっていることから、現在の水準は妥当な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</si>
</sst>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749</xdr:row>
      <xdr:rowOff>114861</xdr:rowOff>
    </xdr:from>
    <xdr:to>
      <xdr:col>42</xdr:col>
      <xdr:colOff>156882</xdr:colOff>
      <xdr:row>761</xdr:row>
      <xdr:rowOff>247512</xdr:rowOff>
    </xdr:to>
    <xdr:grpSp>
      <xdr:nvGrpSpPr>
        <xdr:cNvPr id="2" name="グループ化 1">
          <a:extLst>
            <a:ext uri="{FF2B5EF4-FFF2-40B4-BE49-F238E27FC236}">
              <a16:creationId xmlns:a16="http://schemas.microsoft.com/office/drawing/2014/main" id="{1F73DBCB-796D-44FB-B9B3-294C13CF31B6}"/>
            </a:ext>
          </a:extLst>
        </xdr:cNvPr>
        <xdr:cNvGrpSpPr/>
      </xdr:nvGrpSpPr>
      <xdr:grpSpPr>
        <a:xfrm>
          <a:off x="1411941" y="54833185"/>
          <a:ext cx="7216588" cy="4301239"/>
          <a:chOff x="1244733" y="53493475"/>
          <a:chExt cx="7233894" cy="4004986"/>
        </a:xfrm>
      </xdr:grpSpPr>
      <xdr:sp macro="" textlink="">
        <xdr:nvSpPr>
          <xdr:cNvPr id="3" name="テキスト ボックス 2">
            <a:extLst>
              <a:ext uri="{FF2B5EF4-FFF2-40B4-BE49-F238E27FC236}">
                <a16:creationId xmlns:a16="http://schemas.microsoft.com/office/drawing/2014/main" id="{191F63B2-C57E-43B1-9F09-BB648F738410}"/>
              </a:ext>
            </a:extLst>
          </xdr:cNvPr>
          <xdr:cNvSpPr txBox="1"/>
        </xdr:nvSpPr>
        <xdr:spPr>
          <a:xfrm>
            <a:off x="1244733" y="55469304"/>
            <a:ext cx="1257674" cy="36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拠出金</a:t>
            </a:r>
            <a:r>
              <a:rPr kumimoji="1" lang="en-US" altLang="ja-JP" sz="1600"/>
              <a:t>】</a:t>
            </a:r>
            <a:endParaRPr kumimoji="1" lang="ja-JP" altLang="en-US" sz="1600"/>
          </a:p>
        </xdr:txBody>
      </xdr:sp>
      <xdr:grpSp>
        <xdr:nvGrpSpPr>
          <xdr:cNvPr id="4" name="グループ化 3">
            <a:extLst>
              <a:ext uri="{FF2B5EF4-FFF2-40B4-BE49-F238E27FC236}">
                <a16:creationId xmlns:a16="http://schemas.microsoft.com/office/drawing/2014/main" id="{A3F6D303-ECE4-43E7-A20E-CD7C7C6BFD82}"/>
              </a:ext>
            </a:extLst>
          </xdr:cNvPr>
          <xdr:cNvGrpSpPr/>
        </xdr:nvGrpSpPr>
        <xdr:grpSpPr>
          <a:xfrm>
            <a:off x="1412821" y="53493475"/>
            <a:ext cx="7065806" cy="4004986"/>
            <a:chOff x="1412821" y="53493475"/>
            <a:chExt cx="7065806" cy="4004986"/>
          </a:xfrm>
        </xdr:grpSpPr>
        <xdr:sp macro="" textlink="">
          <xdr:nvSpPr>
            <xdr:cNvPr id="5" name="角丸四角形 4">
              <a:extLst>
                <a:ext uri="{FF2B5EF4-FFF2-40B4-BE49-F238E27FC236}">
                  <a16:creationId xmlns:a16="http://schemas.microsoft.com/office/drawing/2014/main" id="{3F4057FD-3731-486C-B1CE-19CE812DAF59}"/>
                </a:ext>
              </a:extLst>
            </xdr:cNvPr>
            <xdr:cNvSpPr/>
          </xdr:nvSpPr>
          <xdr:spPr>
            <a:xfrm>
              <a:off x="3865599" y="53493475"/>
              <a:ext cx="2602203" cy="81124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109.9</a:t>
              </a:r>
              <a:r>
                <a:rPr kumimoji="1" lang="ja-JP" altLang="en-US" sz="1600">
                  <a:solidFill>
                    <a:schemeClr val="tx1"/>
                  </a:solidFill>
                </a:rPr>
                <a:t>百万円</a:t>
              </a:r>
            </a:p>
          </xdr:txBody>
        </xdr:sp>
        <xdr:sp macro="" textlink="">
          <xdr:nvSpPr>
            <xdr:cNvPr id="6" name="テキスト ボックス 5">
              <a:extLst>
                <a:ext uri="{FF2B5EF4-FFF2-40B4-BE49-F238E27FC236}">
                  <a16:creationId xmlns:a16="http://schemas.microsoft.com/office/drawing/2014/main" id="{6FF3F9FB-2369-43A7-8268-F89A42F41B6C}"/>
                </a:ext>
              </a:extLst>
            </xdr:cNvPr>
            <xdr:cNvSpPr txBox="1"/>
          </xdr:nvSpPr>
          <xdr:spPr>
            <a:xfrm>
              <a:off x="6721892" y="53675266"/>
              <a:ext cx="1756735" cy="813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諸謝金　　  　  </a:t>
              </a:r>
              <a:r>
                <a:rPr kumimoji="1" lang="en-US" altLang="ja-JP" sz="1100"/>
                <a:t>0.1</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0.01</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sp macro="" textlink="">
          <xdr:nvSpPr>
            <xdr:cNvPr id="7" name="大かっこ 6">
              <a:extLst>
                <a:ext uri="{FF2B5EF4-FFF2-40B4-BE49-F238E27FC236}">
                  <a16:creationId xmlns:a16="http://schemas.microsoft.com/office/drawing/2014/main" id="{E5F92019-0289-4E87-BCEF-61C5B76B37A7}"/>
                </a:ext>
              </a:extLst>
            </xdr:cNvPr>
            <xdr:cNvSpPr/>
          </xdr:nvSpPr>
          <xdr:spPr>
            <a:xfrm>
              <a:off x="3392543" y="54336444"/>
              <a:ext cx="3534905" cy="799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国際バカロレア事業への拠出、</a:t>
              </a:r>
              <a:endParaRPr kumimoji="1" lang="en-US" altLang="ja-JP" sz="1100"/>
            </a:p>
            <a:p>
              <a:pPr algn="ctr"/>
              <a:r>
                <a:rPr kumimoji="1" lang="ja-JP" altLang="en-US" sz="1100"/>
                <a:t>委託先の選定・契約、フォローアップ、</a:t>
              </a:r>
            </a:p>
            <a:p>
              <a:pPr algn="ctr"/>
              <a:r>
                <a:rPr kumimoji="1" lang="ja-JP" altLang="en-US" sz="1100"/>
                <a:t>に係る準備、実施</a:t>
              </a:r>
            </a:p>
          </xdr:txBody>
        </xdr:sp>
        <xdr:cxnSp macro="">
          <xdr:nvCxnSpPr>
            <xdr:cNvPr id="8" name="直線コネクタ 7">
              <a:extLst>
                <a:ext uri="{FF2B5EF4-FFF2-40B4-BE49-F238E27FC236}">
                  <a16:creationId xmlns:a16="http://schemas.microsoft.com/office/drawing/2014/main" id="{464B697E-CBC2-450B-B07E-1CAFC5C241FB}"/>
                </a:ext>
              </a:extLst>
            </xdr:cNvPr>
            <xdr:cNvCxnSpPr/>
          </xdr:nvCxnSpPr>
          <xdr:spPr>
            <a:xfrm flipH="1">
              <a:off x="3152399" y="55235007"/>
              <a:ext cx="1324437" cy="43526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角丸四角形 8">
              <a:extLst>
                <a:ext uri="{FF2B5EF4-FFF2-40B4-BE49-F238E27FC236}">
                  <a16:creationId xmlns:a16="http://schemas.microsoft.com/office/drawing/2014/main" id="{B606EA0D-29B3-45CE-BB8D-047772A99C9B}"/>
                </a:ext>
              </a:extLst>
            </xdr:cNvPr>
            <xdr:cNvSpPr/>
          </xdr:nvSpPr>
          <xdr:spPr>
            <a:xfrm>
              <a:off x="1867954" y="55822023"/>
              <a:ext cx="2629087" cy="81373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A.</a:t>
              </a:r>
              <a:r>
                <a:rPr kumimoji="1" lang="ja-JP" altLang="en-US" sz="1600">
                  <a:solidFill>
                    <a:schemeClr val="tx1"/>
                  </a:solidFill>
                </a:rPr>
                <a:t>国際バカロレア機構</a:t>
              </a:r>
              <a:endParaRPr kumimoji="1" lang="en-US" altLang="ja-JP" sz="1600">
                <a:solidFill>
                  <a:schemeClr val="tx1"/>
                </a:solidFill>
              </a:endParaRPr>
            </a:p>
            <a:p>
              <a:pPr algn="ctr">
                <a:lnSpc>
                  <a:spcPts val="2000"/>
                </a:lnSpc>
              </a:pPr>
              <a:r>
                <a:rPr kumimoji="1" lang="en-US" altLang="ja-JP" sz="1600">
                  <a:solidFill>
                    <a:schemeClr val="tx1"/>
                  </a:solidFill>
                </a:rPr>
                <a:t>63.3</a:t>
              </a:r>
              <a:r>
                <a:rPr kumimoji="1" lang="ja-JP" altLang="en-US" sz="1600">
                  <a:solidFill>
                    <a:schemeClr val="tx1"/>
                  </a:solidFill>
                </a:rPr>
                <a:t>百万円</a:t>
              </a:r>
              <a:endParaRPr kumimoji="1" lang="en-US" altLang="ja-JP" sz="1600">
                <a:solidFill>
                  <a:schemeClr val="tx1"/>
                </a:solidFill>
              </a:endParaRPr>
            </a:p>
          </xdr:txBody>
        </xdr:sp>
        <xdr:sp macro="" textlink="">
          <xdr:nvSpPr>
            <xdr:cNvPr id="10" name="大かっこ 9">
              <a:extLst>
                <a:ext uri="{FF2B5EF4-FFF2-40B4-BE49-F238E27FC236}">
                  <a16:creationId xmlns:a16="http://schemas.microsoft.com/office/drawing/2014/main" id="{9D3263D6-EC11-4DBA-971D-DBA4F300B049}"/>
                </a:ext>
              </a:extLst>
            </xdr:cNvPr>
            <xdr:cNvSpPr/>
          </xdr:nvSpPr>
          <xdr:spPr>
            <a:xfrm>
              <a:off x="1412821" y="56649820"/>
              <a:ext cx="3529904" cy="848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100"/>
                <a:t>DLDP</a:t>
              </a:r>
              <a:r>
                <a:rPr kumimoji="1" lang="ja-JP" altLang="en-US" sz="1100"/>
                <a:t>の開発、日本における</a:t>
              </a:r>
              <a:r>
                <a:rPr kumimoji="1" lang="en-US" altLang="ja-JP" sz="1100"/>
                <a:t>IB</a:t>
              </a:r>
              <a:r>
                <a:rPr kumimoji="1" lang="ja-JP" altLang="en-US" sz="1100"/>
                <a:t>プログラムの実施促進等</a:t>
              </a:r>
            </a:p>
          </xdr:txBody>
        </xdr:sp>
      </xdr:grpSp>
    </xdr:grpSp>
    <xdr:clientData/>
  </xdr:twoCellAnchor>
  <xdr:twoCellAnchor>
    <xdr:from>
      <xdr:col>26</xdr:col>
      <xdr:colOff>112059</xdr:colOff>
      <xdr:row>754</xdr:row>
      <xdr:rowOff>224117</xdr:rowOff>
    </xdr:from>
    <xdr:to>
      <xdr:col>47</xdr:col>
      <xdr:colOff>28582</xdr:colOff>
      <xdr:row>761</xdr:row>
      <xdr:rowOff>221123</xdr:rowOff>
    </xdr:to>
    <xdr:grpSp>
      <xdr:nvGrpSpPr>
        <xdr:cNvPr id="11" name="グループ化 10">
          <a:extLst>
            <a:ext uri="{FF2B5EF4-FFF2-40B4-BE49-F238E27FC236}">
              <a16:creationId xmlns:a16="http://schemas.microsoft.com/office/drawing/2014/main" id="{94CDA10B-A67F-4D7D-91FA-58F174B6A98D}"/>
            </a:ext>
          </a:extLst>
        </xdr:cNvPr>
        <xdr:cNvGrpSpPr/>
      </xdr:nvGrpSpPr>
      <xdr:grpSpPr>
        <a:xfrm>
          <a:off x="5356412" y="56679352"/>
          <a:ext cx="4152346" cy="2428683"/>
          <a:chOff x="1590674" y="53159025"/>
          <a:chExt cx="4127065" cy="2454235"/>
        </a:xfrm>
      </xdr:grpSpPr>
      <xdr:sp macro="" textlink="">
        <xdr:nvSpPr>
          <xdr:cNvPr id="12" name="テキスト ボックス 11">
            <a:extLst>
              <a:ext uri="{FF2B5EF4-FFF2-40B4-BE49-F238E27FC236}">
                <a16:creationId xmlns:a16="http://schemas.microsoft.com/office/drawing/2014/main" id="{434A4954-1EE8-49A6-AA8C-686B57ADCDC2}"/>
              </a:ext>
            </a:extLst>
          </xdr:cNvPr>
          <xdr:cNvSpPr txBox="1"/>
        </xdr:nvSpPr>
        <xdr:spPr>
          <a:xfrm>
            <a:off x="1590674" y="53444775"/>
            <a:ext cx="1838326" cy="371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企画競争</a:t>
            </a:r>
            <a:r>
              <a:rPr kumimoji="1" lang="en-US" altLang="ja-JP" sz="1600"/>
              <a:t>】</a:t>
            </a:r>
            <a:endParaRPr kumimoji="1" lang="ja-JP" altLang="en-US" sz="1600"/>
          </a:p>
        </xdr:txBody>
      </xdr:sp>
      <xdr:sp macro="" textlink="">
        <xdr:nvSpPr>
          <xdr:cNvPr id="13" name="大かっこ 12">
            <a:extLst>
              <a:ext uri="{FF2B5EF4-FFF2-40B4-BE49-F238E27FC236}">
                <a16:creationId xmlns:a16="http://schemas.microsoft.com/office/drawing/2014/main" id="{B6958A93-9442-4C1E-B4AA-53B7FADF0E2B}"/>
              </a:ext>
            </a:extLst>
          </xdr:cNvPr>
          <xdr:cNvSpPr/>
        </xdr:nvSpPr>
        <xdr:spPr>
          <a:xfrm>
            <a:off x="2162009" y="54752012"/>
            <a:ext cx="3555730" cy="861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関係者協議会の開催、シンポジウムの開催、</a:t>
            </a:r>
            <a:r>
              <a:rPr kumimoji="1" lang="en-US" altLang="ja-JP" sz="1100"/>
              <a:t>ICT</a:t>
            </a:r>
            <a:r>
              <a:rPr kumimoji="1" lang="ja-JP" altLang="en-US" sz="1100"/>
              <a:t>プラットフォームの構築・運営、</a:t>
            </a:r>
            <a:r>
              <a:rPr kumimoji="1" lang="en-US" altLang="ja-JP" sz="1100"/>
              <a:t>IB</a:t>
            </a:r>
            <a:r>
              <a:rPr kumimoji="1" lang="ja-JP" altLang="en-US" sz="1100"/>
              <a:t>の効果に関する調査研究　等</a:t>
            </a:r>
          </a:p>
        </xdr:txBody>
      </xdr:sp>
      <xdr:cxnSp macro="">
        <xdr:nvCxnSpPr>
          <xdr:cNvPr id="14" name="直線コネクタ 13">
            <a:extLst>
              <a:ext uri="{FF2B5EF4-FFF2-40B4-BE49-F238E27FC236}">
                <a16:creationId xmlns:a16="http://schemas.microsoft.com/office/drawing/2014/main" id="{6F525AC0-5BE6-4F40-9DBA-00D477940AE6}"/>
              </a:ext>
            </a:extLst>
          </xdr:cNvPr>
          <xdr:cNvCxnSpPr/>
        </xdr:nvCxnSpPr>
        <xdr:spPr>
          <a:xfrm>
            <a:off x="2028825" y="53159025"/>
            <a:ext cx="1838326" cy="50763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156882</xdr:colOff>
      <xdr:row>756</xdr:row>
      <xdr:rowOff>145677</xdr:rowOff>
    </xdr:from>
    <xdr:to>
      <xdr:col>48</xdr:col>
      <xdr:colOff>168089</xdr:colOff>
      <xdr:row>758</xdr:row>
      <xdr:rowOff>324571</xdr:rowOff>
    </xdr:to>
    <xdr:sp macro="" textlink="">
      <xdr:nvSpPr>
        <xdr:cNvPr id="15" name="角丸四角形 8">
          <a:extLst>
            <a:ext uri="{FF2B5EF4-FFF2-40B4-BE49-F238E27FC236}">
              <a16:creationId xmlns:a16="http://schemas.microsoft.com/office/drawing/2014/main" id="{85383B8F-402D-463A-BCF0-A050D9352631}"/>
            </a:ext>
          </a:extLst>
        </xdr:cNvPr>
        <xdr:cNvSpPr/>
      </xdr:nvSpPr>
      <xdr:spPr>
        <a:xfrm>
          <a:off x="5602941" y="56634530"/>
          <a:ext cx="4247030" cy="87365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B.</a:t>
          </a:r>
          <a:r>
            <a:rPr kumimoji="1" lang="ja-JP" altLang="en-US" sz="1600">
              <a:solidFill>
                <a:schemeClr val="tx1"/>
              </a:solidFill>
            </a:rPr>
            <a:t>株式会社アオバインターナショナル</a:t>
          </a:r>
        </a:p>
        <a:p>
          <a:pPr algn="ctr">
            <a:lnSpc>
              <a:spcPts val="2000"/>
            </a:lnSpc>
          </a:pPr>
          <a:r>
            <a:rPr kumimoji="1" lang="ja-JP" altLang="en-US" sz="1600">
              <a:solidFill>
                <a:schemeClr val="tx1"/>
              </a:solidFill>
            </a:rPr>
            <a:t>エデュケイショナルシステムズ</a:t>
          </a:r>
          <a:r>
            <a:rPr kumimoji="1" lang="en-US" altLang="ja-JP" sz="1600">
              <a:solidFill>
                <a:schemeClr val="tx1"/>
              </a:solidFill>
            </a:rPr>
            <a:t>46.5</a:t>
          </a:r>
          <a:r>
            <a:rPr kumimoji="1" lang="ja-JP" altLang="en-US" sz="1600">
              <a:solidFill>
                <a:schemeClr val="tx1"/>
              </a:solidFill>
            </a:rPr>
            <a:t>百万円</a:t>
          </a:r>
        </a:p>
      </xdr:txBody>
    </xdr:sp>
    <xdr:clientData/>
  </xdr:twoCellAnchor>
  <xdr:twoCellAnchor>
    <xdr:from>
      <xdr:col>30</xdr:col>
      <xdr:colOff>66675</xdr:colOff>
      <xdr:row>761</xdr:row>
      <xdr:rowOff>219075</xdr:rowOff>
    </xdr:from>
    <xdr:to>
      <xdr:col>33</xdr:col>
      <xdr:colOff>28575</xdr:colOff>
      <xdr:row>762</xdr:row>
      <xdr:rowOff>333375</xdr:rowOff>
    </xdr:to>
    <xdr:cxnSp macro="">
      <xdr:nvCxnSpPr>
        <xdr:cNvPr id="16" name="直線コネクタ 15">
          <a:extLst>
            <a:ext uri="{FF2B5EF4-FFF2-40B4-BE49-F238E27FC236}">
              <a16:creationId xmlns:a16="http://schemas.microsoft.com/office/drawing/2014/main" id="{6F525AC0-5BE6-4F40-9DBA-00D477940AE6}"/>
            </a:ext>
          </a:extLst>
        </xdr:cNvPr>
        <xdr:cNvCxnSpPr/>
      </xdr:nvCxnSpPr>
      <xdr:spPr>
        <a:xfrm flipV="1">
          <a:off x="6067425" y="58769250"/>
          <a:ext cx="561975"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xdr:colOff>
      <xdr:row>761</xdr:row>
      <xdr:rowOff>209550</xdr:rowOff>
    </xdr:from>
    <xdr:to>
      <xdr:col>43</xdr:col>
      <xdr:colOff>38100</xdr:colOff>
      <xdr:row>762</xdr:row>
      <xdr:rowOff>314325</xdr:rowOff>
    </xdr:to>
    <xdr:cxnSp macro="">
      <xdr:nvCxnSpPr>
        <xdr:cNvPr id="18" name="直線コネクタ 17">
          <a:extLst>
            <a:ext uri="{FF2B5EF4-FFF2-40B4-BE49-F238E27FC236}">
              <a16:creationId xmlns:a16="http://schemas.microsoft.com/office/drawing/2014/main" id="{6F525AC0-5BE6-4F40-9DBA-00D477940AE6}"/>
            </a:ext>
          </a:extLst>
        </xdr:cNvPr>
        <xdr:cNvCxnSpPr/>
      </xdr:nvCxnSpPr>
      <xdr:spPr>
        <a:xfrm>
          <a:off x="8020050" y="58759725"/>
          <a:ext cx="619125" cy="45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67235</xdr:colOff>
      <xdr:row>763</xdr:row>
      <xdr:rowOff>145676</xdr:rowOff>
    </xdr:from>
    <xdr:to>
      <xdr:col>35</xdr:col>
      <xdr:colOff>32569</xdr:colOff>
      <xdr:row>764</xdr:row>
      <xdr:rowOff>896471</xdr:rowOff>
    </xdr:to>
    <xdr:sp macro="" textlink="">
      <xdr:nvSpPr>
        <xdr:cNvPr id="24" name="角丸四角形 8">
          <a:extLst>
            <a:ext uri="{FF2B5EF4-FFF2-40B4-BE49-F238E27FC236}">
              <a16:creationId xmlns:a16="http://schemas.microsoft.com/office/drawing/2014/main" id="{85383B8F-402D-463A-BCF0-A050D9352631}"/>
            </a:ext>
          </a:extLst>
        </xdr:cNvPr>
        <xdr:cNvSpPr/>
      </xdr:nvSpPr>
      <xdr:spPr>
        <a:xfrm>
          <a:off x="5109882" y="58931735"/>
          <a:ext cx="1982393" cy="109817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C.</a:t>
          </a:r>
          <a:r>
            <a:rPr kumimoji="1" lang="ja-JP" altLang="en-US" sz="1600">
              <a:solidFill>
                <a:schemeClr val="tx1"/>
              </a:solidFill>
            </a:rPr>
            <a:t>国立大学法人</a:t>
          </a:r>
          <a:endParaRPr kumimoji="1" lang="en-US" altLang="ja-JP" sz="1600">
            <a:solidFill>
              <a:schemeClr val="tx1"/>
            </a:solidFill>
          </a:endParaRPr>
        </a:p>
        <a:p>
          <a:pPr algn="ctr">
            <a:lnSpc>
              <a:spcPts val="2000"/>
            </a:lnSpc>
          </a:pPr>
          <a:r>
            <a:rPr kumimoji="1" lang="ja-JP" altLang="en-US" sz="1600">
              <a:solidFill>
                <a:schemeClr val="tx1"/>
              </a:solidFill>
            </a:rPr>
            <a:t>筑波大学</a:t>
          </a:r>
          <a:endParaRPr kumimoji="1" lang="en-US" altLang="ja-JP" sz="1600">
            <a:solidFill>
              <a:schemeClr val="tx1"/>
            </a:solidFill>
          </a:endParaRPr>
        </a:p>
        <a:p>
          <a:pPr algn="ctr">
            <a:lnSpc>
              <a:spcPts val="2000"/>
            </a:lnSpc>
          </a:pPr>
          <a:r>
            <a:rPr kumimoji="1" lang="en-US" altLang="ja-JP" sz="1600">
              <a:solidFill>
                <a:schemeClr val="tx1"/>
              </a:solidFill>
            </a:rPr>
            <a:t>4</a:t>
          </a:r>
          <a:r>
            <a:rPr kumimoji="1" lang="ja-JP" altLang="en-US" sz="1600">
              <a:solidFill>
                <a:schemeClr val="tx1"/>
              </a:solidFill>
            </a:rPr>
            <a:t>百万円</a:t>
          </a:r>
        </a:p>
      </xdr:txBody>
    </xdr:sp>
    <xdr:clientData/>
  </xdr:twoCellAnchor>
  <xdr:twoCellAnchor>
    <xdr:from>
      <xdr:col>38</xdr:col>
      <xdr:colOff>66674</xdr:colOff>
      <xdr:row>763</xdr:row>
      <xdr:rowOff>155762</xdr:rowOff>
    </xdr:from>
    <xdr:to>
      <xdr:col>47</xdr:col>
      <xdr:colOff>179295</xdr:colOff>
      <xdr:row>764</xdr:row>
      <xdr:rowOff>896471</xdr:rowOff>
    </xdr:to>
    <xdr:sp macro="" textlink="">
      <xdr:nvSpPr>
        <xdr:cNvPr id="25" name="角丸四角形 8">
          <a:extLst>
            <a:ext uri="{FF2B5EF4-FFF2-40B4-BE49-F238E27FC236}">
              <a16:creationId xmlns:a16="http://schemas.microsoft.com/office/drawing/2014/main" id="{85383B8F-402D-463A-BCF0-A050D9352631}"/>
            </a:ext>
          </a:extLst>
        </xdr:cNvPr>
        <xdr:cNvSpPr/>
      </xdr:nvSpPr>
      <xdr:spPr>
        <a:xfrm>
          <a:off x="7731498" y="58941821"/>
          <a:ext cx="1927973" cy="108809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C.</a:t>
          </a:r>
          <a:r>
            <a:rPr kumimoji="1" lang="ja-JP" altLang="en-US" sz="1600">
              <a:solidFill>
                <a:schemeClr val="tx1"/>
              </a:solidFill>
            </a:rPr>
            <a:t>国立大学法人</a:t>
          </a:r>
          <a:endParaRPr kumimoji="1" lang="en-US" altLang="ja-JP" sz="1600">
            <a:solidFill>
              <a:schemeClr val="tx1"/>
            </a:solidFill>
          </a:endParaRPr>
        </a:p>
        <a:p>
          <a:pPr algn="ctr">
            <a:lnSpc>
              <a:spcPts val="2000"/>
            </a:lnSpc>
          </a:pPr>
          <a:r>
            <a:rPr kumimoji="1" lang="ja-JP" altLang="en-US" sz="1600">
              <a:solidFill>
                <a:schemeClr val="tx1"/>
              </a:solidFill>
            </a:rPr>
            <a:t>東京学芸大学</a:t>
          </a:r>
          <a:endParaRPr kumimoji="1" lang="en-US" altLang="ja-JP" sz="1600">
            <a:solidFill>
              <a:schemeClr val="tx1"/>
            </a:solidFill>
          </a:endParaRPr>
        </a:p>
        <a:p>
          <a:pPr algn="ctr">
            <a:lnSpc>
              <a:spcPts val="2000"/>
            </a:lnSpc>
          </a:pPr>
          <a:r>
            <a:rPr kumimoji="1" lang="en-US" altLang="ja-JP" sz="1600">
              <a:solidFill>
                <a:schemeClr val="tx1"/>
              </a:solidFill>
            </a:rPr>
            <a:t>2</a:t>
          </a:r>
          <a:r>
            <a:rPr kumimoji="1" lang="ja-JP" altLang="en-US" sz="1600">
              <a:solidFill>
                <a:schemeClr val="tx1"/>
              </a:solidFill>
            </a:rPr>
            <a:t>百万円</a:t>
          </a:r>
        </a:p>
      </xdr:txBody>
    </xdr:sp>
    <xdr:clientData/>
  </xdr:twoCellAnchor>
  <xdr:twoCellAnchor>
    <xdr:from>
      <xdr:col>30</xdr:col>
      <xdr:colOff>67236</xdr:colOff>
      <xdr:row>762</xdr:row>
      <xdr:rowOff>104774</xdr:rowOff>
    </xdr:from>
    <xdr:to>
      <xdr:col>43</xdr:col>
      <xdr:colOff>44823</xdr:colOff>
      <xdr:row>763</xdr:row>
      <xdr:rowOff>142874</xdr:rowOff>
    </xdr:to>
    <xdr:sp macro="" textlink="">
      <xdr:nvSpPr>
        <xdr:cNvPr id="28" name="テキスト ボックス 27">
          <a:extLst>
            <a:ext uri="{FF2B5EF4-FFF2-40B4-BE49-F238E27FC236}">
              <a16:creationId xmlns:a16="http://schemas.microsoft.com/office/drawing/2014/main" id="{434A4954-1EE8-49A6-AA8C-686B57ADCDC2}"/>
            </a:ext>
          </a:extLst>
        </xdr:cNvPr>
        <xdr:cNvSpPr txBox="1"/>
      </xdr:nvSpPr>
      <xdr:spPr>
        <a:xfrm>
          <a:off x="6118412" y="58677921"/>
          <a:ext cx="2599764" cy="385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随意契約（その他）</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85" zoomScaleNormal="75" zoomScaleSheetLayoutView="85" zoomScalePageLayoutView="85"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403</v>
      </c>
      <c r="AJ2" s="947" t="s">
        <v>708</v>
      </c>
      <c r="AK2" s="947"/>
      <c r="AL2" s="947"/>
      <c r="AM2" s="947"/>
      <c r="AN2" s="98" t="s">
        <v>403</v>
      </c>
      <c r="AO2" s="947">
        <v>20</v>
      </c>
      <c r="AP2" s="947"/>
      <c r="AQ2" s="947"/>
      <c r="AR2" s="99" t="s">
        <v>706</v>
      </c>
      <c r="AS2" s="953">
        <v>424</v>
      </c>
      <c r="AT2" s="953"/>
      <c r="AU2" s="953"/>
      <c r="AV2" s="98" t="str">
        <f>IF(AW2="","","-")</f>
        <v/>
      </c>
      <c r="AW2" s="913"/>
      <c r="AX2" s="913"/>
    </row>
    <row r="3" spans="1:50" ht="21" customHeight="1" thickBot="1" x14ac:dyDescent="0.2">
      <c r="A3" s="865" t="s">
        <v>699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712</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748</v>
      </c>
      <c r="H5" s="838"/>
      <c r="I5" s="838"/>
      <c r="J5" s="838"/>
      <c r="K5" s="838"/>
      <c r="L5" s="838"/>
      <c r="M5" s="839" t="s">
        <v>66</v>
      </c>
      <c r="N5" s="840"/>
      <c r="O5" s="840"/>
      <c r="P5" s="840"/>
      <c r="Q5" s="840"/>
      <c r="R5" s="841"/>
      <c r="S5" s="842" t="s">
        <v>749</v>
      </c>
      <c r="T5" s="838"/>
      <c r="U5" s="838"/>
      <c r="V5" s="838"/>
      <c r="W5" s="838"/>
      <c r="X5" s="843"/>
      <c r="Y5" s="699" t="s">
        <v>3</v>
      </c>
      <c r="Z5" s="545"/>
      <c r="AA5" s="545"/>
      <c r="AB5" s="545"/>
      <c r="AC5" s="545"/>
      <c r="AD5" s="546"/>
      <c r="AE5" s="700" t="s">
        <v>750</v>
      </c>
      <c r="AF5" s="700"/>
      <c r="AG5" s="700"/>
      <c r="AH5" s="700"/>
      <c r="AI5" s="700"/>
      <c r="AJ5" s="700"/>
      <c r="AK5" s="700"/>
      <c r="AL5" s="700"/>
      <c r="AM5" s="700"/>
      <c r="AN5" s="700"/>
      <c r="AO5" s="700"/>
      <c r="AP5" s="701"/>
      <c r="AQ5" s="702" t="s">
        <v>752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291.75" customHeight="1" x14ac:dyDescent="0.15">
      <c r="A7" s="497" t="s">
        <v>22</v>
      </c>
      <c r="B7" s="498"/>
      <c r="C7" s="498"/>
      <c r="D7" s="498"/>
      <c r="E7" s="498"/>
      <c r="F7" s="499"/>
      <c r="G7" s="500" t="s">
        <v>713</v>
      </c>
      <c r="H7" s="501"/>
      <c r="I7" s="501"/>
      <c r="J7" s="501"/>
      <c r="K7" s="501"/>
      <c r="L7" s="501"/>
      <c r="M7" s="501"/>
      <c r="N7" s="501"/>
      <c r="O7" s="501"/>
      <c r="P7" s="501"/>
      <c r="Q7" s="501"/>
      <c r="R7" s="501"/>
      <c r="S7" s="501"/>
      <c r="T7" s="501"/>
      <c r="U7" s="501"/>
      <c r="V7" s="501"/>
      <c r="W7" s="501"/>
      <c r="X7" s="502"/>
      <c r="Y7" s="925" t="s">
        <v>386</v>
      </c>
      <c r="Z7" s="442"/>
      <c r="AA7" s="442"/>
      <c r="AB7" s="442"/>
      <c r="AC7" s="442"/>
      <c r="AD7" s="926"/>
      <c r="AE7" s="914" t="s">
        <v>766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256</v>
      </c>
      <c r="B8" s="498"/>
      <c r="C8" s="498"/>
      <c r="D8" s="498"/>
      <c r="E8" s="498"/>
      <c r="F8" s="499"/>
      <c r="G8" s="948" t="str">
        <f>入力規則等!A27</f>
        <v>子ども・若者育成支援</v>
      </c>
      <c r="H8" s="721"/>
      <c r="I8" s="721"/>
      <c r="J8" s="721"/>
      <c r="K8" s="721"/>
      <c r="L8" s="721"/>
      <c r="M8" s="721"/>
      <c r="N8" s="721"/>
      <c r="O8" s="721"/>
      <c r="P8" s="721"/>
      <c r="Q8" s="721"/>
      <c r="R8" s="721"/>
      <c r="S8" s="721"/>
      <c r="T8" s="721"/>
      <c r="U8" s="721"/>
      <c r="V8" s="721"/>
      <c r="W8" s="721"/>
      <c r="X8" s="949"/>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753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1" customHeight="1" x14ac:dyDescent="0.15">
      <c r="A10" s="661" t="s">
        <v>30</v>
      </c>
      <c r="B10" s="662"/>
      <c r="C10" s="662"/>
      <c r="D10" s="662"/>
      <c r="E10" s="662"/>
      <c r="F10" s="662"/>
      <c r="G10" s="755" t="s">
        <v>787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6" t="s">
        <v>24</v>
      </c>
      <c r="B12" s="967"/>
      <c r="C12" s="967"/>
      <c r="D12" s="967"/>
      <c r="E12" s="967"/>
      <c r="F12" s="968"/>
      <c r="G12" s="761"/>
      <c r="H12" s="762"/>
      <c r="I12" s="762"/>
      <c r="J12" s="762"/>
      <c r="K12" s="762"/>
      <c r="L12" s="762"/>
      <c r="M12" s="762"/>
      <c r="N12" s="762"/>
      <c r="O12" s="762"/>
      <c r="P12" s="449" t="s">
        <v>387</v>
      </c>
      <c r="Q12" s="444"/>
      <c r="R12" s="444"/>
      <c r="S12" s="444"/>
      <c r="T12" s="444"/>
      <c r="U12" s="444"/>
      <c r="V12" s="445"/>
      <c r="W12" s="449" t="s">
        <v>409</v>
      </c>
      <c r="X12" s="444"/>
      <c r="Y12" s="444"/>
      <c r="Z12" s="444"/>
      <c r="AA12" s="444"/>
      <c r="AB12" s="444"/>
      <c r="AC12" s="445"/>
      <c r="AD12" s="449" t="s">
        <v>696</v>
      </c>
      <c r="AE12" s="444"/>
      <c r="AF12" s="444"/>
      <c r="AG12" s="444"/>
      <c r="AH12" s="444"/>
      <c r="AI12" s="444"/>
      <c r="AJ12" s="445"/>
      <c r="AK12" s="449" t="s">
        <v>700</v>
      </c>
      <c r="AL12" s="444"/>
      <c r="AM12" s="444"/>
      <c r="AN12" s="444"/>
      <c r="AO12" s="444"/>
      <c r="AP12" s="444"/>
      <c r="AQ12" s="445"/>
      <c r="AR12" s="449" t="s">
        <v>701</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91.4</v>
      </c>
      <c r="Q13" s="659"/>
      <c r="R13" s="659"/>
      <c r="S13" s="659"/>
      <c r="T13" s="659"/>
      <c r="U13" s="659"/>
      <c r="V13" s="660"/>
      <c r="W13" s="658">
        <v>90.6</v>
      </c>
      <c r="X13" s="659"/>
      <c r="Y13" s="659"/>
      <c r="Z13" s="659"/>
      <c r="AA13" s="659"/>
      <c r="AB13" s="659"/>
      <c r="AC13" s="660"/>
      <c r="AD13" s="658">
        <v>110.4</v>
      </c>
      <c r="AE13" s="659"/>
      <c r="AF13" s="659"/>
      <c r="AG13" s="659"/>
      <c r="AH13" s="659"/>
      <c r="AI13" s="659"/>
      <c r="AJ13" s="660"/>
      <c r="AK13" s="658">
        <v>109.5</v>
      </c>
      <c r="AL13" s="659"/>
      <c r="AM13" s="659"/>
      <c r="AN13" s="659"/>
      <c r="AO13" s="659"/>
      <c r="AP13" s="659"/>
      <c r="AQ13" s="660"/>
      <c r="AR13" s="922">
        <v>109.5</v>
      </c>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t="s">
        <v>713</v>
      </c>
      <c r="Q14" s="659"/>
      <c r="R14" s="659"/>
      <c r="S14" s="659"/>
      <c r="T14" s="659"/>
      <c r="U14" s="659"/>
      <c r="V14" s="660"/>
      <c r="W14" s="658" t="s">
        <v>713</v>
      </c>
      <c r="X14" s="659"/>
      <c r="Y14" s="659"/>
      <c r="Z14" s="659"/>
      <c r="AA14" s="659"/>
      <c r="AB14" s="659"/>
      <c r="AC14" s="660"/>
      <c r="AD14" s="658" t="s">
        <v>751</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713</v>
      </c>
      <c r="Q15" s="659"/>
      <c r="R15" s="659"/>
      <c r="S15" s="659"/>
      <c r="T15" s="659"/>
      <c r="U15" s="659"/>
      <c r="V15" s="660"/>
      <c r="W15" s="658" t="s">
        <v>713</v>
      </c>
      <c r="X15" s="659"/>
      <c r="Y15" s="659"/>
      <c r="Z15" s="659"/>
      <c r="AA15" s="659"/>
      <c r="AB15" s="659"/>
      <c r="AC15" s="660"/>
      <c r="AD15" s="658" t="s">
        <v>713</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713</v>
      </c>
      <c r="Q16" s="659"/>
      <c r="R16" s="659"/>
      <c r="S16" s="659"/>
      <c r="T16" s="659"/>
      <c r="U16" s="659"/>
      <c r="V16" s="660"/>
      <c r="W16" s="658" t="s">
        <v>713</v>
      </c>
      <c r="X16" s="659"/>
      <c r="Y16" s="659"/>
      <c r="Z16" s="659"/>
      <c r="AA16" s="659"/>
      <c r="AB16" s="659"/>
      <c r="AC16" s="660"/>
      <c r="AD16" s="658" t="s">
        <v>713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713</v>
      </c>
      <c r="Q17" s="659"/>
      <c r="R17" s="659"/>
      <c r="S17" s="659"/>
      <c r="T17" s="659"/>
      <c r="U17" s="659"/>
      <c r="V17" s="660"/>
      <c r="W17" s="658" t="s">
        <v>713</v>
      </c>
      <c r="X17" s="659"/>
      <c r="Y17" s="659"/>
      <c r="Z17" s="659"/>
      <c r="AA17" s="659"/>
      <c r="AB17" s="659"/>
      <c r="AC17" s="660"/>
      <c r="AD17" s="658" t="s">
        <v>713</v>
      </c>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76">
        <f>SUM(P13:V17)</f>
        <v>91.4</v>
      </c>
      <c r="Q18" s="877"/>
      <c r="R18" s="877"/>
      <c r="S18" s="877"/>
      <c r="T18" s="877"/>
      <c r="U18" s="877"/>
      <c r="V18" s="878"/>
      <c r="W18" s="876">
        <f>SUM(W13:AC17)</f>
        <v>90.6</v>
      </c>
      <c r="X18" s="877"/>
      <c r="Y18" s="877"/>
      <c r="Z18" s="877"/>
      <c r="AA18" s="877"/>
      <c r="AB18" s="877"/>
      <c r="AC18" s="878"/>
      <c r="AD18" s="876">
        <f>SUM(AD13:AJ17)</f>
        <v>110.4</v>
      </c>
      <c r="AE18" s="877"/>
      <c r="AF18" s="877"/>
      <c r="AG18" s="877"/>
      <c r="AH18" s="877"/>
      <c r="AI18" s="877"/>
      <c r="AJ18" s="878"/>
      <c r="AK18" s="876">
        <f>SUM(AK13:AQ17)</f>
        <v>109.5</v>
      </c>
      <c r="AL18" s="877"/>
      <c r="AM18" s="877"/>
      <c r="AN18" s="877"/>
      <c r="AO18" s="877"/>
      <c r="AP18" s="877"/>
      <c r="AQ18" s="878"/>
      <c r="AR18" s="876">
        <f>SUM(AR13:AX17)</f>
        <v>109.5</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91</v>
      </c>
      <c r="Q19" s="659"/>
      <c r="R19" s="659"/>
      <c r="S19" s="659"/>
      <c r="T19" s="659"/>
      <c r="U19" s="659"/>
      <c r="V19" s="660"/>
      <c r="W19" s="658">
        <v>90.06</v>
      </c>
      <c r="X19" s="659"/>
      <c r="Y19" s="659"/>
      <c r="Z19" s="659"/>
      <c r="AA19" s="659"/>
      <c r="AB19" s="659"/>
      <c r="AC19" s="660"/>
      <c r="AD19" s="658">
        <v>109.9</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0.99562363238512031</v>
      </c>
      <c r="Q20" s="316"/>
      <c r="R20" s="316"/>
      <c r="S20" s="316"/>
      <c r="T20" s="316"/>
      <c r="U20" s="316"/>
      <c r="V20" s="316"/>
      <c r="W20" s="316">
        <f t="shared" ref="W20" si="0">IF(W18=0, "-", SUM(W19)/W18)</f>
        <v>0.99403973509933785</v>
      </c>
      <c r="X20" s="316"/>
      <c r="Y20" s="316"/>
      <c r="Z20" s="316"/>
      <c r="AA20" s="316"/>
      <c r="AB20" s="316"/>
      <c r="AC20" s="316"/>
      <c r="AD20" s="316">
        <f t="shared" ref="AD20" si="1">IF(AD18=0, "-", SUM(AD19)/AD18)</f>
        <v>0.99547101449275366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9"/>
      <c r="G21" s="314" t="s">
        <v>352</v>
      </c>
      <c r="H21" s="315"/>
      <c r="I21" s="315"/>
      <c r="J21" s="315"/>
      <c r="K21" s="315"/>
      <c r="L21" s="315"/>
      <c r="M21" s="315"/>
      <c r="N21" s="315"/>
      <c r="O21" s="315"/>
      <c r="P21" s="316">
        <f>IF(P19=0, "-", SUM(P19)/SUM(P13,P14))</f>
        <v>0.99562363238512031</v>
      </c>
      <c r="Q21" s="316"/>
      <c r="R21" s="316"/>
      <c r="S21" s="316"/>
      <c r="T21" s="316"/>
      <c r="U21" s="316"/>
      <c r="V21" s="316"/>
      <c r="W21" s="316">
        <f t="shared" ref="W21" si="2">IF(W19=0, "-", SUM(W19)/SUM(W13,W14))</f>
        <v>0.99403973509933785</v>
      </c>
      <c r="X21" s="316"/>
      <c r="Y21" s="316"/>
      <c r="Z21" s="316"/>
      <c r="AA21" s="316"/>
      <c r="AB21" s="316"/>
      <c r="AC21" s="316"/>
      <c r="AD21" s="316">
        <f t="shared" ref="AD21" si="3">IF(AD19=0, "-", SUM(AD19)/SUM(AD13,AD14))</f>
        <v>0.99547101449275366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704</v>
      </c>
      <c r="B22" s="976"/>
      <c r="C22" s="976"/>
      <c r="D22" s="976"/>
      <c r="E22" s="976"/>
      <c r="F22" s="977"/>
      <c r="G22" s="971" t="s">
        <v>331</v>
      </c>
      <c r="H22" s="222"/>
      <c r="I22" s="222"/>
      <c r="J22" s="222"/>
      <c r="K22" s="222"/>
      <c r="L22" s="222"/>
      <c r="M22" s="222"/>
      <c r="N22" s="222"/>
      <c r="O22" s="223"/>
      <c r="P22" s="936" t="s">
        <v>702</v>
      </c>
      <c r="Q22" s="222"/>
      <c r="R22" s="222"/>
      <c r="S22" s="222"/>
      <c r="T22" s="222"/>
      <c r="U22" s="222"/>
      <c r="V22" s="223"/>
      <c r="W22" s="936" t="s">
        <v>703</v>
      </c>
      <c r="X22" s="222"/>
      <c r="Y22" s="222"/>
      <c r="Z22" s="222"/>
      <c r="AA22" s="222"/>
      <c r="AB22" s="222"/>
      <c r="AC22" s="223"/>
      <c r="AD22" s="936" t="s">
        <v>330</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714</v>
      </c>
      <c r="H23" s="973"/>
      <c r="I23" s="973"/>
      <c r="J23" s="973"/>
      <c r="K23" s="973"/>
      <c r="L23" s="973"/>
      <c r="M23" s="973"/>
      <c r="N23" s="973"/>
      <c r="O23" s="974"/>
      <c r="P23" s="922">
        <v>56.7</v>
      </c>
      <c r="Q23" s="923"/>
      <c r="R23" s="923"/>
      <c r="S23" s="923"/>
      <c r="T23" s="923"/>
      <c r="U23" s="923"/>
      <c r="V23" s="937"/>
      <c r="W23" s="922">
        <v>55.4</v>
      </c>
      <c r="X23" s="923"/>
      <c r="Y23" s="923"/>
      <c r="Z23" s="923"/>
      <c r="AA23" s="923"/>
      <c r="AB23" s="923"/>
      <c r="AC23" s="937"/>
      <c r="AD23" s="985" t="s">
        <v>709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715</v>
      </c>
      <c r="H24" s="939"/>
      <c r="I24" s="939"/>
      <c r="J24" s="939"/>
      <c r="K24" s="939"/>
      <c r="L24" s="939"/>
      <c r="M24" s="939"/>
      <c r="N24" s="939"/>
      <c r="O24" s="940"/>
      <c r="P24" s="658">
        <v>52.2</v>
      </c>
      <c r="Q24" s="659"/>
      <c r="R24" s="659"/>
      <c r="S24" s="659"/>
      <c r="T24" s="659"/>
      <c r="U24" s="659"/>
      <c r="V24" s="660"/>
      <c r="W24" s="658">
        <v>52.2</v>
      </c>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716</v>
      </c>
      <c r="H25" s="939"/>
      <c r="I25" s="939"/>
      <c r="J25" s="939"/>
      <c r="K25" s="939"/>
      <c r="L25" s="939"/>
      <c r="M25" s="939"/>
      <c r="N25" s="939"/>
      <c r="O25" s="940"/>
      <c r="P25" s="658">
        <v>0.6</v>
      </c>
      <c r="Q25" s="659"/>
      <c r="R25" s="659"/>
      <c r="S25" s="659"/>
      <c r="T25" s="659"/>
      <c r="U25" s="659"/>
      <c r="V25" s="660"/>
      <c r="W25" s="658">
        <v>2</v>
      </c>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335</v>
      </c>
      <c r="H28" s="942"/>
      <c r="I28" s="942"/>
      <c r="J28" s="942"/>
      <c r="K28" s="942"/>
      <c r="L28" s="942"/>
      <c r="M28" s="942"/>
      <c r="N28" s="942"/>
      <c r="O28" s="943"/>
      <c r="P28" s="876">
        <f>P29-SUM(P23:P27)</f>
        <v>0</v>
      </c>
      <c r="Q28" s="877"/>
      <c r="R28" s="877"/>
      <c r="S28" s="877"/>
      <c r="T28" s="877"/>
      <c r="U28" s="877"/>
      <c r="V28" s="878"/>
      <c r="W28" s="876">
        <f>W29-SUM(W23:W27)</f>
        <v>-9.9999999999994316E-2</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332</v>
      </c>
      <c r="H29" s="945"/>
      <c r="I29" s="945"/>
      <c r="J29" s="945"/>
      <c r="K29" s="945"/>
      <c r="L29" s="945"/>
      <c r="M29" s="945"/>
      <c r="N29" s="945"/>
      <c r="O29" s="946"/>
      <c r="P29" s="658">
        <f>AK13</f>
        <v>109.5</v>
      </c>
      <c r="Q29" s="659"/>
      <c r="R29" s="659"/>
      <c r="S29" s="659"/>
      <c r="T29" s="659"/>
      <c r="U29" s="659"/>
      <c r="V29" s="660"/>
      <c r="W29" s="954">
        <f>AR13</f>
        <v>109.5</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9" t="s">
        <v>347</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387</v>
      </c>
      <c r="AF30" s="857"/>
      <c r="AG30" s="857"/>
      <c r="AH30" s="858"/>
      <c r="AI30" s="917" t="s">
        <v>409</v>
      </c>
      <c r="AJ30" s="917"/>
      <c r="AK30" s="917"/>
      <c r="AL30" s="856"/>
      <c r="AM30" s="917" t="s">
        <v>506</v>
      </c>
      <c r="AN30" s="917"/>
      <c r="AO30" s="917"/>
      <c r="AP30" s="856"/>
      <c r="AQ30" s="768" t="s">
        <v>232</v>
      </c>
      <c r="AR30" s="769"/>
      <c r="AS30" s="769"/>
      <c r="AT30" s="770"/>
      <c r="AU30" s="775" t="s">
        <v>134</v>
      </c>
      <c r="AV30" s="775"/>
      <c r="AW30" s="775"/>
      <c r="AX30" s="91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8"/>
      <c r="AJ31" s="918"/>
      <c r="AK31" s="918"/>
      <c r="AL31" s="410"/>
      <c r="AM31" s="918"/>
      <c r="AN31" s="918"/>
      <c r="AO31" s="918"/>
      <c r="AP31" s="410"/>
      <c r="AQ31" s="250">
        <v>4</v>
      </c>
      <c r="AR31" s="201"/>
      <c r="AS31" s="136" t="s">
        <v>233</v>
      </c>
      <c r="AT31" s="137"/>
      <c r="AU31" s="200" t="s">
        <v>713</v>
      </c>
      <c r="AV31" s="200"/>
      <c r="AW31" s="395" t="s">
        <v>179</v>
      </c>
      <c r="AX31" s="396"/>
    </row>
    <row r="32" spans="1:50" ht="44.25" customHeight="1" x14ac:dyDescent="0.15">
      <c r="A32" s="400"/>
      <c r="B32" s="398"/>
      <c r="C32" s="398"/>
      <c r="D32" s="398"/>
      <c r="E32" s="398"/>
      <c r="F32" s="399"/>
      <c r="G32" s="566" t="s">
        <v>789</v>
      </c>
      <c r="H32" s="567"/>
      <c r="I32" s="567"/>
      <c r="J32" s="567"/>
      <c r="K32" s="567"/>
      <c r="L32" s="567"/>
      <c r="M32" s="567"/>
      <c r="N32" s="567"/>
      <c r="O32" s="568"/>
      <c r="P32" s="108" t="s">
        <v>788</v>
      </c>
      <c r="Q32" s="108"/>
      <c r="R32" s="108"/>
      <c r="S32" s="108"/>
      <c r="T32" s="108"/>
      <c r="U32" s="108"/>
      <c r="V32" s="108"/>
      <c r="W32" s="108"/>
      <c r="X32" s="109"/>
      <c r="Y32" s="473" t="s">
        <v>12</v>
      </c>
      <c r="Z32" s="533"/>
      <c r="AA32" s="534"/>
      <c r="AB32" s="463" t="s">
        <v>717</v>
      </c>
      <c r="AC32" s="463"/>
      <c r="AD32" s="463"/>
      <c r="AE32" s="218">
        <v>138</v>
      </c>
      <c r="AF32" s="219"/>
      <c r="AG32" s="219"/>
      <c r="AH32" s="219"/>
      <c r="AI32" s="218">
        <v>155</v>
      </c>
      <c r="AJ32" s="219"/>
      <c r="AK32" s="219"/>
      <c r="AL32" s="219"/>
      <c r="AM32" s="218">
        <v>167</v>
      </c>
      <c r="AN32" s="219"/>
      <c r="AO32" s="219"/>
      <c r="AP32" s="219"/>
      <c r="AQ32" s="336" t="s">
        <v>713</v>
      </c>
      <c r="AR32" s="208"/>
      <c r="AS32" s="208"/>
      <c r="AT32" s="337"/>
      <c r="AU32" s="219" t="s">
        <v>713</v>
      </c>
      <c r="AV32" s="219"/>
      <c r="AW32" s="219"/>
      <c r="AX32" s="221"/>
    </row>
    <row r="33" spans="1:51" ht="44.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717</v>
      </c>
      <c r="AC33" s="525"/>
      <c r="AD33" s="525"/>
      <c r="AE33" s="218" t="s">
        <v>713</v>
      </c>
      <c r="AF33" s="219"/>
      <c r="AG33" s="219"/>
      <c r="AH33" s="219"/>
      <c r="AI33" s="218" t="s">
        <v>713</v>
      </c>
      <c r="AJ33" s="219"/>
      <c r="AK33" s="219"/>
      <c r="AL33" s="219"/>
      <c r="AM33" s="218" t="s">
        <v>754</v>
      </c>
      <c r="AN33" s="219"/>
      <c r="AO33" s="219"/>
      <c r="AP33" s="219"/>
      <c r="AQ33" s="336">
        <v>200</v>
      </c>
      <c r="AR33" s="208"/>
      <c r="AS33" s="208"/>
      <c r="AT33" s="337"/>
      <c r="AU33" s="219" t="s">
        <v>713</v>
      </c>
      <c r="AV33" s="219"/>
      <c r="AW33" s="219"/>
      <c r="AX33" s="221"/>
    </row>
    <row r="34" spans="1:51" ht="44.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713</v>
      </c>
      <c r="AF34" s="219"/>
      <c r="AG34" s="219"/>
      <c r="AH34" s="219"/>
      <c r="AI34" s="218" t="s">
        <v>713</v>
      </c>
      <c r="AJ34" s="219"/>
      <c r="AK34" s="219"/>
      <c r="AL34" s="219"/>
      <c r="AM34" s="218" t="s">
        <v>754</v>
      </c>
      <c r="AN34" s="219"/>
      <c r="AO34" s="219"/>
      <c r="AP34" s="219"/>
      <c r="AQ34" s="336" t="s">
        <v>713</v>
      </c>
      <c r="AR34" s="208"/>
      <c r="AS34" s="208"/>
      <c r="AT34" s="337"/>
      <c r="AU34" s="219" t="s">
        <v>713</v>
      </c>
      <c r="AV34" s="219"/>
      <c r="AW34" s="219"/>
      <c r="AX34" s="221"/>
    </row>
    <row r="35" spans="1:51" ht="23.25" customHeight="1" x14ac:dyDescent="0.15">
      <c r="A35" s="228" t="s">
        <v>377</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347</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387</v>
      </c>
      <c r="AF37" s="247"/>
      <c r="AG37" s="247"/>
      <c r="AH37" s="247"/>
      <c r="AI37" s="247" t="s">
        <v>409</v>
      </c>
      <c r="AJ37" s="247"/>
      <c r="AK37" s="247"/>
      <c r="AL37" s="247"/>
      <c r="AM37" s="247" t="s">
        <v>506</v>
      </c>
      <c r="AN37" s="247"/>
      <c r="AO37" s="247"/>
      <c r="AP37" s="247"/>
      <c r="AQ37" s="154" t="s">
        <v>232</v>
      </c>
      <c r="AR37" s="155"/>
      <c r="AS37" s="155"/>
      <c r="AT37" s="156"/>
      <c r="AU37" s="414" t="s">
        <v>134</v>
      </c>
      <c r="AV37" s="414"/>
      <c r="AW37" s="414"/>
      <c r="AX37" s="912"/>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347</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387</v>
      </c>
      <c r="AF44" s="247"/>
      <c r="AG44" s="247"/>
      <c r="AH44" s="247"/>
      <c r="AI44" s="247" t="s">
        <v>409</v>
      </c>
      <c r="AJ44" s="247"/>
      <c r="AK44" s="247"/>
      <c r="AL44" s="247"/>
      <c r="AM44" s="247" t="s">
        <v>506</v>
      </c>
      <c r="AN44" s="247"/>
      <c r="AO44" s="247"/>
      <c r="AP44" s="247"/>
      <c r="AQ44" s="154" t="s">
        <v>232</v>
      </c>
      <c r="AR44" s="155"/>
      <c r="AS44" s="155"/>
      <c r="AT44" s="156"/>
      <c r="AU44" s="414" t="s">
        <v>134</v>
      </c>
      <c r="AV44" s="414"/>
      <c r="AW44" s="414"/>
      <c r="AX44" s="912"/>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347</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387</v>
      </c>
      <c r="AF51" s="247"/>
      <c r="AG51" s="247"/>
      <c r="AH51" s="247"/>
      <c r="AI51" s="247" t="s">
        <v>409</v>
      </c>
      <c r="AJ51" s="247"/>
      <c r="AK51" s="247"/>
      <c r="AL51" s="247"/>
      <c r="AM51" s="247" t="s">
        <v>506</v>
      </c>
      <c r="AN51" s="247"/>
      <c r="AO51" s="247"/>
      <c r="AP51" s="247"/>
      <c r="AQ51" s="154" t="s">
        <v>232</v>
      </c>
      <c r="AR51" s="155"/>
      <c r="AS51" s="155"/>
      <c r="AT51" s="156"/>
      <c r="AU51" s="927" t="s">
        <v>134</v>
      </c>
      <c r="AV51" s="927"/>
      <c r="AW51" s="927"/>
      <c r="AX51" s="928"/>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347</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387</v>
      </c>
      <c r="AF58" s="247"/>
      <c r="AG58" s="247"/>
      <c r="AH58" s="247"/>
      <c r="AI58" s="247" t="s">
        <v>409</v>
      </c>
      <c r="AJ58" s="247"/>
      <c r="AK58" s="247"/>
      <c r="AL58" s="247"/>
      <c r="AM58" s="247" t="s">
        <v>506</v>
      </c>
      <c r="AN58" s="247"/>
      <c r="AO58" s="247"/>
      <c r="AP58" s="247"/>
      <c r="AQ58" s="154" t="s">
        <v>232</v>
      </c>
      <c r="AR58" s="155"/>
      <c r="AS58" s="155"/>
      <c r="AT58" s="156"/>
      <c r="AU58" s="927" t="s">
        <v>134</v>
      </c>
      <c r="AV58" s="927"/>
      <c r="AW58" s="927"/>
      <c r="AX58" s="928"/>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348</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343</v>
      </c>
      <c r="X65" s="490"/>
      <c r="Y65" s="493"/>
      <c r="Z65" s="493"/>
      <c r="AA65" s="494"/>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353</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348</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342</v>
      </c>
      <c r="AP79" s="274"/>
      <c r="AQ79" s="274"/>
      <c r="AR79" s="76"/>
      <c r="AS79" s="273"/>
      <c r="AT79" s="274"/>
      <c r="AU79" s="274"/>
      <c r="AV79" s="274"/>
      <c r="AW79" s="274"/>
      <c r="AX79" s="970"/>
      <c r="AY79">
        <f>COUNTIF($AR$79,"☑")</f>
        <v>0</v>
      </c>
    </row>
    <row r="80" spans="1:51" ht="18.75" hidden="1" customHeight="1" x14ac:dyDescent="0.15">
      <c r="A80" s="862" t="s">
        <v>147</v>
      </c>
      <c r="B80" s="526" t="s">
        <v>339</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387</v>
      </c>
      <c r="AF85" s="247"/>
      <c r="AG85" s="247"/>
      <c r="AH85" s="247"/>
      <c r="AI85" s="247" t="s">
        <v>409</v>
      </c>
      <c r="AJ85" s="247"/>
      <c r="AK85" s="247"/>
      <c r="AL85" s="247"/>
      <c r="AM85" s="247" t="s">
        <v>506</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713</v>
      </c>
      <c r="AR86" s="200"/>
      <c r="AS86" s="136" t="s">
        <v>233</v>
      </c>
      <c r="AT86" s="137"/>
      <c r="AU86" s="200" t="s">
        <v>713</v>
      </c>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t="s">
        <v>718</v>
      </c>
      <c r="H87" s="108"/>
      <c r="I87" s="108"/>
      <c r="J87" s="108"/>
      <c r="K87" s="108"/>
      <c r="L87" s="108"/>
      <c r="M87" s="108"/>
      <c r="N87" s="108"/>
      <c r="O87" s="109"/>
      <c r="P87" s="108" t="s">
        <v>719</v>
      </c>
      <c r="Q87" s="516"/>
      <c r="R87" s="516"/>
      <c r="S87" s="516"/>
      <c r="T87" s="516"/>
      <c r="U87" s="516"/>
      <c r="V87" s="516"/>
      <c r="W87" s="516"/>
      <c r="X87" s="517"/>
      <c r="Y87" s="563" t="s">
        <v>62</v>
      </c>
      <c r="Z87" s="564"/>
      <c r="AA87" s="565"/>
      <c r="AB87" s="463" t="s">
        <v>368</v>
      </c>
      <c r="AC87" s="463"/>
      <c r="AD87" s="463"/>
      <c r="AE87" s="218"/>
      <c r="AF87" s="219"/>
      <c r="AG87" s="219"/>
      <c r="AH87" s="219"/>
      <c r="AI87" s="218"/>
      <c r="AJ87" s="219"/>
      <c r="AK87" s="219"/>
      <c r="AL87" s="219"/>
      <c r="AM87" s="218"/>
      <c r="AN87" s="219"/>
      <c r="AO87" s="219"/>
      <c r="AP87" s="219"/>
      <c r="AQ87" s="336" t="s">
        <v>713</v>
      </c>
      <c r="AR87" s="208"/>
      <c r="AS87" s="208"/>
      <c r="AT87" s="337"/>
      <c r="AU87" s="219" t="s">
        <v>713</v>
      </c>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368</v>
      </c>
      <c r="AC88" s="525"/>
      <c r="AD88" s="525"/>
      <c r="AE88" s="218" t="s">
        <v>713</v>
      </c>
      <c r="AF88" s="219"/>
      <c r="AG88" s="219"/>
      <c r="AH88" s="219"/>
      <c r="AI88" s="218"/>
      <c r="AJ88" s="219"/>
      <c r="AK88" s="219"/>
      <c r="AL88" s="219"/>
      <c r="AM88" s="218"/>
      <c r="AN88" s="219"/>
      <c r="AO88" s="219"/>
      <c r="AP88" s="219"/>
      <c r="AQ88" s="336" t="s">
        <v>713</v>
      </c>
      <c r="AR88" s="208"/>
      <c r="AS88" s="208"/>
      <c r="AT88" s="337"/>
      <c r="AU88" s="219" t="s">
        <v>713</v>
      </c>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t="s">
        <v>713</v>
      </c>
      <c r="AF89" s="226"/>
      <c r="AG89" s="226"/>
      <c r="AH89" s="226"/>
      <c r="AI89" s="225"/>
      <c r="AJ89" s="226"/>
      <c r="AK89" s="226"/>
      <c r="AL89" s="226"/>
      <c r="AM89" s="225"/>
      <c r="AN89" s="226"/>
      <c r="AO89" s="226"/>
      <c r="AP89" s="226"/>
      <c r="AQ89" s="336" t="s">
        <v>713</v>
      </c>
      <c r="AR89" s="208"/>
      <c r="AS89" s="208"/>
      <c r="AT89" s="337"/>
      <c r="AU89" s="219" t="s">
        <v>713</v>
      </c>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387</v>
      </c>
      <c r="AF90" s="247"/>
      <c r="AG90" s="247"/>
      <c r="AH90" s="247"/>
      <c r="AI90" s="247" t="s">
        <v>409</v>
      </c>
      <c r="AJ90" s="247"/>
      <c r="AK90" s="247"/>
      <c r="AL90" s="247"/>
      <c r="AM90" s="247" t="s">
        <v>506</v>
      </c>
      <c r="AN90" s="247"/>
      <c r="AO90" s="247"/>
      <c r="AP90" s="247"/>
      <c r="AQ90" s="158" t="s">
        <v>232</v>
      </c>
      <c r="AR90" s="133"/>
      <c r="AS90" s="133"/>
      <c r="AT90" s="134"/>
      <c r="AU90" s="535" t="s">
        <v>134</v>
      </c>
      <c r="AV90" s="535"/>
      <c r="AW90" s="535"/>
      <c r="AX90" s="536"/>
      <c r="AY90">
        <f>COUNTA($G$92)</f>
        <v>1</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t="s">
        <v>713</v>
      </c>
      <c r="AR91" s="200"/>
      <c r="AS91" s="136" t="s">
        <v>233</v>
      </c>
      <c r="AT91" s="137"/>
      <c r="AU91" s="200" t="s">
        <v>713</v>
      </c>
      <c r="AV91" s="200"/>
      <c r="AW91" s="395" t="s">
        <v>179</v>
      </c>
      <c r="AX91" s="396"/>
      <c r="AY91">
        <f>$AY$90</f>
        <v>1</v>
      </c>
      <c r="AZ91" s="10"/>
      <c r="BA91" s="10"/>
      <c r="BB91" s="10"/>
      <c r="BC91" s="10"/>
    </row>
    <row r="92" spans="1:60" ht="23.25" hidden="1" customHeight="1" x14ac:dyDescent="0.15">
      <c r="A92" s="863"/>
      <c r="B92" s="427"/>
      <c r="C92" s="427"/>
      <c r="D92" s="427"/>
      <c r="E92" s="427"/>
      <c r="F92" s="428"/>
      <c r="G92" s="107" t="s">
        <v>720</v>
      </c>
      <c r="H92" s="108"/>
      <c r="I92" s="108"/>
      <c r="J92" s="108"/>
      <c r="K92" s="108"/>
      <c r="L92" s="108"/>
      <c r="M92" s="108"/>
      <c r="N92" s="108"/>
      <c r="O92" s="109"/>
      <c r="P92" s="108" t="s">
        <v>719</v>
      </c>
      <c r="Q92" s="516"/>
      <c r="R92" s="516"/>
      <c r="S92" s="516"/>
      <c r="T92" s="516"/>
      <c r="U92" s="516"/>
      <c r="V92" s="516"/>
      <c r="W92" s="516"/>
      <c r="X92" s="517"/>
      <c r="Y92" s="563" t="s">
        <v>62</v>
      </c>
      <c r="Z92" s="564"/>
      <c r="AA92" s="565"/>
      <c r="AB92" s="463" t="s">
        <v>368</v>
      </c>
      <c r="AC92" s="463"/>
      <c r="AD92" s="463"/>
      <c r="AE92" s="218"/>
      <c r="AF92" s="219"/>
      <c r="AG92" s="219"/>
      <c r="AH92" s="219"/>
      <c r="AI92" s="218"/>
      <c r="AJ92" s="219"/>
      <c r="AK92" s="219"/>
      <c r="AL92" s="219"/>
      <c r="AM92" s="218"/>
      <c r="AN92" s="219"/>
      <c r="AO92" s="219"/>
      <c r="AP92" s="219"/>
      <c r="AQ92" s="336" t="s">
        <v>713</v>
      </c>
      <c r="AR92" s="208"/>
      <c r="AS92" s="208"/>
      <c r="AT92" s="337"/>
      <c r="AU92" s="219" t="s">
        <v>713</v>
      </c>
      <c r="AV92" s="219"/>
      <c r="AW92" s="219"/>
      <c r="AX92" s="221"/>
      <c r="AY92">
        <f t="shared" ref="AY92:AY94" si="11">$AY$90</f>
        <v>1</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t="s">
        <v>368</v>
      </c>
      <c r="AC93" s="525"/>
      <c r="AD93" s="525"/>
      <c r="AE93" s="218" t="s">
        <v>713</v>
      </c>
      <c r="AF93" s="219"/>
      <c r="AG93" s="219"/>
      <c r="AH93" s="219"/>
      <c r="AI93" s="218"/>
      <c r="AJ93" s="219"/>
      <c r="AK93" s="219"/>
      <c r="AL93" s="219"/>
      <c r="AM93" s="218"/>
      <c r="AN93" s="219"/>
      <c r="AO93" s="219"/>
      <c r="AP93" s="219"/>
      <c r="AQ93" s="336" t="s">
        <v>713</v>
      </c>
      <c r="AR93" s="208"/>
      <c r="AS93" s="208"/>
      <c r="AT93" s="337"/>
      <c r="AU93" s="219" t="s">
        <v>713</v>
      </c>
      <c r="AV93" s="219"/>
      <c r="AW93" s="219"/>
      <c r="AX93" s="221"/>
      <c r="AY93">
        <f t="shared" si="11"/>
        <v>1</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t="s">
        <v>713</v>
      </c>
      <c r="AF94" s="226"/>
      <c r="AG94" s="226"/>
      <c r="AH94" s="226"/>
      <c r="AI94" s="225"/>
      <c r="AJ94" s="226"/>
      <c r="AK94" s="226"/>
      <c r="AL94" s="226"/>
      <c r="AM94" s="225"/>
      <c r="AN94" s="226"/>
      <c r="AO94" s="226"/>
      <c r="AP94" s="226"/>
      <c r="AQ94" s="336" t="s">
        <v>713</v>
      </c>
      <c r="AR94" s="208"/>
      <c r="AS94" s="208"/>
      <c r="AT94" s="337"/>
      <c r="AU94" s="219" t="s">
        <v>713</v>
      </c>
      <c r="AV94" s="219"/>
      <c r="AW94" s="219"/>
      <c r="AX94" s="221"/>
      <c r="AY94">
        <f t="shared" si="11"/>
        <v>1</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387</v>
      </c>
      <c r="AF95" s="247"/>
      <c r="AG95" s="247"/>
      <c r="AH95" s="247"/>
      <c r="AI95" s="247" t="s">
        <v>409</v>
      </c>
      <c r="AJ95" s="247"/>
      <c r="AK95" s="247"/>
      <c r="AL95" s="247"/>
      <c r="AM95" s="247" t="s">
        <v>506</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387</v>
      </c>
      <c r="AF100" s="542"/>
      <c r="AG100" s="542"/>
      <c r="AH100" s="543"/>
      <c r="AI100" s="541" t="s">
        <v>409</v>
      </c>
      <c r="AJ100" s="542"/>
      <c r="AK100" s="542"/>
      <c r="AL100" s="543"/>
      <c r="AM100" s="541" t="s">
        <v>506</v>
      </c>
      <c r="AN100" s="542"/>
      <c r="AO100" s="542"/>
      <c r="AP100" s="543"/>
      <c r="AQ100" s="317" t="s">
        <v>414</v>
      </c>
      <c r="AR100" s="318"/>
      <c r="AS100" s="318"/>
      <c r="AT100" s="319"/>
      <c r="AU100" s="317" t="s">
        <v>538</v>
      </c>
      <c r="AV100" s="318"/>
      <c r="AW100" s="318"/>
      <c r="AX100" s="320"/>
    </row>
    <row r="101" spans="1:60" ht="27" customHeight="1" x14ac:dyDescent="0.15">
      <c r="A101" s="421"/>
      <c r="B101" s="422"/>
      <c r="C101" s="422"/>
      <c r="D101" s="422"/>
      <c r="E101" s="422"/>
      <c r="F101" s="423"/>
      <c r="G101" s="108" t="s">
        <v>810</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756</v>
      </c>
      <c r="AC101" s="463"/>
      <c r="AD101" s="463"/>
      <c r="AE101" s="282">
        <v>78</v>
      </c>
      <c r="AF101" s="282"/>
      <c r="AG101" s="282"/>
      <c r="AH101" s="282"/>
      <c r="AI101" s="282">
        <v>78</v>
      </c>
      <c r="AJ101" s="282"/>
      <c r="AK101" s="282"/>
      <c r="AL101" s="282"/>
      <c r="AM101" s="282">
        <v>120</v>
      </c>
      <c r="AN101" s="282"/>
      <c r="AO101" s="282"/>
      <c r="AP101" s="282"/>
      <c r="AQ101" s="282" t="s">
        <v>794</v>
      </c>
      <c r="AR101" s="282"/>
      <c r="AS101" s="282"/>
      <c r="AT101" s="282"/>
      <c r="AU101" s="218" t="s">
        <v>794</v>
      </c>
      <c r="AV101" s="219"/>
      <c r="AW101" s="219"/>
      <c r="AX101" s="221"/>
    </row>
    <row r="102" spans="1:60" ht="32.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756</v>
      </c>
      <c r="AC102" s="463"/>
      <c r="AD102" s="463"/>
      <c r="AE102" s="282" t="s">
        <v>754</v>
      </c>
      <c r="AF102" s="282"/>
      <c r="AG102" s="282"/>
      <c r="AH102" s="282"/>
      <c r="AI102" s="282">
        <v>93</v>
      </c>
      <c r="AJ102" s="282"/>
      <c r="AK102" s="282"/>
      <c r="AL102" s="282"/>
      <c r="AM102" s="282">
        <v>116</v>
      </c>
      <c r="AN102" s="282"/>
      <c r="AO102" s="282"/>
      <c r="AP102" s="282"/>
      <c r="AQ102" s="282">
        <v>200</v>
      </c>
      <c r="AR102" s="282"/>
      <c r="AS102" s="282"/>
      <c r="AT102" s="282"/>
      <c r="AU102" s="225" t="s">
        <v>794</v>
      </c>
      <c r="AV102" s="226"/>
      <c r="AW102" s="226"/>
      <c r="AX102" s="321"/>
    </row>
    <row r="103" spans="1:60" ht="31.5" customHeight="1" x14ac:dyDescent="0.15">
      <c r="A103" s="418" t="s">
        <v>349</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21"/>
      <c r="B104" s="422"/>
      <c r="C104" s="422"/>
      <c r="D104" s="422"/>
      <c r="E104" s="422"/>
      <c r="F104" s="423"/>
      <c r="G104" s="108" t="s">
        <v>808</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721</v>
      </c>
      <c r="AC104" s="548"/>
      <c r="AD104" s="549"/>
      <c r="AE104" s="282">
        <v>7423</v>
      </c>
      <c r="AF104" s="282"/>
      <c r="AG104" s="282"/>
      <c r="AH104" s="282"/>
      <c r="AI104" s="282">
        <v>34902</v>
      </c>
      <c r="AJ104" s="282"/>
      <c r="AK104" s="282"/>
      <c r="AL104" s="282"/>
      <c r="AM104" s="282">
        <v>20141</v>
      </c>
      <c r="AN104" s="282"/>
      <c r="AO104" s="282"/>
      <c r="AP104" s="282"/>
      <c r="AQ104" s="282" t="s">
        <v>794</v>
      </c>
      <c r="AR104" s="282"/>
      <c r="AS104" s="282"/>
      <c r="AT104" s="282"/>
      <c r="AU104" s="282" t="s">
        <v>794</v>
      </c>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721</v>
      </c>
      <c r="AC105" s="471"/>
      <c r="AD105" s="472"/>
      <c r="AE105" s="282" t="s">
        <v>713</v>
      </c>
      <c r="AF105" s="282"/>
      <c r="AG105" s="282"/>
      <c r="AH105" s="282"/>
      <c r="AI105" s="282">
        <v>7423</v>
      </c>
      <c r="AJ105" s="282"/>
      <c r="AK105" s="282"/>
      <c r="AL105" s="282"/>
      <c r="AM105" s="282">
        <v>34902</v>
      </c>
      <c r="AN105" s="282"/>
      <c r="AO105" s="282"/>
      <c r="AP105" s="282"/>
      <c r="AQ105" s="282">
        <v>30000</v>
      </c>
      <c r="AR105" s="282"/>
      <c r="AS105" s="282"/>
      <c r="AT105" s="282"/>
      <c r="AU105" s="282" t="s">
        <v>794</v>
      </c>
      <c r="AV105" s="282"/>
      <c r="AW105" s="282"/>
      <c r="AX105" s="283"/>
      <c r="AY105">
        <f>$AY$103</f>
        <v>1</v>
      </c>
    </row>
    <row r="106" spans="1:60" ht="31.5" hidden="1" customHeight="1" x14ac:dyDescent="0.15">
      <c r="A106" s="418" t="s">
        <v>349</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hidden="1" customHeight="1" x14ac:dyDescent="0.15">
      <c r="A107" s="421"/>
      <c r="B107" s="422"/>
      <c r="C107" s="422"/>
      <c r="D107" s="422"/>
      <c r="E107" s="422"/>
      <c r="F107" s="423"/>
      <c r="G107" s="108" t="s">
        <v>722</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t="s">
        <v>723</v>
      </c>
      <c r="AC107" s="548"/>
      <c r="AD107" s="549"/>
      <c r="AE107" s="282">
        <v>78</v>
      </c>
      <c r="AF107" s="282"/>
      <c r="AG107" s="282"/>
      <c r="AH107" s="282"/>
      <c r="AI107" s="282">
        <v>78</v>
      </c>
      <c r="AJ107" s="282"/>
      <c r="AK107" s="282"/>
      <c r="AL107" s="282"/>
      <c r="AM107" s="282" t="s">
        <v>713</v>
      </c>
      <c r="AN107" s="282"/>
      <c r="AO107" s="282"/>
      <c r="AP107" s="282"/>
      <c r="AQ107" s="282" t="s">
        <v>713</v>
      </c>
      <c r="AR107" s="282"/>
      <c r="AS107" s="282"/>
      <c r="AT107" s="282"/>
      <c r="AU107" s="282"/>
      <c r="AV107" s="282"/>
      <c r="AW107" s="282"/>
      <c r="AX107" s="283"/>
      <c r="AY107">
        <f>$AY$106</f>
        <v>1</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t="s">
        <v>723</v>
      </c>
      <c r="AC108" s="471"/>
      <c r="AD108" s="472"/>
      <c r="AE108" s="282" t="s">
        <v>713</v>
      </c>
      <c r="AF108" s="282"/>
      <c r="AG108" s="282"/>
      <c r="AH108" s="282"/>
      <c r="AI108" s="282">
        <v>93</v>
      </c>
      <c r="AJ108" s="282"/>
      <c r="AK108" s="282"/>
      <c r="AL108" s="282"/>
      <c r="AM108" s="282">
        <v>116</v>
      </c>
      <c r="AN108" s="282"/>
      <c r="AO108" s="282"/>
      <c r="AP108" s="282"/>
      <c r="AQ108" s="282" t="s">
        <v>713</v>
      </c>
      <c r="AR108" s="282"/>
      <c r="AS108" s="282"/>
      <c r="AT108" s="282"/>
      <c r="AU108" s="282"/>
      <c r="AV108" s="282"/>
      <c r="AW108" s="282"/>
      <c r="AX108" s="283"/>
      <c r="AY108">
        <f>$AY$106</f>
        <v>1</v>
      </c>
    </row>
    <row r="109" spans="1:60" ht="31.5" hidden="1" customHeight="1" x14ac:dyDescent="0.15">
      <c r="A109" s="418" t="s">
        <v>349</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hidden="1" customHeight="1" x14ac:dyDescent="0.15">
      <c r="A110" s="421"/>
      <c r="B110" s="422"/>
      <c r="C110" s="422"/>
      <c r="D110" s="422"/>
      <c r="E110" s="422"/>
      <c r="F110" s="423"/>
      <c r="G110" s="108" t="s">
        <v>724</v>
      </c>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t="s">
        <v>725</v>
      </c>
      <c r="AC110" s="548"/>
      <c r="AD110" s="549"/>
      <c r="AE110" s="282"/>
      <c r="AF110" s="282"/>
      <c r="AG110" s="282"/>
      <c r="AH110" s="282"/>
      <c r="AI110" s="282" t="s">
        <v>713</v>
      </c>
      <c r="AJ110" s="282"/>
      <c r="AK110" s="282"/>
      <c r="AL110" s="282"/>
      <c r="AM110" s="282" t="s">
        <v>713</v>
      </c>
      <c r="AN110" s="282"/>
      <c r="AO110" s="282"/>
      <c r="AP110" s="282"/>
      <c r="AQ110" s="282"/>
      <c r="AR110" s="282"/>
      <c r="AS110" s="282"/>
      <c r="AT110" s="282"/>
      <c r="AU110" s="282"/>
      <c r="AV110" s="282"/>
      <c r="AW110" s="282"/>
      <c r="AX110" s="283"/>
      <c r="AY110">
        <f>$AY$109</f>
        <v>1</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t="s">
        <v>725</v>
      </c>
      <c r="AC111" s="471"/>
      <c r="AD111" s="472"/>
      <c r="AE111" s="282">
        <v>4</v>
      </c>
      <c r="AF111" s="282"/>
      <c r="AG111" s="282"/>
      <c r="AH111" s="282"/>
      <c r="AI111" s="282" t="s">
        <v>713</v>
      </c>
      <c r="AJ111" s="282"/>
      <c r="AK111" s="282"/>
      <c r="AL111" s="282"/>
      <c r="AM111" s="282" t="s">
        <v>713</v>
      </c>
      <c r="AN111" s="282"/>
      <c r="AO111" s="282"/>
      <c r="AP111" s="282"/>
      <c r="AQ111" s="282"/>
      <c r="AR111" s="282"/>
      <c r="AS111" s="282"/>
      <c r="AT111" s="282"/>
      <c r="AU111" s="282"/>
      <c r="AV111" s="282"/>
      <c r="AW111" s="282"/>
      <c r="AX111" s="283"/>
      <c r="AY111">
        <f>$AY$109</f>
        <v>1</v>
      </c>
    </row>
    <row r="112" spans="1:60" ht="31.5" hidden="1" customHeight="1" x14ac:dyDescent="0.15">
      <c r="A112" s="418" t="s">
        <v>349</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1</v>
      </c>
    </row>
    <row r="113" spans="1:51" ht="23.25" hidden="1" customHeight="1" x14ac:dyDescent="0.15">
      <c r="A113" s="421"/>
      <c r="B113" s="422"/>
      <c r="C113" s="422"/>
      <c r="D113" s="422"/>
      <c r="E113" s="422"/>
      <c r="F113" s="423"/>
      <c r="G113" s="108" t="s">
        <v>726</v>
      </c>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t="s">
        <v>725</v>
      </c>
      <c r="AC113" s="548"/>
      <c r="AD113" s="549"/>
      <c r="AE113" s="282">
        <v>7423</v>
      </c>
      <c r="AF113" s="282"/>
      <c r="AG113" s="282"/>
      <c r="AH113" s="282"/>
      <c r="AI113" s="282">
        <v>34902</v>
      </c>
      <c r="AJ113" s="282"/>
      <c r="AK113" s="282"/>
      <c r="AL113" s="282"/>
      <c r="AM113" s="282" t="s">
        <v>713</v>
      </c>
      <c r="AN113" s="282"/>
      <c r="AO113" s="282"/>
      <c r="AP113" s="282"/>
      <c r="AQ113" s="218" t="s">
        <v>713</v>
      </c>
      <c r="AR113" s="219"/>
      <c r="AS113" s="219"/>
      <c r="AT113" s="220"/>
      <c r="AU113" s="282"/>
      <c r="AV113" s="282"/>
      <c r="AW113" s="282"/>
      <c r="AX113" s="283"/>
      <c r="AY113">
        <f>$AY$112</f>
        <v>1</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t="s">
        <v>725</v>
      </c>
      <c r="AC114" s="471"/>
      <c r="AD114" s="472"/>
      <c r="AE114" s="552" t="s">
        <v>713</v>
      </c>
      <c r="AF114" s="552"/>
      <c r="AG114" s="552"/>
      <c r="AH114" s="552"/>
      <c r="AI114" s="552">
        <v>7423</v>
      </c>
      <c r="AJ114" s="552"/>
      <c r="AK114" s="552"/>
      <c r="AL114" s="552"/>
      <c r="AM114" s="552">
        <v>34902</v>
      </c>
      <c r="AN114" s="552"/>
      <c r="AO114" s="552"/>
      <c r="AP114" s="552"/>
      <c r="AQ114" s="218">
        <v>34902</v>
      </c>
      <c r="AR114" s="219"/>
      <c r="AS114" s="219"/>
      <c r="AT114" s="220"/>
      <c r="AU114" s="218"/>
      <c r="AV114" s="219"/>
      <c r="AW114" s="219"/>
      <c r="AX114" s="221"/>
      <c r="AY114">
        <f>$AY$112</f>
        <v>1</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387</v>
      </c>
      <c r="AF115" s="247"/>
      <c r="AG115" s="247"/>
      <c r="AH115" s="247"/>
      <c r="AI115" s="247" t="s">
        <v>409</v>
      </c>
      <c r="AJ115" s="247"/>
      <c r="AK115" s="247"/>
      <c r="AL115" s="247"/>
      <c r="AM115" s="247" t="s">
        <v>506</v>
      </c>
      <c r="AN115" s="247"/>
      <c r="AO115" s="247"/>
      <c r="AP115" s="247"/>
      <c r="AQ115" s="592" t="s">
        <v>539</v>
      </c>
      <c r="AR115" s="593"/>
      <c r="AS115" s="593"/>
      <c r="AT115" s="593"/>
      <c r="AU115" s="593"/>
      <c r="AV115" s="593"/>
      <c r="AW115" s="593"/>
      <c r="AX115" s="594"/>
    </row>
    <row r="116" spans="1:51" ht="23.25" customHeight="1" x14ac:dyDescent="0.15">
      <c r="A116" s="438"/>
      <c r="B116" s="439"/>
      <c r="C116" s="439"/>
      <c r="D116" s="439"/>
      <c r="E116" s="439"/>
      <c r="F116" s="440"/>
      <c r="G116" s="390" t="s">
        <v>809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f>6448/78</f>
        <v>82.666666666666671</v>
      </c>
      <c r="AF116" s="282"/>
      <c r="AG116" s="282"/>
      <c r="AH116" s="282"/>
      <c r="AI116" s="282">
        <f>6330/78</f>
        <v>81.15384615384616</v>
      </c>
      <c r="AJ116" s="282"/>
      <c r="AK116" s="282"/>
      <c r="AL116" s="282"/>
      <c r="AM116" s="282">
        <f>6330/119</f>
        <v>53.193277310924373</v>
      </c>
      <c r="AN116" s="282"/>
      <c r="AO116" s="282"/>
      <c r="AP116" s="282"/>
      <c r="AQ116" s="218">
        <f>5672/200</f>
        <v>28.36</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790</v>
      </c>
      <c r="AF117" s="553"/>
      <c r="AG117" s="553"/>
      <c r="AH117" s="553"/>
      <c r="AI117" s="553" t="s">
        <v>791</v>
      </c>
      <c r="AJ117" s="553"/>
      <c r="AK117" s="553"/>
      <c r="AL117" s="553"/>
      <c r="AM117" s="553" t="s">
        <v>812</v>
      </c>
      <c r="AN117" s="553"/>
      <c r="AO117" s="553"/>
      <c r="AP117" s="553"/>
      <c r="AQ117" s="553" t="s">
        <v>813</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387</v>
      </c>
      <c r="AF118" s="247"/>
      <c r="AG118" s="247"/>
      <c r="AH118" s="247"/>
      <c r="AI118" s="247" t="s">
        <v>409</v>
      </c>
      <c r="AJ118" s="247"/>
      <c r="AK118" s="247"/>
      <c r="AL118" s="247"/>
      <c r="AM118" s="247" t="s">
        <v>506</v>
      </c>
      <c r="AN118" s="247"/>
      <c r="AO118" s="247"/>
      <c r="AP118" s="247"/>
      <c r="AQ118" s="592" t="s">
        <v>539</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811</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729</v>
      </c>
      <c r="AC119" s="465"/>
      <c r="AD119" s="466"/>
      <c r="AE119" s="282">
        <v>0.35336117472719925</v>
      </c>
      <c r="AF119" s="282"/>
      <c r="AG119" s="282"/>
      <c r="AH119" s="282"/>
      <c r="AI119" s="282">
        <f>2647/34902</f>
        <v>7.5840926021431443E-2</v>
      </c>
      <c r="AJ119" s="282"/>
      <c r="AK119" s="282"/>
      <c r="AL119" s="282"/>
      <c r="AM119" s="282">
        <f>4647/20141</f>
        <v>0.23072340002978997</v>
      </c>
      <c r="AN119" s="282"/>
      <c r="AO119" s="282"/>
      <c r="AP119" s="282"/>
      <c r="AQ119" s="282">
        <f>5216/30000</f>
        <v>0.17386666666666667</v>
      </c>
      <c r="AR119" s="282"/>
      <c r="AS119" s="282"/>
      <c r="AT119" s="282"/>
      <c r="AU119" s="282"/>
      <c r="AV119" s="282"/>
      <c r="AW119" s="282"/>
      <c r="AX119" s="283"/>
      <c r="AY119">
        <f>$AY$118</f>
        <v>1</v>
      </c>
    </row>
    <row r="120" spans="1:51" ht="46.5"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730</v>
      </c>
      <c r="AC120" s="475"/>
      <c r="AD120" s="476"/>
      <c r="AE120" s="553" t="s">
        <v>792</v>
      </c>
      <c r="AF120" s="553"/>
      <c r="AG120" s="553"/>
      <c r="AH120" s="553"/>
      <c r="AI120" s="553" t="s">
        <v>793</v>
      </c>
      <c r="AJ120" s="553"/>
      <c r="AK120" s="553"/>
      <c r="AL120" s="553"/>
      <c r="AM120" s="553" t="s">
        <v>814</v>
      </c>
      <c r="AN120" s="553"/>
      <c r="AO120" s="553"/>
      <c r="AP120" s="553"/>
      <c r="AQ120" s="553" t="s">
        <v>815</v>
      </c>
      <c r="AR120" s="553"/>
      <c r="AS120" s="553"/>
      <c r="AT120" s="553"/>
      <c r="AU120" s="553"/>
      <c r="AV120" s="553"/>
      <c r="AW120" s="553"/>
      <c r="AX120" s="554"/>
      <c r="AY120">
        <f>$AY$118</f>
        <v>1</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387</v>
      </c>
      <c r="AF121" s="247"/>
      <c r="AG121" s="247"/>
      <c r="AH121" s="247"/>
      <c r="AI121" s="247" t="s">
        <v>409</v>
      </c>
      <c r="AJ121" s="247"/>
      <c r="AK121" s="247"/>
      <c r="AL121" s="247"/>
      <c r="AM121" s="247" t="s">
        <v>506</v>
      </c>
      <c r="AN121" s="247"/>
      <c r="AO121" s="247"/>
      <c r="AP121" s="247"/>
      <c r="AQ121" s="592" t="s">
        <v>539</v>
      </c>
      <c r="AR121" s="593"/>
      <c r="AS121" s="593"/>
      <c r="AT121" s="593"/>
      <c r="AU121" s="593"/>
      <c r="AV121" s="593"/>
      <c r="AW121" s="593"/>
      <c r="AX121" s="594"/>
      <c r="AY121" s="92">
        <f>IF(SUBSTITUTE(SUBSTITUTE($G$122,"／",""),"　","")="",0,1)</f>
        <v>1</v>
      </c>
    </row>
    <row r="122" spans="1:51" ht="23.25" hidden="1" customHeight="1" x14ac:dyDescent="0.15">
      <c r="A122" s="438"/>
      <c r="B122" s="439"/>
      <c r="C122" s="439"/>
      <c r="D122" s="439"/>
      <c r="E122" s="439"/>
      <c r="F122" s="440"/>
      <c r="G122" s="390" t="s">
        <v>731</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t="s">
        <v>729</v>
      </c>
      <c r="AC122" s="465"/>
      <c r="AD122" s="466"/>
      <c r="AE122" s="282">
        <v>0.35</v>
      </c>
      <c r="AF122" s="282"/>
      <c r="AG122" s="282"/>
      <c r="AH122" s="282"/>
      <c r="AI122" s="282">
        <v>7.5999999999999998E-2</v>
      </c>
      <c r="AJ122" s="282"/>
      <c r="AK122" s="282"/>
      <c r="AL122" s="282"/>
      <c r="AM122" s="282">
        <v>0.1</v>
      </c>
      <c r="AN122" s="282"/>
      <c r="AO122" s="282"/>
      <c r="AP122" s="282"/>
      <c r="AQ122" s="282"/>
      <c r="AR122" s="282"/>
      <c r="AS122" s="282"/>
      <c r="AT122" s="282"/>
      <c r="AU122" s="282"/>
      <c r="AV122" s="282"/>
      <c r="AW122" s="282"/>
      <c r="AX122" s="283"/>
      <c r="AY122">
        <f>$AY$121</f>
        <v>1</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732</v>
      </c>
      <c r="AC123" s="475"/>
      <c r="AD123" s="476"/>
      <c r="AE123" s="553" t="s">
        <v>733</v>
      </c>
      <c r="AF123" s="553"/>
      <c r="AG123" s="553"/>
      <c r="AH123" s="553"/>
      <c r="AI123" s="553" t="s">
        <v>734</v>
      </c>
      <c r="AJ123" s="553"/>
      <c r="AK123" s="553"/>
      <c r="AL123" s="553"/>
      <c r="AM123" s="553" t="s">
        <v>735</v>
      </c>
      <c r="AN123" s="553"/>
      <c r="AO123" s="553"/>
      <c r="AP123" s="553"/>
      <c r="AQ123" s="553"/>
      <c r="AR123" s="553"/>
      <c r="AS123" s="553"/>
      <c r="AT123" s="553"/>
      <c r="AU123" s="553"/>
      <c r="AV123" s="553"/>
      <c r="AW123" s="553"/>
      <c r="AX123" s="554"/>
      <c r="AY123">
        <f>$AY$121</f>
        <v>1</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387</v>
      </c>
      <c r="AF124" s="247"/>
      <c r="AG124" s="247"/>
      <c r="AH124" s="247"/>
      <c r="AI124" s="247" t="s">
        <v>409</v>
      </c>
      <c r="AJ124" s="247"/>
      <c r="AK124" s="247"/>
      <c r="AL124" s="247"/>
      <c r="AM124" s="247" t="s">
        <v>506</v>
      </c>
      <c r="AN124" s="247"/>
      <c r="AO124" s="247"/>
      <c r="AP124" s="247"/>
      <c r="AQ124" s="592" t="s">
        <v>539</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357</v>
      </c>
      <c r="H125" s="390"/>
      <c r="I125" s="390"/>
      <c r="J125" s="390"/>
      <c r="K125" s="390"/>
      <c r="L125" s="390"/>
      <c r="M125" s="390"/>
      <c r="N125" s="390"/>
      <c r="O125" s="390"/>
      <c r="P125" s="390"/>
      <c r="Q125" s="390"/>
      <c r="R125" s="390"/>
      <c r="S125" s="390"/>
      <c r="T125" s="390"/>
      <c r="U125" s="390"/>
      <c r="V125" s="390"/>
      <c r="W125" s="390"/>
      <c r="X125" s="93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3"/>
      <c r="Y126" s="473" t="s">
        <v>49</v>
      </c>
      <c r="Z126" s="447"/>
      <c r="AA126" s="448"/>
      <c r="AB126" s="474" t="s">
        <v>356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9"/>
      <c r="Z127" s="930"/>
      <c r="AA127" s="931"/>
      <c r="AB127" s="410" t="s">
        <v>11</v>
      </c>
      <c r="AC127" s="411"/>
      <c r="AD127" s="412"/>
      <c r="AE127" s="247" t="s">
        <v>387</v>
      </c>
      <c r="AF127" s="247"/>
      <c r="AG127" s="247"/>
      <c r="AH127" s="247"/>
      <c r="AI127" s="247" t="s">
        <v>409</v>
      </c>
      <c r="AJ127" s="247"/>
      <c r="AK127" s="247"/>
      <c r="AL127" s="247"/>
      <c r="AM127" s="247" t="s">
        <v>506</v>
      </c>
      <c r="AN127" s="247"/>
      <c r="AO127" s="247"/>
      <c r="AP127" s="247"/>
      <c r="AQ127" s="592" t="s">
        <v>539</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402</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233</v>
      </c>
      <c r="AT133" s="137"/>
      <c r="AU133" s="201" t="s">
        <v>754</v>
      </c>
      <c r="AV133" s="201"/>
      <c r="AW133" s="136" t="s">
        <v>179</v>
      </c>
      <c r="AX133" s="196"/>
      <c r="AY133">
        <f>$AY$132</f>
        <v>1</v>
      </c>
    </row>
    <row r="134" spans="1:51" ht="39.75" customHeight="1" x14ac:dyDescent="0.15">
      <c r="A134" s="190"/>
      <c r="B134" s="187"/>
      <c r="C134" s="181"/>
      <c r="D134" s="187"/>
      <c r="E134" s="181"/>
      <c r="F134" s="182"/>
      <c r="G134" s="107" t="s">
        <v>795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v>138</v>
      </c>
      <c r="AF134" s="208"/>
      <c r="AG134" s="208"/>
      <c r="AH134" s="208"/>
      <c r="AI134" s="207">
        <v>155</v>
      </c>
      <c r="AJ134" s="208"/>
      <c r="AK134" s="208"/>
      <c r="AL134" s="208"/>
      <c r="AM134" s="207">
        <v>167</v>
      </c>
      <c r="AN134" s="208"/>
      <c r="AO134" s="208"/>
      <c r="AP134" s="208"/>
      <c r="AQ134" s="207" t="s">
        <v>403</v>
      </c>
      <c r="AR134" s="208"/>
      <c r="AS134" s="208"/>
      <c r="AT134" s="208"/>
      <c r="AU134" s="207" t="s">
        <v>403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t="s">
        <v>403</v>
      </c>
      <c r="AF135" s="208"/>
      <c r="AG135" s="208"/>
      <c r="AH135" s="208"/>
      <c r="AI135" s="207" t="s">
        <v>403</v>
      </c>
      <c r="AJ135" s="208"/>
      <c r="AK135" s="208"/>
      <c r="AL135" s="208"/>
      <c r="AM135" s="207" t="s">
        <v>710</v>
      </c>
      <c r="AN135" s="208"/>
      <c r="AO135" s="208"/>
      <c r="AP135" s="208"/>
      <c r="AQ135" s="207">
        <v>200</v>
      </c>
      <c r="AR135" s="208"/>
      <c r="AS135" s="208"/>
      <c r="AT135" s="208"/>
      <c r="AU135" s="207" t="s">
        <v>754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403</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403</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796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403</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403</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4"/>
      <c r="E430" s="175" t="s">
        <v>396</v>
      </c>
      <c r="F430" s="896"/>
      <c r="G430" s="897" t="s">
        <v>252</v>
      </c>
      <c r="H430" s="126"/>
      <c r="I430" s="126"/>
      <c r="J430" s="898" t="s">
        <v>403</v>
      </c>
      <c r="K430" s="899"/>
      <c r="L430" s="899"/>
      <c r="M430" s="899"/>
      <c r="N430" s="899"/>
      <c r="O430" s="899"/>
      <c r="P430" s="899"/>
      <c r="Q430" s="899"/>
      <c r="R430" s="899"/>
      <c r="S430" s="899"/>
      <c r="T430" s="900"/>
      <c r="U430" s="590" t="s">
        <v>403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403</v>
      </c>
      <c r="AF432" s="201"/>
      <c r="AG432" s="136" t="s">
        <v>233</v>
      </c>
      <c r="AH432" s="137"/>
      <c r="AI432" s="335"/>
      <c r="AJ432" s="335"/>
      <c r="AK432" s="335"/>
      <c r="AL432" s="157"/>
      <c r="AM432" s="335"/>
      <c r="AN432" s="335"/>
      <c r="AO432" s="335"/>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8"/>
      <c r="F433" s="339"/>
      <c r="G433" s="107" t="s">
        <v>403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403</v>
      </c>
      <c r="AC433" s="214"/>
      <c r="AD433" s="214"/>
      <c r="AE433" s="336" t="s">
        <v>403</v>
      </c>
      <c r="AF433" s="208"/>
      <c r="AG433" s="208"/>
      <c r="AH433" s="208"/>
      <c r="AI433" s="336" t="s">
        <v>403</v>
      </c>
      <c r="AJ433" s="208"/>
      <c r="AK433" s="208"/>
      <c r="AL433" s="208"/>
      <c r="AM433" s="336" t="s">
        <v>710</v>
      </c>
      <c r="AN433" s="208"/>
      <c r="AO433" s="208"/>
      <c r="AP433" s="337"/>
      <c r="AQ433" s="336" t="s">
        <v>403</v>
      </c>
      <c r="AR433" s="208"/>
      <c r="AS433" s="208"/>
      <c r="AT433" s="337"/>
      <c r="AU433" s="208" t="s">
        <v>403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403</v>
      </c>
      <c r="AC434" s="206"/>
      <c r="AD434" s="206"/>
      <c r="AE434" s="336" t="s">
        <v>403</v>
      </c>
      <c r="AF434" s="208"/>
      <c r="AG434" s="208"/>
      <c r="AH434" s="337"/>
      <c r="AI434" s="336" t="s">
        <v>403</v>
      </c>
      <c r="AJ434" s="208"/>
      <c r="AK434" s="208"/>
      <c r="AL434" s="208"/>
      <c r="AM434" s="336" t="s">
        <v>710</v>
      </c>
      <c r="AN434" s="208"/>
      <c r="AO434" s="208"/>
      <c r="AP434" s="337"/>
      <c r="AQ434" s="336" t="s">
        <v>403</v>
      </c>
      <c r="AR434" s="208"/>
      <c r="AS434" s="208"/>
      <c r="AT434" s="337"/>
      <c r="AU434" s="208" t="s">
        <v>403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403</v>
      </c>
      <c r="AF435" s="208"/>
      <c r="AG435" s="208"/>
      <c r="AH435" s="337"/>
      <c r="AI435" s="336" t="s">
        <v>403</v>
      </c>
      <c r="AJ435" s="208"/>
      <c r="AK435" s="208"/>
      <c r="AL435" s="208"/>
      <c r="AM435" s="336" t="s">
        <v>710</v>
      </c>
      <c r="AN435" s="208"/>
      <c r="AO435" s="208"/>
      <c r="AP435" s="337"/>
      <c r="AQ435" s="336" t="s">
        <v>403</v>
      </c>
      <c r="AR435" s="208"/>
      <c r="AS435" s="208"/>
      <c r="AT435" s="337"/>
      <c r="AU435" s="208" t="s">
        <v>403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5"/>
      <c r="AJ457" s="335"/>
      <c r="AK457" s="335"/>
      <c r="AL457" s="157"/>
      <c r="AM457" s="335"/>
      <c r="AN457" s="335"/>
      <c r="AO457" s="335"/>
      <c r="AP457" s="157"/>
      <c r="AQ457" s="250" t="s">
        <v>403</v>
      </c>
      <c r="AR457" s="201"/>
      <c r="AS457" s="136" t="s">
        <v>233</v>
      </c>
      <c r="AT457" s="137"/>
      <c r="AU457" s="201" t="s">
        <v>403</v>
      </c>
      <c r="AV457" s="201"/>
      <c r="AW457" s="136" t="s">
        <v>179</v>
      </c>
      <c r="AX457" s="196"/>
      <c r="AY457">
        <f>$AY$456</f>
        <v>1</v>
      </c>
    </row>
    <row r="458" spans="1:51" ht="23.25" customHeight="1" x14ac:dyDescent="0.15">
      <c r="A458" s="190"/>
      <c r="B458" s="187"/>
      <c r="C458" s="181"/>
      <c r="D458" s="187"/>
      <c r="E458" s="338"/>
      <c r="F458" s="339"/>
      <c r="G458" s="107" t="s">
        <v>403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6" t="s">
        <v>403</v>
      </c>
      <c r="AF458" s="208"/>
      <c r="AG458" s="208"/>
      <c r="AH458" s="208"/>
      <c r="AI458" s="336" t="s">
        <v>403</v>
      </c>
      <c r="AJ458" s="208"/>
      <c r="AK458" s="208"/>
      <c r="AL458" s="208"/>
      <c r="AM458" s="336" t="s">
        <v>710</v>
      </c>
      <c r="AN458" s="208"/>
      <c r="AO458" s="208"/>
      <c r="AP458" s="337"/>
      <c r="AQ458" s="336" t="s">
        <v>403</v>
      </c>
      <c r="AR458" s="208"/>
      <c r="AS458" s="208"/>
      <c r="AT458" s="337"/>
      <c r="AU458" s="208" t="s">
        <v>403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6" t="s">
        <v>403</v>
      </c>
      <c r="AF459" s="208"/>
      <c r="AG459" s="208"/>
      <c r="AH459" s="337"/>
      <c r="AI459" s="336" t="s">
        <v>403</v>
      </c>
      <c r="AJ459" s="208"/>
      <c r="AK459" s="208"/>
      <c r="AL459" s="208"/>
      <c r="AM459" s="336" t="s">
        <v>710</v>
      </c>
      <c r="AN459" s="208"/>
      <c r="AO459" s="208"/>
      <c r="AP459" s="337"/>
      <c r="AQ459" s="336" t="s">
        <v>403</v>
      </c>
      <c r="AR459" s="208"/>
      <c r="AS459" s="208"/>
      <c r="AT459" s="337"/>
      <c r="AU459" s="208" t="s">
        <v>403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403</v>
      </c>
      <c r="AF460" s="208"/>
      <c r="AG460" s="208"/>
      <c r="AH460" s="337"/>
      <c r="AI460" s="336" t="s">
        <v>403</v>
      </c>
      <c r="AJ460" s="208"/>
      <c r="AK460" s="208"/>
      <c r="AL460" s="208"/>
      <c r="AM460" s="336" t="s">
        <v>710</v>
      </c>
      <c r="AN460" s="208"/>
      <c r="AO460" s="208"/>
      <c r="AP460" s="337"/>
      <c r="AQ460" s="336" t="s">
        <v>403</v>
      </c>
      <c r="AR460" s="208"/>
      <c r="AS460" s="208"/>
      <c r="AT460" s="337"/>
      <c r="AU460" s="208" t="s">
        <v>403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5.2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746</v>
      </c>
      <c r="AE702" s="342"/>
      <c r="AF702" s="342"/>
      <c r="AG702" s="382" t="s">
        <v>768</v>
      </c>
      <c r="AH702" s="383"/>
      <c r="AI702" s="383"/>
      <c r="AJ702" s="383"/>
      <c r="AK702" s="383"/>
      <c r="AL702" s="383"/>
      <c r="AM702" s="383"/>
      <c r="AN702" s="383"/>
      <c r="AO702" s="383"/>
      <c r="AP702" s="383"/>
      <c r="AQ702" s="383"/>
      <c r="AR702" s="383"/>
      <c r="AS702" s="383"/>
      <c r="AT702" s="383"/>
      <c r="AU702" s="383"/>
      <c r="AV702" s="383"/>
      <c r="AW702" s="383"/>
      <c r="AX702" s="384"/>
    </row>
    <row r="703" spans="1:51" ht="89.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746</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178.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746</v>
      </c>
      <c r="AE704" s="784"/>
      <c r="AF704" s="784"/>
      <c r="AG704" s="168" t="s">
        <v>797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746</v>
      </c>
      <c r="AE705" s="716"/>
      <c r="AF705" s="716"/>
      <c r="AG705" s="128" t="s">
        <v>798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784</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784</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131.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746</v>
      </c>
      <c r="AE708" s="606"/>
      <c r="AF708" s="606"/>
      <c r="AG708" s="743" t="s">
        <v>799</v>
      </c>
      <c r="AH708" s="744"/>
      <c r="AI708" s="744"/>
      <c r="AJ708" s="744"/>
      <c r="AK708" s="744"/>
      <c r="AL708" s="744"/>
      <c r="AM708" s="744"/>
      <c r="AN708" s="744"/>
      <c r="AO708" s="744"/>
      <c r="AP708" s="744"/>
      <c r="AQ708" s="744"/>
      <c r="AR708" s="744"/>
      <c r="AS708" s="744"/>
      <c r="AT708" s="744"/>
      <c r="AU708" s="744"/>
      <c r="AV708" s="744"/>
      <c r="AW708" s="744"/>
      <c r="AX708" s="745"/>
    </row>
    <row r="709" spans="1:50" ht="58.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746</v>
      </c>
      <c r="AE709" s="323"/>
      <c r="AF709" s="323"/>
      <c r="AG709" s="104" t="s">
        <v>785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758</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79.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746</v>
      </c>
      <c r="AE711" s="323"/>
      <c r="AF711" s="323"/>
      <c r="AG711" s="104" t="s">
        <v>800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758</v>
      </c>
      <c r="AE712" s="784"/>
      <c r="AF712" s="784"/>
      <c r="AG712" s="808" t="s">
        <v>754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50" t="s">
        <v>345</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758</v>
      </c>
      <c r="AE713" s="323"/>
      <c r="AF713" s="664"/>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58.5" customHeight="1" x14ac:dyDescent="0.15">
      <c r="A714" s="646"/>
      <c r="B714" s="647"/>
      <c r="C714" s="648" t="s">
        <v>323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746</v>
      </c>
      <c r="AE714" s="806"/>
      <c r="AF714" s="807"/>
      <c r="AG714" s="737" t="s">
        <v>801</v>
      </c>
      <c r="AH714" s="738"/>
      <c r="AI714" s="738"/>
      <c r="AJ714" s="738"/>
      <c r="AK714" s="738"/>
      <c r="AL714" s="738"/>
      <c r="AM714" s="738"/>
      <c r="AN714" s="738"/>
      <c r="AO714" s="738"/>
      <c r="AP714" s="738"/>
      <c r="AQ714" s="738"/>
      <c r="AR714" s="738"/>
      <c r="AS714" s="738"/>
      <c r="AT714" s="738"/>
      <c r="AU714" s="738"/>
      <c r="AV714" s="738"/>
      <c r="AW714" s="738"/>
      <c r="AX714" s="739"/>
    </row>
    <row r="715" spans="1:50" ht="48" customHeight="1" x14ac:dyDescent="0.15">
      <c r="A715" s="641" t="s">
        <v>40</v>
      </c>
      <c r="B715" s="785"/>
      <c r="C715" s="786" t="s">
        <v>324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746</v>
      </c>
      <c r="AE715" s="606"/>
      <c r="AF715" s="657"/>
      <c r="AG715" s="743" t="s">
        <v>767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c r="AE716" s="628"/>
      <c r="AF716" s="628"/>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69.7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c r="AE717" s="323"/>
      <c r="AF717" s="323"/>
      <c r="AG717" s="104" t="s">
        <v>816</v>
      </c>
      <c r="AH717" s="105"/>
      <c r="AI717" s="105"/>
      <c r="AJ717" s="105"/>
      <c r="AK717" s="105"/>
      <c r="AL717" s="105"/>
      <c r="AM717" s="105"/>
      <c r="AN717" s="105"/>
      <c r="AO717" s="105"/>
      <c r="AP717" s="105"/>
      <c r="AQ717" s="105"/>
      <c r="AR717" s="105"/>
      <c r="AS717" s="105"/>
      <c r="AT717" s="105"/>
      <c r="AU717" s="105"/>
      <c r="AV717" s="105"/>
      <c r="AW717" s="105"/>
      <c r="AX717" s="106"/>
    </row>
    <row r="718" spans="1:50" ht="58.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746</v>
      </c>
      <c r="AE718" s="323"/>
      <c r="AF718" s="323"/>
      <c r="AG718" s="130" t="s">
        <v>786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758</v>
      </c>
      <c r="AE719" s="606"/>
      <c r="AF719" s="606"/>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7.25" customHeight="1" x14ac:dyDescent="0.15">
      <c r="A726" s="641" t="s">
        <v>48</v>
      </c>
      <c r="B726" s="800"/>
      <c r="C726" s="813" t="s">
        <v>53</v>
      </c>
      <c r="D726" s="835"/>
      <c r="E726" s="835"/>
      <c r="F726" s="836"/>
      <c r="G726" s="579" t="s">
        <v>802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803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817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818</v>
      </c>
      <c r="B731" s="675"/>
      <c r="C731" s="675"/>
      <c r="D731" s="675"/>
      <c r="E731" s="676"/>
      <c r="F731" s="730" t="s">
        <v>819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90.75" customHeight="1" thickBot="1" x14ac:dyDescent="0.2">
      <c r="A733" s="674" t="s">
        <v>820</v>
      </c>
      <c r="B733" s="675"/>
      <c r="C733" s="675"/>
      <c r="D733" s="675"/>
      <c r="E733" s="676"/>
      <c r="F733" s="638" t="s">
        <v>821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t="s">
        <v>804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3" t="s">
        <v>669</v>
      </c>
      <c r="B737" s="211"/>
      <c r="C737" s="211"/>
      <c r="D737" s="212"/>
      <c r="E737" s="957" t="s">
        <v>739</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394</v>
      </c>
      <c r="B738" s="361"/>
      <c r="C738" s="361"/>
      <c r="D738" s="361"/>
      <c r="E738" s="957" t="s">
        <v>740</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393</v>
      </c>
      <c r="B739" s="361"/>
      <c r="C739" s="361"/>
      <c r="D739" s="361"/>
      <c r="E739" s="957" t="s">
        <v>741</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392</v>
      </c>
      <c r="B740" s="361"/>
      <c r="C740" s="361"/>
      <c r="D740" s="361"/>
      <c r="E740" s="957" t="s">
        <v>742</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391</v>
      </c>
      <c r="B741" s="361"/>
      <c r="C741" s="361"/>
      <c r="D741" s="361"/>
      <c r="E741" s="957" t="s">
        <v>743</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390</v>
      </c>
      <c r="B742" s="361"/>
      <c r="C742" s="361"/>
      <c r="D742" s="361"/>
      <c r="E742" s="957" t="s">
        <v>744</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389</v>
      </c>
      <c r="B743" s="361"/>
      <c r="C743" s="361"/>
      <c r="D743" s="361"/>
      <c r="E743" s="957" t="s">
        <v>745</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388</v>
      </c>
      <c r="B744" s="361"/>
      <c r="C744" s="361"/>
      <c r="D744" s="361"/>
      <c r="E744" s="957">
        <v>402</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387</v>
      </c>
      <c r="B745" s="361"/>
      <c r="C745" s="361"/>
      <c r="D745" s="361"/>
      <c r="E745" s="994">
        <v>405</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542</v>
      </c>
      <c r="B746" s="361"/>
      <c r="C746" s="361"/>
      <c r="D746" s="361"/>
      <c r="E746" s="963" t="s">
        <v>707</v>
      </c>
      <c r="F746" s="961"/>
      <c r="G746" s="961"/>
      <c r="H746" s="100" t="str">
        <f>IF(E746="","","-")</f>
        <v>-</v>
      </c>
      <c r="I746" s="961"/>
      <c r="J746" s="961"/>
      <c r="K746" s="100" t="str">
        <f>IF(I746="","","-")</f>
        <v/>
      </c>
      <c r="L746" s="962">
        <v>398</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506</v>
      </c>
      <c r="B747" s="361"/>
      <c r="C747" s="361"/>
      <c r="D747" s="361"/>
      <c r="E747" s="963" t="s">
        <v>707</v>
      </c>
      <c r="F747" s="961"/>
      <c r="G747" s="961"/>
      <c r="H747" s="100" t="str">
        <f>IF(E747="","","-")</f>
        <v>-</v>
      </c>
      <c r="I747" s="961"/>
      <c r="J747" s="961"/>
      <c r="K747" s="100" t="str">
        <f>IF(I747="","","-")</f>
        <v/>
      </c>
      <c r="L747" s="962">
        <v>399</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5" t="s">
        <v>381</v>
      </c>
      <c r="B748" s="616"/>
      <c r="C748" s="616"/>
      <c r="D748" s="616"/>
      <c r="E748" s="616"/>
      <c r="F748" s="617"/>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88.5" customHeight="1" thickBot="1" x14ac:dyDescent="0.2">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629" t="s">
        <v>383</v>
      </c>
      <c r="B787" s="630"/>
      <c r="C787" s="630"/>
      <c r="D787" s="630"/>
      <c r="E787" s="630"/>
      <c r="F787" s="631"/>
      <c r="G787" s="596" t="s">
        <v>759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761</v>
      </c>
      <c r="H789" s="672"/>
      <c r="I789" s="672"/>
      <c r="J789" s="672"/>
      <c r="K789" s="673"/>
      <c r="L789" s="665" t="s">
        <v>762</v>
      </c>
      <c r="M789" s="666"/>
      <c r="N789" s="666"/>
      <c r="O789" s="666"/>
      <c r="P789" s="666"/>
      <c r="Q789" s="666"/>
      <c r="R789" s="666"/>
      <c r="S789" s="666"/>
      <c r="T789" s="666"/>
      <c r="U789" s="666"/>
      <c r="V789" s="666"/>
      <c r="W789" s="666"/>
      <c r="X789" s="667"/>
      <c r="Y789" s="385">
        <v>60</v>
      </c>
      <c r="Z789" s="386"/>
      <c r="AA789" s="386"/>
      <c r="AB789" s="803"/>
      <c r="AC789" s="671" t="s">
        <v>775</v>
      </c>
      <c r="AD789" s="672"/>
      <c r="AE789" s="672"/>
      <c r="AF789" s="672"/>
      <c r="AG789" s="673"/>
      <c r="AH789" s="665" t="s">
        <v>779</v>
      </c>
      <c r="AI789" s="666"/>
      <c r="AJ789" s="666"/>
      <c r="AK789" s="666"/>
      <c r="AL789" s="666"/>
      <c r="AM789" s="666"/>
      <c r="AN789" s="666"/>
      <c r="AO789" s="666"/>
      <c r="AP789" s="666"/>
      <c r="AQ789" s="666"/>
      <c r="AR789" s="666"/>
      <c r="AS789" s="666"/>
      <c r="AT789" s="667"/>
      <c r="AU789" s="385">
        <v>20.8</v>
      </c>
      <c r="AV789" s="386"/>
      <c r="AW789" s="386"/>
      <c r="AX789" s="387"/>
    </row>
    <row r="790" spans="1:51" ht="24.75" customHeight="1" x14ac:dyDescent="0.15">
      <c r="A790" s="632"/>
      <c r="B790" s="633"/>
      <c r="C790" s="633"/>
      <c r="D790" s="633"/>
      <c r="E790" s="633"/>
      <c r="F790" s="634"/>
      <c r="G790" s="607" t="s">
        <v>761</v>
      </c>
      <c r="H790" s="608"/>
      <c r="I790" s="608"/>
      <c r="J790" s="608"/>
      <c r="K790" s="609"/>
      <c r="L790" s="599" t="s">
        <v>763</v>
      </c>
      <c r="M790" s="600"/>
      <c r="N790" s="600"/>
      <c r="O790" s="600"/>
      <c r="P790" s="600"/>
      <c r="Q790" s="600"/>
      <c r="R790" s="600"/>
      <c r="S790" s="600"/>
      <c r="T790" s="600"/>
      <c r="U790" s="600"/>
      <c r="V790" s="600"/>
      <c r="W790" s="600"/>
      <c r="X790" s="601"/>
      <c r="Y790" s="602">
        <v>3.3</v>
      </c>
      <c r="Z790" s="603"/>
      <c r="AA790" s="603"/>
      <c r="AB790" s="613"/>
      <c r="AC790" s="607" t="s">
        <v>776</v>
      </c>
      <c r="AD790" s="608"/>
      <c r="AE790" s="608"/>
      <c r="AF790" s="608"/>
      <c r="AG790" s="609"/>
      <c r="AH790" s="599" t="s">
        <v>805</v>
      </c>
      <c r="AI790" s="600"/>
      <c r="AJ790" s="600"/>
      <c r="AK790" s="600"/>
      <c r="AL790" s="600"/>
      <c r="AM790" s="600"/>
      <c r="AN790" s="600"/>
      <c r="AO790" s="600"/>
      <c r="AP790" s="600"/>
      <c r="AQ790" s="600"/>
      <c r="AR790" s="600"/>
      <c r="AS790" s="600"/>
      <c r="AT790" s="601"/>
      <c r="AU790" s="602">
        <v>17.600000000000001</v>
      </c>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t="s">
        <v>777</v>
      </c>
      <c r="AD791" s="608"/>
      <c r="AE791" s="608"/>
      <c r="AF791" s="608"/>
      <c r="AG791" s="609"/>
      <c r="AH791" s="599" t="s">
        <v>780</v>
      </c>
      <c r="AI791" s="600"/>
      <c r="AJ791" s="600"/>
      <c r="AK791" s="600"/>
      <c r="AL791" s="600"/>
      <c r="AM791" s="600"/>
      <c r="AN791" s="600"/>
      <c r="AO791" s="600"/>
      <c r="AP791" s="600"/>
      <c r="AQ791" s="600"/>
      <c r="AR791" s="600"/>
      <c r="AS791" s="600"/>
      <c r="AT791" s="601"/>
      <c r="AU791" s="602">
        <v>6</v>
      </c>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t="s">
        <v>778</v>
      </c>
      <c r="AD792" s="608"/>
      <c r="AE792" s="608"/>
      <c r="AF792" s="608"/>
      <c r="AG792" s="609"/>
      <c r="AH792" s="599" t="s">
        <v>781</v>
      </c>
      <c r="AI792" s="600"/>
      <c r="AJ792" s="600"/>
      <c r="AK792" s="600"/>
      <c r="AL792" s="600"/>
      <c r="AM792" s="600"/>
      <c r="AN792" s="600"/>
      <c r="AO792" s="600"/>
      <c r="AP792" s="600"/>
      <c r="AQ792" s="600"/>
      <c r="AR792" s="600"/>
      <c r="AS792" s="600"/>
      <c r="AT792" s="601"/>
      <c r="AU792" s="602">
        <v>2.1</v>
      </c>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63.3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46.500000000000007</v>
      </c>
      <c r="AV799" s="830"/>
      <c r="AW799" s="830"/>
      <c r="AX799" s="832"/>
    </row>
    <row r="800" spans="1:51" ht="24.75" customHeight="1" x14ac:dyDescent="0.15">
      <c r="A800" s="632"/>
      <c r="B800" s="633"/>
      <c r="C800" s="633"/>
      <c r="D800" s="633"/>
      <c r="E800" s="633"/>
      <c r="F800" s="634"/>
      <c r="G800" s="596" t="s">
        <v>772</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773</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782</v>
      </c>
      <c r="H802" s="672"/>
      <c r="I802" s="672"/>
      <c r="J802" s="672"/>
      <c r="K802" s="673"/>
      <c r="L802" s="665" t="s">
        <v>806</v>
      </c>
      <c r="M802" s="666"/>
      <c r="N802" s="666"/>
      <c r="O802" s="666"/>
      <c r="P802" s="666"/>
      <c r="Q802" s="666"/>
      <c r="R802" s="666"/>
      <c r="S802" s="666"/>
      <c r="T802" s="666"/>
      <c r="U802" s="666"/>
      <c r="V802" s="666"/>
      <c r="W802" s="666"/>
      <c r="X802" s="667"/>
      <c r="Y802" s="385">
        <v>4</v>
      </c>
      <c r="Z802" s="386"/>
      <c r="AA802" s="386"/>
      <c r="AB802" s="803"/>
      <c r="AC802" s="671" t="s">
        <v>782</v>
      </c>
      <c r="AD802" s="672"/>
      <c r="AE802" s="672"/>
      <c r="AF802" s="672"/>
      <c r="AG802" s="673"/>
      <c r="AH802" s="665" t="s">
        <v>806</v>
      </c>
      <c r="AI802" s="666"/>
      <c r="AJ802" s="666"/>
      <c r="AK802" s="666"/>
      <c r="AL802" s="666"/>
      <c r="AM802" s="666"/>
      <c r="AN802" s="666"/>
      <c r="AO802" s="666"/>
      <c r="AP802" s="666"/>
      <c r="AQ802" s="666"/>
      <c r="AR802" s="666"/>
      <c r="AS802" s="666"/>
      <c r="AT802" s="667"/>
      <c r="AU802" s="385">
        <v>2</v>
      </c>
      <c r="AV802" s="386"/>
      <c r="AW802" s="386"/>
      <c r="AX802" s="387"/>
      <c r="AY802">
        <f t="shared" ref="AY802:AY812" si="115">$AY$800</f>
        <v>2</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x14ac:dyDescent="0.1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4</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2</v>
      </c>
      <c r="AV812" s="830"/>
      <c r="AW812" s="830"/>
      <c r="AX812" s="832"/>
      <c r="AY812">
        <f t="shared" si="115"/>
        <v>2</v>
      </c>
    </row>
    <row r="813" spans="1:51" ht="24.75" hidden="1" customHeight="1" x14ac:dyDescent="0.15">
      <c r="A813" s="632"/>
      <c r="B813" s="633"/>
      <c r="C813" s="633"/>
      <c r="D813" s="633"/>
      <c r="E813" s="633"/>
      <c r="F813" s="634"/>
      <c r="G813" s="596" t="s">
        <v>318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319</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61.5" customHeight="1" x14ac:dyDescent="0.15">
      <c r="A845" s="370">
        <v>1</v>
      </c>
      <c r="B845" s="370">
        <v>1</v>
      </c>
      <c r="C845" s="371" t="s">
        <v>764</v>
      </c>
      <c r="D845" s="372"/>
      <c r="E845" s="372"/>
      <c r="F845" s="372"/>
      <c r="G845" s="372"/>
      <c r="H845" s="372"/>
      <c r="I845" s="373"/>
      <c r="J845" s="344" t="s">
        <v>713</v>
      </c>
      <c r="K845" s="345"/>
      <c r="L845" s="345"/>
      <c r="M845" s="345"/>
      <c r="N845" s="345"/>
      <c r="O845" s="345"/>
      <c r="P845" s="907" t="s">
        <v>765</v>
      </c>
      <c r="Q845" s="908"/>
      <c r="R845" s="908"/>
      <c r="S845" s="908"/>
      <c r="T845" s="908"/>
      <c r="U845" s="908"/>
      <c r="V845" s="908"/>
      <c r="W845" s="908"/>
      <c r="X845" s="908"/>
      <c r="Y845" s="347">
        <v>63.3</v>
      </c>
      <c r="Z845" s="348"/>
      <c r="AA845" s="348"/>
      <c r="AB845" s="349"/>
      <c r="AC845" s="902" t="s">
        <v>80</v>
      </c>
      <c r="AD845" s="903"/>
      <c r="AE845" s="903"/>
      <c r="AF845" s="903"/>
      <c r="AG845" s="903"/>
      <c r="AH845" s="366" t="s">
        <v>713</v>
      </c>
      <c r="AI845" s="367"/>
      <c r="AJ845" s="367"/>
      <c r="AK845" s="367"/>
      <c r="AL845" s="366" t="s">
        <v>713</v>
      </c>
      <c r="AM845" s="367"/>
      <c r="AN845" s="367"/>
      <c r="AO845" s="367"/>
      <c r="AP845" s="357" t="s">
        <v>713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72.75" customHeight="1" x14ac:dyDescent="0.15">
      <c r="A878" s="370">
        <v>1</v>
      </c>
      <c r="B878" s="370">
        <v>1</v>
      </c>
      <c r="C878" s="358" t="s">
        <v>769</v>
      </c>
      <c r="D878" s="343"/>
      <c r="E878" s="343"/>
      <c r="F878" s="343"/>
      <c r="G878" s="343"/>
      <c r="H878" s="343"/>
      <c r="I878" s="343"/>
      <c r="J878" s="344">
        <v>5013201000119</v>
      </c>
      <c r="K878" s="345"/>
      <c r="L878" s="345"/>
      <c r="M878" s="345"/>
      <c r="N878" s="345"/>
      <c r="O878" s="345"/>
      <c r="P878" s="907" t="s">
        <v>807</v>
      </c>
      <c r="Q878" s="908"/>
      <c r="R878" s="908"/>
      <c r="S878" s="908"/>
      <c r="T878" s="908"/>
      <c r="U878" s="908"/>
      <c r="V878" s="908"/>
      <c r="W878" s="908"/>
      <c r="X878" s="908"/>
      <c r="Y878" s="347">
        <v>46.5</v>
      </c>
      <c r="Z878" s="348"/>
      <c r="AA878" s="348"/>
      <c r="AB878" s="349"/>
      <c r="AC878" s="902" t="s">
        <v>373</v>
      </c>
      <c r="AD878" s="903"/>
      <c r="AE878" s="903"/>
      <c r="AF878" s="903"/>
      <c r="AG878" s="903"/>
      <c r="AH878" s="366" t="s">
        <v>774</v>
      </c>
      <c r="AI878" s="367"/>
      <c r="AJ878" s="367"/>
      <c r="AK878" s="367"/>
      <c r="AL878" s="354" t="s">
        <v>774</v>
      </c>
      <c r="AM878" s="355"/>
      <c r="AN878" s="355"/>
      <c r="AO878" s="356"/>
      <c r="AP878" s="357" t="s">
        <v>713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770</v>
      </c>
      <c r="D911" s="343"/>
      <c r="E911" s="343"/>
      <c r="F911" s="343"/>
      <c r="G911" s="343"/>
      <c r="H911" s="343"/>
      <c r="I911" s="343"/>
      <c r="J911" s="344">
        <v>5050005005266</v>
      </c>
      <c r="K911" s="345"/>
      <c r="L911" s="345"/>
      <c r="M911" s="345"/>
      <c r="N911" s="345"/>
      <c r="O911" s="345"/>
      <c r="P911" s="359" t="s">
        <v>783</v>
      </c>
      <c r="Q911" s="346"/>
      <c r="R911" s="346"/>
      <c r="S911" s="346"/>
      <c r="T911" s="346"/>
      <c r="U911" s="346"/>
      <c r="V911" s="346"/>
      <c r="W911" s="346"/>
      <c r="X911" s="346"/>
      <c r="Y911" s="347">
        <v>4</v>
      </c>
      <c r="Z911" s="348"/>
      <c r="AA911" s="348"/>
      <c r="AB911" s="349"/>
      <c r="AC911" s="350" t="s">
        <v>376</v>
      </c>
      <c r="AD911" s="351"/>
      <c r="AE911" s="351"/>
      <c r="AF911" s="351"/>
      <c r="AG911" s="351"/>
      <c r="AH911" s="366">
        <v>2</v>
      </c>
      <c r="AI911" s="367"/>
      <c r="AJ911" s="367"/>
      <c r="AK911" s="367"/>
      <c r="AL911" s="354">
        <v>100</v>
      </c>
      <c r="AM911" s="355"/>
      <c r="AN911" s="355"/>
      <c r="AO911" s="356"/>
      <c r="AP911" s="357" t="s">
        <v>774</v>
      </c>
      <c r="AQ911" s="357"/>
      <c r="AR911" s="357"/>
      <c r="AS911" s="357"/>
      <c r="AT911" s="357"/>
      <c r="AU911" s="357"/>
      <c r="AV911" s="357"/>
      <c r="AW911" s="357"/>
      <c r="AX911" s="357"/>
      <c r="AY911">
        <f t="shared" si="119"/>
        <v>1</v>
      </c>
    </row>
    <row r="912" spans="1:51" ht="30" customHeight="1" x14ac:dyDescent="0.15">
      <c r="A912" s="370">
        <v>2</v>
      </c>
      <c r="B912" s="370">
        <v>1</v>
      </c>
      <c r="C912" s="358" t="s">
        <v>771</v>
      </c>
      <c r="D912" s="343"/>
      <c r="E912" s="343"/>
      <c r="F912" s="343"/>
      <c r="G912" s="343"/>
      <c r="H912" s="343"/>
      <c r="I912" s="343"/>
      <c r="J912" s="344">
        <v>8012405001283</v>
      </c>
      <c r="K912" s="345"/>
      <c r="L912" s="345"/>
      <c r="M912" s="345"/>
      <c r="N912" s="345"/>
      <c r="O912" s="345"/>
      <c r="P912" s="359" t="s">
        <v>783</v>
      </c>
      <c r="Q912" s="346"/>
      <c r="R912" s="346"/>
      <c r="S912" s="346"/>
      <c r="T912" s="346"/>
      <c r="U912" s="346"/>
      <c r="V912" s="346"/>
      <c r="W912" s="346"/>
      <c r="X912" s="346"/>
      <c r="Y912" s="347">
        <v>2</v>
      </c>
      <c r="Z912" s="348"/>
      <c r="AA912" s="348"/>
      <c r="AB912" s="349"/>
      <c r="AC912" s="350" t="s">
        <v>376</v>
      </c>
      <c r="AD912" s="351"/>
      <c r="AE912" s="351"/>
      <c r="AF912" s="351"/>
      <c r="AG912" s="351"/>
      <c r="AH912" s="366">
        <v>2</v>
      </c>
      <c r="AI912" s="367"/>
      <c r="AJ912" s="367"/>
      <c r="AK912" s="367"/>
      <c r="AL912" s="354">
        <v>100</v>
      </c>
      <c r="AM912" s="355"/>
      <c r="AN912" s="355"/>
      <c r="AO912" s="356"/>
      <c r="AP912" s="357" t="s">
        <v>774</v>
      </c>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4" t="s">
        <v>327</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710</v>
      </c>
      <c r="F1110" s="369"/>
      <c r="G1110" s="369"/>
      <c r="H1110" s="369"/>
      <c r="I1110" s="369"/>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9">
    <cfRule type="expression" dxfId="2063" priority="2071">
      <formula>IF(RIGHT(TEXT(Y879,"0.#"),1)=".",FALSE,TRUE)</formula>
    </cfRule>
    <cfRule type="expression" dxfId="2062" priority="2072">
      <formula>IF(RIGHT(TEXT(Y879,"0.#"),1)=".",TRUE,FALSE)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9:AO879">
    <cfRule type="expression" dxfId="1963" priority="2073">
      <formula>IF(AND(AL879&gt;=0, RIGHT(TEXT(AL879,"0.#"),1)&lt;&gt;"."),TRUE,FALSE)</formula>
    </cfRule>
    <cfRule type="expression" dxfId="1962" priority="2074">
      <formula>IF(AND(AL879&gt;=0, RIGHT(TEXT(AL879,"0.#"),1)="."),TRUE,FALSE)</formula>
    </cfRule>
    <cfRule type="expression" dxfId="1961" priority="2075">
      <formula>IF(AND(AL879&lt;0, RIGHT(TEXT(AL879,"0.#"),1)&lt;&gt;"."),TRUE,FALSE)</formula>
    </cfRule>
    <cfRule type="expression" dxfId="1960" priority="2076">
      <formula>IF(AND(AL879&lt;0, RIGHT(TEXT(AL879,"0.#"),1)="."),TRUE,FALSE)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18" max="49" man="1"/>
    <brk id="747" max="49" man="1"/>
    <brk id="840"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746</v>
      </c>
      <c r="R8" s="13" t="str">
        <f t="shared" si="3"/>
        <v>その他</v>
      </c>
      <c r="S8" s="13" t="str">
        <f t="shared" si="4"/>
        <v>直接実施、委託・請負、その他</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直接実施、委託・請負、その他</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t="s">
        <v>746</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子ども・若者育成支援</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347</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3"/>
      <c r="Z2" s="827"/>
      <c r="AA2" s="828"/>
      <c r="AB2" s="1027" t="s">
        <v>11</v>
      </c>
      <c r="AC2" s="1028"/>
      <c r="AD2" s="1029"/>
      <c r="AE2" s="1033" t="s">
        <v>387</v>
      </c>
      <c r="AF2" s="1033"/>
      <c r="AG2" s="1033"/>
      <c r="AH2" s="1033"/>
      <c r="AI2" s="1033" t="s">
        <v>409</v>
      </c>
      <c r="AJ2" s="1033"/>
      <c r="AK2" s="1033"/>
      <c r="AL2" s="559"/>
      <c r="AM2" s="1033" t="s">
        <v>506</v>
      </c>
      <c r="AN2" s="1033"/>
      <c r="AO2" s="1033"/>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4"/>
      <c r="Z3" s="1025"/>
      <c r="AA3" s="1026"/>
      <c r="AB3" s="1030"/>
      <c r="AC3" s="1031"/>
      <c r="AD3" s="1032"/>
      <c r="AE3" s="918"/>
      <c r="AF3" s="918"/>
      <c r="AG3" s="918"/>
      <c r="AH3" s="918"/>
      <c r="AI3" s="918"/>
      <c r="AJ3" s="918"/>
      <c r="AK3" s="918"/>
      <c r="AL3" s="410"/>
      <c r="AM3" s="918"/>
      <c r="AN3" s="918"/>
      <c r="AO3" s="918"/>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0"/>
      <c r="I4" s="1000"/>
      <c r="J4" s="1000"/>
      <c r="K4" s="1000"/>
      <c r="L4" s="1000"/>
      <c r="M4" s="1000"/>
      <c r="N4" s="1000"/>
      <c r="O4" s="1001"/>
      <c r="P4" s="108"/>
      <c r="Q4" s="1008"/>
      <c r="R4" s="1008"/>
      <c r="S4" s="1008"/>
      <c r="T4" s="1008"/>
      <c r="U4" s="1008"/>
      <c r="V4" s="1008"/>
      <c r="W4" s="1008"/>
      <c r="X4" s="1009"/>
      <c r="Y4" s="1018" t="s">
        <v>12</v>
      </c>
      <c r="Z4" s="1019"/>
      <c r="AA4" s="1020"/>
      <c r="AB4" s="463"/>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49" t="s">
        <v>54</v>
      </c>
      <c r="Z5" s="1015"/>
      <c r="AA5" s="1016"/>
      <c r="AB5" s="525"/>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347</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3"/>
      <c r="Z9" s="827"/>
      <c r="AA9" s="828"/>
      <c r="AB9" s="1027" t="s">
        <v>11</v>
      </c>
      <c r="AC9" s="1028"/>
      <c r="AD9" s="1029"/>
      <c r="AE9" s="1033" t="s">
        <v>387</v>
      </c>
      <c r="AF9" s="1033"/>
      <c r="AG9" s="1033"/>
      <c r="AH9" s="1033"/>
      <c r="AI9" s="1033" t="s">
        <v>409</v>
      </c>
      <c r="AJ9" s="1033"/>
      <c r="AK9" s="1033"/>
      <c r="AL9" s="559"/>
      <c r="AM9" s="1033" t="s">
        <v>506</v>
      </c>
      <c r="AN9" s="1033"/>
      <c r="AO9" s="1033"/>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4"/>
      <c r="Z10" s="1025"/>
      <c r="AA10" s="1026"/>
      <c r="AB10" s="1030"/>
      <c r="AC10" s="1031"/>
      <c r="AD10" s="1032"/>
      <c r="AE10" s="918"/>
      <c r="AF10" s="918"/>
      <c r="AG10" s="918"/>
      <c r="AH10" s="918"/>
      <c r="AI10" s="918"/>
      <c r="AJ10" s="918"/>
      <c r="AK10" s="918"/>
      <c r="AL10" s="410"/>
      <c r="AM10" s="918"/>
      <c r="AN10" s="918"/>
      <c r="AO10" s="918"/>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3"/>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49" t="s">
        <v>54</v>
      </c>
      <c r="Z12" s="1015"/>
      <c r="AA12" s="1016"/>
      <c r="AB12" s="525"/>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347</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3"/>
      <c r="Z16" s="827"/>
      <c r="AA16" s="828"/>
      <c r="AB16" s="1027" t="s">
        <v>11</v>
      </c>
      <c r="AC16" s="1028"/>
      <c r="AD16" s="1029"/>
      <c r="AE16" s="1033" t="s">
        <v>387</v>
      </c>
      <c r="AF16" s="1033"/>
      <c r="AG16" s="1033"/>
      <c r="AH16" s="1033"/>
      <c r="AI16" s="1033" t="s">
        <v>409</v>
      </c>
      <c r="AJ16" s="1033"/>
      <c r="AK16" s="1033"/>
      <c r="AL16" s="559"/>
      <c r="AM16" s="1033" t="s">
        <v>506</v>
      </c>
      <c r="AN16" s="1033"/>
      <c r="AO16" s="1033"/>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4"/>
      <c r="Z17" s="1025"/>
      <c r="AA17" s="1026"/>
      <c r="AB17" s="1030"/>
      <c r="AC17" s="1031"/>
      <c r="AD17" s="1032"/>
      <c r="AE17" s="918"/>
      <c r="AF17" s="918"/>
      <c r="AG17" s="918"/>
      <c r="AH17" s="918"/>
      <c r="AI17" s="918"/>
      <c r="AJ17" s="918"/>
      <c r="AK17" s="918"/>
      <c r="AL17" s="410"/>
      <c r="AM17" s="918"/>
      <c r="AN17" s="918"/>
      <c r="AO17" s="918"/>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3"/>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49" t="s">
        <v>54</v>
      </c>
      <c r="Z19" s="1015"/>
      <c r="AA19" s="1016"/>
      <c r="AB19" s="525"/>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347</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3"/>
      <c r="Z23" s="827"/>
      <c r="AA23" s="828"/>
      <c r="AB23" s="1027" t="s">
        <v>11</v>
      </c>
      <c r="AC23" s="1028"/>
      <c r="AD23" s="1029"/>
      <c r="AE23" s="1033" t="s">
        <v>387</v>
      </c>
      <c r="AF23" s="1033"/>
      <c r="AG23" s="1033"/>
      <c r="AH23" s="1033"/>
      <c r="AI23" s="1033" t="s">
        <v>409</v>
      </c>
      <c r="AJ23" s="1033"/>
      <c r="AK23" s="1033"/>
      <c r="AL23" s="559"/>
      <c r="AM23" s="1033" t="s">
        <v>506</v>
      </c>
      <c r="AN23" s="1033"/>
      <c r="AO23" s="1033"/>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4"/>
      <c r="Z24" s="1025"/>
      <c r="AA24" s="1026"/>
      <c r="AB24" s="1030"/>
      <c r="AC24" s="1031"/>
      <c r="AD24" s="1032"/>
      <c r="AE24" s="918"/>
      <c r="AF24" s="918"/>
      <c r="AG24" s="918"/>
      <c r="AH24" s="918"/>
      <c r="AI24" s="918"/>
      <c r="AJ24" s="918"/>
      <c r="AK24" s="918"/>
      <c r="AL24" s="410"/>
      <c r="AM24" s="918"/>
      <c r="AN24" s="918"/>
      <c r="AO24" s="918"/>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3"/>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49" t="s">
        <v>54</v>
      </c>
      <c r="Z26" s="1015"/>
      <c r="AA26" s="1016"/>
      <c r="AB26" s="525"/>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347</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3"/>
      <c r="Z30" s="827"/>
      <c r="AA30" s="828"/>
      <c r="AB30" s="1027" t="s">
        <v>11</v>
      </c>
      <c r="AC30" s="1028"/>
      <c r="AD30" s="1029"/>
      <c r="AE30" s="1033" t="s">
        <v>387</v>
      </c>
      <c r="AF30" s="1033"/>
      <c r="AG30" s="1033"/>
      <c r="AH30" s="1033"/>
      <c r="AI30" s="1033" t="s">
        <v>409</v>
      </c>
      <c r="AJ30" s="1033"/>
      <c r="AK30" s="1033"/>
      <c r="AL30" s="559"/>
      <c r="AM30" s="1033" t="s">
        <v>506</v>
      </c>
      <c r="AN30" s="1033"/>
      <c r="AO30" s="1033"/>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4"/>
      <c r="Z31" s="1025"/>
      <c r="AA31" s="1026"/>
      <c r="AB31" s="1030"/>
      <c r="AC31" s="1031"/>
      <c r="AD31" s="1032"/>
      <c r="AE31" s="918"/>
      <c r="AF31" s="918"/>
      <c r="AG31" s="918"/>
      <c r="AH31" s="918"/>
      <c r="AI31" s="918"/>
      <c r="AJ31" s="918"/>
      <c r="AK31" s="918"/>
      <c r="AL31" s="410"/>
      <c r="AM31" s="918"/>
      <c r="AN31" s="918"/>
      <c r="AO31" s="918"/>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3"/>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49" t="s">
        <v>54</v>
      </c>
      <c r="Z33" s="1015"/>
      <c r="AA33" s="1016"/>
      <c r="AB33" s="525"/>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347</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3"/>
      <c r="Z37" s="827"/>
      <c r="AA37" s="828"/>
      <c r="AB37" s="1027" t="s">
        <v>11</v>
      </c>
      <c r="AC37" s="1028"/>
      <c r="AD37" s="1029"/>
      <c r="AE37" s="1033" t="s">
        <v>387</v>
      </c>
      <c r="AF37" s="1033"/>
      <c r="AG37" s="1033"/>
      <c r="AH37" s="1033"/>
      <c r="AI37" s="1033" t="s">
        <v>409</v>
      </c>
      <c r="AJ37" s="1033"/>
      <c r="AK37" s="1033"/>
      <c r="AL37" s="559"/>
      <c r="AM37" s="1033" t="s">
        <v>506</v>
      </c>
      <c r="AN37" s="1033"/>
      <c r="AO37" s="1033"/>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4"/>
      <c r="Z38" s="1025"/>
      <c r="AA38" s="1026"/>
      <c r="AB38" s="1030"/>
      <c r="AC38" s="1031"/>
      <c r="AD38" s="1032"/>
      <c r="AE38" s="918"/>
      <c r="AF38" s="918"/>
      <c r="AG38" s="918"/>
      <c r="AH38" s="918"/>
      <c r="AI38" s="918"/>
      <c r="AJ38" s="918"/>
      <c r="AK38" s="918"/>
      <c r="AL38" s="410"/>
      <c r="AM38" s="918"/>
      <c r="AN38" s="918"/>
      <c r="AO38" s="918"/>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3"/>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49" t="s">
        <v>54</v>
      </c>
      <c r="Z40" s="1015"/>
      <c r="AA40" s="1016"/>
      <c r="AB40" s="525"/>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347</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3"/>
      <c r="Z44" s="827"/>
      <c r="AA44" s="828"/>
      <c r="AB44" s="1027" t="s">
        <v>11</v>
      </c>
      <c r="AC44" s="1028"/>
      <c r="AD44" s="1029"/>
      <c r="AE44" s="1033" t="s">
        <v>387</v>
      </c>
      <c r="AF44" s="1033"/>
      <c r="AG44" s="1033"/>
      <c r="AH44" s="1033"/>
      <c r="AI44" s="1033" t="s">
        <v>409</v>
      </c>
      <c r="AJ44" s="1033"/>
      <c r="AK44" s="1033"/>
      <c r="AL44" s="559"/>
      <c r="AM44" s="1033" t="s">
        <v>506</v>
      </c>
      <c r="AN44" s="1033"/>
      <c r="AO44" s="1033"/>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4"/>
      <c r="Z45" s="1025"/>
      <c r="AA45" s="1026"/>
      <c r="AB45" s="1030"/>
      <c r="AC45" s="1031"/>
      <c r="AD45" s="1032"/>
      <c r="AE45" s="918"/>
      <c r="AF45" s="918"/>
      <c r="AG45" s="918"/>
      <c r="AH45" s="918"/>
      <c r="AI45" s="918"/>
      <c r="AJ45" s="918"/>
      <c r="AK45" s="918"/>
      <c r="AL45" s="410"/>
      <c r="AM45" s="918"/>
      <c r="AN45" s="918"/>
      <c r="AO45" s="918"/>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3"/>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49" t="s">
        <v>54</v>
      </c>
      <c r="Z47" s="1015"/>
      <c r="AA47" s="1016"/>
      <c r="AB47" s="525"/>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347</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3"/>
      <c r="Z51" s="827"/>
      <c r="AA51" s="828"/>
      <c r="AB51" s="559" t="s">
        <v>11</v>
      </c>
      <c r="AC51" s="1028"/>
      <c r="AD51" s="1029"/>
      <c r="AE51" s="1033" t="s">
        <v>387</v>
      </c>
      <c r="AF51" s="1033"/>
      <c r="AG51" s="1033"/>
      <c r="AH51" s="1033"/>
      <c r="AI51" s="1033" t="s">
        <v>409</v>
      </c>
      <c r="AJ51" s="1033"/>
      <c r="AK51" s="1033"/>
      <c r="AL51" s="559"/>
      <c r="AM51" s="1033" t="s">
        <v>506</v>
      </c>
      <c r="AN51" s="1033"/>
      <c r="AO51" s="1033"/>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4"/>
      <c r="Z52" s="1025"/>
      <c r="AA52" s="1026"/>
      <c r="AB52" s="1030"/>
      <c r="AC52" s="1031"/>
      <c r="AD52" s="1032"/>
      <c r="AE52" s="918"/>
      <c r="AF52" s="918"/>
      <c r="AG52" s="918"/>
      <c r="AH52" s="918"/>
      <c r="AI52" s="918"/>
      <c r="AJ52" s="918"/>
      <c r="AK52" s="918"/>
      <c r="AL52" s="410"/>
      <c r="AM52" s="918"/>
      <c r="AN52" s="918"/>
      <c r="AO52" s="918"/>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3"/>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49" t="s">
        <v>54</v>
      </c>
      <c r="Z54" s="1015"/>
      <c r="AA54" s="1016"/>
      <c r="AB54" s="525"/>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347</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3"/>
      <c r="Z58" s="827"/>
      <c r="AA58" s="828"/>
      <c r="AB58" s="1027" t="s">
        <v>11</v>
      </c>
      <c r="AC58" s="1028"/>
      <c r="AD58" s="1029"/>
      <c r="AE58" s="1033" t="s">
        <v>387</v>
      </c>
      <c r="AF58" s="1033"/>
      <c r="AG58" s="1033"/>
      <c r="AH58" s="1033"/>
      <c r="AI58" s="1033" t="s">
        <v>409</v>
      </c>
      <c r="AJ58" s="1033"/>
      <c r="AK58" s="1033"/>
      <c r="AL58" s="559"/>
      <c r="AM58" s="1033" t="s">
        <v>506</v>
      </c>
      <c r="AN58" s="1033"/>
      <c r="AO58" s="1033"/>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4"/>
      <c r="Z59" s="1025"/>
      <c r="AA59" s="1026"/>
      <c r="AB59" s="1030"/>
      <c r="AC59" s="1031"/>
      <c r="AD59" s="1032"/>
      <c r="AE59" s="918"/>
      <c r="AF59" s="918"/>
      <c r="AG59" s="918"/>
      <c r="AH59" s="918"/>
      <c r="AI59" s="918"/>
      <c r="AJ59" s="918"/>
      <c r="AK59" s="918"/>
      <c r="AL59" s="410"/>
      <c r="AM59" s="918"/>
      <c r="AN59" s="918"/>
      <c r="AO59" s="918"/>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3"/>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49" t="s">
        <v>54</v>
      </c>
      <c r="Z61" s="1015"/>
      <c r="AA61" s="1016"/>
      <c r="AB61" s="525"/>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347</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3"/>
      <c r="Z65" s="827"/>
      <c r="AA65" s="828"/>
      <c r="AB65" s="1027" t="s">
        <v>11</v>
      </c>
      <c r="AC65" s="1028"/>
      <c r="AD65" s="1029"/>
      <c r="AE65" s="1033" t="s">
        <v>387</v>
      </c>
      <c r="AF65" s="1033"/>
      <c r="AG65" s="1033"/>
      <c r="AH65" s="1033"/>
      <c r="AI65" s="1033" t="s">
        <v>409</v>
      </c>
      <c r="AJ65" s="1033"/>
      <c r="AK65" s="1033"/>
      <c r="AL65" s="559"/>
      <c r="AM65" s="1033" t="s">
        <v>506</v>
      </c>
      <c r="AN65" s="1033"/>
      <c r="AO65" s="1033"/>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4"/>
      <c r="Z66" s="1025"/>
      <c r="AA66" s="1026"/>
      <c r="AB66" s="1030"/>
      <c r="AC66" s="1031"/>
      <c r="AD66" s="1032"/>
      <c r="AE66" s="918"/>
      <c r="AF66" s="918"/>
      <c r="AG66" s="918"/>
      <c r="AH66" s="918"/>
      <c r="AI66" s="918"/>
      <c r="AJ66" s="918"/>
      <c r="AK66" s="918"/>
      <c r="AL66" s="410"/>
      <c r="AM66" s="918"/>
      <c r="AN66" s="918"/>
      <c r="AO66" s="918"/>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3"/>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49" t="s">
        <v>54</v>
      </c>
      <c r="Z68" s="1015"/>
      <c r="AA68" s="1016"/>
      <c r="AB68" s="525"/>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49" t="s">
        <v>13</v>
      </c>
      <c r="Z69" s="1015"/>
      <c r="AA69" s="1016"/>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6" t="s">
        <v>363</v>
      </c>
      <c r="H2" s="597"/>
      <c r="I2" s="597"/>
      <c r="J2" s="597"/>
      <c r="K2" s="597"/>
      <c r="L2" s="597"/>
      <c r="M2" s="597"/>
      <c r="N2" s="597"/>
      <c r="O2" s="597"/>
      <c r="P2" s="597"/>
      <c r="Q2" s="597"/>
      <c r="R2" s="597"/>
      <c r="S2" s="597"/>
      <c r="T2" s="597"/>
      <c r="U2" s="597"/>
      <c r="V2" s="597"/>
      <c r="W2" s="597"/>
      <c r="X2" s="597"/>
      <c r="Y2" s="597"/>
      <c r="Z2" s="597"/>
      <c r="AA2" s="597"/>
      <c r="AB2" s="598"/>
      <c r="AC2" s="596" t="s">
        <v>365</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6"/>
      <c r="B15" s="1047"/>
      <c r="C15" s="1047"/>
      <c r="D15" s="1047"/>
      <c r="E15" s="1047"/>
      <c r="F15" s="1048"/>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6"/>
      <c r="B16" s="1047"/>
      <c r="C16" s="1047"/>
      <c r="D16" s="1047"/>
      <c r="E16" s="1047"/>
      <c r="F16" s="1048"/>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6"/>
      <c r="B28" s="1047"/>
      <c r="C28" s="1047"/>
      <c r="D28" s="1047"/>
      <c r="E28" s="1047"/>
      <c r="F28" s="1048"/>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6"/>
      <c r="B29" s="1047"/>
      <c r="C29" s="1047"/>
      <c r="D29" s="1047"/>
      <c r="E29" s="1047"/>
      <c r="F29" s="1048"/>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6"/>
      <c r="B41" s="1047"/>
      <c r="C41" s="1047"/>
      <c r="D41" s="1047"/>
      <c r="E41" s="1047"/>
      <c r="F41" s="1048"/>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6"/>
      <c r="B42" s="1047"/>
      <c r="C42" s="1047"/>
      <c r="D42" s="1047"/>
      <c r="E42" s="1047"/>
      <c r="F42" s="1048"/>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6"/>
      <c r="B56" s="1047"/>
      <c r="C56" s="1047"/>
      <c r="D56" s="1047"/>
      <c r="E56" s="1047"/>
      <c r="F56" s="1048"/>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6"/>
      <c r="B68" s="1047"/>
      <c r="C68" s="1047"/>
      <c r="D68" s="1047"/>
      <c r="E68" s="1047"/>
      <c r="F68" s="1048"/>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6"/>
      <c r="B69" s="1047"/>
      <c r="C69" s="1047"/>
      <c r="D69" s="1047"/>
      <c r="E69" s="1047"/>
      <c r="F69" s="1048"/>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6"/>
      <c r="B81" s="1047"/>
      <c r="C81" s="1047"/>
      <c r="D81" s="1047"/>
      <c r="E81" s="1047"/>
      <c r="F81" s="1048"/>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6"/>
      <c r="B82" s="1047"/>
      <c r="C82" s="1047"/>
      <c r="D82" s="1047"/>
      <c r="E82" s="1047"/>
      <c r="F82" s="1048"/>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6"/>
      <c r="B94" s="1047"/>
      <c r="C94" s="1047"/>
      <c r="D94" s="1047"/>
      <c r="E94" s="1047"/>
      <c r="F94" s="1048"/>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6"/>
      <c r="B95" s="1047"/>
      <c r="C95" s="1047"/>
      <c r="D95" s="1047"/>
      <c r="E95" s="1047"/>
      <c r="F95" s="1048"/>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6"/>
      <c r="B109" s="1047"/>
      <c r="C109" s="1047"/>
      <c r="D109" s="1047"/>
      <c r="E109" s="1047"/>
      <c r="F109" s="1048"/>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6"/>
      <c r="B121" s="1047"/>
      <c r="C121" s="1047"/>
      <c r="D121" s="1047"/>
      <c r="E121" s="1047"/>
      <c r="F121" s="1048"/>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6"/>
      <c r="B122" s="1047"/>
      <c r="C122" s="1047"/>
      <c r="D122" s="1047"/>
      <c r="E122" s="1047"/>
      <c r="F122" s="1048"/>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6"/>
      <c r="B134" s="1047"/>
      <c r="C134" s="1047"/>
      <c r="D134" s="1047"/>
      <c r="E134" s="1047"/>
      <c r="F134" s="1048"/>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6"/>
      <c r="B135" s="1047"/>
      <c r="C135" s="1047"/>
      <c r="D135" s="1047"/>
      <c r="E135" s="1047"/>
      <c r="F135" s="1048"/>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6"/>
      <c r="B147" s="1047"/>
      <c r="C147" s="1047"/>
      <c r="D147" s="1047"/>
      <c r="E147" s="1047"/>
      <c r="F147" s="1048"/>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6"/>
      <c r="B148" s="1047"/>
      <c r="C148" s="1047"/>
      <c r="D148" s="1047"/>
      <c r="E148" s="1047"/>
      <c r="F148" s="1048"/>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6"/>
      <c r="B162" s="1047"/>
      <c r="C162" s="1047"/>
      <c r="D162" s="1047"/>
      <c r="E162" s="1047"/>
      <c r="F162" s="1048"/>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6"/>
      <c r="B174" s="1047"/>
      <c r="C174" s="1047"/>
      <c r="D174" s="1047"/>
      <c r="E174" s="1047"/>
      <c r="F174" s="1048"/>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6"/>
      <c r="B175" s="1047"/>
      <c r="C175" s="1047"/>
      <c r="D175" s="1047"/>
      <c r="E175" s="1047"/>
      <c r="F175" s="1048"/>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6"/>
      <c r="B187" s="1047"/>
      <c r="C187" s="1047"/>
      <c r="D187" s="1047"/>
      <c r="E187" s="1047"/>
      <c r="F187" s="1048"/>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6"/>
      <c r="B188" s="1047"/>
      <c r="C188" s="1047"/>
      <c r="D188" s="1047"/>
      <c r="E188" s="1047"/>
      <c r="F188" s="1048"/>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6"/>
      <c r="B200" s="1047"/>
      <c r="C200" s="1047"/>
      <c r="D200" s="1047"/>
      <c r="E200" s="1047"/>
      <c r="F200" s="1048"/>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6"/>
      <c r="B201" s="1047"/>
      <c r="C201" s="1047"/>
      <c r="D201" s="1047"/>
      <c r="E201" s="1047"/>
      <c r="F201" s="1048"/>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6"/>
      <c r="B215" s="1047"/>
      <c r="C215" s="1047"/>
      <c r="D215" s="1047"/>
      <c r="E215" s="1047"/>
      <c r="F215" s="1048"/>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6"/>
      <c r="B227" s="1047"/>
      <c r="C227" s="1047"/>
      <c r="D227" s="1047"/>
      <c r="E227" s="1047"/>
      <c r="F227" s="1048"/>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6"/>
      <c r="B228" s="1047"/>
      <c r="C228" s="1047"/>
      <c r="D228" s="1047"/>
      <c r="E228" s="1047"/>
      <c r="F228" s="1048"/>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6"/>
      <c r="B240" s="1047"/>
      <c r="C240" s="1047"/>
      <c r="D240" s="1047"/>
      <c r="E240" s="1047"/>
      <c r="F240" s="1048"/>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6"/>
      <c r="B241" s="1047"/>
      <c r="C241" s="1047"/>
      <c r="D241" s="1047"/>
      <c r="E241" s="1047"/>
      <c r="F241" s="1048"/>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6"/>
      <c r="B253" s="1047"/>
      <c r="C253" s="1047"/>
      <c r="D253" s="1047"/>
      <c r="E253" s="1047"/>
      <c r="F253" s="1048"/>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6"/>
      <c r="B254" s="1047"/>
      <c r="C254" s="1047"/>
      <c r="D254" s="1047"/>
      <c r="E254" s="1047"/>
      <c r="F254" s="1048"/>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2021-09-22T07:20:23Z</cp:lastPrinted>
  <dcterms:created xsi:type="dcterms:W3CDTF">2012-03-13T00:50:25Z</dcterms:created>
  <dcterms:modified xsi:type="dcterms:W3CDTF">2021-09-22T07:20:30Z</dcterms:modified>
</cp:coreProperties>
</file>