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30390" yWindow="0" windowWidth="28800" windowHeight="12720" firstSheet="1" activeTab="1"/>
  </bookViews>
  <sheets>
    <sheet name="1億円以上の事業_0309" sheetId="39" state="hidden" r:id="rId1"/>
    <sheet name="様式2_R2新規事業" sheetId="37" r:id="rId2"/>
  </sheets>
  <definedNames>
    <definedName name="_xlnm._FilterDatabase" localSheetId="0" hidden="1">'1億円以上の事業_0309'!$A$11:$BJ$542</definedName>
    <definedName name="_xlnm._FilterDatabase" localSheetId="1" hidden="1">様式2_R2新規事業!$A$8:$AE$57</definedName>
    <definedName name="_xlnm.Database" localSheetId="0">#REF!</definedName>
    <definedName name="_xlnm.Database">#REF!</definedName>
    <definedName name="Database2" localSheetId="0">#REF!</definedName>
    <definedName name="Database2">#REF!</definedName>
    <definedName name="_xlnm.Print_Area" localSheetId="0">'1億円以上の事業_0309'!$A$1:$BJ$565</definedName>
    <definedName name="_xlnm.Print_Area" localSheetId="1">様式2_R2新規事業!$A$1:$AE$57</definedName>
    <definedName name="_xlnm.Print_Titles" localSheetId="1">様式2_R2新規事業!$4:$7</definedName>
    <definedName name="歳出データ" localSheetId="0">#REF!</definedName>
    <definedName name="歳出データ">#REF!</definedName>
    <definedName name="所見in" localSheetId="0">#REF!</definedName>
    <definedName name="所見in">#REF!</definedName>
  </definedNames>
  <calcPr calcId="162913"/>
</workbook>
</file>

<file path=xl/calcChain.xml><?xml version="1.0" encoding="utf-8"?>
<calcChain xmlns="http://schemas.openxmlformats.org/spreadsheetml/2006/main">
  <c r="X539" i="39" l="1"/>
  <c r="G537" i="39"/>
  <c r="G540" i="39" s="1"/>
  <c r="G565" i="39" s="1"/>
  <c r="N565" i="39"/>
  <c r="J565" i="39"/>
  <c r="Z563" i="39"/>
  <c r="Y563" i="39"/>
  <c r="X563" i="39"/>
  <c r="W563" i="39"/>
  <c r="V563" i="39"/>
  <c r="U563" i="39"/>
  <c r="T563" i="39"/>
  <c r="S563" i="39"/>
  <c r="R563" i="39"/>
  <c r="Q563" i="39"/>
  <c r="P563" i="39"/>
  <c r="O563" i="39"/>
  <c r="N563" i="39"/>
  <c r="M563" i="39"/>
  <c r="L563" i="39"/>
  <c r="K563" i="39"/>
  <c r="J563" i="39"/>
  <c r="I563" i="39"/>
  <c r="H563" i="39"/>
  <c r="G563" i="39"/>
  <c r="F563" i="39"/>
  <c r="Z560" i="39"/>
  <c r="X560" i="39"/>
  <c r="W560" i="39"/>
  <c r="P560" i="39"/>
  <c r="N560" i="39"/>
  <c r="J560" i="39"/>
  <c r="I560" i="39"/>
  <c r="H560" i="39"/>
  <c r="G560" i="39"/>
  <c r="F560" i="39"/>
  <c r="Z559" i="39"/>
  <c r="X559" i="39"/>
  <c r="W559" i="39"/>
  <c r="P559" i="39"/>
  <c r="N559" i="39"/>
  <c r="J559" i="39"/>
  <c r="I559" i="39"/>
  <c r="H559" i="39"/>
  <c r="G559" i="39"/>
  <c r="F559" i="39"/>
  <c r="Z558" i="39"/>
  <c r="X558" i="39"/>
  <c r="W558" i="39"/>
  <c r="P558" i="39"/>
  <c r="N558" i="39"/>
  <c r="J558" i="39"/>
  <c r="I558" i="39"/>
  <c r="H558" i="39"/>
  <c r="G558" i="39"/>
  <c r="F558" i="39"/>
  <c r="Z557" i="39"/>
  <c r="X557" i="39"/>
  <c r="W557" i="39"/>
  <c r="P557" i="39"/>
  <c r="N557" i="39"/>
  <c r="J557" i="39"/>
  <c r="I557" i="39"/>
  <c r="H557" i="39"/>
  <c r="G557" i="39"/>
  <c r="F557" i="39"/>
  <c r="Z556" i="39"/>
  <c r="X556" i="39"/>
  <c r="W556" i="39"/>
  <c r="P556" i="39"/>
  <c r="N556" i="39"/>
  <c r="J556" i="39"/>
  <c r="I556" i="39"/>
  <c r="H556" i="39"/>
  <c r="G556" i="39"/>
  <c r="F556" i="39"/>
  <c r="BF555" i="39"/>
  <c r="Z555" i="39"/>
  <c r="X555" i="39"/>
  <c r="W555" i="39"/>
  <c r="P555" i="39"/>
  <c r="N555" i="39"/>
  <c r="J555" i="39"/>
  <c r="I555" i="39"/>
  <c r="H555" i="39"/>
  <c r="G555" i="39"/>
  <c r="F555" i="39"/>
  <c r="BF554" i="39"/>
  <c r="Z554" i="39"/>
  <c r="X554" i="39"/>
  <c r="W554" i="39"/>
  <c r="P554" i="39"/>
  <c r="N554" i="39"/>
  <c r="J554" i="39"/>
  <c r="I554" i="39"/>
  <c r="H554" i="39"/>
  <c r="G554" i="39"/>
  <c r="F554" i="39"/>
  <c r="BF553" i="39"/>
  <c r="Z553" i="39"/>
  <c r="X553" i="39"/>
  <c r="W553" i="39"/>
  <c r="P553" i="39"/>
  <c r="N553" i="39"/>
  <c r="J553" i="39"/>
  <c r="I553" i="39"/>
  <c r="H553" i="39"/>
  <c r="G553" i="39"/>
  <c r="F553" i="39"/>
  <c r="BF552" i="39"/>
  <c r="AF552" i="39"/>
  <c r="Z552" i="39"/>
  <c r="X552" i="39"/>
  <c r="W552" i="39"/>
  <c r="P552" i="39"/>
  <c r="N552" i="39"/>
  <c r="J552" i="39"/>
  <c r="I552" i="39"/>
  <c r="H552" i="39"/>
  <c r="G552" i="39"/>
  <c r="F552" i="39"/>
  <c r="BF551" i="39"/>
  <c r="AG551" i="39"/>
  <c r="AF551" i="39"/>
  <c r="Z551" i="39"/>
  <c r="X551" i="39"/>
  <c r="W551" i="39"/>
  <c r="T551" i="39"/>
  <c r="P551" i="39"/>
  <c r="N551" i="39"/>
  <c r="J551" i="39"/>
  <c r="I551" i="39"/>
  <c r="H551" i="39"/>
  <c r="G551" i="39"/>
  <c r="F551" i="39"/>
  <c r="BF550" i="39"/>
  <c r="AG550" i="39"/>
  <c r="AF550" i="39"/>
  <c r="Z550" i="39"/>
  <c r="X550" i="39"/>
  <c r="W550" i="39"/>
  <c r="T550" i="39"/>
  <c r="P550" i="39"/>
  <c r="N550" i="39"/>
  <c r="J550" i="39"/>
  <c r="I550" i="39"/>
  <c r="H550" i="39"/>
  <c r="G550" i="39"/>
  <c r="F550" i="39"/>
  <c r="BF549" i="39"/>
  <c r="AG549" i="39"/>
  <c r="AF549" i="39"/>
  <c r="Z549" i="39"/>
  <c r="X549" i="39"/>
  <c r="W549" i="39"/>
  <c r="T549" i="39"/>
  <c r="P549" i="39"/>
  <c r="N549" i="39"/>
  <c r="J549" i="39"/>
  <c r="I549" i="39"/>
  <c r="H549" i="39"/>
  <c r="G549" i="39"/>
  <c r="F549" i="39"/>
  <c r="BF548" i="39"/>
  <c r="AG548" i="39"/>
  <c r="AF548" i="39"/>
  <c r="Z548" i="39"/>
  <c r="X548" i="39"/>
  <c r="W548" i="39"/>
  <c r="T548" i="39"/>
  <c r="P548" i="39"/>
  <c r="N548" i="39"/>
  <c r="J548" i="39"/>
  <c r="I548" i="39"/>
  <c r="H548" i="39"/>
  <c r="G548" i="39"/>
  <c r="F548" i="39"/>
  <c r="BF547" i="39"/>
  <c r="AG547" i="39"/>
  <c r="AF547" i="39"/>
  <c r="Z547" i="39"/>
  <c r="X547" i="39"/>
  <c r="W547" i="39"/>
  <c r="T547" i="39"/>
  <c r="P547" i="39"/>
  <c r="N547" i="39"/>
  <c r="J547" i="39"/>
  <c r="I547" i="39"/>
  <c r="H547" i="39"/>
  <c r="G547" i="39"/>
  <c r="F547" i="39"/>
  <c r="BF546" i="39"/>
  <c r="AG546" i="39"/>
  <c r="AF546" i="39"/>
  <c r="Z546" i="39"/>
  <c r="X546" i="39"/>
  <c r="W546" i="39"/>
  <c r="T546" i="39"/>
  <c r="P546" i="39"/>
  <c r="N546" i="39"/>
  <c r="J546" i="39"/>
  <c r="I546" i="39"/>
  <c r="H546" i="39"/>
  <c r="G546" i="39"/>
  <c r="F546" i="39"/>
  <c r="BF545" i="39"/>
  <c r="AG545" i="39"/>
  <c r="AF545" i="39"/>
  <c r="Z545" i="39"/>
  <c r="X545" i="39"/>
  <c r="W545" i="39"/>
  <c r="T545" i="39"/>
  <c r="P545" i="39"/>
  <c r="N545" i="39"/>
  <c r="J545" i="39"/>
  <c r="I545" i="39"/>
  <c r="H545" i="39"/>
  <c r="G545" i="39"/>
  <c r="F545" i="39"/>
  <c r="N542" i="39"/>
  <c r="G542" i="39"/>
  <c r="N541" i="39"/>
  <c r="G541" i="39"/>
  <c r="N540" i="39"/>
  <c r="Y539" i="39"/>
  <c r="Y542" i="39" s="1"/>
  <c r="W539" i="39"/>
  <c r="W542" i="39" s="1"/>
  <c r="M539" i="39"/>
  <c r="M542" i="39" s="1"/>
  <c r="K539" i="39"/>
  <c r="K542" i="39" s="1"/>
  <c r="Y538" i="39"/>
  <c r="Y541" i="39" s="1"/>
  <c r="X538" i="39"/>
  <c r="AA538" i="39" s="1"/>
  <c r="W538" i="39"/>
  <c r="W541" i="39" s="1"/>
  <c r="S538" i="39"/>
  <c r="S541" i="39" s="1"/>
  <c r="R538" i="39"/>
  <c r="R541" i="39" s="1"/>
  <c r="P538" i="39"/>
  <c r="P541" i="39" s="1"/>
  <c r="M538" i="39"/>
  <c r="M541" i="39" s="1"/>
  <c r="L538" i="39"/>
  <c r="L541" i="39" s="1"/>
  <c r="K538" i="39"/>
  <c r="K541" i="39" s="1"/>
  <c r="J538" i="39"/>
  <c r="J541" i="39" s="1"/>
  <c r="F538" i="39"/>
  <c r="F541" i="39" s="1"/>
  <c r="H541" i="39" s="1"/>
  <c r="Y537" i="39"/>
  <c r="Y540" i="39" s="1"/>
  <c r="W537" i="39"/>
  <c r="Z537" i="39" s="1"/>
  <c r="Z540" i="39" s="1"/>
  <c r="F537" i="39"/>
  <c r="F540" i="39" s="1"/>
  <c r="AD536" i="39"/>
  <c r="AC536" i="39"/>
  <c r="AB536" i="39"/>
  <c r="AA536" i="39"/>
  <c r="Z536" i="39"/>
  <c r="Y536" i="39"/>
  <c r="X536" i="39"/>
  <c r="W536" i="39"/>
  <c r="S536" i="39"/>
  <c r="R536" i="39"/>
  <c r="P536" i="39"/>
  <c r="O536" i="39"/>
  <c r="N536" i="39"/>
  <c r="M536" i="39"/>
  <c r="L536" i="39"/>
  <c r="K536" i="39"/>
  <c r="J536" i="39"/>
  <c r="I536" i="39"/>
  <c r="H536" i="39"/>
  <c r="G536" i="39"/>
  <c r="F536" i="39"/>
  <c r="AD535" i="39"/>
  <c r="AC535" i="39"/>
  <c r="AB535" i="39"/>
  <c r="AA535" i="39"/>
  <c r="Z535" i="39"/>
  <c r="Y535" i="39"/>
  <c r="X535" i="39"/>
  <c r="W535" i="39"/>
  <c r="S535" i="39"/>
  <c r="R535" i="39"/>
  <c r="P535" i="39"/>
  <c r="O535" i="39"/>
  <c r="N535" i="39"/>
  <c r="M535" i="39"/>
  <c r="L535" i="39"/>
  <c r="K535" i="39"/>
  <c r="J535" i="39"/>
  <c r="I535" i="39"/>
  <c r="H535" i="39"/>
  <c r="G535" i="39"/>
  <c r="F535" i="39"/>
  <c r="AD534" i="39"/>
  <c r="AC534" i="39"/>
  <c r="AB534" i="39"/>
  <c r="AA534" i="39"/>
  <c r="Z534" i="39"/>
  <c r="Y534" i="39"/>
  <c r="X534" i="39"/>
  <c r="W534" i="39"/>
  <c r="S534" i="39"/>
  <c r="R534" i="39"/>
  <c r="P534" i="39"/>
  <c r="O534" i="39"/>
  <c r="N534" i="39"/>
  <c r="M534" i="39"/>
  <c r="L534" i="39"/>
  <c r="K534" i="39"/>
  <c r="J534" i="39"/>
  <c r="I534" i="39"/>
  <c r="H534" i="39"/>
  <c r="G534" i="39"/>
  <c r="F534" i="39"/>
  <c r="AD533" i="39"/>
  <c r="AB533" i="39"/>
  <c r="AA533" i="39"/>
  <c r="Z533" i="39"/>
  <c r="Y533" i="39"/>
  <c r="S533" i="39"/>
  <c r="R533" i="39"/>
  <c r="Q533" i="39"/>
  <c r="O533" i="39"/>
  <c r="I533" i="39"/>
  <c r="H533" i="39"/>
  <c r="B533" i="39"/>
  <c r="AD532" i="39"/>
  <c r="AB532" i="39"/>
  <c r="AA532" i="39"/>
  <c r="Z532" i="39"/>
  <c r="Y532" i="39"/>
  <c r="S532" i="39"/>
  <c r="R532" i="39"/>
  <c r="Q532" i="39"/>
  <c r="O532" i="39"/>
  <c r="I532" i="39"/>
  <c r="H532" i="39"/>
  <c r="B532" i="39"/>
  <c r="AD531" i="39"/>
  <c r="AB531" i="39"/>
  <c r="AA531" i="39"/>
  <c r="Z531" i="39"/>
  <c r="Y531" i="39"/>
  <c r="S531" i="39"/>
  <c r="R531" i="39"/>
  <c r="Q531" i="39"/>
  <c r="O531" i="39"/>
  <c r="I531" i="39"/>
  <c r="H531" i="39"/>
  <c r="B531" i="39"/>
  <c r="AD530" i="39"/>
  <c r="AB530" i="39"/>
  <c r="AA530" i="39"/>
  <c r="Z530" i="39"/>
  <c r="Y530" i="39"/>
  <c r="S530" i="39"/>
  <c r="R530" i="39"/>
  <c r="Q530" i="39"/>
  <c r="O530" i="39"/>
  <c r="I530" i="39"/>
  <c r="H530" i="39"/>
  <c r="B530" i="39"/>
  <c r="AD528" i="39"/>
  <c r="AB528" i="39"/>
  <c r="AA528" i="39"/>
  <c r="Z528" i="39"/>
  <c r="Y528" i="39"/>
  <c r="S528" i="39"/>
  <c r="R528" i="39"/>
  <c r="Q528" i="39"/>
  <c r="O528" i="39"/>
  <c r="I528" i="39"/>
  <c r="H528" i="39"/>
  <c r="B528" i="39"/>
  <c r="AD527" i="39"/>
  <c r="AB527" i="39"/>
  <c r="AA527" i="39"/>
  <c r="Z527" i="39"/>
  <c r="Y527" i="39"/>
  <c r="S527" i="39"/>
  <c r="R527" i="39"/>
  <c r="Q527" i="39"/>
  <c r="O527" i="39"/>
  <c r="I527" i="39"/>
  <c r="H527" i="39"/>
  <c r="B527" i="39"/>
  <c r="AD526" i="39"/>
  <c r="AB526" i="39"/>
  <c r="AA526" i="39"/>
  <c r="Z526" i="39"/>
  <c r="Y526" i="39"/>
  <c r="S526" i="39"/>
  <c r="R526" i="39"/>
  <c r="Q526" i="39"/>
  <c r="O526" i="39"/>
  <c r="I526" i="39"/>
  <c r="H526" i="39"/>
  <c r="B526" i="39"/>
  <c r="AD525" i="39"/>
  <c r="AB525" i="39"/>
  <c r="AA525" i="39"/>
  <c r="Z525" i="39"/>
  <c r="Y525" i="39"/>
  <c r="S525" i="39"/>
  <c r="R525" i="39"/>
  <c r="Q525" i="39"/>
  <c r="O525" i="39"/>
  <c r="I525" i="39"/>
  <c r="H525" i="39"/>
  <c r="B525" i="39"/>
  <c r="AD524" i="39"/>
  <c r="AB524" i="39"/>
  <c r="AA524" i="39"/>
  <c r="Z524" i="39"/>
  <c r="Y524" i="39"/>
  <c r="S524" i="39"/>
  <c r="R524" i="39"/>
  <c r="Q524" i="39"/>
  <c r="O524" i="39"/>
  <c r="I524" i="39"/>
  <c r="H524" i="39"/>
  <c r="B524" i="39"/>
  <c r="AD523" i="39"/>
  <c r="AB523" i="39"/>
  <c r="AA523" i="39"/>
  <c r="Z523" i="39"/>
  <c r="Y523" i="39"/>
  <c r="S523" i="39"/>
  <c r="R523" i="39"/>
  <c r="Q523" i="39"/>
  <c r="O523" i="39"/>
  <c r="I523" i="39"/>
  <c r="H523" i="39"/>
  <c r="B523" i="39"/>
  <c r="AD522" i="39"/>
  <c r="AB522" i="39"/>
  <c r="AA522" i="39"/>
  <c r="Z522" i="39"/>
  <c r="Y522" i="39"/>
  <c r="S522" i="39"/>
  <c r="R522" i="39"/>
  <c r="Q522" i="39"/>
  <c r="O522" i="39"/>
  <c r="I522" i="39"/>
  <c r="H522" i="39"/>
  <c r="B522" i="39"/>
  <c r="AD521" i="39"/>
  <c r="AB521" i="39"/>
  <c r="AA521" i="39"/>
  <c r="Z521" i="39"/>
  <c r="Y521" i="39"/>
  <c r="S521" i="39"/>
  <c r="R521" i="39"/>
  <c r="Q521" i="39"/>
  <c r="O521" i="39"/>
  <c r="I521" i="39"/>
  <c r="H521" i="39"/>
  <c r="B521" i="39"/>
  <c r="AD520" i="39"/>
  <c r="AB520" i="39"/>
  <c r="AA520" i="39"/>
  <c r="Z520" i="39"/>
  <c r="Y520" i="39"/>
  <c r="S520" i="39"/>
  <c r="R520" i="39"/>
  <c r="Q520" i="39"/>
  <c r="O520" i="39"/>
  <c r="I520" i="39"/>
  <c r="H520" i="39"/>
  <c r="B520" i="39"/>
  <c r="AD519" i="39"/>
  <c r="AB519" i="39"/>
  <c r="AA519" i="39"/>
  <c r="Z519" i="39"/>
  <c r="Y519" i="39"/>
  <c r="S519" i="39"/>
  <c r="R519" i="39"/>
  <c r="Q519" i="39"/>
  <c r="O519" i="39"/>
  <c r="I519" i="39"/>
  <c r="H519" i="39"/>
  <c r="B519" i="39"/>
  <c r="AD518" i="39"/>
  <c r="AB518" i="39"/>
  <c r="AA518" i="39"/>
  <c r="Z518" i="39"/>
  <c r="Y518" i="39"/>
  <c r="S518" i="39"/>
  <c r="R518" i="39"/>
  <c r="Q518" i="39"/>
  <c r="O518" i="39"/>
  <c r="I518" i="39"/>
  <c r="H518" i="39"/>
  <c r="B518" i="39"/>
  <c r="AD517" i="39"/>
  <c r="AB517" i="39"/>
  <c r="AA517" i="39"/>
  <c r="Z517" i="39"/>
  <c r="Y517" i="39"/>
  <c r="S517" i="39"/>
  <c r="R517" i="39"/>
  <c r="Q517" i="39"/>
  <c r="O517" i="39"/>
  <c r="I517" i="39"/>
  <c r="H517" i="39"/>
  <c r="B517" i="39"/>
  <c r="AD516" i="39"/>
  <c r="AB516" i="39"/>
  <c r="AA516" i="39"/>
  <c r="Z516" i="39"/>
  <c r="Y516" i="39"/>
  <c r="S516" i="39"/>
  <c r="R516" i="39"/>
  <c r="Q516" i="39"/>
  <c r="O516" i="39"/>
  <c r="I516" i="39"/>
  <c r="H516" i="39"/>
  <c r="B516" i="39"/>
  <c r="AD515" i="39"/>
  <c r="AB515" i="39"/>
  <c r="AA515" i="39"/>
  <c r="Z515" i="39"/>
  <c r="Y515" i="39"/>
  <c r="S515" i="39"/>
  <c r="R515" i="39"/>
  <c r="Q515" i="39"/>
  <c r="O515" i="39"/>
  <c r="I515" i="39"/>
  <c r="H515" i="39"/>
  <c r="B515" i="39"/>
  <c r="AD514" i="39"/>
  <c r="AB514" i="39"/>
  <c r="AA514" i="39"/>
  <c r="Z514" i="39"/>
  <c r="Y514" i="39"/>
  <c r="S514" i="39"/>
  <c r="R514" i="39"/>
  <c r="Q514" i="39"/>
  <c r="O514" i="39"/>
  <c r="I514" i="39"/>
  <c r="H514" i="39"/>
  <c r="B514" i="39"/>
  <c r="AD513" i="39"/>
  <c r="AB513" i="39"/>
  <c r="AA513" i="39"/>
  <c r="Z513" i="39"/>
  <c r="Y513" i="39"/>
  <c r="S513" i="39"/>
  <c r="R513" i="39"/>
  <c r="Q513" i="39"/>
  <c r="O513" i="39"/>
  <c r="I513" i="39"/>
  <c r="H513" i="39"/>
  <c r="B513" i="39"/>
  <c r="AD512" i="39"/>
  <c r="AB512" i="39"/>
  <c r="AA512" i="39"/>
  <c r="Z512" i="39"/>
  <c r="Y512" i="39"/>
  <c r="S512" i="39"/>
  <c r="R512" i="39"/>
  <c r="Q512" i="39"/>
  <c r="O512" i="39"/>
  <c r="I512" i="39"/>
  <c r="H512" i="39"/>
  <c r="B512" i="39"/>
  <c r="R511" i="39"/>
  <c r="Q511" i="39"/>
  <c r="O511" i="39"/>
  <c r="I511" i="39"/>
  <c r="H511" i="39"/>
  <c r="AD510" i="39"/>
  <c r="AB510" i="39"/>
  <c r="AA510" i="39"/>
  <c r="Z510" i="39"/>
  <c r="Y510" i="39"/>
  <c r="S510" i="39"/>
  <c r="R510" i="39"/>
  <c r="Q510" i="39"/>
  <c r="O510" i="39"/>
  <c r="I510" i="39"/>
  <c r="H510" i="39"/>
  <c r="AD509" i="39"/>
  <c r="AB509" i="39"/>
  <c r="AA509" i="39"/>
  <c r="Z509" i="39"/>
  <c r="Y509" i="39"/>
  <c r="S509" i="39"/>
  <c r="R509" i="39"/>
  <c r="Q509" i="39"/>
  <c r="O509" i="39"/>
  <c r="I509" i="39"/>
  <c r="H509" i="39"/>
  <c r="AD508" i="39"/>
  <c r="AB508" i="39"/>
  <c r="AA508" i="39"/>
  <c r="Z508" i="39"/>
  <c r="Y508" i="39"/>
  <c r="S508" i="39"/>
  <c r="R508" i="39"/>
  <c r="Q508" i="39"/>
  <c r="O508" i="39"/>
  <c r="I508" i="39"/>
  <c r="H508" i="39"/>
  <c r="B508" i="39"/>
  <c r="AD507" i="39"/>
  <c r="AB507" i="39"/>
  <c r="AA507" i="39"/>
  <c r="Z507" i="39"/>
  <c r="Y507" i="39"/>
  <c r="S507" i="39"/>
  <c r="R507" i="39"/>
  <c r="Q507" i="39"/>
  <c r="O507" i="39"/>
  <c r="I507" i="39"/>
  <c r="H507" i="39"/>
  <c r="B507" i="39"/>
  <c r="AD506" i="39"/>
  <c r="AB506" i="39"/>
  <c r="AA506" i="39"/>
  <c r="Z506" i="39"/>
  <c r="Y506" i="39"/>
  <c r="S506" i="39"/>
  <c r="R506" i="39"/>
  <c r="Q506" i="39"/>
  <c r="O506" i="39"/>
  <c r="I506" i="39"/>
  <c r="H506" i="39"/>
  <c r="B506" i="39"/>
  <c r="AD505" i="39"/>
  <c r="AB505" i="39"/>
  <c r="AA505" i="39"/>
  <c r="Z505" i="39"/>
  <c r="Y505" i="39"/>
  <c r="S505" i="39"/>
  <c r="R505" i="39"/>
  <c r="Q505" i="39"/>
  <c r="O505" i="39"/>
  <c r="I505" i="39"/>
  <c r="H505" i="39"/>
  <c r="B505" i="39"/>
  <c r="AD504" i="39"/>
  <c r="AB504" i="39"/>
  <c r="AA504" i="39"/>
  <c r="Z504" i="39"/>
  <c r="Y504" i="39"/>
  <c r="S504" i="39"/>
  <c r="R504" i="39"/>
  <c r="Q504" i="39"/>
  <c r="O504" i="39"/>
  <c r="I504" i="39"/>
  <c r="H504" i="39"/>
  <c r="B504" i="39"/>
  <c r="AD503" i="39"/>
  <c r="AB503" i="39"/>
  <c r="AA503" i="39"/>
  <c r="Z503" i="39"/>
  <c r="Y503" i="39"/>
  <c r="S503" i="39"/>
  <c r="R503" i="39"/>
  <c r="Q503" i="39"/>
  <c r="O503" i="39"/>
  <c r="I503" i="39"/>
  <c r="H503" i="39"/>
  <c r="B503" i="39"/>
  <c r="AD502" i="39"/>
  <c r="AB502" i="39"/>
  <c r="AA502" i="39"/>
  <c r="Z502" i="39"/>
  <c r="Y502" i="39"/>
  <c r="S502" i="39"/>
  <c r="R502" i="39"/>
  <c r="Q502" i="39"/>
  <c r="O502" i="39"/>
  <c r="I502" i="39"/>
  <c r="H502" i="39"/>
  <c r="B502" i="39"/>
  <c r="AD501" i="39"/>
  <c r="AB501" i="39"/>
  <c r="AA501" i="39"/>
  <c r="Z501" i="39"/>
  <c r="Y501" i="39"/>
  <c r="S501" i="39"/>
  <c r="R501" i="39"/>
  <c r="Q501" i="39"/>
  <c r="O501" i="39"/>
  <c r="I501" i="39"/>
  <c r="H501" i="39"/>
  <c r="B501" i="39"/>
  <c r="AD500" i="39"/>
  <c r="AB500" i="39"/>
  <c r="AA500" i="39"/>
  <c r="Z500" i="39"/>
  <c r="Y500" i="39"/>
  <c r="S500" i="39"/>
  <c r="R500" i="39"/>
  <c r="Q500" i="39"/>
  <c r="O500" i="39"/>
  <c r="I500" i="39"/>
  <c r="H500" i="39"/>
  <c r="B500" i="39"/>
  <c r="AD499" i="39"/>
  <c r="AB499" i="39"/>
  <c r="AA499" i="39"/>
  <c r="Z499" i="39"/>
  <c r="Y499" i="39"/>
  <c r="S499" i="39"/>
  <c r="R499" i="39"/>
  <c r="Q499" i="39"/>
  <c r="O499" i="39"/>
  <c r="I499" i="39"/>
  <c r="H499" i="39"/>
  <c r="B499" i="39"/>
  <c r="AD498" i="39"/>
  <c r="AB498" i="39"/>
  <c r="AA498" i="39"/>
  <c r="Z498" i="39"/>
  <c r="Y498" i="39"/>
  <c r="S498" i="39"/>
  <c r="R498" i="39"/>
  <c r="Q498" i="39"/>
  <c r="O498" i="39"/>
  <c r="I498" i="39"/>
  <c r="H498" i="39"/>
  <c r="B498" i="39"/>
  <c r="AD497" i="39"/>
  <c r="AB497" i="39"/>
  <c r="AA497" i="39"/>
  <c r="Z497" i="39"/>
  <c r="Y497" i="39"/>
  <c r="S497" i="39"/>
  <c r="R497" i="39"/>
  <c r="Q497" i="39"/>
  <c r="O497" i="39"/>
  <c r="I497" i="39"/>
  <c r="H497" i="39"/>
  <c r="B497" i="39"/>
  <c r="AD496" i="39"/>
  <c r="AB496" i="39"/>
  <c r="AA496" i="39"/>
  <c r="Z496" i="39"/>
  <c r="Y496" i="39"/>
  <c r="S496" i="39"/>
  <c r="R496" i="39"/>
  <c r="Q496" i="39"/>
  <c r="O496" i="39"/>
  <c r="I496" i="39"/>
  <c r="H496" i="39"/>
  <c r="B496" i="39"/>
  <c r="AD495" i="39"/>
  <c r="AB495" i="39"/>
  <c r="AA495" i="39"/>
  <c r="Z495" i="39"/>
  <c r="Y495" i="39"/>
  <c r="S495" i="39"/>
  <c r="R495" i="39"/>
  <c r="Q495" i="39"/>
  <c r="O495" i="39"/>
  <c r="I495" i="39"/>
  <c r="H495" i="39"/>
  <c r="B495" i="39"/>
  <c r="AD494" i="39"/>
  <c r="AB494" i="39"/>
  <c r="AA494" i="39"/>
  <c r="Z494" i="39"/>
  <c r="Y494" i="39"/>
  <c r="S494" i="39"/>
  <c r="R494" i="39"/>
  <c r="Q494" i="39"/>
  <c r="O494" i="39"/>
  <c r="I494" i="39"/>
  <c r="H494" i="39"/>
  <c r="B494" i="39"/>
  <c r="AD493" i="39"/>
  <c r="AB493" i="39"/>
  <c r="AA493" i="39"/>
  <c r="Z493" i="39"/>
  <c r="Y493" i="39"/>
  <c r="S493" i="39"/>
  <c r="R493" i="39"/>
  <c r="Q493" i="39"/>
  <c r="O493" i="39"/>
  <c r="I493" i="39"/>
  <c r="H493" i="39"/>
  <c r="B493" i="39"/>
  <c r="AD491" i="39"/>
  <c r="AB491" i="39"/>
  <c r="AA491" i="39"/>
  <c r="Z491" i="39"/>
  <c r="Y491" i="39"/>
  <c r="S491" i="39"/>
  <c r="R491" i="39"/>
  <c r="Q491" i="39"/>
  <c r="O491" i="39"/>
  <c r="I491" i="39"/>
  <c r="H491" i="39"/>
  <c r="B491" i="39"/>
  <c r="AD490" i="39"/>
  <c r="AB490" i="39"/>
  <c r="AA490" i="39"/>
  <c r="Z490" i="39"/>
  <c r="Y490" i="39"/>
  <c r="S490" i="39"/>
  <c r="R490" i="39"/>
  <c r="Q490" i="39"/>
  <c r="O490" i="39"/>
  <c r="I490" i="39"/>
  <c r="H490" i="39"/>
  <c r="B490" i="39"/>
  <c r="AD489" i="39"/>
  <c r="AB489" i="39"/>
  <c r="AA489" i="39"/>
  <c r="Z489" i="39"/>
  <c r="Y489" i="39"/>
  <c r="S489" i="39"/>
  <c r="R489" i="39"/>
  <c r="Q489" i="39"/>
  <c r="O489" i="39"/>
  <c r="I489" i="39"/>
  <c r="H489" i="39"/>
  <c r="B489" i="39"/>
  <c r="AD488" i="39"/>
  <c r="AB488" i="39"/>
  <c r="AA488" i="39"/>
  <c r="Z488" i="39"/>
  <c r="Y488" i="39"/>
  <c r="S488" i="39"/>
  <c r="R488" i="39"/>
  <c r="Q488" i="39"/>
  <c r="O488" i="39"/>
  <c r="I488" i="39"/>
  <c r="H488" i="39"/>
  <c r="B488" i="39"/>
  <c r="AD487" i="39"/>
  <c r="AB487" i="39"/>
  <c r="AA487" i="39"/>
  <c r="Z487" i="39"/>
  <c r="Y487" i="39"/>
  <c r="S487" i="39"/>
  <c r="R487" i="39"/>
  <c r="Q487" i="39"/>
  <c r="O487" i="39"/>
  <c r="I487" i="39"/>
  <c r="H487" i="39"/>
  <c r="B487" i="39"/>
  <c r="AD486" i="39"/>
  <c r="AB486" i="39"/>
  <c r="AA486" i="39"/>
  <c r="Z486" i="39"/>
  <c r="Y486" i="39"/>
  <c r="S486" i="39"/>
  <c r="R486" i="39"/>
  <c r="Q486" i="39"/>
  <c r="O486" i="39"/>
  <c r="I486" i="39"/>
  <c r="H486" i="39"/>
  <c r="B486" i="39"/>
  <c r="AD485" i="39"/>
  <c r="AB485" i="39"/>
  <c r="AA485" i="39"/>
  <c r="Z485" i="39"/>
  <c r="Y485" i="39"/>
  <c r="S485" i="39"/>
  <c r="R485" i="39"/>
  <c r="Q485" i="39"/>
  <c r="O485" i="39"/>
  <c r="I485" i="39"/>
  <c r="H485" i="39"/>
  <c r="B485" i="39"/>
  <c r="AD484" i="39"/>
  <c r="AB484" i="39"/>
  <c r="AA484" i="39"/>
  <c r="Z484" i="39"/>
  <c r="Y484" i="39"/>
  <c r="S484" i="39"/>
  <c r="R484" i="39"/>
  <c r="Q484" i="39"/>
  <c r="O484" i="39"/>
  <c r="I484" i="39"/>
  <c r="H484" i="39"/>
  <c r="B484" i="39"/>
  <c r="AD483" i="39"/>
  <c r="AB483" i="39"/>
  <c r="AA483" i="39"/>
  <c r="Z483" i="39"/>
  <c r="Y483" i="39"/>
  <c r="S483" i="39"/>
  <c r="R483" i="39"/>
  <c r="Q483" i="39"/>
  <c r="O483" i="39"/>
  <c r="I483" i="39"/>
  <c r="H483" i="39"/>
  <c r="B483" i="39"/>
  <c r="AD482" i="39"/>
  <c r="AB482" i="39"/>
  <c r="AA482" i="39"/>
  <c r="Z482" i="39"/>
  <c r="Y482" i="39"/>
  <c r="S482" i="39"/>
  <c r="R482" i="39"/>
  <c r="Q482" i="39"/>
  <c r="O482" i="39"/>
  <c r="I482" i="39"/>
  <c r="H482" i="39"/>
  <c r="B482" i="39"/>
  <c r="AD481" i="39"/>
  <c r="AB481" i="39"/>
  <c r="AA481" i="39"/>
  <c r="Z481" i="39"/>
  <c r="Y481" i="39"/>
  <c r="S481" i="39"/>
  <c r="R481" i="39"/>
  <c r="Q481" i="39"/>
  <c r="O481" i="39"/>
  <c r="I481" i="39"/>
  <c r="H481" i="39"/>
  <c r="B481" i="39"/>
  <c r="AD480" i="39"/>
  <c r="AB480" i="39"/>
  <c r="AA480" i="39"/>
  <c r="Z480" i="39"/>
  <c r="Y480" i="39"/>
  <c r="S480" i="39"/>
  <c r="R480" i="39"/>
  <c r="Q480" i="39"/>
  <c r="O480" i="39"/>
  <c r="I480" i="39"/>
  <c r="H480" i="39"/>
  <c r="B480" i="39"/>
  <c r="AD479" i="39"/>
  <c r="AB479" i="39"/>
  <c r="AA479" i="39"/>
  <c r="Z479" i="39"/>
  <c r="Y479" i="39"/>
  <c r="S479" i="39"/>
  <c r="R479" i="39"/>
  <c r="Q479" i="39"/>
  <c r="O479" i="39"/>
  <c r="I479" i="39"/>
  <c r="H479" i="39"/>
  <c r="B479" i="39"/>
  <c r="AD478" i="39"/>
  <c r="AB478" i="39"/>
  <c r="AA478" i="39"/>
  <c r="Z478" i="39"/>
  <c r="Y478" i="39"/>
  <c r="S478" i="39"/>
  <c r="R478" i="39"/>
  <c r="Q478" i="39"/>
  <c r="O478" i="39"/>
  <c r="I478" i="39"/>
  <c r="H478" i="39"/>
  <c r="B478" i="39"/>
  <c r="AD477" i="39"/>
  <c r="AB477" i="39"/>
  <c r="AA477" i="39"/>
  <c r="Z477" i="39"/>
  <c r="Y477" i="39"/>
  <c r="S477" i="39"/>
  <c r="R477" i="39"/>
  <c r="Q477" i="39"/>
  <c r="O477" i="39"/>
  <c r="I477" i="39"/>
  <c r="H477" i="39"/>
  <c r="B477" i="39"/>
  <c r="AD476" i="39"/>
  <c r="AB476" i="39"/>
  <c r="AA476" i="39"/>
  <c r="Z476" i="39"/>
  <c r="Y476" i="39"/>
  <c r="S476" i="39"/>
  <c r="R476" i="39"/>
  <c r="Q476" i="39"/>
  <c r="O476" i="39"/>
  <c r="I476" i="39"/>
  <c r="H476" i="39"/>
  <c r="B476" i="39"/>
  <c r="AD475" i="39"/>
  <c r="AB475" i="39"/>
  <c r="AA475" i="39"/>
  <c r="Z475" i="39"/>
  <c r="Y475" i="39"/>
  <c r="S475" i="39"/>
  <c r="R475" i="39"/>
  <c r="Q475" i="39"/>
  <c r="O475" i="39"/>
  <c r="I475" i="39"/>
  <c r="H475" i="39"/>
  <c r="B475" i="39"/>
  <c r="AD474" i="39"/>
  <c r="AB474" i="39"/>
  <c r="AA474" i="39"/>
  <c r="Z474" i="39"/>
  <c r="Y474" i="39"/>
  <c r="S474" i="39"/>
  <c r="R474" i="39"/>
  <c r="Q474" i="39"/>
  <c r="O474" i="39"/>
  <c r="I474" i="39"/>
  <c r="H474" i="39"/>
  <c r="B474" i="39"/>
  <c r="AD473" i="39"/>
  <c r="AB473" i="39"/>
  <c r="AA473" i="39"/>
  <c r="Z473" i="39"/>
  <c r="Y473" i="39"/>
  <c r="S473" i="39"/>
  <c r="R473" i="39"/>
  <c r="Q473" i="39"/>
  <c r="O473" i="39"/>
  <c r="I473" i="39"/>
  <c r="H473" i="39"/>
  <c r="B473" i="39"/>
  <c r="AD472" i="39"/>
  <c r="AB472" i="39"/>
  <c r="AA472" i="39"/>
  <c r="Z472" i="39"/>
  <c r="Y472" i="39"/>
  <c r="S472" i="39"/>
  <c r="R472" i="39"/>
  <c r="Q472" i="39"/>
  <c r="O472" i="39"/>
  <c r="I472" i="39"/>
  <c r="H472" i="39"/>
  <c r="B472" i="39"/>
  <c r="R471" i="39"/>
  <c r="AD470" i="39"/>
  <c r="AB470" i="39"/>
  <c r="AA470" i="39"/>
  <c r="Z470" i="39"/>
  <c r="Y470" i="39"/>
  <c r="S470" i="39"/>
  <c r="R470" i="39"/>
  <c r="Q470" i="39"/>
  <c r="O470" i="39"/>
  <c r="I470" i="39"/>
  <c r="H470" i="39"/>
  <c r="R469" i="39"/>
  <c r="AD468" i="39"/>
  <c r="AB468" i="39"/>
  <c r="AA468" i="39"/>
  <c r="Z468" i="39"/>
  <c r="Y468" i="39"/>
  <c r="S468" i="39"/>
  <c r="R468" i="39"/>
  <c r="Q468" i="39"/>
  <c r="O468" i="39"/>
  <c r="I468" i="39"/>
  <c r="H468" i="39"/>
  <c r="AD466" i="39"/>
  <c r="AB466" i="39"/>
  <c r="AA466" i="39"/>
  <c r="Z466" i="39"/>
  <c r="Y466" i="39"/>
  <c r="S466" i="39"/>
  <c r="R466" i="39"/>
  <c r="Q466" i="39"/>
  <c r="O466" i="39"/>
  <c r="I466" i="39"/>
  <c r="H466" i="39"/>
  <c r="B466" i="39"/>
  <c r="AD465" i="39"/>
  <c r="AB465" i="39"/>
  <c r="AA465" i="39"/>
  <c r="Z465" i="39"/>
  <c r="Y465" i="39"/>
  <c r="S465" i="39"/>
  <c r="R465" i="39"/>
  <c r="Q465" i="39"/>
  <c r="O465" i="39"/>
  <c r="I465" i="39"/>
  <c r="H465" i="39"/>
  <c r="B465" i="39"/>
  <c r="AD464" i="39"/>
  <c r="AB464" i="39"/>
  <c r="AA464" i="39"/>
  <c r="Z464" i="39"/>
  <c r="Y464" i="39"/>
  <c r="S464" i="39"/>
  <c r="R464" i="39"/>
  <c r="Q464" i="39"/>
  <c r="O464" i="39"/>
  <c r="I464" i="39"/>
  <c r="H464" i="39"/>
  <c r="B464" i="39"/>
  <c r="AD463" i="39"/>
  <c r="AB463" i="39"/>
  <c r="AA463" i="39"/>
  <c r="Z463" i="39"/>
  <c r="Y463" i="39"/>
  <c r="S463" i="39"/>
  <c r="R463" i="39"/>
  <c r="Q463" i="39"/>
  <c r="O463" i="39"/>
  <c r="I463" i="39"/>
  <c r="H463" i="39"/>
  <c r="B463" i="39"/>
  <c r="AD462" i="39"/>
  <c r="AB462" i="39"/>
  <c r="AA462" i="39"/>
  <c r="Z462" i="39"/>
  <c r="Y462" i="39"/>
  <c r="S462" i="39"/>
  <c r="R462" i="39"/>
  <c r="Q462" i="39"/>
  <c r="O462" i="39"/>
  <c r="I462" i="39"/>
  <c r="H462" i="39"/>
  <c r="B462" i="39"/>
  <c r="AD461" i="39"/>
  <c r="AB461" i="39"/>
  <c r="AA461" i="39"/>
  <c r="Z461" i="39"/>
  <c r="Y461" i="39"/>
  <c r="S461" i="39"/>
  <c r="R461" i="39"/>
  <c r="Q461" i="39"/>
  <c r="O461" i="39"/>
  <c r="I461" i="39"/>
  <c r="H461" i="39"/>
  <c r="B461" i="39"/>
  <c r="AD460" i="39"/>
  <c r="AB460" i="39"/>
  <c r="AA460" i="39"/>
  <c r="Z460" i="39"/>
  <c r="Y460" i="39"/>
  <c r="W460" i="39"/>
  <c r="S460" i="39"/>
  <c r="R460" i="39"/>
  <c r="Q460" i="39"/>
  <c r="O460" i="39"/>
  <c r="I460" i="39"/>
  <c r="H460" i="39"/>
  <c r="G460" i="39"/>
  <c r="B460" i="39"/>
  <c r="AD459" i="39"/>
  <c r="AB459" i="39"/>
  <c r="AA459" i="39"/>
  <c r="Z459" i="39"/>
  <c r="Y459" i="39"/>
  <c r="S459" i="39"/>
  <c r="R459" i="39"/>
  <c r="Q459" i="39"/>
  <c r="O459" i="39"/>
  <c r="I459" i="39"/>
  <c r="H459" i="39"/>
  <c r="B459" i="39"/>
  <c r="AD458" i="39"/>
  <c r="AB458" i="39"/>
  <c r="AA458" i="39"/>
  <c r="Z458" i="39"/>
  <c r="Y458" i="39"/>
  <c r="S458" i="39"/>
  <c r="R458" i="39"/>
  <c r="Q458" i="39"/>
  <c r="O458" i="39"/>
  <c r="I458" i="39"/>
  <c r="H458" i="39"/>
  <c r="B458" i="39"/>
  <c r="AD457" i="39"/>
  <c r="AB457" i="39"/>
  <c r="AA457" i="39"/>
  <c r="Z457" i="39"/>
  <c r="Y457" i="39"/>
  <c r="S457" i="39"/>
  <c r="R457" i="39"/>
  <c r="Q457" i="39"/>
  <c r="O457" i="39"/>
  <c r="I457" i="39"/>
  <c r="H457" i="39"/>
  <c r="B457" i="39"/>
  <c r="AD456" i="39"/>
  <c r="AB456" i="39"/>
  <c r="AA456" i="39"/>
  <c r="Z456" i="39"/>
  <c r="Y456" i="39"/>
  <c r="S456" i="39"/>
  <c r="R456" i="39"/>
  <c r="Q456" i="39"/>
  <c r="O456" i="39"/>
  <c r="I456" i="39"/>
  <c r="H456" i="39"/>
  <c r="B456" i="39"/>
  <c r="AD455" i="39"/>
  <c r="AB455" i="39"/>
  <c r="AA455" i="39"/>
  <c r="Z455" i="39"/>
  <c r="Y455" i="39"/>
  <c r="S455" i="39"/>
  <c r="R455" i="39"/>
  <c r="Q455" i="39"/>
  <c r="O455" i="39"/>
  <c r="I455" i="39"/>
  <c r="H455" i="39"/>
  <c r="B455" i="39"/>
  <c r="AD454" i="39"/>
  <c r="AB454" i="39"/>
  <c r="AA454" i="39"/>
  <c r="Z454" i="39"/>
  <c r="Y454" i="39"/>
  <c r="S454" i="39"/>
  <c r="R454" i="39"/>
  <c r="Q454" i="39"/>
  <c r="O454" i="39"/>
  <c r="I454" i="39"/>
  <c r="H454" i="39"/>
  <c r="B454" i="39"/>
  <c r="AD453" i="39"/>
  <c r="AB453" i="39"/>
  <c r="AA453" i="39"/>
  <c r="Z453" i="39"/>
  <c r="Y453" i="39"/>
  <c r="S453" i="39"/>
  <c r="R453" i="39"/>
  <c r="Q453" i="39"/>
  <c r="O453" i="39"/>
  <c r="I453" i="39"/>
  <c r="H453" i="39"/>
  <c r="B453" i="39"/>
  <c r="AD452" i="39"/>
  <c r="AB452" i="39"/>
  <c r="AA452" i="39"/>
  <c r="Z452" i="39"/>
  <c r="Y452" i="39"/>
  <c r="S452" i="39"/>
  <c r="R452" i="39"/>
  <c r="Q452" i="39"/>
  <c r="O452" i="39"/>
  <c r="I452" i="39"/>
  <c r="H452" i="39"/>
  <c r="B452" i="39"/>
  <c r="AD451" i="39"/>
  <c r="AB451" i="39"/>
  <c r="AA451" i="39"/>
  <c r="Z451" i="39"/>
  <c r="Y451" i="39"/>
  <c r="S451" i="39"/>
  <c r="R451" i="39"/>
  <c r="Q451" i="39"/>
  <c r="O451" i="39"/>
  <c r="I451" i="39"/>
  <c r="H451" i="39"/>
  <c r="B451" i="39"/>
  <c r="AD450" i="39"/>
  <c r="AB450" i="39"/>
  <c r="AA450" i="39"/>
  <c r="Z450" i="39"/>
  <c r="Y450" i="39"/>
  <c r="S450" i="39"/>
  <c r="R450" i="39"/>
  <c r="Q450" i="39"/>
  <c r="O450" i="39"/>
  <c r="I450" i="39"/>
  <c r="H450" i="39"/>
  <c r="B450" i="39"/>
  <c r="AD449" i="39"/>
  <c r="AB449" i="39"/>
  <c r="AA449" i="39"/>
  <c r="Z449" i="39"/>
  <c r="Y449" i="39"/>
  <c r="S449" i="39"/>
  <c r="R449" i="39"/>
  <c r="Q449" i="39"/>
  <c r="O449" i="39"/>
  <c r="I449" i="39"/>
  <c r="H449" i="39"/>
  <c r="B449" i="39"/>
  <c r="AD448" i="39"/>
  <c r="AB448" i="39"/>
  <c r="AA448" i="39"/>
  <c r="Z448" i="39"/>
  <c r="Y448" i="39"/>
  <c r="S448" i="39"/>
  <c r="R448" i="39"/>
  <c r="Q448" i="39"/>
  <c r="O448" i="39"/>
  <c r="I448" i="39"/>
  <c r="H448" i="39"/>
  <c r="B448" i="39"/>
  <c r="AD447" i="39"/>
  <c r="AB447" i="39"/>
  <c r="AA447" i="39"/>
  <c r="Z447" i="39"/>
  <c r="Y447" i="39"/>
  <c r="S447" i="39"/>
  <c r="R447" i="39"/>
  <c r="Q447" i="39"/>
  <c r="O447" i="39"/>
  <c r="I447" i="39"/>
  <c r="H447" i="39"/>
  <c r="B447" i="39"/>
  <c r="AD446" i="39"/>
  <c r="AB446" i="39"/>
  <c r="Z446" i="39"/>
  <c r="Y446" i="39"/>
  <c r="S446" i="39"/>
  <c r="R446" i="39"/>
  <c r="Q446" i="39"/>
  <c r="O446" i="39"/>
  <c r="I446" i="39"/>
  <c r="H446" i="39"/>
  <c r="B446" i="39"/>
  <c r="AD445" i="39"/>
  <c r="AB445" i="39"/>
  <c r="Z445" i="39"/>
  <c r="Y445" i="39"/>
  <c r="S445" i="39"/>
  <c r="R445" i="39"/>
  <c r="Q445" i="39"/>
  <c r="O445" i="39"/>
  <c r="I445" i="39"/>
  <c r="H445" i="39"/>
  <c r="B445" i="39"/>
  <c r="AD444" i="39"/>
  <c r="AB444" i="39"/>
  <c r="AA444" i="39"/>
  <c r="Z444" i="39"/>
  <c r="Y444" i="39"/>
  <c r="S444" i="39"/>
  <c r="R444" i="39"/>
  <c r="Q444" i="39"/>
  <c r="O444" i="39"/>
  <c r="I444" i="39"/>
  <c r="H444" i="39"/>
  <c r="B444" i="39"/>
  <c r="AD443" i="39"/>
  <c r="AB443" i="39"/>
  <c r="AA443" i="39"/>
  <c r="Z443" i="39"/>
  <c r="Y443" i="39"/>
  <c r="S443" i="39"/>
  <c r="R443" i="39"/>
  <c r="Q443" i="39"/>
  <c r="O443" i="39"/>
  <c r="I443" i="39"/>
  <c r="H443" i="39"/>
  <c r="B443" i="39"/>
  <c r="AD442" i="39"/>
  <c r="AB442" i="39"/>
  <c r="AA442" i="39"/>
  <c r="Z442" i="39"/>
  <c r="Y442" i="39"/>
  <c r="S442" i="39"/>
  <c r="R442" i="39"/>
  <c r="Q442" i="39"/>
  <c r="O442" i="39"/>
  <c r="I442" i="39"/>
  <c r="H442" i="39"/>
  <c r="B442" i="39"/>
  <c r="AD441" i="39"/>
  <c r="AB441" i="39"/>
  <c r="AA441" i="39"/>
  <c r="Z441" i="39"/>
  <c r="Y441" i="39"/>
  <c r="S441" i="39"/>
  <c r="R441" i="39"/>
  <c r="Q441" i="39"/>
  <c r="O441" i="39"/>
  <c r="I441" i="39"/>
  <c r="H441" i="39"/>
  <c r="B441" i="39"/>
  <c r="AD440" i="39"/>
  <c r="AB440" i="39"/>
  <c r="AA440" i="39"/>
  <c r="Z440" i="39"/>
  <c r="Y440" i="39"/>
  <c r="S440" i="39"/>
  <c r="R440" i="39"/>
  <c r="Q440" i="39"/>
  <c r="O440" i="39"/>
  <c r="I440" i="39"/>
  <c r="H440" i="39"/>
  <c r="B440" i="39"/>
  <c r="AD439" i="39"/>
  <c r="AB439" i="39"/>
  <c r="AA439" i="39"/>
  <c r="Z439" i="39"/>
  <c r="Y439" i="39"/>
  <c r="S439" i="39"/>
  <c r="R439" i="39"/>
  <c r="Q439" i="39"/>
  <c r="O439" i="39"/>
  <c r="I439" i="39"/>
  <c r="H439" i="39"/>
  <c r="B439" i="39"/>
  <c r="AD438" i="39"/>
  <c r="AB438" i="39"/>
  <c r="AA438" i="39"/>
  <c r="Z438" i="39"/>
  <c r="Y438" i="39"/>
  <c r="S438" i="39"/>
  <c r="R438" i="39"/>
  <c r="Q438" i="39"/>
  <c r="O438" i="39"/>
  <c r="I438" i="39"/>
  <c r="H438" i="39"/>
  <c r="B438" i="39"/>
  <c r="AD437" i="39"/>
  <c r="AB437" i="39"/>
  <c r="AA437" i="39"/>
  <c r="Z437" i="39"/>
  <c r="Y437" i="39"/>
  <c r="S437" i="39"/>
  <c r="R437" i="39"/>
  <c r="Q437" i="39"/>
  <c r="O437" i="39"/>
  <c r="I437" i="39"/>
  <c r="H437" i="39"/>
  <c r="B437" i="39"/>
  <c r="AD436" i="39"/>
  <c r="AB436" i="39"/>
  <c r="AA436" i="39"/>
  <c r="Z436" i="39"/>
  <c r="Y436" i="39"/>
  <c r="S436" i="39"/>
  <c r="R436" i="39"/>
  <c r="Q436" i="39"/>
  <c r="O436" i="39"/>
  <c r="I436" i="39"/>
  <c r="H436" i="39"/>
  <c r="B436" i="39"/>
  <c r="AD435" i="39"/>
  <c r="AB435" i="39"/>
  <c r="AA435" i="39"/>
  <c r="Z435" i="39"/>
  <c r="Y435" i="39"/>
  <c r="S435" i="39"/>
  <c r="R435" i="39"/>
  <c r="Q435" i="39"/>
  <c r="O435" i="39"/>
  <c r="I435" i="39"/>
  <c r="H435" i="39"/>
  <c r="B435" i="39"/>
  <c r="AD434" i="39"/>
  <c r="AB434" i="39"/>
  <c r="AA434" i="39"/>
  <c r="Z434" i="39"/>
  <c r="Y434" i="39"/>
  <c r="S434" i="39"/>
  <c r="R434" i="39"/>
  <c r="Q434" i="39"/>
  <c r="O434" i="39"/>
  <c r="I434" i="39"/>
  <c r="H434" i="39"/>
  <c r="B434" i="39"/>
  <c r="AD433" i="39"/>
  <c r="AB433" i="39"/>
  <c r="AA433" i="39"/>
  <c r="Z433" i="39"/>
  <c r="Y433" i="39"/>
  <c r="S433" i="39"/>
  <c r="R433" i="39"/>
  <c r="Q433" i="39"/>
  <c r="O433" i="39"/>
  <c r="I433" i="39"/>
  <c r="H433" i="39"/>
  <c r="B433" i="39"/>
  <c r="AD432" i="39"/>
  <c r="AB432" i="39"/>
  <c r="AA432" i="39"/>
  <c r="Z432" i="39"/>
  <c r="Y432" i="39"/>
  <c r="S432" i="39"/>
  <c r="R432" i="39"/>
  <c r="Q432" i="39"/>
  <c r="O432" i="39"/>
  <c r="I432" i="39"/>
  <c r="H432" i="39"/>
  <c r="B432" i="39"/>
  <c r="AD431" i="39"/>
  <c r="AB431" i="39"/>
  <c r="AA431" i="39"/>
  <c r="Z431" i="39"/>
  <c r="Y431" i="39"/>
  <c r="S431" i="39"/>
  <c r="R431" i="39"/>
  <c r="Q431" i="39"/>
  <c r="O431" i="39"/>
  <c r="I431" i="39"/>
  <c r="H431" i="39"/>
  <c r="B431" i="39"/>
  <c r="AD430" i="39"/>
  <c r="AB430" i="39"/>
  <c r="AA430" i="39"/>
  <c r="Z430" i="39"/>
  <c r="Y430" i="39"/>
  <c r="S430" i="39"/>
  <c r="R430" i="39"/>
  <c r="Q430" i="39"/>
  <c r="O430" i="39"/>
  <c r="I430" i="39"/>
  <c r="H430" i="39"/>
  <c r="B430" i="39"/>
  <c r="R429" i="39"/>
  <c r="Q429" i="39"/>
  <c r="O429" i="39"/>
  <c r="I429" i="39"/>
  <c r="H429" i="39"/>
  <c r="AD428" i="39"/>
  <c r="AB428" i="39"/>
  <c r="AA428" i="39"/>
  <c r="Z428" i="39"/>
  <c r="Y428" i="39"/>
  <c r="S428" i="39"/>
  <c r="R428" i="39"/>
  <c r="Q428" i="39"/>
  <c r="O428" i="39"/>
  <c r="I428" i="39"/>
  <c r="H428" i="39"/>
  <c r="AD427" i="39"/>
  <c r="AB427" i="39"/>
  <c r="AA427" i="39"/>
  <c r="Z427" i="39"/>
  <c r="Y427" i="39"/>
  <c r="S427" i="39"/>
  <c r="R427" i="39"/>
  <c r="Q427" i="39"/>
  <c r="O427" i="39"/>
  <c r="I427" i="39"/>
  <c r="H427" i="39"/>
  <c r="B427" i="39"/>
  <c r="AD426" i="39"/>
  <c r="AB426" i="39"/>
  <c r="AA426" i="39"/>
  <c r="Z426" i="39"/>
  <c r="Y426" i="39"/>
  <c r="S426" i="39"/>
  <c r="R426" i="39"/>
  <c r="Q426" i="39"/>
  <c r="O426" i="39"/>
  <c r="I426" i="39"/>
  <c r="H426" i="39"/>
  <c r="B426" i="39"/>
  <c r="AD425" i="39"/>
  <c r="AB425" i="39"/>
  <c r="AA425" i="39"/>
  <c r="Z425" i="39"/>
  <c r="Y425" i="39"/>
  <c r="S425" i="39"/>
  <c r="R425" i="39"/>
  <c r="Q425" i="39"/>
  <c r="O425" i="39"/>
  <c r="I425" i="39"/>
  <c r="H425" i="39"/>
  <c r="B425" i="39"/>
  <c r="AD424" i="39"/>
  <c r="AB424" i="39"/>
  <c r="AA424" i="39"/>
  <c r="Z424" i="39"/>
  <c r="Y424" i="39"/>
  <c r="S424" i="39"/>
  <c r="R424" i="39"/>
  <c r="Q424" i="39"/>
  <c r="O424" i="39"/>
  <c r="I424" i="39"/>
  <c r="H424" i="39"/>
  <c r="B424" i="39"/>
  <c r="AD423" i="39"/>
  <c r="AB423" i="39"/>
  <c r="AA423" i="39"/>
  <c r="Z423" i="39"/>
  <c r="Y423" i="39"/>
  <c r="S423" i="39"/>
  <c r="R423" i="39"/>
  <c r="Q423" i="39"/>
  <c r="O423" i="39"/>
  <c r="I423" i="39"/>
  <c r="H423" i="39"/>
  <c r="B423" i="39"/>
  <c r="AD422" i="39"/>
  <c r="AB422" i="39"/>
  <c r="AA422" i="39"/>
  <c r="Z422" i="39"/>
  <c r="Y422" i="39"/>
  <c r="S422" i="39"/>
  <c r="R422" i="39"/>
  <c r="Q422" i="39"/>
  <c r="O422" i="39"/>
  <c r="I422" i="39"/>
  <c r="H422" i="39"/>
  <c r="B422" i="39"/>
  <c r="AD420" i="39"/>
  <c r="AB420" i="39"/>
  <c r="AA420" i="39"/>
  <c r="Z420" i="39"/>
  <c r="Y420" i="39"/>
  <c r="S420" i="39"/>
  <c r="R420" i="39"/>
  <c r="Q420" i="39"/>
  <c r="O420" i="39"/>
  <c r="I420" i="39"/>
  <c r="H420" i="39"/>
  <c r="B420" i="39"/>
  <c r="AD419" i="39"/>
  <c r="AB419" i="39"/>
  <c r="AA419" i="39"/>
  <c r="Z419" i="39"/>
  <c r="Y419" i="39"/>
  <c r="S419" i="39"/>
  <c r="R419" i="39"/>
  <c r="Q419" i="39"/>
  <c r="O419" i="39"/>
  <c r="I419" i="39"/>
  <c r="H419" i="39"/>
  <c r="B419" i="39"/>
  <c r="AD418" i="39"/>
  <c r="AB418" i="39"/>
  <c r="AA418" i="39"/>
  <c r="Z418" i="39"/>
  <c r="Y418" i="39"/>
  <c r="S418" i="39"/>
  <c r="R418" i="39"/>
  <c r="Q418" i="39"/>
  <c r="O418" i="39"/>
  <c r="I418" i="39"/>
  <c r="H418" i="39"/>
  <c r="B418" i="39"/>
  <c r="AD417" i="39"/>
  <c r="AB417" i="39"/>
  <c r="AA417" i="39"/>
  <c r="Z417" i="39"/>
  <c r="Y417" i="39"/>
  <c r="S417" i="39"/>
  <c r="R417" i="39"/>
  <c r="Q417" i="39"/>
  <c r="O417" i="39"/>
  <c r="I417" i="39"/>
  <c r="H417" i="39"/>
  <c r="B417" i="39"/>
  <c r="AD416" i="39"/>
  <c r="AB416" i="39"/>
  <c r="AA416" i="39"/>
  <c r="Z416" i="39"/>
  <c r="Y416" i="39"/>
  <c r="S416" i="39"/>
  <c r="R416" i="39"/>
  <c r="Q416" i="39"/>
  <c r="O416" i="39"/>
  <c r="I416" i="39"/>
  <c r="H416" i="39"/>
  <c r="B416" i="39"/>
  <c r="AD415" i="39"/>
  <c r="AB415" i="39"/>
  <c r="AA415" i="39"/>
  <c r="Z415" i="39"/>
  <c r="Y415" i="39"/>
  <c r="S415" i="39"/>
  <c r="R415" i="39"/>
  <c r="Q415" i="39"/>
  <c r="O415" i="39"/>
  <c r="I415" i="39"/>
  <c r="H415" i="39"/>
  <c r="B415" i="39"/>
  <c r="AD414" i="39"/>
  <c r="AB414" i="39"/>
  <c r="AA414" i="39"/>
  <c r="Z414" i="39"/>
  <c r="Y414" i="39"/>
  <c r="S414" i="39"/>
  <c r="R414" i="39"/>
  <c r="Q414" i="39"/>
  <c r="O414" i="39"/>
  <c r="I414" i="39"/>
  <c r="H414" i="39"/>
  <c r="B414" i="39"/>
  <c r="AD413" i="39"/>
  <c r="AB413" i="39"/>
  <c r="AA413" i="39"/>
  <c r="Z413" i="39"/>
  <c r="Y413" i="39"/>
  <c r="S413" i="39"/>
  <c r="R413" i="39"/>
  <c r="Q413" i="39"/>
  <c r="O413" i="39"/>
  <c r="I413" i="39"/>
  <c r="H413" i="39"/>
  <c r="B413" i="39"/>
  <c r="AD412" i="39"/>
  <c r="AB412" i="39"/>
  <c r="AA412" i="39"/>
  <c r="Z412" i="39"/>
  <c r="Y412" i="39"/>
  <c r="S412" i="39"/>
  <c r="R412" i="39"/>
  <c r="Q412" i="39"/>
  <c r="O412" i="39"/>
  <c r="I412" i="39"/>
  <c r="H412" i="39"/>
  <c r="B412" i="39"/>
  <c r="AD411" i="39"/>
  <c r="AB411" i="39"/>
  <c r="AA411" i="39"/>
  <c r="Z411" i="39"/>
  <c r="Y411" i="39"/>
  <c r="S411" i="39"/>
  <c r="R411" i="39"/>
  <c r="Q411" i="39"/>
  <c r="O411" i="39"/>
  <c r="I411" i="39"/>
  <c r="H411" i="39"/>
  <c r="B411" i="39"/>
  <c r="AD410" i="39"/>
  <c r="AB410" i="39"/>
  <c r="AA410" i="39"/>
  <c r="Z410" i="39"/>
  <c r="Y410" i="39"/>
  <c r="S410" i="39"/>
  <c r="R410" i="39"/>
  <c r="Q410" i="39"/>
  <c r="O410" i="39"/>
  <c r="I410" i="39"/>
  <c r="H410" i="39"/>
  <c r="B410" i="39"/>
  <c r="AD408" i="39"/>
  <c r="AB408" i="39"/>
  <c r="AA408" i="39"/>
  <c r="Z408" i="39"/>
  <c r="Y408" i="39"/>
  <c r="S408" i="39"/>
  <c r="R408" i="39"/>
  <c r="Q408" i="39"/>
  <c r="O408" i="39"/>
  <c r="I408" i="39"/>
  <c r="H408" i="39"/>
  <c r="B408" i="39"/>
  <c r="AD407" i="39"/>
  <c r="AB407" i="39"/>
  <c r="AA407" i="39"/>
  <c r="Z407" i="39"/>
  <c r="Y407" i="39"/>
  <c r="S407" i="39"/>
  <c r="R407" i="39"/>
  <c r="Q407" i="39"/>
  <c r="O407" i="39"/>
  <c r="I407" i="39"/>
  <c r="H407" i="39"/>
  <c r="B407" i="39"/>
  <c r="AD406" i="39"/>
  <c r="AB406" i="39"/>
  <c r="AA406" i="39"/>
  <c r="Z406" i="39"/>
  <c r="Y406" i="39"/>
  <c r="S406" i="39"/>
  <c r="R406" i="39"/>
  <c r="Q406" i="39"/>
  <c r="O406" i="39"/>
  <c r="I406" i="39"/>
  <c r="H406" i="39"/>
  <c r="B406" i="39"/>
  <c r="AD405" i="39"/>
  <c r="AB405" i="39"/>
  <c r="AA405" i="39"/>
  <c r="Z405" i="39"/>
  <c r="Y405" i="39"/>
  <c r="S405" i="39"/>
  <c r="R405" i="39"/>
  <c r="Q405" i="39"/>
  <c r="O405" i="39"/>
  <c r="I405" i="39"/>
  <c r="H405" i="39"/>
  <c r="B405" i="39"/>
  <c r="AD404" i="39"/>
  <c r="AB404" i="39"/>
  <c r="AA404" i="39"/>
  <c r="Z404" i="39"/>
  <c r="Y404" i="39"/>
  <c r="S404" i="39"/>
  <c r="R404" i="39"/>
  <c r="Q404" i="39"/>
  <c r="O404" i="39"/>
  <c r="I404" i="39"/>
  <c r="H404" i="39"/>
  <c r="B404" i="39"/>
  <c r="AD403" i="39"/>
  <c r="AB403" i="39"/>
  <c r="AA403" i="39"/>
  <c r="Z403" i="39"/>
  <c r="Y403" i="39"/>
  <c r="S403" i="39"/>
  <c r="R403" i="39"/>
  <c r="Q403" i="39"/>
  <c r="O403" i="39"/>
  <c r="I403" i="39"/>
  <c r="H403" i="39"/>
  <c r="B403" i="39"/>
  <c r="AD402" i="39"/>
  <c r="AB402" i="39"/>
  <c r="AA402" i="39"/>
  <c r="Z402" i="39"/>
  <c r="Y402" i="39"/>
  <c r="S402" i="39"/>
  <c r="R402" i="39"/>
  <c r="Q402" i="39"/>
  <c r="O402" i="39"/>
  <c r="I402" i="39"/>
  <c r="H402" i="39"/>
  <c r="B402" i="39"/>
  <c r="AD401" i="39"/>
  <c r="AB401" i="39"/>
  <c r="AA401" i="39"/>
  <c r="Z401" i="39"/>
  <c r="Y401" i="39"/>
  <c r="S401" i="39"/>
  <c r="R401" i="39"/>
  <c r="Q401" i="39"/>
  <c r="O401" i="39"/>
  <c r="I401" i="39"/>
  <c r="H401" i="39"/>
  <c r="B401" i="39"/>
  <c r="AD400" i="39"/>
  <c r="AB400" i="39"/>
  <c r="AA400" i="39"/>
  <c r="Z400" i="39"/>
  <c r="Y400" i="39"/>
  <c r="S400" i="39"/>
  <c r="R400" i="39"/>
  <c r="Q400" i="39"/>
  <c r="O400" i="39"/>
  <c r="I400" i="39"/>
  <c r="H400" i="39"/>
  <c r="B400" i="39"/>
  <c r="AD399" i="39"/>
  <c r="AB399" i="39"/>
  <c r="AA399" i="39"/>
  <c r="Z399" i="39"/>
  <c r="Y399" i="39"/>
  <c r="S399" i="39"/>
  <c r="R399" i="39"/>
  <c r="Q399" i="39"/>
  <c r="O399" i="39"/>
  <c r="I399" i="39"/>
  <c r="H399" i="39"/>
  <c r="B399" i="39"/>
  <c r="AD398" i="39"/>
  <c r="AB398" i="39"/>
  <c r="AA398" i="39"/>
  <c r="Z398" i="39"/>
  <c r="Y398" i="39"/>
  <c r="S398" i="39"/>
  <c r="R398" i="39"/>
  <c r="Q398" i="39"/>
  <c r="O398" i="39"/>
  <c r="I398" i="39"/>
  <c r="H398" i="39"/>
  <c r="B398" i="39"/>
  <c r="R397" i="39"/>
  <c r="Q397" i="39"/>
  <c r="AD396" i="39"/>
  <c r="AB396" i="39"/>
  <c r="AA396" i="39"/>
  <c r="Z396" i="39"/>
  <c r="Y396" i="39"/>
  <c r="S396" i="39"/>
  <c r="R396" i="39"/>
  <c r="Q396" i="39"/>
  <c r="O396" i="39"/>
  <c r="I396" i="39"/>
  <c r="H396" i="39"/>
  <c r="AD395" i="39"/>
  <c r="AB395" i="39"/>
  <c r="AA395" i="39"/>
  <c r="Z395" i="39"/>
  <c r="Y395" i="39"/>
  <c r="S395" i="39"/>
  <c r="R395" i="39"/>
  <c r="Q395" i="39"/>
  <c r="O395" i="39"/>
  <c r="I395" i="39"/>
  <c r="H395" i="39"/>
  <c r="AD394" i="39"/>
  <c r="AB394" i="39"/>
  <c r="AA394" i="39"/>
  <c r="Z394" i="39"/>
  <c r="Y394" i="39"/>
  <c r="S394" i="39"/>
  <c r="R394" i="39"/>
  <c r="Q394" i="39"/>
  <c r="O394" i="39"/>
  <c r="I394" i="39"/>
  <c r="H394" i="39"/>
  <c r="B394" i="39"/>
  <c r="AD393" i="39"/>
  <c r="AB393" i="39"/>
  <c r="AA393" i="39"/>
  <c r="Z393" i="39"/>
  <c r="Y393" i="39"/>
  <c r="S393" i="39"/>
  <c r="R393" i="39"/>
  <c r="Q393" i="39"/>
  <c r="O393" i="39"/>
  <c r="I393" i="39"/>
  <c r="H393" i="39"/>
  <c r="B393" i="39"/>
  <c r="AD392" i="39"/>
  <c r="AB392" i="39"/>
  <c r="AA392" i="39"/>
  <c r="Z392" i="39"/>
  <c r="Y392" i="39"/>
  <c r="S392" i="39"/>
  <c r="R392" i="39"/>
  <c r="Q392" i="39"/>
  <c r="O392" i="39"/>
  <c r="I392" i="39"/>
  <c r="H392" i="39"/>
  <c r="B392" i="39"/>
  <c r="AD391" i="39"/>
  <c r="AB391" i="39"/>
  <c r="AA391" i="39"/>
  <c r="Z391" i="39"/>
  <c r="Y391" i="39"/>
  <c r="S391" i="39"/>
  <c r="R391" i="39"/>
  <c r="Q391" i="39"/>
  <c r="O391" i="39"/>
  <c r="I391" i="39"/>
  <c r="H391" i="39"/>
  <c r="B391" i="39"/>
  <c r="AD390" i="39"/>
  <c r="AB390" i="39"/>
  <c r="AA390" i="39"/>
  <c r="Z390" i="39"/>
  <c r="Y390" i="39"/>
  <c r="S390" i="39"/>
  <c r="R390" i="39"/>
  <c r="Q390" i="39"/>
  <c r="O390" i="39"/>
  <c r="I390" i="39"/>
  <c r="H390" i="39"/>
  <c r="B390" i="39"/>
  <c r="AD389" i="39"/>
  <c r="AB389" i="39"/>
  <c r="AA389" i="39"/>
  <c r="Z389" i="39"/>
  <c r="Y389" i="39"/>
  <c r="S389" i="39"/>
  <c r="R389" i="39"/>
  <c r="Q389" i="39"/>
  <c r="O389" i="39"/>
  <c r="I389" i="39"/>
  <c r="H389" i="39"/>
  <c r="B389" i="39"/>
  <c r="AD388" i="39"/>
  <c r="AB388" i="39"/>
  <c r="AA388" i="39"/>
  <c r="Z388" i="39"/>
  <c r="Y388" i="39"/>
  <c r="S388" i="39"/>
  <c r="R388" i="39"/>
  <c r="Q388" i="39"/>
  <c r="O388" i="39"/>
  <c r="I388" i="39"/>
  <c r="H388" i="39"/>
  <c r="B388" i="39"/>
  <c r="AD387" i="39"/>
  <c r="AB387" i="39"/>
  <c r="AA387" i="39"/>
  <c r="Z387" i="39"/>
  <c r="Y387" i="39"/>
  <c r="S387" i="39"/>
  <c r="R387" i="39"/>
  <c r="Q387" i="39"/>
  <c r="O387" i="39"/>
  <c r="I387" i="39"/>
  <c r="H387" i="39"/>
  <c r="B387" i="39"/>
  <c r="AD386" i="39"/>
  <c r="AB386" i="39"/>
  <c r="AA386" i="39"/>
  <c r="Z386" i="39"/>
  <c r="Y386" i="39"/>
  <c r="S386" i="39"/>
  <c r="R386" i="39"/>
  <c r="Q386" i="39"/>
  <c r="O386" i="39"/>
  <c r="I386" i="39"/>
  <c r="H386" i="39"/>
  <c r="B386" i="39"/>
  <c r="AD385" i="39"/>
  <c r="AB385" i="39"/>
  <c r="AA385" i="39"/>
  <c r="Z385" i="39"/>
  <c r="Y385" i="39"/>
  <c r="S385" i="39"/>
  <c r="R385" i="39"/>
  <c r="Q385" i="39"/>
  <c r="O385" i="39"/>
  <c r="I385" i="39"/>
  <c r="H385" i="39"/>
  <c r="B385" i="39"/>
  <c r="AD384" i="39"/>
  <c r="AB384" i="39"/>
  <c r="AA384" i="39"/>
  <c r="Z384" i="39"/>
  <c r="Y384" i="39"/>
  <c r="S384" i="39"/>
  <c r="R384" i="39"/>
  <c r="Q384" i="39"/>
  <c r="O384" i="39"/>
  <c r="I384" i="39"/>
  <c r="H384" i="39"/>
  <c r="B384" i="39"/>
  <c r="AD383" i="39"/>
  <c r="AB383" i="39"/>
  <c r="AA383" i="39"/>
  <c r="Z383" i="39"/>
  <c r="Y383" i="39"/>
  <c r="S383" i="39"/>
  <c r="R383" i="39"/>
  <c r="Q383" i="39"/>
  <c r="O383" i="39"/>
  <c r="I383" i="39"/>
  <c r="H383" i="39"/>
  <c r="B383" i="39"/>
  <c r="AD382" i="39"/>
  <c r="AB382" i="39"/>
  <c r="AA382" i="39"/>
  <c r="Z382" i="39"/>
  <c r="Y382" i="39"/>
  <c r="S382" i="39"/>
  <c r="R382" i="39"/>
  <c r="Q382" i="39"/>
  <c r="O382" i="39"/>
  <c r="I382" i="39"/>
  <c r="H382" i="39"/>
  <c r="B382" i="39"/>
  <c r="AD381" i="39"/>
  <c r="AB381" i="39"/>
  <c r="AA381" i="39"/>
  <c r="Z381" i="39"/>
  <c r="Y381" i="39"/>
  <c r="S381" i="39"/>
  <c r="R381" i="39"/>
  <c r="Q381" i="39"/>
  <c r="O381" i="39"/>
  <c r="I381" i="39"/>
  <c r="H381" i="39"/>
  <c r="B381" i="39"/>
  <c r="AD380" i="39"/>
  <c r="AB380" i="39"/>
  <c r="AA380" i="39"/>
  <c r="Z380" i="39"/>
  <c r="Y380" i="39"/>
  <c r="S380" i="39"/>
  <c r="R380" i="39"/>
  <c r="Q380" i="39"/>
  <c r="O380" i="39"/>
  <c r="I380" i="39"/>
  <c r="H380" i="39"/>
  <c r="B380" i="39"/>
  <c r="AD379" i="39"/>
  <c r="AB379" i="39"/>
  <c r="AA379" i="39"/>
  <c r="Z379" i="39"/>
  <c r="Y379" i="39"/>
  <c r="S379" i="39"/>
  <c r="R379" i="39"/>
  <c r="Q379" i="39"/>
  <c r="O379" i="39"/>
  <c r="I379" i="39"/>
  <c r="H379" i="39"/>
  <c r="B379" i="39"/>
  <c r="AD378" i="39"/>
  <c r="AB378" i="39"/>
  <c r="AA378" i="39"/>
  <c r="Z378" i="39"/>
  <c r="Y378" i="39"/>
  <c r="S378" i="39"/>
  <c r="R378" i="39"/>
  <c r="Q378" i="39"/>
  <c r="O378" i="39"/>
  <c r="I378" i="39"/>
  <c r="H378" i="39"/>
  <c r="B378" i="39"/>
  <c r="AD377" i="39"/>
  <c r="AB377" i="39"/>
  <c r="AA377" i="39"/>
  <c r="Z377" i="39"/>
  <c r="Y377" i="39"/>
  <c r="S377" i="39"/>
  <c r="R377" i="39"/>
  <c r="Q377" i="39"/>
  <c r="O377" i="39"/>
  <c r="I377" i="39"/>
  <c r="H377" i="39"/>
  <c r="B377" i="39"/>
  <c r="AD376" i="39"/>
  <c r="AB376" i="39"/>
  <c r="AA376" i="39"/>
  <c r="Z376" i="39"/>
  <c r="Y376" i="39"/>
  <c r="S376" i="39"/>
  <c r="R376" i="39"/>
  <c r="Q376" i="39"/>
  <c r="O376" i="39"/>
  <c r="I376" i="39"/>
  <c r="H376" i="39"/>
  <c r="B376" i="39"/>
  <c r="R375" i="39"/>
  <c r="Q375" i="39"/>
  <c r="AD374" i="39"/>
  <c r="AB374" i="39"/>
  <c r="AA374" i="39"/>
  <c r="Z374" i="39"/>
  <c r="Y374" i="39"/>
  <c r="S374" i="39"/>
  <c r="R374" i="39"/>
  <c r="Q374" i="39"/>
  <c r="O374" i="39"/>
  <c r="I374" i="39"/>
  <c r="H374" i="39"/>
  <c r="R373" i="39"/>
  <c r="Q373" i="39"/>
  <c r="AD372" i="39"/>
  <c r="AB372" i="39"/>
  <c r="AA372" i="39"/>
  <c r="Z372" i="39"/>
  <c r="Y372" i="39"/>
  <c r="S372" i="39"/>
  <c r="R372" i="39"/>
  <c r="Q372" i="39"/>
  <c r="O372" i="39"/>
  <c r="I372" i="39"/>
  <c r="H372" i="39"/>
  <c r="AD370" i="39"/>
  <c r="AB370" i="39"/>
  <c r="AA370" i="39"/>
  <c r="Z370" i="39"/>
  <c r="Y370" i="39"/>
  <c r="S370" i="39"/>
  <c r="R370" i="39"/>
  <c r="Q370" i="39"/>
  <c r="O370" i="39"/>
  <c r="I370" i="39"/>
  <c r="H370" i="39"/>
  <c r="B370" i="39"/>
  <c r="AD369" i="39"/>
  <c r="AB369" i="39"/>
  <c r="AA369" i="39"/>
  <c r="Z369" i="39"/>
  <c r="Y369" i="39"/>
  <c r="S369" i="39"/>
  <c r="R369" i="39"/>
  <c r="Q369" i="39"/>
  <c r="O369" i="39"/>
  <c r="I369" i="39"/>
  <c r="H369" i="39"/>
  <c r="B369" i="39"/>
  <c r="AD368" i="39"/>
  <c r="AB368" i="39"/>
  <c r="AA368" i="39"/>
  <c r="Z368" i="39"/>
  <c r="Y368" i="39"/>
  <c r="S368" i="39"/>
  <c r="R368" i="39"/>
  <c r="Q368" i="39"/>
  <c r="O368" i="39"/>
  <c r="I368" i="39"/>
  <c r="H368" i="39"/>
  <c r="B368" i="39"/>
  <c r="AD367" i="39"/>
  <c r="AB367" i="39"/>
  <c r="AA367" i="39"/>
  <c r="Z367" i="39"/>
  <c r="Y367" i="39"/>
  <c r="S367" i="39"/>
  <c r="R367" i="39"/>
  <c r="Q367" i="39"/>
  <c r="O367" i="39"/>
  <c r="I367" i="39"/>
  <c r="H367" i="39"/>
  <c r="B367" i="39"/>
  <c r="AD366" i="39"/>
  <c r="AB366" i="39"/>
  <c r="AA366" i="39"/>
  <c r="Z366" i="39"/>
  <c r="Y366" i="39"/>
  <c r="S366" i="39"/>
  <c r="R366" i="39"/>
  <c r="Q366" i="39"/>
  <c r="O366" i="39"/>
  <c r="I366" i="39"/>
  <c r="H366" i="39"/>
  <c r="B366" i="39"/>
  <c r="AD365" i="39"/>
  <c r="AB365" i="39"/>
  <c r="AA365" i="39"/>
  <c r="Z365" i="39"/>
  <c r="Y365" i="39"/>
  <c r="S365" i="39"/>
  <c r="R365" i="39"/>
  <c r="Q365" i="39"/>
  <c r="O365" i="39"/>
  <c r="I365" i="39"/>
  <c r="H365" i="39"/>
  <c r="AD364" i="39"/>
  <c r="AB364" i="39"/>
  <c r="AA364" i="39"/>
  <c r="Z364" i="39"/>
  <c r="Y364" i="39"/>
  <c r="S364" i="39"/>
  <c r="R364" i="39"/>
  <c r="Q364" i="39"/>
  <c r="O364" i="39"/>
  <c r="I364" i="39"/>
  <c r="H364" i="39"/>
  <c r="AD363" i="39"/>
  <c r="AB363" i="39"/>
  <c r="AA363" i="39"/>
  <c r="Z363" i="39"/>
  <c r="Y363" i="39"/>
  <c r="S363" i="39"/>
  <c r="R363" i="39"/>
  <c r="Q363" i="39"/>
  <c r="O363" i="39"/>
  <c r="I363" i="39"/>
  <c r="H363" i="39"/>
  <c r="B363" i="39"/>
  <c r="AD362" i="39"/>
  <c r="AB362" i="39"/>
  <c r="AA362" i="39"/>
  <c r="Z362" i="39"/>
  <c r="Y362" i="39"/>
  <c r="S362" i="39"/>
  <c r="R362" i="39"/>
  <c r="Q362" i="39"/>
  <c r="O362" i="39"/>
  <c r="I362" i="39"/>
  <c r="H362" i="39"/>
  <c r="B362" i="39"/>
  <c r="AD361" i="39"/>
  <c r="AB361" i="39"/>
  <c r="AA361" i="39"/>
  <c r="Z361" i="39"/>
  <c r="Y361" i="39"/>
  <c r="S361" i="39"/>
  <c r="R361" i="39"/>
  <c r="Q361" i="39"/>
  <c r="O361" i="39"/>
  <c r="I361" i="39"/>
  <c r="H361" i="39"/>
  <c r="B361" i="39"/>
  <c r="AD360" i="39"/>
  <c r="AB360" i="39"/>
  <c r="AA360" i="39"/>
  <c r="Z360" i="39"/>
  <c r="Y360" i="39"/>
  <c r="S360" i="39"/>
  <c r="R360" i="39"/>
  <c r="Q360" i="39"/>
  <c r="O360" i="39"/>
  <c r="I360" i="39"/>
  <c r="H360" i="39"/>
  <c r="B360" i="39"/>
  <c r="AD359" i="39"/>
  <c r="AB359" i="39"/>
  <c r="AA359" i="39"/>
  <c r="Z359" i="39"/>
  <c r="Y359" i="39"/>
  <c r="S359" i="39"/>
  <c r="R359" i="39"/>
  <c r="Q359" i="39"/>
  <c r="O359" i="39"/>
  <c r="I359" i="39"/>
  <c r="H359" i="39"/>
  <c r="B359" i="39"/>
  <c r="AD358" i="39"/>
  <c r="AB358" i="39"/>
  <c r="AA358" i="39"/>
  <c r="Z358" i="39"/>
  <c r="Y358" i="39"/>
  <c r="S358" i="39"/>
  <c r="R358" i="39"/>
  <c r="Q358" i="39"/>
  <c r="O358" i="39"/>
  <c r="I358" i="39"/>
  <c r="H358" i="39"/>
  <c r="B358" i="39"/>
  <c r="AD357" i="39"/>
  <c r="AB357" i="39"/>
  <c r="AA357" i="39"/>
  <c r="Z357" i="39"/>
  <c r="Y357" i="39"/>
  <c r="S357" i="39"/>
  <c r="R357" i="39"/>
  <c r="Q357" i="39"/>
  <c r="O357" i="39"/>
  <c r="I357" i="39"/>
  <c r="H357" i="39"/>
  <c r="B357" i="39"/>
  <c r="AD356" i="39"/>
  <c r="AB356" i="39"/>
  <c r="AA356" i="39"/>
  <c r="Z356" i="39"/>
  <c r="Y356" i="39"/>
  <c r="S356" i="39"/>
  <c r="R356" i="39"/>
  <c r="Q356" i="39"/>
  <c r="O356" i="39"/>
  <c r="I356" i="39"/>
  <c r="H356" i="39"/>
  <c r="B356" i="39"/>
  <c r="AD355" i="39"/>
  <c r="AB355" i="39"/>
  <c r="AA355" i="39"/>
  <c r="Z355" i="39"/>
  <c r="Y355" i="39"/>
  <c r="S355" i="39"/>
  <c r="R355" i="39"/>
  <c r="Q355" i="39"/>
  <c r="O355" i="39"/>
  <c r="I355" i="39"/>
  <c r="H355" i="39"/>
  <c r="B355" i="39"/>
  <c r="AD354" i="39"/>
  <c r="AB354" i="39"/>
  <c r="AA354" i="39"/>
  <c r="Z354" i="39"/>
  <c r="Y354" i="39"/>
  <c r="S354" i="39"/>
  <c r="R354" i="39"/>
  <c r="Q354" i="39"/>
  <c r="O354" i="39"/>
  <c r="I354" i="39"/>
  <c r="H354" i="39"/>
  <c r="B354" i="39"/>
  <c r="AD353" i="39"/>
  <c r="AB353" i="39"/>
  <c r="AA353" i="39"/>
  <c r="Z353" i="39"/>
  <c r="Y353" i="39"/>
  <c r="S353" i="39"/>
  <c r="R353" i="39"/>
  <c r="Q353" i="39"/>
  <c r="O353" i="39"/>
  <c r="I353" i="39"/>
  <c r="H353" i="39"/>
  <c r="B353" i="39"/>
  <c r="AD352" i="39"/>
  <c r="AB352" i="39"/>
  <c r="AA352" i="39"/>
  <c r="Z352" i="39"/>
  <c r="Y352" i="39"/>
  <c r="S352" i="39"/>
  <c r="R352" i="39"/>
  <c r="Q352" i="39"/>
  <c r="O352" i="39"/>
  <c r="I352" i="39"/>
  <c r="H352" i="39"/>
  <c r="B352" i="39"/>
  <c r="AD351" i="39"/>
  <c r="AB351" i="39"/>
  <c r="AA351" i="39"/>
  <c r="Z351" i="39"/>
  <c r="Y351" i="39"/>
  <c r="S351" i="39"/>
  <c r="R351" i="39"/>
  <c r="Q351" i="39"/>
  <c r="O351" i="39"/>
  <c r="I351" i="39"/>
  <c r="H351" i="39"/>
  <c r="B351" i="39"/>
  <c r="AD350" i="39"/>
  <c r="AB350" i="39"/>
  <c r="AA350" i="39"/>
  <c r="Z350" i="39"/>
  <c r="Y350" i="39"/>
  <c r="S350" i="39"/>
  <c r="R350" i="39"/>
  <c r="Q350" i="39"/>
  <c r="O350" i="39"/>
  <c r="I350" i="39"/>
  <c r="H350" i="39"/>
  <c r="B350" i="39"/>
  <c r="AD349" i="39"/>
  <c r="AB349" i="39"/>
  <c r="AA349" i="39"/>
  <c r="Z349" i="39"/>
  <c r="Y349" i="39"/>
  <c r="S349" i="39"/>
  <c r="R349" i="39"/>
  <c r="Q349" i="39"/>
  <c r="O349" i="39"/>
  <c r="I349" i="39"/>
  <c r="H349" i="39"/>
  <c r="B349" i="39"/>
  <c r="AD348" i="39"/>
  <c r="AB348" i="39"/>
  <c r="AA348" i="39"/>
  <c r="Z348" i="39"/>
  <c r="Y348" i="39"/>
  <c r="S348" i="39"/>
  <c r="R348" i="39"/>
  <c r="Q348" i="39"/>
  <c r="O348" i="39"/>
  <c r="I348" i="39"/>
  <c r="H348" i="39"/>
  <c r="B348" i="39"/>
  <c r="AD347" i="39"/>
  <c r="AB347" i="39"/>
  <c r="AA347" i="39"/>
  <c r="Z347" i="39"/>
  <c r="Y347" i="39"/>
  <c r="S347" i="39"/>
  <c r="R347" i="39"/>
  <c r="Q347" i="39"/>
  <c r="O347" i="39"/>
  <c r="I347" i="39"/>
  <c r="H347" i="39"/>
  <c r="B347" i="39"/>
  <c r="AD346" i="39"/>
  <c r="AB346" i="39"/>
  <c r="AA346" i="39"/>
  <c r="Z346" i="39"/>
  <c r="Y346" i="39"/>
  <c r="S346" i="39"/>
  <c r="R346" i="39"/>
  <c r="Q346" i="39"/>
  <c r="O346" i="39"/>
  <c r="I346" i="39"/>
  <c r="H346" i="39"/>
  <c r="B346" i="39"/>
  <c r="AD345" i="39"/>
  <c r="AB345" i="39"/>
  <c r="AA345" i="39"/>
  <c r="Z345" i="39"/>
  <c r="Y345" i="39"/>
  <c r="S345" i="39"/>
  <c r="R345" i="39"/>
  <c r="Q345" i="39"/>
  <c r="O345" i="39"/>
  <c r="I345" i="39"/>
  <c r="H345" i="39"/>
  <c r="B345" i="39"/>
  <c r="AD344" i="39"/>
  <c r="AB344" i="39"/>
  <c r="AA344" i="39"/>
  <c r="Z344" i="39"/>
  <c r="Y344" i="39"/>
  <c r="S344" i="39"/>
  <c r="R344" i="39"/>
  <c r="Q344" i="39"/>
  <c r="O344" i="39"/>
  <c r="I344" i="39"/>
  <c r="H344" i="39"/>
  <c r="B344" i="39"/>
  <c r="AD343" i="39"/>
  <c r="AB343" i="39"/>
  <c r="AA343" i="39"/>
  <c r="Z343" i="39"/>
  <c r="Y343" i="39"/>
  <c r="S343" i="39"/>
  <c r="R343" i="39"/>
  <c r="Q343" i="39"/>
  <c r="O343" i="39"/>
  <c r="I343" i="39"/>
  <c r="H343" i="39"/>
  <c r="B343" i="39"/>
  <c r="AD342" i="39"/>
  <c r="AB342" i="39"/>
  <c r="AA342" i="39"/>
  <c r="Z342" i="39"/>
  <c r="Y342" i="39"/>
  <c r="S342" i="39"/>
  <c r="R342" i="39"/>
  <c r="Q342" i="39"/>
  <c r="O342" i="39"/>
  <c r="I342" i="39"/>
  <c r="H342" i="39"/>
  <c r="B342" i="39"/>
  <c r="AD341" i="39"/>
  <c r="AB341" i="39"/>
  <c r="AA341" i="39"/>
  <c r="Z341" i="39"/>
  <c r="Y341" i="39"/>
  <c r="S341" i="39"/>
  <c r="R341" i="39"/>
  <c r="Q341" i="39"/>
  <c r="O341" i="39"/>
  <c r="I341" i="39"/>
  <c r="H341" i="39"/>
  <c r="B341" i="39"/>
  <c r="AD340" i="39"/>
  <c r="AB340" i="39"/>
  <c r="AA340" i="39"/>
  <c r="Z340" i="39"/>
  <c r="Y340" i="39"/>
  <c r="S340" i="39"/>
  <c r="R340" i="39"/>
  <c r="Q340" i="39"/>
  <c r="O340" i="39"/>
  <c r="I340" i="39"/>
  <c r="H340" i="39"/>
  <c r="B340" i="39"/>
  <c r="AD339" i="39"/>
  <c r="AB339" i="39"/>
  <c r="AA339" i="39"/>
  <c r="Z339" i="39"/>
  <c r="Y339" i="39"/>
  <c r="S339" i="39"/>
  <c r="R339" i="39"/>
  <c r="Q339" i="39"/>
  <c r="O339" i="39"/>
  <c r="I339" i="39"/>
  <c r="H339" i="39"/>
  <c r="B339" i="39"/>
  <c r="AD338" i="39"/>
  <c r="AB338" i="39"/>
  <c r="AA338" i="39"/>
  <c r="Z338" i="39"/>
  <c r="Y338" i="39"/>
  <c r="S338" i="39"/>
  <c r="R338" i="39"/>
  <c r="Q338" i="39"/>
  <c r="O338" i="39"/>
  <c r="I338" i="39"/>
  <c r="H338" i="39"/>
  <c r="B338" i="39"/>
  <c r="AD337" i="39"/>
  <c r="AB337" i="39"/>
  <c r="AA337" i="39"/>
  <c r="Z337" i="39"/>
  <c r="Y337" i="39"/>
  <c r="S337" i="39"/>
  <c r="R337" i="39"/>
  <c r="Q337" i="39"/>
  <c r="O337" i="39"/>
  <c r="I337" i="39"/>
  <c r="H337" i="39"/>
  <c r="B337" i="39"/>
  <c r="AD336" i="39"/>
  <c r="AB336" i="39"/>
  <c r="AA336" i="39"/>
  <c r="Z336" i="39"/>
  <c r="Y336" i="39"/>
  <c r="S336" i="39"/>
  <c r="R336" i="39"/>
  <c r="Q336" i="39"/>
  <c r="O336" i="39"/>
  <c r="I336" i="39"/>
  <c r="H336" i="39"/>
  <c r="B336" i="39"/>
  <c r="AD335" i="39"/>
  <c r="AB335" i="39"/>
  <c r="AA335" i="39"/>
  <c r="Z335" i="39"/>
  <c r="Y335" i="39"/>
  <c r="S335" i="39"/>
  <c r="R335" i="39"/>
  <c r="Q335" i="39"/>
  <c r="O335" i="39"/>
  <c r="I335" i="39"/>
  <c r="H335" i="39"/>
  <c r="B335" i="39"/>
  <c r="AD334" i="39"/>
  <c r="AB334" i="39"/>
  <c r="AA334" i="39"/>
  <c r="Z334" i="39"/>
  <c r="Y334" i="39"/>
  <c r="S334" i="39"/>
  <c r="R334" i="39"/>
  <c r="Q334" i="39"/>
  <c r="O334" i="39"/>
  <c r="I334" i="39"/>
  <c r="H334" i="39"/>
  <c r="B334" i="39"/>
  <c r="AD333" i="39"/>
  <c r="AB333" i="39"/>
  <c r="AA333" i="39"/>
  <c r="Z333" i="39"/>
  <c r="Y333" i="39"/>
  <c r="S333" i="39"/>
  <c r="R333" i="39"/>
  <c r="Q333" i="39"/>
  <c r="O333" i="39"/>
  <c r="I333" i="39"/>
  <c r="H333" i="39"/>
  <c r="B333" i="39"/>
  <c r="AD332" i="39"/>
  <c r="AB332" i="39"/>
  <c r="AA332" i="39"/>
  <c r="Z332" i="39"/>
  <c r="Y332" i="39"/>
  <c r="W332" i="39"/>
  <c r="S332" i="39"/>
  <c r="R332" i="39"/>
  <c r="Q332" i="39"/>
  <c r="O332" i="39"/>
  <c r="I332" i="39"/>
  <c r="H332" i="39"/>
  <c r="B332" i="39"/>
  <c r="AD331" i="39"/>
  <c r="AB331" i="39"/>
  <c r="AA331" i="39"/>
  <c r="Z331" i="39"/>
  <c r="Y331" i="39"/>
  <c r="W331" i="39"/>
  <c r="S331" i="39"/>
  <c r="R331" i="39"/>
  <c r="Q331" i="39"/>
  <c r="O331" i="39"/>
  <c r="I331" i="39"/>
  <c r="H331" i="39"/>
  <c r="B331" i="39"/>
  <c r="AD330" i="39"/>
  <c r="AB330" i="39"/>
  <c r="AA330" i="39"/>
  <c r="Z330" i="39"/>
  <c r="Y330" i="39"/>
  <c r="S330" i="39"/>
  <c r="R330" i="39"/>
  <c r="Q330" i="39"/>
  <c r="O330" i="39"/>
  <c r="I330" i="39"/>
  <c r="H330" i="39"/>
  <c r="B330" i="39"/>
  <c r="AD328" i="39"/>
  <c r="AB328" i="39"/>
  <c r="AA328" i="39"/>
  <c r="Z328" i="39"/>
  <c r="Y328" i="39"/>
  <c r="S328" i="39"/>
  <c r="R328" i="39"/>
  <c r="Q328" i="39"/>
  <c r="O328" i="39"/>
  <c r="I328" i="39"/>
  <c r="H328" i="39"/>
  <c r="B328" i="39"/>
  <c r="AD327" i="39"/>
  <c r="AB327" i="39"/>
  <c r="AA327" i="39"/>
  <c r="Z327" i="39"/>
  <c r="Y327" i="39"/>
  <c r="S327" i="39"/>
  <c r="R327" i="39"/>
  <c r="Q327" i="39"/>
  <c r="O327" i="39"/>
  <c r="I327" i="39"/>
  <c r="H327" i="39"/>
  <c r="B327" i="39"/>
  <c r="AD326" i="39"/>
  <c r="AB326" i="39"/>
  <c r="AA326" i="39"/>
  <c r="Z326" i="39"/>
  <c r="Y326" i="39"/>
  <c r="S326" i="39"/>
  <c r="R326" i="39"/>
  <c r="Q326" i="39"/>
  <c r="O326" i="39"/>
  <c r="I326" i="39"/>
  <c r="H326" i="39"/>
  <c r="B326" i="39"/>
  <c r="AD325" i="39"/>
  <c r="AB325" i="39"/>
  <c r="AA325" i="39"/>
  <c r="Z325" i="39"/>
  <c r="Y325" i="39"/>
  <c r="S325" i="39"/>
  <c r="R325" i="39"/>
  <c r="Q325" i="39"/>
  <c r="O325" i="39"/>
  <c r="I325" i="39"/>
  <c r="H325" i="39"/>
  <c r="B325" i="39"/>
  <c r="AD324" i="39"/>
  <c r="AB324" i="39"/>
  <c r="AA324" i="39"/>
  <c r="Z324" i="39"/>
  <c r="Y324" i="39"/>
  <c r="S324" i="39"/>
  <c r="R324" i="39"/>
  <c r="Q324" i="39"/>
  <c r="O324" i="39"/>
  <c r="I324" i="39"/>
  <c r="H324" i="39"/>
  <c r="B324" i="39"/>
  <c r="AD323" i="39"/>
  <c r="AB323" i="39"/>
  <c r="AA323" i="39"/>
  <c r="Z323" i="39"/>
  <c r="Y323" i="39"/>
  <c r="S323" i="39"/>
  <c r="R323" i="39"/>
  <c r="Q323" i="39"/>
  <c r="O323" i="39"/>
  <c r="I323" i="39"/>
  <c r="H323" i="39"/>
  <c r="B323" i="39"/>
  <c r="R322" i="39"/>
  <c r="Q322" i="39"/>
  <c r="AD321" i="39"/>
  <c r="AB321" i="39"/>
  <c r="AA321" i="39"/>
  <c r="Z321" i="39"/>
  <c r="Y321" i="39"/>
  <c r="S321" i="39"/>
  <c r="R321" i="39"/>
  <c r="Q321" i="39"/>
  <c r="O321" i="39"/>
  <c r="I321" i="39"/>
  <c r="H321" i="39"/>
  <c r="AD320" i="39"/>
  <c r="AB320" i="39"/>
  <c r="AA320" i="39"/>
  <c r="Z320" i="39"/>
  <c r="Y320" i="39"/>
  <c r="S320" i="39"/>
  <c r="R320" i="39"/>
  <c r="Q320" i="39"/>
  <c r="O320" i="39"/>
  <c r="I320" i="39"/>
  <c r="H320" i="39"/>
  <c r="AD319" i="39"/>
  <c r="AB319" i="39"/>
  <c r="AA319" i="39"/>
  <c r="Z319" i="39"/>
  <c r="Y319" i="39"/>
  <c r="S319" i="39"/>
  <c r="R319" i="39"/>
  <c r="Q319" i="39"/>
  <c r="O319" i="39"/>
  <c r="I319" i="39"/>
  <c r="H319" i="39"/>
  <c r="AD318" i="39"/>
  <c r="AB318" i="39"/>
  <c r="AA318" i="39"/>
  <c r="Z318" i="39"/>
  <c r="Y318" i="39"/>
  <c r="S318" i="39"/>
  <c r="R318" i="39"/>
  <c r="Q318" i="39"/>
  <c r="O318" i="39"/>
  <c r="I318" i="39"/>
  <c r="H318" i="39"/>
  <c r="AD317" i="39"/>
  <c r="AB317" i="39"/>
  <c r="AA317" i="39"/>
  <c r="Z317" i="39"/>
  <c r="Y317" i="39"/>
  <c r="S317" i="39"/>
  <c r="R317" i="39"/>
  <c r="Q317" i="39"/>
  <c r="O317" i="39"/>
  <c r="I317" i="39"/>
  <c r="H317" i="39"/>
  <c r="AD316" i="39"/>
  <c r="AB316" i="39"/>
  <c r="AA316" i="39"/>
  <c r="Z316" i="39"/>
  <c r="Y316" i="39"/>
  <c r="S316" i="39"/>
  <c r="R316" i="39"/>
  <c r="Q316" i="39"/>
  <c r="O316" i="39"/>
  <c r="I316" i="39"/>
  <c r="H316" i="39"/>
  <c r="AD315" i="39"/>
  <c r="AB315" i="39"/>
  <c r="AA315" i="39"/>
  <c r="Z315" i="39"/>
  <c r="Y315" i="39"/>
  <c r="S315" i="39"/>
  <c r="R315" i="39"/>
  <c r="Q315" i="39"/>
  <c r="O315" i="39"/>
  <c r="I315" i="39"/>
  <c r="H315" i="39"/>
  <c r="B315" i="39"/>
  <c r="AD314" i="39"/>
  <c r="AB314" i="39"/>
  <c r="AA314" i="39"/>
  <c r="Z314" i="39"/>
  <c r="Y314" i="39"/>
  <c r="S314" i="39"/>
  <c r="R314" i="39"/>
  <c r="Q314" i="39"/>
  <c r="I314" i="39"/>
  <c r="H314" i="39"/>
  <c r="B314" i="39"/>
  <c r="AD313" i="39"/>
  <c r="AB313" i="39"/>
  <c r="AA313" i="39"/>
  <c r="Z313" i="39"/>
  <c r="Y313" i="39"/>
  <c r="S313" i="39"/>
  <c r="R313" i="39"/>
  <c r="Q313" i="39"/>
  <c r="O313" i="39"/>
  <c r="I313" i="39"/>
  <c r="H313" i="39"/>
  <c r="B313" i="39"/>
  <c r="R312" i="39"/>
  <c r="Q312" i="39"/>
  <c r="AD311" i="39"/>
  <c r="AB311" i="39"/>
  <c r="AA311" i="39"/>
  <c r="Z311" i="39"/>
  <c r="Y311" i="39"/>
  <c r="S311" i="39"/>
  <c r="R311" i="39"/>
  <c r="Q311" i="39"/>
  <c r="O311" i="39"/>
  <c r="I311" i="39"/>
  <c r="H311" i="39"/>
  <c r="AD310" i="39"/>
  <c r="AB310" i="39"/>
  <c r="AA310" i="39"/>
  <c r="Z310" i="39"/>
  <c r="Y310" i="39"/>
  <c r="S310" i="39"/>
  <c r="R310" i="39"/>
  <c r="Q310" i="39"/>
  <c r="O310" i="39"/>
  <c r="I310" i="39"/>
  <c r="H310" i="39"/>
  <c r="AD309" i="39"/>
  <c r="AB309" i="39"/>
  <c r="AA309" i="39"/>
  <c r="Z309" i="39"/>
  <c r="Y309" i="39"/>
  <c r="S309" i="39"/>
  <c r="R309" i="39"/>
  <c r="Q309" i="39"/>
  <c r="O309" i="39"/>
  <c r="I309" i="39"/>
  <c r="H309" i="39"/>
  <c r="AD308" i="39"/>
  <c r="AB308" i="39"/>
  <c r="AA308" i="39"/>
  <c r="Z308" i="39"/>
  <c r="Y308" i="39"/>
  <c r="S308" i="39"/>
  <c r="R308" i="39"/>
  <c r="Q308" i="39"/>
  <c r="O308" i="39"/>
  <c r="I308" i="39"/>
  <c r="H308" i="39"/>
  <c r="AD307" i="39"/>
  <c r="AB307" i="39"/>
  <c r="AA307" i="39"/>
  <c r="Z307" i="39"/>
  <c r="Y307" i="39"/>
  <c r="S307" i="39"/>
  <c r="R307" i="39"/>
  <c r="Q307" i="39"/>
  <c r="O307" i="39"/>
  <c r="I307" i="39"/>
  <c r="H307" i="39"/>
  <c r="AD306" i="39"/>
  <c r="AB306" i="39"/>
  <c r="AA306" i="39"/>
  <c r="Z306" i="39"/>
  <c r="Y306" i="39"/>
  <c r="S306" i="39"/>
  <c r="R306" i="39"/>
  <c r="Q306" i="39"/>
  <c r="O306" i="39"/>
  <c r="I306" i="39"/>
  <c r="H306" i="39"/>
  <c r="AD305" i="39"/>
  <c r="AB305" i="39"/>
  <c r="AA305" i="39"/>
  <c r="Z305" i="39"/>
  <c r="Y305" i="39"/>
  <c r="S305" i="39"/>
  <c r="R305" i="39"/>
  <c r="Q305" i="39"/>
  <c r="O305" i="39"/>
  <c r="I305" i="39"/>
  <c r="H305" i="39"/>
  <c r="B305" i="39"/>
  <c r="AD304" i="39"/>
  <c r="AB304" i="39"/>
  <c r="AA304" i="39"/>
  <c r="Z304" i="39"/>
  <c r="Y304" i="39"/>
  <c r="S304" i="39"/>
  <c r="R304" i="39"/>
  <c r="Q304" i="39"/>
  <c r="O304" i="39"/>
  <c r="I304" i="39"/>
  <c r="H304" i="39"/>
  <c r="B304" i="39"/>
  <c r="AD303" i="39"/>
  <c r="AB303" i="39"/>
  <c r="AA303" i="39"/>
  <c r="Z303" i="39"/>
  <c r="Y303" i="39"/>
  <c r="S303" i="39"/>
  <c r="R303" i="39"/>
  <c r="Q303" i="39"/>
  <c r="O303" i="39"/>
  <c r="I303" i="39"/>
  <c r="H303" i="39"/>
  <c r="B303" i="39"/>
  <c r="AD302" i="39"/>
  <c r="AB302" i="39"/>
  <c r="AA302" i="39"/>
  <c r="Z302" i="39"/>
  <c r="Y302" i="39"/>
  <c r="S302" i="39"/>
  <c r="R302" i="39"/>
  <c r="Q302" i="39"/>
  <c r="O302" i="39"/>
  <c r="I302" i="39"/>
  <c r="H302" i="39"/>
  <c r="B302" i="39"/>
  <c r="AD301" i="39"/>
  <c r="AB301" i="39"/>
  <c r="AA301" i="39"/>
  <c r="Z301" i="39"/>
  <c r="Y301" i="39"/>
  <c r="S301" i="39"/>
  <c r="R301" i="39"/>
  <c r="Q301" i="39"/>
  <c r="O301" i="39"/>
  <c r="I301" i="39"/>
  <c r="H301" i="39"/>
  <c r="B301" i="39"/>
  <c r="AD300" i="39"/>
  <c r="AB300" i="39"/>
  <c r="AA300" i="39"/>
  <c r="Z300" i="39"/>
  <c r="Y300" i="39"/>
  <c r="S300" i="39"/>
  <c r="R300" i="39"/>
  <c r="Q300" i="39"/>
  <c r="O300" i="39"/>
  <c r="I300" i="39"/>
  <c r="H300" i="39"/>
  <c r="B300" i="39"/>
  <c r="AD299" i="39"/>
  <c r="AB299" i="39"/>
  <c r="AA299" i="39"/>
  <c r="Z299" i="39"/>
  <c r="Y299" i="39"/>
  <c r="S299" i="39"/>
  <c r="R299" i="39"/>
  <c r="Q299" i="39"/>
  <c r="O299" i="39"/>
  <c r="I299" i="39"/>
  <c r="H299" i="39"/>
  <c r="B299" i="39"/>
  <c r="AD298" i="39"/>
  <c r="AB298" i="39"/>
  <c r="AA298" i="39"/>
  <c r="Z298" i="39"/>
  <c r="Y298" i="39"/>
  <c r="W298" i="39"/>
  <c r="S298" i="39"/>
  <c r="R298" i="39"/>
  <c r="Q298" i="39"/>
  <c r="O298" i="39"/>
  <c r="I298" i="39"/>
  <c r="H298" i="39"/>
  <c r="B298" i="39"/>
  <c r="AD297" i="39"/>
  <c r="AB297" i="39"/>
  <c r="AA297" i="39"/>
  <c r="Z297" i="39"/>
  <c r="Y297" i="39"/>
  <c r="W297" i="39"/>
  <c r="S297" i="39"/>
  <c r="R297" i="39"/>
  <c r="Q297" i="39"/>
  <c r="O297" i="39"/>
  <c r="I297" i="39"/>
  <c r="H297" i="39"/>
  <c r="B297" i="39"/>
  <c r="AD296" i="39"/>
  <c r="AB296" i="39"/>
  <c r="AA296" i="39"/>
  <c r="Z296" i="39"/>
  <c r="Y296" i="39"/>
  <c r="S296" i="39"/>
  <c r="R296" i="39"/>
  <c r="Q296" i="39"/>
  <c r="O296" i="39"/>
  <c r="I296" i="39"/>
  <c r="H296" i="39"/>
  <c r="B296" i="39"/>
  <c r="AD295" i="39"/>
  <c r="AB295" i="39"/>
  <c r="AA295" i="39"/>
  <c r="Z295" i="39"/>
  <c r="Y295" i="39"/>
  <c r="S295" i="39"/>
  <c r="R295" i="39"/>
  <c r="Q295" i="39"/>
  <c r="O295" i="39"/>
  <c r="I295" i="39"/>
  <c r="H295" i="39"/>
  <c r="B295" i="39"/>
  <c r="R294" i="39"/>
  <c r="Q294" i="39"/>
  <c r="AD293" i="39"/>
  <c r="AB293" i="39"/>
  <c r="AA293" i="39"/>
  <c r="Z293" i="39"/>
  <c r="Y293" i="39"/>
  <c r="S293" i="39"/>
  <c r="R293" i="39"/>
  <c r="Q293" i="39"/>
  <c r="O293" i="39"/>
  <c r="I293" i="39"/>
  <c r="H293" i="39"/>
  <c r="AD292" i="39"/>
  <c r="AB292" i="39"/>
  <c r="AA292" i="39"/>
  <c r="Z292" i="39"/>
  <c r="Y292" i="39"/>
  <c r="S292" i="39"/>
  <c r="R292" i="39"/>
  <c r="Q292" i="39"/>
  <c r="O292" i="39"/>
  <c r="I292" i="39"/>
  <c r="H292" i="39"/>
  <c r="AD291" i="39"/>
  <c r="AB291" i="39"/>
  <c r="AA291" i="39"/>
  <c r="Z291" i="39"/>
  <c r="Y291" i="39"/>
  <c r="S291" i="39"/>
  <c r="R291" i="39"/>
  <c r="Q291" i="39"/>
  <c r="O291" i="39"/>
  <c r="I291" i="39"/>
  <c r="H291" i="39"/>
  <c r="AD290" i="39"/>
  <c r="AB290" i="39"/>
  <c r="AA290" i="39"/>
  <c r="Z290" i="39"/>
  <c r="Y290" i="39"/>
  <c r="S290" i="39"/>
  <c r="R290" i="39"/>
  <c r="Q290" i="39"/>
  <c r="O290" i="39"/>
  <c r="I290" i="39"/>
  <c r="H290" i="39"/>
  <c r="AD289" i="39"/>
  <c r="AB289" i="39"/>
  <c r="AA289" i="39"/>
  <c r="Z289" i="39"/>
  <c r="Y289" i="39"/>
  <c r="S289" i="39"/>
  <c r="R289" i="39"/>
  <c r="Q289" i="39"/>
  <c r="O289" i="39"/>
  <c r="I289" i="39"/>
  <c r="H289" i="39"/>
  <c r="B289" i="39"/>
  <c r="AD288" i="39"/>
  <c r="AB288" i="39"/>
  <c r="AA288" i="39"/>
  <c r="Z288" i="39"/>
  <c r="Y288" i="39"/>
  <c r="S288" i="39"/>
  <c r="R288" i="39"/>
  <c r="Q288" i="39"/>
  <c r="O288" i="39"/>
  <c r="I288" i="39"/>
  <c r="H288" i="39"/>
  <c r="B288" i="39"/>
  <c r="AD287" i="39"/>
  <c r="AB287" i="39"/>
  <c r="AA287" i="39"/>
  <c r="Z287" i="39"/>
  <c r="Y287" i="39"/>
  <c r="S287" i="39"/>
  <c r="R287" i="39"/>
  <c r="Q287" i="39"/>
  <c r="O287" i="39"/>
  <c r="I287" i="39"/>
  <c r="H287" i="39"/>
  <c r="AD286" i="39"/>
  <c r="AB286" i="39"/>
  <c r="AA286" i="39"/>
  <c r="Z286" i="39"/>
  <c r="Y286" i="39"/>
  <c r="S286" i="39"/>
  <c r="R286" i="39"/>
  <c r="Q286" i="39"/>
  <c r="O286" i="39"/>
  <c r="I286" i="39"/>
  <c r="H286" i="39"/>
  <c r="B286" i="39"/>
  <c r="AD285" i="39"/>
  <c r="AB285" i="39"/>
  <c r="AA285" i="39"/>
  <c r="Z285" i="39"/>
  <c r="Y285" i="39"/>
  <c r="S285" i="39"/>
  <c r="R285" i="39"/>
  <c r="Q285" i="39"/>
  <c r="O285" i="39"/>
  <c r="I285" i="39"/>
  <c r="H285" i="39"/>
  <c r="B285" i="39"/>
  <c r="AD284" i="39"/>
  <c r="AB284" i="39"/>
  <c r="AA284" i="39"/>
  <c r="Z284" i="39"/>
  <c r="Y284" i="39"/>
  <c r="S284" i="39"/>
  <c r="R284" i="39"/>
  <c r="Q284" i="39"/>
  <c r="O284" i="39"/>
  <c r="I284" i="39"/>
  <c r="H284" i="39"/>
  <c r="B284" i="39"/>
  <c r="AD283" i="39"/>
  <c r="AB283" i="39"/>
  <c r="AA283" i="39"/>
  <c r="Z283" i="39"/>
  <c r="Y283" i="39"/>
  <c r="S283" i="39"/>
  <c r="R283" i="39"/>
  <c r="Q283" i="39"/>
  <c r="O283" i="39"/>
  <c r="I283" i="39"/>
  <c r="H283" i="39"/>
  <c r="B283" i="39"/>
  <c r="AD282" i="39"/>
  <c r="AB282" i="39"/>
  <c r="AA282" i="39"/>
  <c r="Z282" i="39"/>
  <c r="Y282" i="39"/>
  <c r="S282" i="39"/>
  <c r="R282" i="39"/>
  <c r="Q282" i="39"/>
  <c r="O282" i="39"/>
  <c r="I282" i="39"/>
  <c r="H282" i="39"/>
  <c r="B282" i="39"/>
  <c r="AD281" i="39"/>
  <c r="AB281" i="39"/>
  <c r="AA281" i="39"/>
  <c r="Z281" i="39"/>
  <c r="Y281" i="39"/>
  <c r="S281" i="39"/>
  <c r="R281" i="39"/>
  <c r="Q281" i="39"/>
  <c r="O281" i="39"/>
  <c r="I281" i="39"/>
  <c r="H281" i="39"/>
  <c r="B281" i="39"/>
  <c r="AD280" i="39"/>
  <c r="AB280" i="39"/>
  <c r="AA280" i="39"/>
  <c r="Z280" i="39"/>
  <c r="Y280" i="39"/>
  <c r="S280" i="39"/>
  <c r="R280" i="39"/>
  <c r="Q280" i="39"/>
  <c r="O280" i="39"/>
  <c r="I280" i="39"/>
  <c r="H280" i="39"/>
  <c r="B280" i="39"/>
  <c r="AD279" i="39"/>
  <c r="AB279" i="39"/>
  <c r="AA279" i="39"/>
  <c r="Z279" i="39"/>
  <c r="Y279" i="39"/>
  <c r="S279" i="39"/>
  <c r="R279" i="39"/>
  <c r="Q279" i="39"/>
  <c r="O279" i="39"/>
  <c r="I279" i="39"/>
  <c r="H279" i="39"/>
  <c r="B279" i="39"/>
  <c r="AD278" i="39"/>
  <c r="AB278" i="39"/>
  <c r="AA278" i="39"/>
  <c r="Z278" i="39"/>
  <c r="Y278" i="39"/>
  <c r="S278" i="39"/>
  <c r="R278" i="39"/>
  <c r="Q278" i="39"/>
  <c r="O278" i="39"/>
  <c r="I278" i="39"/>
  <c r="H278" i="39"/>
  <c r="B278" i="39"/>
  <c r="AD277" i="39"/>
  <c r="AB277" i="39"/>
  <c r="AA277" i="39"/>
  <c r="Z277" i="39"/>
  <c r="Y277" i="39"/>
  <c r="S277" i="39"/>
  <c r="R277" i="39"/>
  <c r="Q277" i="39"/>
  <c r="O277" i="39"/>
  <c r="I277" i="39"/>
  <c r="H277" i="39"/>
  <c r="B277" i="39"/>
  <c r="R276" i="39"/>
  <c r="Q276" i="39"/>
  <c r="AD275" i="39"/>
  <c r="AB275" i="39"/>
  <c r="AA275" i="39"/>
  <c r="Z275" i="39"/>
  <c r="Y275" i="39"/>
  <c r="S275" i="39"/>
  <c r="R275" i="39"/>
  <c r="Q275" i="39"/>
  <c r="O275" i="39"/>
  <c r="I275" i="39"/>
  <c r="H275" i="39"/>
  <c r="AD274" i="39"/>
  <c r="AB274" i="39"/>
  <c r="AA274" i="39"/>
  <c r="Z274" i="39"/>
  <c r="Y274" i="39"/>
  <c r="S274" i="39"/>
  <c r="R274" i="39"/>
  <c r="Q274" i="39"/>
  <c r="O274" i="39"/>
  <c r="I274" i="39"/>
  <c r="H274" i="39"/>
  <c r="AD273" i="39"/>
  <c r="AB273" i="39"/>
  <c r="AA273" i="39"/>
  <c r="Z273" i="39"/>
  <c r="Y273" i="39"/>
  <c r="S273" i="39"/>
  <c r="R273" i="39"/>
  <c r="Q273" i="39"/>
  <c r="O273" i="39"/>
  <c r="I273" i="39"/>
  <c r="H273" i="39"/>
  <c r="AD272" i="39"/>
  <c r="AB272" i="39"/>
  <c r="AA272" i="39"/>
  <c r="Z272" i="39"/>
  <c r="Y272" i="39"/>
  <c r="S272" i="39"/>
  <c r="R272" i="39"/>
  <c r="Q272" i="39"/>
  <c r="O272" i="39"/>
  <c r="I272" i="39"/>
  <c r="H272" i="39"/>
  <c r="AD271" i="39"/>
  <c r="AB271" i="39"/>
  <c r="AA271" i="39"/>
  <c r="Z271" i="39"/>
  <c r="Y271" i="39"/>
  <c r="S271" i="39"/>
  <c r="R271" i="39"/>
  <c r="Q271" i="39"/>
  <c r="O271" i="39"/>
  <c r="I271" i="39"/>
  <c r="H271" i="39"/>
  <c r="AD270" i="39"/>
  <c r="AB270" i="39"/>
  <c r="AA270" i="39"/>
  <c r="Z270" i="39"/>
  <c r="Y270" i="39"/>
  <c r="S270" i="39"/>
  <c r="R270" i="39"/>
  <c r="Q270" i="39"/>
  <c r="O270" i="39"/>
  <c r="I270" i="39"/>
  <c r="H270" i="39"/>
  <c r="B270" i="39"/>
  <c r="AD269" i="39"/>
  <c r="AB269" i="39"/>
  <c r="AA269" i="39"/>
  <c r="Z269" i="39"/>
  <c r="Y269" i="39"/>
  <c r="S269" i="39"/>
  <c r="R269" i="39"/>
  <c r="Q269" i="39"/>
  <c r="O269" i="39"/>
  <c r="I269" i="39"/>
  <c r="H269" i="39"/>
  <c r="B269" i="39"/>
  <c r="AD268" i="39"/>
  <c r="AB268" i="39"/>
  <c r="AA268" i="39"/>
  <c r="Z268" i="39"/>
  <c r="Y268" i="39"/>
  <c r="S268" i="39"/>
  <c r="R268" i="39"/>
  <c r="Q268" i="39"/>
  <c r="O268" i="39"/>
  <c r="I268" i="39"/>
  <c r="H268" i="39"/>
  <c r="B268" i="39"/>
  <c r="AD267" i="39"/>
  <c r="AB267" i="39"/>
  <c r="AA267" i="39"/>
  <c r="Z267" i="39"/>
  <c r="Y267" i="39"/>
  <c r="S267" i="39"/>
  <c r="R267" i="39"/>
  <c r="Q267" i="39"/>
  <c r="O267" i="39"/>
  <c r="I267" i="39"/>
  <c r="H267" i="39"/>
  <c r="B267" i="39"/>
  <c r="AD266" i="39"/>
  <c r="AB266" i="39"/>
  <c r="AA266" i="39"/>
  <c r="Z266" i="39"/>
  <c r="Y266" i="39"/>
  <c r="S266" i="39"/>
  <c r="R266" i="39"/>
  <c r="Q266" i="39"/>
  <c r="O266" i="39"/>
  <c r="I266" i="39"/>
  <c r="H266" i="39"/>
  <c r="B266" i="39"/>
  <c r="AD265" i="39"/>
  <c r="AB265" i="39"/>
  <c r="AA265" i="39"/>
  <c r="Z265" i="39"/>
  <c r="Y265" i="39"/>
  <c r="S265" i="39"/>
  <c r="R265" i="39"/>
  <c r="Q265" i="39"/>
  <c r="O265" i="39"/>
  <c r="I265" i="39"/>
  <c r="H265" i="39"/>
  <c r="B265" i="39"/>
  <c r="AD264" i="39"/>
  <c r="AB264" i="39"/>
  <c r="AA264" i="39"/>
  <c r="Z264" i="39"/>
  <c r="Y264" i="39"/>
  <c r="S264" i="39"/>
  <c r="R264" i="39"/>
  <c r="Q264" i="39"/>
  <c r="O264" i="39"/>
  <c r="I264" i="39"/>
  <c r="H264" i="39"/>
  <c r="B264" i="39"/>
  <c r="AD263" i="39"/>
  <c r="AB263" i="39"/>
  <c r="AA263" i="39"/>
  <c r="Z263" i="39"/>
  <c r="Y263" i="39"/>
  <c r="S263" i="39"/>
  <c r="R263" i="39"/>
  <c r="Q263" i="39"/>
  <c r="O263" i="39"/>
  <c r="I263" i="39"/>
  <c r="H263" i="39"/>
  <c r="B263" i="39"/>
  <c r="R262" i="39"/>
  <c r="Q262" i="39"/>
  <c r="AD261" i="39"/>
  <c r="AB261" i="39"/>
  <c r="AA261" i="39"/>
  <c r="Z261" i="39"/>
  <c r="Y261" i="39"/>
  <c r="S261" i="39"/>
  <c r="R261" i="39"/>
  <c r="Q261" i="39"/>
  <c r="O261" i="39"/>
  <c r="I261" i="39"/>
  <c r="H261" i="39"/>
  <c r="AD260" i="39"/>
  <c r="AB260" i="39"/>
  <c r="AA260" i="39"/>
  <c r="Z260" i="39"/>
  <c r="Y260" i="39"/>
  <c r="S260" i="39"/>
  <c r="R260" i="39"/>
  <c r="Q260" i="39"/>
  <c r="O260" i="39"/>
  <c r="I260" i="39"/>
  <c r="H260" i="39"/>
  <c r="AD259" i="39"/>
  <c r="AB259" i="39"/>
  <c r="AA259" i="39"/>
  <c r="Z259" i="39"/>
  <c r="Y259" i="39"/>
  <c r="S259" i="39"/>
  <c r="R259" i="39"/>
  <c r="Q259" i="39"/>
  <c r="O259" i="39"/>
  <c r="I259" i="39"/>
  <c r="H259" i="39"/>
  <c r="AD258" i="39"/>
  <c r="AB258" i="39"/>
  <c r="AA258" i="39"/>
  <c r="Z258" i="39"/>
  <c r="Y258" i="39"/>
  <c r="S258" i="39"/>
  <c r="R258" i="39"/>
  <c r="Q258" i="39"/>
  <c r="O258" i="39"/>
  <c r="I258" i="39"/>
  <c r="H258" i="39"/>
  <c r="AD257" i="39"/>
  <c r="AB257" i="39"/>
  <c r="AA257" i="39"/>
  <c r="Z257" i="39"/>
  <c r="Y257" i="39"/>
  <c r="S257" i="39"/>
  <c r="R257" i="39"/>
  <c r="Q257" i="39"/>
  <c r="O257" i="39"/>
  <c r="I257" i="39"/>
  <c r="H257" i="39"/>
  <c r="AD256" i="39"/>
  <c r="AB256" i="39"/>
  <c r="AA256" i="39"/>
  <c r="Z256" i="39"/>
  <c r="Y256" i="39"/>
  <c r="S256" i="39"/>
  <c r="R256" i="39"/>
  <c r="Q256" i="39"/>
  <c r="O256" i="39"/>
  <c r="I256" i="39"/>
  <c r="H256" i="39"/>
  <c r="B256" i="39"/>
  <c r="AD255" i="39"/>
  <c r="AB255" i="39"/>
  <c r="AA255" i="39"/>
  <c r="Z255" i="39"/>
  <c r="Y255" i="39"/>
  <c r="S255" i="39"/>
  <c r="R255" i="39"/>
  <c r="Q255" i="39"/>
  <c r="O255" i="39"/>
  <c r="I255" i="39"/>
  <c r="H255" i="39"/>
  <c r="B255" i="39"/>
  <c r="AD254" i="39"/>
  <c r="AB254" i="39"/>
  <c r="AA254" i="39"/>
  <c r="Z254" i="39"/>
  <c r="Y254" i="39"/>
  <c r="S254" i="39"/>
  <c r="R254" i="39"/>
  <c r="Q254" i="39"/>
  <c r="O254" i="39"/>
  <c r="I254" i="39"/>
  <c r="H254" i="39"/>
  <c r="B254" i="39"/>
  <c r="AD253" i="39"/>
  <c r="AB253" i="39"/>
  <c r="AA253" i="39"/>
  <c r="Z253" i="39"/>
  <c r="Y253" i="39"/>
  <c r="S253" i="39"/>
  <c r="R253" i="39"/>
  <c r="Q253" i="39"/>
  <c r="O253" i="39"/>
  <c r="I253" i="39"/>
  <c r="H253" i="39"/>
  <c r="B253" i="39"/>
  <c r="AD252" i="39"/>
  <c r="AB252" i="39"/>
  <c r="AA252" i="39"/>
  <c r="Z252" i="39"/>
  <c r="Y252" i="39"/>
  <c r="S252" i="39"/>
  <c r="R252" i="39"/>
  <c r="Q252" i="39"/>
  <c r="O252" i="39"/>
  <c r="I252" i="39"/>
  <c r="H252" i="39"/>
  <c r="B252" i="39"/>
  <c r="AD251" i="39"/>
  <c r="AB251" i="39"/>
  <c r="AA251" i="39"/>
  <c r="Z251" i="39"/>
  <c r="Y251" i="39"/>
  <c r="S251" i="39"/>
  <c r="R251" i="39"/>
  <c r="Q251" i="39"/>
  <c r="O251" i="39"/>
  <c r="I251" i="39"/>
  <c r="H251" i="39"/>
  <c r="B251" i="39"/>
  <c r="AD250" i="39"/>
  <c r="AB250" i="39"/>
  <c r="AA250" i="39"/>
  <c r="Z250" i="39"/>
  <c r="Y250" i="39"/>
  <c r="S250" i="39"/>
  <c r="R250" i="39"/>
  <c r="Q250" i="39"/>
  <c r="O250" i="39"/>
  <c r="I250" i="39"/>
  <c r="H250" i="39"/>
  <c r="B250" i="39"/>
  <c r="AD249" i="39"/>
  <c r="AB249" i="39"/>
  <c r="AA249" i="39"/>
  <c r="Z249" i="39"/>
  <c r="Y249" i="39"/>
  <c r="W249" i="39"/>
  <c r="S249" i="39"/>
  <c r="R249" i="39"/>
  <c r="Q249" i="39"/>
  <c r="O249" i="39"/>
  <c r="I249" i="39"/>
  <c r="H249" i="39"/>
  <c r="B249" i="39"/>
  <c r="AD248" i="39"/>
  <c r="AB248" i="39"/>
  <c r="AA248" i="39"/>
  <c r="Z248" i="39"/>
  <c r="Y248" i="39"/>
  <c r="S248" i="39"/>
  <c r="R248" i="39"/>
  <c r="Q248" i="39"/>
  <c r="O248" i="39"/>
  <c r="I248" i="39"/>
  <c r="H248" i="39"/>
  <c r="B248" i="39"/>
  <c r="AD247" i="39"/>
  <c r="AB247" i="39"/>
  <c r="AA247" i="39"/>
  <c r="Z247" i="39"/>
  <c r="Y247" i="39"/>
  <c r="S247" i="39"/>
  <c r="R247" i="39"/>
  <c r="Q247" i="39"/>
  <c r="O247" i="39"/>
  <c r="I247" i="39"/>
  <c r="H247" i="39"/>
  <c r="B247" i="39"/>
  <c r="AD246" i="39"/>
  <c r="AB246" i="39"/>
  <c r="AA246" i="39"/>
  <c r="Z246" i="39"/>
  <c r="Y246" i="39"/>
  <c r="S246" i="39"/>
  <c r="R246" i="39"/>
  <c r="Q246" i="39"/>
  <c r="O246" i="39"/>
  <c r="I246" i="39"/>
  <c r="H246" i="39"/>
  <c r="B246" i="39"/>
  <c r="R245" i="39"/>
  <c r="Q245" i="39"/>
  <c r="AD244" i="39"/>
  <c r="AB244" i="39"/>
  <c r="AA244" i="39"/>
  <c r="Z244" i="39"/>
  <c r="Y244" i="39"/>
  <c r="S244" i="39"/>
  <c r="R244" i="39"/>
  <c r="Q244" i="39"/>
  <c r="O244" i="39"/>
  <c r="I244" i="39"/>
  <c r="H244" i="39"/>
  <c r="AD243" i="39"/>
  <c r="AB243" i="39"/>
  <c r="AA243" i="39"/>
  <c r="Z243" i="39"/>
  <c r="Y243" i="39"/>
  <c r="S243" i="39"/>
  <c r="R243" i="39"/>
  <c r="Q243" i="39"/>
  <c r="O243" i="39"/>
  <c r="I243" i="39"/>
  <c r="H243" i="39"/>
  <c r="AD242" i="39"/>
  <c r="AB242" i="39"/>
  <c r="AA242" i="39"/>
  <c r="Z242" i="39"/>
  <c r="Y242" i="39"/>
  <c r="S242" i="39"/>
  <c r="R242" i="39"/>
  <c r="Q242" i="39"/>
  <c r="O242" i="39"/>
  <c r="I242" i="39"/>
  <c r="H242" i="39"/>
  <c r="AD241" i="39"/>
  <c r="AB241" i="39"/>
  <c r="AA241" i="39"/>
  <c r="Z241" i="39"/>
  <c r="Y241" i="39"/>
  <c r="S241" i="39"/>
  <c r="R241" i="39"/>
  <c r="Q241" i="39"/>
  <c r="O241" i="39"/>
  <c r="I241" i="39"/>
  <c r="H241" i="39"/>
  <c r="B241" i="39"/>
  <c r="AD240" i="39"/>
  <c r="AB240" i="39"/>
  <c r="AA240" i="39"/>
  <c r="Z240" i="39"/>
  <c r="Y240" i="39"/>
  <c r="W240" i="39"/>
  <c r="S240" i="39"/>
  <c r="R240" i="39"/>
  <c r="Q240" i="39"/>
  <c r="O240" i="39"/>
  <c r="I240" i="39"/>
  <c r="H240" i="39"/>
  <c r="B240" i="39"/>
  <c r="AD239" i="39"/>
  <c r="AB239" i="39"/>
  <c r="AA239" i="39"/>
  <c r="Z239" i="39"/>
  <c r="Y239" i="39"/>
  <c r="S239" i="39"/>
  <c r="R239" i="39"/>
  <c r="Q239" i="39"/>
  <c r="O239" i="39"/>
  <c r="I239" i="39"/>
  <c r="H239" i="39"/>
  <c r="B239" i="39"/>
  <c r="AD238" i="39"/>
  <c r="AB238" i="39"/>
  <c r="AA238" i="39"/>
  <c r="Z238" i="39"/>
  <c r="Y238" i="39"/>
  <c r="S238" i="39"/>
  <c r="R238" i="39"/>
  <c r="Q238" i="39"/>
  <c r="O238" i="39"/>
  <c r="I238" i="39"/>
  <c r="H238" i="39"/>
  <c r="B238" i="39"/>
  <c r="AD237" i="39"/>
  <c r="AB237" i="39"/>
  <c r="AA237" i="39"/>
  <c r="Z237" i="39"/>
  <c r="Y237" i="39"/>
  <c r="S237" i="39"/>
  <c r="R237" i="39"/>
  <c r="Q237" i="39"/>
  <c r="O237" i="39"/>
  <c r="I237" i="39"/>
  <c r="H237" i="39"/>
  <c r="B237" i="39"/>
  <c r="R236" i="39"/>
  <c r="Q236" i="39"/>
  <c r="AD235" i="39"/>
  <c r="AB235" i="39"/>
  <c r="AA235" i="39"/>
  <c r="Z235" i="39"/>
  <c r="Y235" i="39"/>
  <c r="S235" i="39"/>
  <c r="R235" i="39"/>
  <c r="Q235" i="39"/>
  <c r="O235" i="39"/>
  <c r="I235" i="39"/>
  <c r="H235" i="39"/>
  <c r="AD234" i="39"/>
  <c r="AB234" i="39"/>
  <c r="AA234" i="39"/>
  <c r="Z234" i="39"/>
  <c r="Y234" i="39"/>
  <c r="S234" i="39"/>
  <c r="R234" i="39"/>
  <c r="Q234" i="39"/>
  <c r="O234" i="39"/>
  <c r="I234" i="39"/>
  <c r="H234" i="39"/>
  <c r="AD233" i="39"/>
  <c r="AB233" i="39"/>
  <c r="AA233" i="39"/>
  <c r="Z233" i="39"/>
  <c r="Y233" i="39"/>
  <c r="S233" i="39"/>
  <c r="R233" i="39"/>
  <c r="Q233" i="39"/>
  <c r="O233" i="39"/>
  <c r="I233" i="39"/>
  <c r="H233" i="39"/>
  <c r="B233" i="39"/>
  <c r="AD232" i="39"/>
  <c r="AB232" i="39"/>
  <c r="AA232" i="39"/>
  <c r="Z232" i="39"/>
  <c r="Y232" i="39"/>
  <c r="S232" i="39"/>
  <c r="R232" i="39"/>
  <c r="Q232" i="39"/>
  <c r="O232" i="39"/>
  <c r="I232" i="39"/>
  <c r="H232" i="39"/>
  <c r="B232" i="39"/>
  <c r="AD231" i="39"/>
  <c r="AB231" i="39"/>
  <c r="AA231" i="39"/>
  <c r="Z231" i="39"/>
  <c r="Y231" i="39"/>
  <c r="S231" i="39"/>
  <c r="R231" i="39"/>
  <c r="Q231" i="39"/>
  <c r="O231" i="39"/>
  <c r="I231" i="39"/>
  <c r="H231" i="39"/>
  <c r="B231" i="39"/>
  <c r="AD230" i="39"/>
  <c r="AB230" i="39"/>
  <c r="AA230" i="39"/>
  <c r="Z230" i="39"/>
  <c r="Y230" i="39"/>
  <c r="S230" i="39"/>
  <c r="R230" i="39"/>
  <c r="Q230" i="39"/>
  <c r="O230" i="39"/>
  <c r="I230" i="39"/>
  <c r="H230" i="39"/>
  <c r="B230" i="39"/>
  <c r="AD229" i="39"/>
  <c r="AB229" i="39"/>
  <c r="AA229" i="39"/>
  <c r="Z229" i="39"/>
  <c r="Y229" i="39"/>
  <c r="S229" i="39"/>
  <c r="R229" i="39"/>
  <c r="Q229" i="39"/>
  <c r="O229" i="39"/>
  <c r="I229" i="39"/>
  <c r="H229" i="39"/>
  <c r="B229" i="39"/>
  <c r="AD228" i="39"/>
  <c r="AB228" i="39"/>
  <c r="AA228" i="39"/>
  <c r="Z228" i="39"/>
  <c r="Y228" i="39"/>
  <c r="S228" i="39"/>
  <c r="R228" i="39"/>
  <c r="Q228" i="39"/>
  <c r="O228" i="39"/>
  <c r="I228" i="39"/>
  <c r="H228" i="39"/>
  <c r="B228" i="39"/>
  <c r="AD227" i="39"/>
  <c r="AB227" i="39"/>
  <c r="AA227" i="39"/>
  <c r="Z227" i="39"/>
  <c r="Y227" i="39"/>
  <c r="S227" i="39"/>
  <c r="R227" i="39"/>
  <c r="Q227" i="39"/>
  <c r="O227" i="39"/>
  <c r="I227" i="39"/>
  <c r="H227" i="39"/>
  <c r="B227" i="39"/>
  <c r="AD226" i="39"/>
  <c r="AB226" i="39"/>
  <c r="AA226" i="39"/>
  <c r="Z226" i="39"/>
  <c r="Y226" i="39"/>
  <c r="S226" i="39"/>
  <c r="R226" i="39"/>
  <c r="Q226" i="39"/>
  <c r="O226" i="39"/>
  <c r="I226" i="39"/>
  <c r="H226" i="39"/>
  <c r="B226" i="39"/>
  <c r="AD225" i="39"/>
  <c r="AB225" i="39"/>
  <c r="AA225" i="39"/>
  <c r="Z225" i="39"/>
  <c r="Y225" i="39"/>
  <c r="S225" i="39"/>
  <c r="R225" i="39"/>
  <c r="Q225" i="39"/>
  <c r="O225" i="39"/>
  <c r="I225" i="39"/>
  <c r="H225" i="39"/>
  <c r="B225" i="39"/>
  <c r="AD224" i="39"/>
  <c r="AB224" i="39"/>
  <c r="AA224" i="39"/>
  <c r="Z224" i="39"/>
  <c r="Y224" i="39"/>
  <c r="S224" i="39"/>
  <c r="R224" i="39"/>
  <c r="Q224" i="39"/>
  <c r="O224" i="39"/>
  <c r="I224" i="39"/>
  <c r="H224" i="39"/>
  <c r="B224" i="39"/>
  <c r="R223" i="39"/>
  <c r="Q223" i="39"/>
  <c r="AD222" i="39"/>
  <c r="AB222" i="39"/>
  <c r="AA222" i="39"/>
  <c r="Z222" i="39"/>
  <c r="Y222" i="39"/>
  <c r="S222" i="39"/>
  <c r="R222" i="39"/>
  <c r="Q222" i="39"/>
  <c r="O222" i="39"/>
  <c r="I222" i="39"/>
  <c r="H222" i="39"/>
  <c r="AD221" i="39"/>
  <c r="AB221" i="39"/>
  <c r="AA221" i="39"/>
  <c r="Z221" i="39"/>
  <c r="Y221" i="39"/>
  <c r="S221" i="39"/>
  <c r="R221" i="39"/>
  <c r="Q221" i="39"/>
  <c r="O221" i="39"/>
  <c r="I221" i="39"/>
  <c r="H221" i="39"/>
  <c r="AD220" i="39"/>
  <c r="AB220" i="39"/>
  <c r="AA220" i="39"/>
  <c r="Z220" i="39"/>
  <c r="Y220" i="39"/>
  <c r="S220" i="39"/>
  <c r="R220" i="39"/>
  <c r="Q220" i="39"/>
  <c r="O220" i="39"/>
  <c r="I220" i="39"/>
  <c r="H220" i="39"/>
  <c r="B220" i="39"/>
  <c r="AD219" i="39"/>
  <c r="AB219" i="39"/>
  <c r="AA219" i="39"/>
  <c r="Z219" i="39"/>
  <c r="Y219" i="39"/>
  <c r="R219" i="39"/>
  <c r="Q219" i="39"/>
  <c r="O219" i="39"/>
  <c r="I219" i="39"/>
  <c r="H219" i="39"/>
  <c r="B219" i="39"/>
  <c r="AD218" i="39"/>
  <c r="AB218" i="39"/>
  <c r="AA218" i="39"/>
  <c r="Z218" i="39"/>
  <c r="Y218" i="39"/>
  <c r="S218" i="39"/>
  <c r="R218" i="39"/>
  <c r="Q218" i="39"/>
  <c r="O218" i="39"/>
  <c r="I218" i="39"/>
  <c r="H218" i="39"/>
  <c r="B218" i="39"/>
  <c r="AD217" i="39"/>
  <c r="AB217" i="39"/>
  <c r="AA217" i="39"/>
  <c r="Z217" i="39"/>
  <c r="Y217" i="39"/>
  <c r="S217" i="39"/>
  <c r="R217" i="39"/>
  <c r="Q217" i="39"/>
  <c r="O217" i="39"/>
  <c r="I217" i="39"/>
  <c r="H217" i="39"/>
  <c r="B217" i="39"/>
  <c r="AD216" i="39"/>
  <c r="AB216" i="39"/>
  <c r="AA216" i="39"/>
  <c r="Z216" i="39"/>
  <c r="Y216" i="39"/>
  <c r="S216" i="39"/>
  <c r="R216" i="39"/>
  <c r="Q216" i="39"/>
  <c r="O216" i="39"/>
  <c r="I216" i="39"/>
  <c r="H216" i="39"/>
  <c r="B216" i="39"/>
  <c r="AD215" i="39"/>
  <c r="AB215" i="39"/>
  <c r="AA215" i="39"/>
  <c r="Z215" i="39"/>
  <c r="Y215" i="39"/>
  <c r="S215" i="39"/>
  <c r="R215" i="39"/>
  <c r="Q215" i="39"/>
  <c r="O215" i="39"/>
  <c r="I215" i="39"/>
  <c r="H215" i="39"/>
  <c r="B215" i="39"/>
  <c r="AD214" i="39"/>
  <c r="AB214" i="39"/>
  <c r="AA214" i="39"/>
  <c r="Z214" i="39"/>
  <c r="Y214" i="39"/>
  <c r="S214" i="39"/>
  <c r="R214" i="39"/>
  <c r="Q214" i="39"/>
  <c r="O214" i="39"/>
  <c r="I214" i="39"/>
  <c r="H214" i="39"/>
  <c r="B214" i="39"/>
  <c r="AD212" i="39"/>
  <c r="AB212" i="39"/>
  <c r="AA212" i="39"/>
  <c r="Z212" i="39"/>
  <c r="Y212" i="39"/>
  <c r="S212" i="39"/>
  <c r="R212" i="39"/>
  <c r="Q212" i="39"/>
  <c r="O212" i="39"/>
  <c r="I212" i="39"/>
  <c r="H212" i="39"/>
  <c r="B212" i="39"/>
  <c r="AD211" i="39"/>
  <c r="AB211" i="39"/>
  <c r="AA211" i="39"/>
  <c r="Z211" i="39"/>
  <c r="Y211" i="39"/>
  <c r="S211" i="39"/>
  <c r="R211" i="39"/>
  <c r="Q211" i="39"/>
  <c r="O211" i="39"/>
  <c r="I211" i="39"/>
  <c r="H211" i="39"/>
  <c r="B211" i="39"/>
  <c r="AD210" i="39"/>
  <c r="AB210" i="39"/>
  <c r="AA210" i="39"/>
  <c r="Z210" i="39"/>
  <c r="Y210" i="39"/>
  <c r="S210" i="39"/>
  <c r="R210" i="39"/>
  <c r="Q210" i="39"/>
  <c r="O210" i="39"/>
  <c r="I210" i="39"/>
  <c r="H210" i="39"/>
  <c r="B210" i="39"/>
  <c r="AD209" i="39"/>
  <c r="AB209" i="39"/>
  <c r="AA209" i="39"/>
  <c r="Z209" i="39"/>
  <c r="Y209" i="39"/>
  <c r="S209" i="39"/>
  <c r="R209" i="39"/>
  <c r="Q209" i="39"/>
  <c r="O209" i="39"/>
  <c r="I209" i="39"/>
  <c r="H209" i="39"/>
  <c r="B209" i="39"/>
  <c r="AD208" i="39"/>
  <c r="AB208" i="39"/>
  <c r="AA208" i="39"/>
  <c r="Z208" i="39"/>
  <c r="Y208" i="39"/>
  <c r="S208" i="39"/>
  <c r="R208" i="39"/>
  <c r="Q208" i="39"/>
  <c r="O208" i="39"/>
  <c r="I208" i="39"/>
  <c r="H208" i="39"/>
  <c r="B208" i="39"/>
  <c r="AD207" i="39"/>
  <c r="AB207" i="39"/>
  <c r="AA207" i="39"/>
  <c r="Z207" i="39"/>
  <c r="Y207" i="39"/>
  <c r="S207" i="39"/>
  <c r="R207" i="39"/>
  <c r="Q207" i="39"/>
  <c r="O207" i="39"/>
  <c r="I207" i="39"/>
  <c r="H207" i="39"/>
  <c r="B207" i="39"/>
  <c r="AD206" i="39"/>
  <c r="AB206" i="39"/>
  <c r="AA206" i="39"/>
  <c r="Z206" i="39"/>
  <c r="Y206" i="39"/>
  <c r="S206" i="39"/>
  <c r="R206" i="39"/>
  <c r="Q206" i="39"/>
  <c r="O206" i="39"/>
  <c r="I206" i="39"/>
  <c r="H206" i="39"/>
  <c r="B206" i="39"/>
  <c r="AD204" i="39"/>
  <c r="AB204" i="39"/>
  <c r="AA204" i="39"/>
  <c r="Z204" i="39"/>
  <c r="Y204" i="39"/>
  <c r="S204" i="39"/>
  <c r="R204" i="39"/>
  <c r="Q204" i="39"/>
  <c r="O204" i="39"/>
  <c r="I204" i="39"/>
  <c r="H204" i="39"/>
  <c r="B204" i="39"/>
  <c r="AD203" i="39"/>
  <c r="AB203" i="39"/>
  <c r="AA203" i="39"/>
  <c r="Z203" i="39"/>
  <c r="Y203" i="39"/>
  <c r="S203" i="39"/>
  <c r="R203" i="39"/>
  <c r="Q203" i="39"/>
  <c r="O203" i="39"/>
  <c r="I203" i="39"/>
  <c r="H203" i="39"/>
  <c r="B203" i="39"/>
  <c r="AD202" i="39"/>
  <c r="AB202" i="39"/>
  <c r="AA202" i="39"/>
  <c r="Z202" i="39"/>
  <c r="Y202" i="39"/>
  <c r="S202" i="39"/>
  <c r="R202" i="39"/>
  <c r="Q202" i="39"/>
  <c r="O202" i="39"/>
  <c r="I202" i="39"/>
  <c r="H202" i="39"/>
  <c r="B202" i="39"/>
  <c r="AD201" i="39"/>
  <c r="AB201" i="39"/>
  <c r="AA201" i="39"/>
  <c r="Z201" i="39"/>
  <c r="Y201" i="39"/>
  <c r="S201" i="39"/>
  <c r="R201" i="39"/>
  <c r="Q201" i="39"/>
  <c r="O201" i="39"/>
  <c r="I201" i="39"/>
  <c r="H201" i="39"/>
  <c r="B201" i="39"/>
  <c r="AD200" i="39"/>
  <c r="AB200" i="39"/>
  <c r="AA200" i="39"/>
  <c r="Z200" i="39"/>
  <c r="Y200" i="39"/>
  <c r="S200" i="39"/>
  <c r="R200" i="39"/>
  <c r="Q200" i="39"/>
  <c r="O200" i="39"/>
  <c r="I200" i="39"/>
  <c r="H200" i="39"/>
  <c r="B200" i="39"/>
  <c r="AD199" i="39"/>
  <c r="AB199" i="39"/>
  <c r="AA199" i="39"/>
  <c r="Z199" i="39"/>
  <c r="Y199" i="39"/>
  <c r="S199" i="39"/>
  <c r="R199" i="39"/>
  <c r="Q199" i="39"/>
  <c r="O199" i="39"/>
  <c r="I199" i="39"/>
  <c r="H199" i="39"/>
  <c r="B199" i="39"/>
  <c r="AD198" i="39"/>
  <c r="AB198" i="39"/>
  <c r="AA198" i="39"/>
  <c r="Z198" i="39"/>
  <c r="Y198" i="39"/>
  <c r="S198" i="39"/>
  <c r="R198" i="39"/>
  <c r="Q198" i="39"/>
  <c r="O198" i="39"/>
  <c r="I198" i="39"/>
  <c r="H198" i="39"/>
  <c r="B198" i="39"/>
  <c r="AD197" i="39"/>
  <c r="AB197" i="39"/>
  <c r="AA197" i="39"/>
  <c r="Z197" i="39"/>
  <c r="Y197" i="39"/>
  <c r="S197" i="39"/>
  <c r="R197" i="39"/>
  <c r="Q197" i="39"/>
  <c r="O197" i="39"/>
  <c r="I197" i="39"/>
  <c r="H197" i="39"/>
  <c r="B197" i="39"/>
  <c r="AD196" i="39"/>
  <c r="AB196" i="39"/>
  <c r="AA196" i="39"/>
  <c r="Z196" i="39"/>
  <c r="Y196" i="39"/>
  <c r="S196" i="39"/>
  <c r="R196" i="39"/>
  <c r="Q196" i="39"/>
  <c r="O196" i="39"/>
  <c r="I196" i="39"/>
  <c r="H196" i="39"/>
  <c r="B196" i="39"/>
  <c r="AD195" i="39"/>
  <c r="AB195" i="39"/>
  <c r="AA195" i="39"/>
  <c r="Z195" i="39"/>
  <c r="Y195" i="39"/>
  <c r="S195" i="39"/>
  <c r="R195" i="39"/>
  <c r="Q195" i="39"/>
  <c r="O195" i="39"/>
  <c r="I195" i="39"/>
  <c r="H195" i="39"/>
  <c r="B195" i="39"/>
  <c r="AD194" i="39"/>
  <c r="AB194" i="39"/>
  <c r="AA194" i="39"/>
  <c r="Z194" i="39"/>
  <c r="Y194" i="39"/>
  <c r="S194" i="39"/>
  <c r="R194" i="39"/>
  <c r="Q194" i="39"/>
  <c r="O194" i="39"/>
  <c r="I194" i="39"/>
  <c r="H194" i="39"/>
  <c r="B194" i="39"/>
  <c r="AD193" i="39"/>
  <c r="AB193" i="39"/>
  <c r="AA193" i="39"/>
  <c r="Z193" i="39"/>
  <c r="Y193" i="39"/>
  <c r="S193" i="39"/>
  <c r="R193" i="39"/>
  <c r="Q193" i="39"/>
  <c r="O193" i="39"/>
  <c r="I193" i="39"/>
  <c r="H193" i="39"/>
  <c r="B193" i="39"/>
  <c r="AD192" i="39"/>
  <c r="AB192" i="39"/>
  <c r="AA192" i="39"/>
  <c r="Z192" i="39"/>
  <c r="Y192" i="39"/>
  <c r="S192" i="39"/>
  <c r="R192" i="39"/>
  <c r="Q192" i="39"/>
  <c r="O192" i="39"/>
  <c r="I192" i="39"/>
  <c r="H192" i="39"/>
  <c r="B192" i="39"/>
  <c r="AD190" i="39"/>
  <c r="AB190" i="39"/>
  <c r="AA190" i="39"/>
  <c r="Z190" i="39"/>
  <c r="Y190" i="39"/>
  <c r="S190" i="39"/>
  <c r="R190" i="39"/>
  <c r="Q190" i="39"/>
  <c r="O190" i="39"/>
  <c r="I190" i="39"/>
  <c r="H190" i="39"/>
  <c r="B190" i="39"/>
  <c r="AD189" i="39"/>
  <c r="AB189" i="39"/>
  <c r="AA189" i="39"/>
  <c r="Z189" i="39"/>
  <c r="Y189" i="39"/>
  <c r="S189" i="39"/>
  <c r="R189" i="39"/>
  <c r="Q189" i="39"/>
  <c r="O189" i="39"/>
  <c r="I189" i="39"/>
  <c r="H189" i="39"/>
  <c r="B189" i="39"/>
  <c r="AD188" i="39"/>
  <c r="AB188" i="39"/>
  <c r="AA188" i="39"/>
  <c r="Z188" i="39"/>
  <c r="Y188" i="39"/>
  <c r="S188" i="39"/>
  <c r="R188" i="39"/>
  <c r="Q188" i="39"/>
  <c r="O188" i="39"/>
  <c r="I188" i="39"/>
  <c r="H188" i="39"/>
  <c r="B188" i="39"/>
  <c r="R187" i="39"/>
  <c r="Q187" i="39"/>
  <c r="AD186" i="39"/>
  <c r="AB186" i="39"/>
  <c r="AA186" i="39"/>
  <c r="Z186" i="39"/>
  <c r="Y186" i="39"/>
  <c r="S186" i="39"/>
  <c r="R186" i="39"/>
  <c r="Q186" i="39"/>
  <c r="O186" i="39"/>
  <c r="I186" i="39"/>
  <c r="H186" i="39"/>
  <c r="AD185" i="39"/>
  <c r="AB185" i="39"/>
  <c r="AA185" i="39"/>
  <c r="Z185" i="39"/>
  <c r="Y185" i="39"/>
  <c r="S185" i="39"/>
  <c r="R185" i="39"/>
  <c r="Q185" i="39"/>
  <c r="O185" i="39"/>
  <c r="I185" i="39"/>
  <c r="H185" i="39"/>
  <c r="AD184" i="39"/>
  <c r="AB184" i="39"/>
  <c r="AA184" i="39"/>
  <c r="Z184" i="39"/>
  <c r="Y184" i="39"/>
  <c r="S184" i="39"/>
  <c r="R184" i="39"/>
  <c r="Q184" i="39"/>
  <c r="O184" i="39"/>
  <c r="I184" i="39"/>
  <c r="H184" i="39"/>
  <c r="AD183" i="39"/>
  <c r="AB183" i="39"/>
  <c r="AA183" i="39"/>
  <c r="Z183" i="39"/>
  <c r="Y183" i="39"/>
  <c r="S183" i="39"/>
  <c r="R183" i="39"/>
  <c r="Q183" i="39"/>
  <c r="O183" i="39"/>
  <c r="I183" i="39"/>
  <c r="H183" i="39"/>
  <c r="AD181" i="39"/>
  <c r="AB181" i="39"/>
  <c r="AA181" i="39"/>
  <c r="Z181" i="39"/>
  <c r="Y181" i="39"/>
  <c r="S181" i="39"/>
  <c r="R181" i="39"/>
  <c r="Q181" i="39"/>
  <c r="O181" i="39"/>
  <c r="I181" i="39"/>
  <c r="H181" i="39"/>
  <c r="B181" i="39"/>
  <c r="AD180" i="39"/>
  <c r="AB180" i="39"/>
  <c r="AA180" i="39"/>
  <c r="Z180" i="39"/>
  <c r="Y180" i="39"/>
  <c r="S180" i="39"/>
  <c r="R180" i="39"/>
  <c r="Q180" i="39"/>
  <c r="O180" i="39"/>
  <c r="I180" i="39"/>
  <c r="H180" i="39"/>
  <c r="B180" i="39"/>
  <c r="AD179" i="39"/>
  <c r="AB179" i="39"/>
  <c r="AA179" i="39"/>
  <c r="Z179" i="39"/>
  <c r="Y179" i="39"/>
  <c r="S179" i="39"/>
  <c r="R179" i="39"/>
  <c r="Q179" i="39"/>
  <c r="O179" i="39"/>
  <c r="I179" i="39"/>
  <c r="H179" i="39"/>
  <c r="B179" i="39"/>
  <c r="AD178" i="39"/>
  <c r="AB178" i="39"/>
  <c r="AA178" i="39"/>
  <c r="Z178" i="39"/>
  <c r="Y178" i="39"/>
  <c r="S178" i="39"/>
  <c r="R178" i="39"/>
  <c r="Q178" i="39"/>
  <c r="O178" i="39"/>
  <c r="I178" i="39"/>
  <c r="H178" i="39"/>
  <c r="B178" i="39"/>
  <c r="AD177" i="39"/>
  <c r="AB177" i="39"/>
  <c r="AA177" i="39"/>
  <c r="Z177" i="39"/>
  <c r="Y177" i="39"/>
  <c r="S177" i="39"/>
  <c r="R177" i="39"/>
  <c r="Q177" i="39"/>
  <c r="O177" i="39"/>
  <c r="I177" i="39"/>
  <c r="H177" i="39"/>
  <c r="B177" i="39"/>
  <c r="AD176" i="39"/>
  <c r="AB176" i="39"/>
  <c r="AA176" i="39"/>
  <c r="Z176" i="39"/>
  <c r="Y176" i="39"/>
  <c r="S176" i="39"/>
  <c r="R176" i="39"/>
  <c r="Q176" i="39"/>
  <c r="O176" i="39"/>
  <c r="I176" i="39"/>
  <c r="H176" i="39"/>
  <c r="B176" i="39"/>
  <c r="AD175" i="39"/>
  <c r="AB175" i="39"/>
  <c r="AA175" i="39"/>
  <c r="Z175" i="39"/>
  <c r="Y175" i="39"/>
  <c r="S175" i="39"/>
  <c r="R175" i="39"/>
  <c r="Q175" i="39"/>
  <c r="O175" i="39"/>
  <c r="I175" i="39"/>
  <c r="H175" i="39"/>
  <c r="G175" i="39"/>
  <c r="B175" i="39"/>
  <c r="Z174" i="39"/>
  <c r="Y174" i="39"/>
  <c r="S174" i="39"/>
  <c r="R174" i="39"/>
  <c r="Q174" i="39"/>
  <c r="O174" i="39"/>
  <c r="I174" i="39"/>
  <c r="H174" i="39"/>
  <c r="B174" i="39"/>
  <c r="AD173" i="39"/>
  <c r="AB173" i="39"/>
  <c r="AA173" i="39"/>
  <c r="Z173" i="39"/>
  <c r="Y173" i="39"/>
  <c r="S173" i="39"/>
  <c r="R173" i="39"/>
  <c r="Q173" i="39"/>
  <c r="O173" i="39"/>
  <c r="I173" i="39"/>
  <c r="H173" i="39"/>
  <c r="B173" i="39"/>
  <c r="AD172" i="39"/>
  <c r="AB172" i="39"/>
  <c r="AA172" i="39"/>
  <c r="Z172" i="39"/>
  <c r="Y172" i="39"/>
  <c r="S172" i="39"/>
  <c r="R172" i="39"/>
  <c r="Q172" i="39"/>
  <c r="O172" i="39"/>
  <c r="I172" i="39"/>
  <c r="H172" i="39"/>
  <c r="B172" i="39"/>
  <c r="AD171" i="39"/>
  <c r="AB171" i="39"/>
  <c r="AA171" i="39"/>
  <c r="Z171" i="39"/>
  <c r="Y171" i="39"/>
  <c r="S171" i="39"/>
  <c r="R171" i="39"/>
  <c r="Q171" i="39"/>
  <c r="O171" i="39"/>
  <c r="I171" i="39"/>
  <c r="H171" i="39"/>
  <c r="B171" i="39"/>
  <c r="AD170" i="39"/>
  <c r="AB170" i="39"/>
  <c r="AA170" i="39"/>
  <c r="Z170" i="39"/>
  <c r="Y170" i="39"/>
  <c r="S170" i="39"/>
  <c r="R170" i="39"/>
  <c r="Q170" i="39"/>
  <c r="O170" i="39"/>
  <c r="I170" i="39"/>
  <c r="H170" i="39"/>
  <c r="B170" i="39"/>
  <c r="AD169" i="39"/>
  <c r="AB169" i="39"/>
  <c r="AA169" i="39"/>
  <c r="Z169" i="39"/>
  <c r="Y169" i="39"/>
  <c r="S169" i="39"/>
  <c r="R169" i="39"/>
  <c r="Q169" i="39"/>
  <c r="O169" i="39"/>
  <c r="I169" i="39"/>
  <c r="H169" i="39"/>
  <c r="B169" i="39"/>
  <c r="AD168" i="39"/>
  <c r="AB168" i="39"/>
  <c r="AA168" i="39"/>
  <c r="Z168" i="39"/>
  <c r="Y168" i="39"/>
  <c r="S168" i="39"/>
  <c r="R168" i="39"/>
  <c r="Q168" i="39"/>
  <c r="O168" i="39"/>
  <c r="I168" i="39"/>
  <c r="H168" i="39"/>
  <c r="B168" i="39"/>
  <c r="AD167" i="39"/>
  <c r="AB167" i="39"/>
  <c r="AA167" i="39"/>
  <c r="Z167" i="39"/>
  <c r="Y167" i="39"/>
  <c r="S167" i="39"/>
  <c r="R167" i="39"/>
  <c r="Q167" i="39"/>
  <c r="O167" i="39"/>
  <c r="I167" i="39"/>
  <c r="H167" i="39"/>
  <c r="B167" i="39"/>
  <c r="AD166" i="39"/>
  <c r="AB166" i="39"/>
  <c r="AA166" i="39"/>
  <c r="Z166" i="39"/>
  <c r="Y166" i="39"/>
  <c r="S166" i="39"/>
  <c r="R166" i="39"/>
  <c r="Q166" i="39"/>
  <c r="O166" i="39"/>
  <c r="I166" i="39"/>
  <c r="H166" i="39"/>
  <c r="B166" i="39"/>
  <c r="AD165" i="39"/>
  <c r="AB165" i="39"/>
  <c r="AA165" i="39"/>
  <c r="Z165" i="39"/>
  <c r="Y165" i="39"/>
  <c r="S165" i="39"/>
  <c r="R165" i="39"/>
  <c r="Q165" i="39"/>
  <c r="O165" i="39"/>
  <c r="I165" i="39"/>
  <c r="H165" i="39"/>
  <c r="B165" i="39"/>
  <c r="AD164" i="39"/>
  <c r="AB164" i="39"/>
  <c r="AA164" i="39"/>
  <c r="Z164" i="39"/>
  <c r="Y164" i="39"/>
  <c r="S164" i="39"/>
  <c r="R164" i="39"/>
  <c r="Q164" i="39"/>
  <c r="O164" i="39"/>
  <c r="I164" i="39"/>
  <c r="H164" i="39"/>
  <c r="B164" i="39"/>
  <c r="AD163" i="39"/>
  <c r="AB163" i="39"/>
  <c r="AA163" i="39"/>
  <c r="Z163" i="39"/>
  <c r="Y163" i="39"/>
  <c r="S163" i="39"/>
  <c r="R163" i="39"/>
  <c r="Q163" i="39"/>
  <c r="O163" i="39"/>
  <c r="I163" i="39"/>
  <c r="H163" i="39"/>
  <c r="B163" i="39"/>
  <c r="AD162" i="39"/>
  <c r="AB162" i="39"/>
  <c r="AA162" i="39"/>
  <c r="Z162" i="39"/>
  <c r="Y162" i="39"/>
  <c r="S162" i="39"/>
  <c r="R162" i="39"/>
  <c r="Q162" i="39"/>
  <c r="O162" i="39"/>
  <c r="I162" i="39"/>
  <c r="H162" i="39"/>
  <c r="B162" i="39"/>
  <c r="AD161" i="39"/>
  <c r="AB161" i="39"/>
  <c r="AA161" i="39"/>
  <c r="Z161" i="39"/>
  <c r="Y161" i="39"/>
  <c r="S161" i="39"/>
  <c r="R161" i="39"/>
  <c r="Q161" i="39"/>
  <c r="O161" i="39"/>
  <c r="I161" i="39"/>
  <c r="H161" i="39"/>
  <c r="B161" i="39"/>
  <c r="AD160" i="39"/>
  <c r="AB160" i="39"/>
  <c r="AA160" i="39"/>
  <c r="Z160" i="39"/>
  <c r="Y160" i="39"/>
  <c r="S160" i="39"/>
  <c r="R160" i="39"/>
  <c r="Q160" i="39"/>
  <c r="O160" i="39"/>
  <c r="I160" i="39"/>
  <c r="H160" i="39"/>
  <c r="B160" i="39"/>
  <c r="AD159" i="39"/>
  <c r="AB159" i="39"/>
  <c r="AA159" i="39"/>
  <c r="Z159" i="39"/>
  <c r="Y159" i="39"/>
  <c r="S159" i="39"/>
  <c r="R159" i="39"/>
  <c r="Q159" i="39"/>
  <c r="O159" i="39"/>
  <c r="I159" i="39"/>
  <c r="H159" i="39"/>
  <c r="B159" i="39"/>
  <c r="AD158" i="39"/>
  <c r="AB158" i="39"/>
  <c r="AA158" i="39"/>
  <c r="Z158" i="39"/>
  <c r="Y158" i="39"/>
  <c r="S158" i="39"/>
  <c r="R158" i="39"/>
  <c r="Q158" i="39"/>
  <c r="O158" i="39"/>
  <c r="I158" i="39"/>
  <c r="H158" i="39"/>
  <c r="B158" i="39"/>
  <c r="AD157" i="39"/>
  <c r="AB157" i="39"/>
  <c r="AA157" i="39"/>
  <c r="Z157" i="39"/>
  <c r="Y157" i="39"/>
  <c r="S157" i="39"/>
  <c r="R157" i="39"/>
  <c r="Q157" i="39"/>
  <c r="O157" i="39"/>
  <c r="I157" i="39"/>
  <c r="H157" i="39"/>
  <c r="B157" i="39"/>
  <c r="AD156" i="39"/>
  <c r="AB156" i="39"/>
  <c r="AA156" i="39"/>
  <c r="Z156" i="39"/>
  <c r="Y156" i="39"/>
  <c r="S156" i="39"/>
  <c r="R156" i="39"/>
  <c r="Q156" i="39"/>
  <c r="O156" i="39"/>
  <c r="I156" i="39"/>
  <c r="H156" i="39"/>
  <c r="B156" i="39"/>
  <c r="AD155" i="39"/>
  <c r="AB155" i="39"/>
  <c r="AA155" i="39"/>
  <c r="Z155" i="39"/>
  <c r="Y155" i="39"/>
  <c r="S155" i="39"/>
  <c r="R155" i="39"/>
  <c r="Q155" i="39"/>
  <c r="O155" i="39"/>
  <c r="I155" i="39"/>
  <c r="H155" i="39"/>
  <c r="B155" i="39"/>
  <c r="AD154" i="39"/>
  <c r="AB154" i="39"/>
  <c r="AA154" i="39"/>
  <c r="Z154" i="39"/>
  <c r="Y154" i="39"/>
  <c r="S154" i="39"/>
  <c r="R154" i="39"/>
  <c r="Q154" i="39"/>
  <c r="O154" i="39"/>
  <c r="I154" i="39"/>
  <c r="H154" i="39"/>
  <c r="B154" i="39"/>
  <c r="AD153" i="39"/>
  <c r="AB153" i="39"/>
  <c r="AA153" i="39"/>
  <c r="Z153" i="39"/>
  <c r="Y153" i="39"/>
  <c r="S153" i="39"/>
  <c r="R153" i="39"/>
  <c r="Q153" i="39"/>
  <c r="O153" i="39"/>
  <c r="I153" i="39"/>
  <c r="H153" i="39"/>
  <c r="B153" i="39"/>
  <c r="AD152" i="39"/>
  <c r="AB152" i="39"/>
  <c r="AA152" i="39"/>
  <c r="Z152" i="39"/>
  <c r="Y152" i="39"/>
  <c r="S152" i="39"/>
  <c r="R152" i="39"/>
  <c r="Q152" i="39"/>
  <c r="O152" i="39"/>
  <c r="I152" i="39"/>
  <c r="H152" i="39"/>
  <c r="B152" i="39"/>
  <c r="AD151" i="39"/>
  <c r="AB151" i="39"/>
  <c r="AA151" i="39"/>
  <c r="Z151" i="39"/>
  <c r="Y151" i="39"/>
  <c r="S151" i="39"/>
  <c r="R151" i="39"/>
  <c r="Q151" i="39"/>
  <c r="O151" i="39"/>
  <c r="I151" i="39"/>
  <c r="H151" i="39"/>
  <c r="B151" i="39"/>
  <c r="AD150" i="39"/>
  <c r="AB150" i="39"/>
  <c r="AA150" i="39"/>
  <c r="Z150" i="39"/>
  <c r="Y150" i="39"/>
  <c r="S150" i="39"/>
  <c r="R150" i="39"/>
  <c r="Q150" i="39"/>
  <c r="O150" i="39"/>
  <c r="I150" i="39"/>
  <c r="H150" i="39"/>
  <c r="B150" i="39"/>
  <c r="AD149" i="39"/>
  <c r="AB149" i="39"/>
  <c r="AA149" i="39"/>
  <c r="Z149" i="39"/>
  <c r="Y149" i="39"/>
  <c r="S149" i="39"/>
  <c r="R149" i="39"/>
  <c r="Q149" i="39"/>
  <c r="O149" i="39"/>
  <c r="I149" i="39"/>
  <c r="H149" i="39"/>
  <c r="B149" i="39"/>
  <c r="AD148" i="39"/>
  <c r="AB148" i="39"/>
  <c r="AA148" i="39"/>
  <c r="Z148" i="39"/>
  <c r="Y148" i="39"/>
  <c r="S148" i="39"/>
  <c r="R148" i="39"/>
  <c r="Q148" i="39"/>
  <c r="O148" i="39"/>
  <c r="I148" i="39"/>
  <c r="H148" i="39"/>
  <c r="B148" i="39"/>
  <c r="AD147" i="39"/>
  <c r="AB147" i="39"/>
  <c r="AA147" i="39"/>
  <c r="Z147" i="39"/>
  <c r="Y147" i="39"/>
  <c r="S147" i="39"/>
  <c r="R147" i="39"/>
  <c r="Q147" i="39"/>
  <c r="O147" i="39"/>
  <c r="I147" i="39"/>
  <c r="H147" i="39"/>
  <c r="B147" i="39"/>
  <c r="AD145" i="39"/>
  <c r="AB145" i="39"/>
  <c r="AA145" i="39"/>
  <c r="Z145" i="39"/>
  <c r="Y145" i="39"/>
  <c r="S145" i="39"/>
  <c r="R145" i="39"/>
  <c r="Q145" i="39"/>
  <c r="O145" i="39"/>
  <c r="I145" i="39"/>
  <c r="H145" i="39"/>
  <c r="B145" i="39"/>
  <c r="AD143" i="39"/>
  <c r="AB143" i="39"/>
  <c r="AA143" i="39"/>
  <c r="Z143" i="39"/>
  <c r="Y143" i="39"/>
  <c r="S143" i="39"/>
  <c r="R143" i="39"/>
  <c r="Q143" i="39"/>
  <c r="O143" i="39"/>
  <c r="I143" i="39"/>
  <c r="H143" i="39"/>
  <c r="B143" i="39"/>
  <c r="AD142" i="39"/>
  <c r="AB142" i="39"/>
  <c r="AA142" i="39"/>
  <c r="Z142" i="39"/>
  <c r="Y142" i="39"/>
  <c r="S142" i="39"/>
  <c r="R142" i="39"/>
  <c r="Q142" i="39"/>
  <c r="O142" i="39"/>
  <c r="I142" i="39"/>
  <c r="H142" i="39"/>
  <c r="B142" i="39"/>
  <c r="AD141" i="39"/>
  <c r="AB141" i="39"/>
  <c r="AA141" i="39"/>
  <c r="Z141" i="39"/>
  <c r="Y141" i="39"/>
  <c r="S141" i="39"/>
  <c r="R141" i="39"/>
  <c r="Q141" i="39"/>
  <c r="O141" i="39"/>
  <c r="I141" i="39"/>
  <c r="H141" i="39"/>
  <c r="B141" i="39"/>
  <c r="AD140" i="39"/>
  <c r="AB140" i="39"/>
  <c r="AA140" i="39"/>
  <c r="Z140" i="39"/>
  <c r="Y140" i="39"/>
  <c r="S140" i="39"/>
  <c r="R140" i="39"/>
  <c r="Q140" i="39"/>
  <c r="O140" i="39"/>
  <c r="I140" i="39"/>
  <c r="H140" i="39"/>
  <c r="B140" i="39"/>
  <c r="AD139" i="39"/>
  <c r="AB139" i="39"/>
  <c r="AA139" i="39"/>
  <c r="Z139" i="39"/>
  <c r="Y139" i="39"/>
  <c r="S139" i="39"/>
  <c r="R139" i="39"/>
  <c r="Q139" i="39"/>
  <c r="O139" i="39"/>
  <c r="I139" i="39"/>
  <c r="H139" i="39"/>
  <c r="B139" i="39"/>
  <c r="AD138" i="39"/>
  <c r="AB138" i="39"/>
  <c r="AA138" i="39"/>
  <c r="Z138" i="39"/>
  <c r="Y138" i="39"/>
  <c r="S138" i="39"/>
  <c r="R138" i="39"/>
  <c r="Q138" i="39"/>
  <c r="O138" i="39"/>
  <c r="I138" i="39"/>
  <c r="H138" i="39"/>
  <c r="B138" i="39"/>
  <c r="AD136" i="39"/>
  <c r="AB136" i="39"/>
  <c r="AA136" i="39"/>
  <c r="Z136" i="39"/>
  <c r="Y136" i="39"/>
  <c r="S136" i="39"/>
  <c r="R136" i="39"/>
  <c r="Q136" i="39"/>
  <c r="O136" i="39"/>
  <c r="I136" i="39"/>
  <c r="H136" i="39"/>
  <c r="B136" i="39"/>
  <c r="AD135" i="39"/>
  <c r="AB135" i="39"/>
  <c r="AA135" i="39"/>
  <c r="Z135" i="39"/>
  <c r="Y135" i="39"/>
  <c r="S135" i="39"/>
  <c r="R135" i="39"/>
  <c r="Q135" i="39"/>
  <c r="O135" i="39"/>
  <c r="I135" i="39"/>
  <c r="H135" i="39"/>
  <c r="B135" i="39"/>
  <c r="AD134" i="39"/>
  <c r="AB134" i="39"/>
  <c r="AA134" i="39"/>
  <c r="Z134" i="39"/>
  <c r="Y134" i="39"/>
  <c r="S134" i="39"/>
  <c r="R134" i="39"/>
  <c r="Q134" i="39"/>
  <c r="O134" i="39"/>
  <c r="I134" i="39"/>
  <c r="H134" i="39"/>
  <c r="B134" i="39"/>
  <c r="AD133" i="39"/>
  <c r="AB133" i="39"/>
  <c r="AA133" i="39"/>
  <c r="Z133" i="39"/>
  <c r="Y133" i="39"/>
  <c r="S133" i="39"/>
  <c r="R133" i="39"/>
  <c r="Q133" i="39"/>
  <c r="O133" i="39"/>
  <c r="I133" i="39"/>
  <c r="H133" i="39"/>
  <c r="B133" i="39"/>
  <c r="AD132" i="39"/>
  <c r="AB132" i="39"/>
  <c r="AA132" i="39"/>
  <c r="Z132" i="39"/>
  <c r="Y132" i="39"/>
  <c r="S132" i="39"/>
  <c r="R132" i="39"/>
  <c r="Q132" i="39"/>
  <c r="O132" i="39"/>
  <c r="I132" i="39"/>
  <c r="H132" i="39"/>
  <c r="B132" i="39"/>
  <c r="AD130" i="39"/>
  <c r="AB130" i="39"/>
  <c r="AA130" i="39"/>
  <c r="Z130" i="39"/>
  <c r="Y130" i="39"/>
  <c r="S130" i="39"/>
  <c r="R130" i="39"/>
  <c r="Q130" i="39"/>
  <c r="O130" i="39"/>
  <c r="I130" i="39"/>
  <c r="H130" i="39"/>
  <c r="B130" i="39"/>
  <c r="AD129" i="39"/>
  <c r="AB129" i="39"/>
  <c r="AA129" i="39"/>
  <c r="Z129" i="39"/>
  <c r="Y129" i="39"/>
  <c r="S129" i="39"/>
  <c r="R129" i="39"/>
  <c r="Q129" i="39"/>
  <c r="O129" i="39"/>
  <c r="I129" i="39"/>
  <c r="H129" i="39"/>
  <c r="B129" i="39"/>
  <c r="AD128" i="39"/>
  <c r="AB128" i="39"/>
  <c r="AA128" i="39"/>
  <c r="Z128" i="39"/>
  <c r="Y128" i="39"/>
  <c r="S128" i="39"/>
  <c r="R128" i="39"/>
  <c r="Q128" i="39"/>
  <c r="O128" i="39"/>
  <c r="I128" i="39"/>
  <c r="H128" i="39"/>
  <c r="B128" i="39"/>
  <c r="AD127" i="39"/>
  <c r="AB127" i="39"/>
  <c r="AA127" i="39"/>
  <c r="Z127" i="39"/>
  <c r="Y127" i="39"/>
  <c r="S127" i="39"/>
  <c r="R127" i="39"/>
  <c r="Q127" i="39"/>
  <c r="O127" i="39"/>
  <c r="I127" i="39"/>
  <c r="H127" i="39"/>
  <c r="B127" i="39"/>
  <c r="AD126" i="39"/>
  <c r="AB126" i="39"/>
  <c r="AA126" i="39"/>
  <c r="Z126" i="39"/>
  <c r="Y126" i="39"/>
  <c r="S126" i="39"/>
  <c r="R126" i="39"/>
  <c r="Q126" i="39"/>
  <c r="O126" i="39"/>
  <c r="I126" i="39"/>
  <c r="H126" i="39"/>
  <c r="B126" i="39"/>
  <c r="AD125" i="39"/>
  <c r="AB125" i="39"/>
  <c r="AA125" i="39"/>
  <c r="Z125" i="39"/>
  <c r="Y125" i="39"/>
  <c r="S125" i="39"/>
  <c r="R125" i="39"/>
  <c r="Q125" i="39"/>
  <c r="O125" i="39"/>
  <c r="I125" i="39"/>
  <c r="H125" i="39"/>
  <c r="B125" i="39"/>
  <c r="AD124" i="39"/>
  <c r="AB124" i="39"/>
  <c r="AA124" i="39"/>
  <c r="Z124" i="39"/>
  <c r="Y124" i="39"/>
  <c r="S124" i="39"/>
  <c r="R124" i="39"/>
  <c r="Q124" i="39"/>
  <c r="O124" i="39"/>
  <c r="I124" i="39"/>
  <c r="H124" i="39"/>
  <c r="B124" i="39"/>
  <c r="AD122" i="39"/>
  <c r="AB122" i="39"/>
  <c r="AA122" i="39"/>
  <c r="Z122" i="39"/>
  <c r="Y122" i="39"/>
  <c r="S122" i="39"/>
  <c r="R122" i="39"/>
  <c r="Q122" i="39"/>
  <c r="O122" i="39"/>
  <c r="I122" i="39"/>
  <c r="H122" i="39"/>
  <c r="B122" i="39"/>
  <c r="AD121" i="39"/>
  <c r="AB121" i="39"/>
  <c r="AA121" i="39"/>
  <c r="Z121" i="39"/>
  <c r="Y121" i="39"/>
  <c r="S121" i="39"/>
  <c r="R121" i="39"/>
  <c r="Q121" i="39"/>
  <c r="O121" i="39"/>
  <c r="I121" i="39"/>
  <c r="H121" i="39"/>
  <c r="B121" i="39"/>
  <c r="AD120" i="39"/>
  <c r="AB120" i="39"/>
  <c r="AA120" i="39"/>
  <c r="Z120" i="39"/>
  <c r="Y120" i="39"/>
  <c r="S120" i="39"/>
  <c r="R120" i="39"/>
  <c r="Q120" i="39"/>
  <c r="O120" i="39"/>
  <c r="I120" i="39"/>
  <c r="H120" i="39"/>
  <c r="B120" i="39"/>
  <c r="AD119" i="39"/>
  <c r="AB119" i="39"/>
  <c r="AA119" i="39"/>
  <c r="Z119" i="39"/>
  <c r="Y119" i="39"/>
  <c r="S119" i="39"/>
  <c r="R119" i="39"/>
  <c r="Q119" i="39"/>
  <c r="O119" i="39"/>
  <c r="I119" i="39"/>
  <c r="H119" i="39"/>
  <c r="B119" i="39"/>
  <c r="AD118" i="39"/>
  <c r="AB118" i="39"/>
  <c r="AA118" i="39"/>
  <c r="Z118" i="39"/>
  <c r="Y118" i="39"/>
  <c r="S118" i="39"/>
  <c r="R118" i="39"/>
  <c r="Q118" i="39"/>
  <c r="O118" i="39"/>
  <c r="I118" i="39"/>
  <c r="H118" i="39"/>
  <c r="B118" i="39"/>
  <c r="AD117" i="39"/>
  <c r="AB117" i="39"/>
  <c r="AA117" i="39"/>
  <c r="Z117" i="39"/>
  <c r="Y117" i="39"/>
  <c r="S117" i="39"/>
  <c r="R117" i="39"/>
  <c r="Q117" i="39"/>
  <c r="O117" i="39"/>
  <c r="I117" i="39"/>
  <c r="H117" i="39"/>
  <c r="B117" i="39"/>
  <c r="AD116" i="39"/>
  <c r="AB116" i="39"/>
  <c r="AA116" i="39"/>
  <c r="Z116" i="39"/>
  <c r="Y116" i="39"/>
  <c r="S116" i="39"/>
  <c r="R116" i="39"/>
  <c r="Q116" i="39"/>
  <c r="O116" i="39"/>
  <c r="I116" i="39"/>
  <c r="H116" i="39"/>
  <c r="B116" i="39"/>
  <c r="AD114" i="39"/>
  <c r="AB114" i="39"/>
  <c r="AA114" i="39"/>
  <c r="Z114" i="39"/>
  <c r="Y114" i="39"/>
  <c r="S114" i="39"/>
  <c r="R114" i="39"/>
  <c r="Q114" i="39"/>
  <c r="O114" i="39"/>
  <c r="I114" i="39"/>
  <c r="H114" i="39"/>
  <c r="B114" i="39"/>
  <c r="AD113" i="39"/>
  <c r="AB113" i="39"/>
  <c r="AA113" i="39"/>
  <c r="Z113" i="39"/>
  <c r="Y113" i="39"/>
  <c r="S113" i="39"/>
  <c r="R113" i="39"/>
  <c r="Q113" i="39"/>
  <c r="O113" i="39"/>
  <c r="I113" i="39"/>
  <c r="H113" i="39"/>
  <c r="B113" i="39"/>
  <c r="AD112" i="39"/>
  <c r="AB112" i="39"/>
  <c r="AA112" i="39"/>
  <c r="Z112" i="39"/>
  <c r="Y112" i="39"/>
  <c r="S112" i="39"/>
  <c r="R112" i="39"/>
  <c r="Q112" i="39"/>
  <c r="O112" i="39"/>
  <c r="I112" i="39"/>
  <c r="H112" i="39"/>
  <c r="B112" i="39"/>
  <c r="AD111" i="39"/>
  <c r="AB111" i="39"/>
  <c r="AA111" i="39"/>
  <c r="Z111" i="39"/>
  <c r="Y111" i="39"/>
  <c r="S111" i="39"/>
  <c r="R111" i="39"/>
  <c r="Q111" i="39"/>
  <c r="O111" i="39"/>
  <c r="I111" i="39"/>
  <c r="H111" i="39"/>
  <c r="B111" i="39"/>
  <c r="AD110" i="39"/>
  <c r="AB110" i="39"/>
  <c r="AA110" i="39"/>
  <c r="Z110" i="39"/>
  <c r="Y110" i="39"/>
  <c r="S110" i="39"/>
  <c r="R110" i="39"/>
  <c r="Q110" i="39"/>
  <c r="O110" i="39"/>
  <c r="I110" i="39"/>
  <c r="H110" i="39"/>
  <c r="B110" i="39"/>
  <c r="AD109" i="39"/>
  <c r="AB109" i="39"/>
  <c r="AA109" i="39"/>
  <c r="Z109" i="39"/>
  <c r="Y109" i="39"/>
  <c r="W109" i="39"/>
  <c r="S109" i="39"/>
  <c r="R109" i="39"/>
  <c r="Q109" i="39"/>
  <c r="O109" i="39"/>
  <c r="I109" i="39"/>
  <c r="H109" i="39"/>
  <c r="B109" i="39"/>
  <c r="AD107" i="39"/>
  <c r="AB107" i="39"/>
  <c r="AA107" i="39"/>
  <c r="Z107" i="39"/>
  <c r="Y107" i="39"/>
  <c r="S107" i="39"/>
  <c r="R107" i="39"/>
  <c r="Q107" i="39"/>
  <c r="O107" i="39"/>
  <c r="I107" i="39"/>
  <c r="H107" i="39"/>
  <c r="B107" i="39"/>
  <c r="AD106" i="39"/>
  <c r="AB106" i="39"/>
  <c r="AA106" i="39"/>
  <c r="Z106" i="39"/>
  <c r="Y106" i="39"/>
  <c r="S106" i="39"/>
  <c r="R106" i="39"/>
  <c r="Q106" i="39"/>
  <c r="O106" i="39"/>
  <c r="I106" i="39"/>
  <c r="H106" i="39"/>
  <c r="B106" i="39"/>
  <c r="AD105" i="39"/>
  <c r="AB105" i="39"/>
  <c r="AA105" i="39"/>
  <c r="Z105" i="39"/>
  <c r="Y105" i="39"/>
  <c r="S105" i="39"/>
  <c r="R105" i="39"/>
  <c r="Q105" i="39"/>
  <c r="O105" i="39"/>
  <c r="I105" i="39"/>
  <c r="H105" i="39"/>
  <c r="B105" i="39"/>
  <c r="AD103" i="39"/>
  <c r="AB103" i="39"/>
  <c r="AA103" i="39"/>
  <c r="Z103" i="39"/>
  <c r="Y103" i="39"/>
  <c r="S103" i="39"/>
  <c r="R103" i="39"/>
  <c r="Q103" i="39"/>
  <c r="O103" i="39"/>
  <c r="I103" i="39"/>
  <c r="H103" i="39"/>
  <c r="B103" i="39"/>
  <c r="AD102" i="39"/>
  <c r="AB102" i="39"/>
  <c r="AA102" i="39"/>
  <c r="Z102" i="39"/>
  <c r="Y102" i="39"/>
  <c r="S102" i="39"/>
  <c r="R102" i="39"/>
  <c r="Q102" i="39"/>
  <c r="O102" i="39"/>
  <c r="I102" i="39"/>
  <c r="H102" i="39"/>
  <c r="B102" i="39"/>
  <c r="AD101" i="39"/>
  <c r="AB101" i="39"/>
  <c r="AA101" i="39"/>
  <c r="Z101" i="39"/>
  <c r="Y101" i="39"/>
  <c r="S101" i="39"/>
  <c r="R101" i="39"/>
  <c r="Q101" i="39"/>
  <c r="O101" i="39"/>
  <c r="I101" i="39"/>
  <c r="H101" i="39"/>
  <c r="B101" i="39"/>
  <c r="AD100" i="39"/>
  <c r="AB100" i="39"/>
  <c r="AA100" i="39"/>
  <c r="Z100" i="39"/>
  <c r="Y100" i="39"/>
  <c r="S100" i="39"/>
  <c r="R100" i="39"/>
  <c r="Q100" i="39"/>
  <c r="O100" i="39"/>
  <c r="I100" i="39"/>
  <c r="H100" i="39"/>
  <c r="B100" i="39"/>
  <c r="AD99" i="39"/>
  <c r="AB99" i="39"/>
  <c r="AA99" i="39"/>
  <c r="Z99" i="39"/>
  <c r="Y99" i="39"/>
  <c r="S99" i="39"/>
  <c r="R99" i="39"/>
  <c r="Q99" i="39"/>
  <c r="O99" i="39"/>
  <c r="I99" i="39"/>
  <c r="H99" i="39"/>
  <c r="B99" i="39"/>
  <c r="AD98" i="39"/>
  <c r="AB98" i="39"/>
  <c r="AA98" i="39"/>
  <c r="Z98" i="39"/>
  <c r="Y98" i="39"/>
  <c r="S98" i="39"/>
  <c r="R98" i="39"/>
  <c r="Q98" i="39"/>
  <c r="O98" i="39"/>
  <c r="I98" i="39"/>
  <c r="H98" i="39"/>
  <c r="B98" i="39"/>
  <c r="AD97" i="39"/>
  <c r="AB97" i="39"/>
  <c r="AA97" i="39"/>
  <c r="Z97" i="39"/>
  <c r="Y97" i="39"/>
  <c r="S97" i="39"/>
  <c r="R97" i="39"/>
  <c r="Q97" i="39"/>
  <c r="O97" i="39"/>
  <c r="I97" i="39"/>
  <c r="H97" i="39"/>
  <c r="B97" i="39"/>
  <c r="AD95" i="39"/>
  <c r="AB95" i="39"/>
  <c r="AA95" i="39"/>
  <c r="Z95" i="39"/>
  <c r="Y95" i="39"/>
  <c r="S95" i="39"/>
  <c r="R95" i="39"/>
  <c r="Q95" i="39"/>
  <c r="O95" i="39"/>
  <c r="I95" i="39"/>
  <c r="H95" i="39"/>
  <c r="B95" i="39"/>
  <c r="AD94" i="39"/>
  <c r="AB94" i="39"/>
  <c r="AA94" i="39"/>
  <c r="Z94" i="39"/>
  <c r="Y94" i="39"/>
  <c r="S94" i="39"/>
  <c r="R94" i="39"/>
  <c r="Q94" i="39"/>
  <c r="O94" i="39"/>
  <c r="I94" i="39"/>
  <c r="H94" i="39"/>
  <c r="B94" i="39"/>
  <c r="AD93" i="39"/>
  <c r="AB93" i="39"/>
  <c r="AA93" i="39"/>
  <c r="Z93" i="39"/>
  <c r="Y93" i="39"/>
  <c r="S93" i="39"/>
  <c r="R93" i="39"/>
  <c r="Q93" i="39"/>
  <c r="O93" i="39"/>
  <c r="I93" i="39"/>
  <c r="H93" i="39"/>
  <c r="B93" i="39"/>
  <c r="AD92" i="39"/>
  <c r="AB92" i="39"/>
  <c r="AA92" i="39"/>
  <c r="Z92" i="39"/>
  <c r="Y92" i="39"/>
  <c r="W92" i="39"/>
  <c r="S92" i="39"/>
  <c r="R92" i="39"/>
  <c r="Q92" i="39"/>
  <c r="O92" i="39"/>
  <c r="I92" i="39"/>
  <c r="H92" i="39"/>
  <c r="F92" i="39"/>
  <c r="B92" i="39"/>
  <c r="AD91" i="39"/>
  <c r="AB91" i="39"/>
  <c r="AA91" i="39"/>
  <c r="Z91" i="39"/>
  <c r="Y91" i="39"/>
  <c r="S91" i="39"/>
  <c r="R91" i="39"/>
  <c r="Q91" i="39"/>
  <c r="O91" i="39"/>
  <c r="I91" i="39"/>
  <c r="H91" i="39"/>
  <c r="B91" i="39"/>
  <c r="AD90" i="39"/>
  <c r="AB90" i="39"/>
  <c r="AA90" i="39"/>
  <c r="Z90" i="39"/>
  <c r="Y90" i="39"/>
  <c r="S90" i="39"/>
  <c r="R90" i="39"/>
  <c r="Q90" i="39"/>
  <c r="O90" i="39"/>
  <c r="I90" i="39"/>
  <c r="H90" i="39"/>
  <c r="B90" i="39"/>
  <c r="AD89" i="39"/>
  <c r="AB89" i="39"/>
  <c r="AA89" i="39"/>
  <c r="Z89" i="39"/>
  <c r="Y89" i="39"/>
  <c r="S89" i="39"/>
  <c r="R89" i="39"/>
  <c r="Q89" i="39"/>
  <c r="O89" i="39"/>
  <c r="I89" i="39"/>
  <c r="H89" i="39"/>
  <c r="B89" i="39"/>
  <c r="AD88" i="39"/>
  <c r="AB88" i="39"/>
  <c r="AA88" i="39"/>
  <c r="Z88" i="39"/>
  <c r="Y88" i="39"/>
  <c r="S88" i="39"/>
  <c r="R88" i="39"/>
  <c r="Q88" i="39"/>
  <c r="O88" i="39"/>
  <c r="I88" i="39"/>
  <c r="H88" i="39"/>
  <c r="B88" i="39"/>
  <c r="AD87" i="39"/>
  <c r="AB87" i="39"/>
  <c r="AA87" i="39"/>
  <c r="Z87" i="39"/>
  <c r="Y87" i="39"/>
  <c r="S87" i="39"/>
  <c r="R87" i="39"/>
  <c r="Q87" i="39"/>
  <c r="O87" i="39"/>
  <c r="I87" i="39"/>
  <c r="H87" i="39"/>
  <c r="B87" i="39"/>
  <c r="AD86" i="39"/>
  <c r="AB86" i="39"/>
  <c r="AA86" i="39"/>
  <c r="Z86" i="39"/>
  <c r="Y86" i="39"/>
  <c r="S86" i="39"/>
  <c r="R86" i="39"/>
  <c r="Q86" i="39"/>
  <c r="O86" i="39"/>
  <c r="I86" i="39"/>
  <c r="H86" i="39"/>
  <c r="B86" i="39"/>
  <c r="AD85" i="39"/>
  <c r="AB85" i="39"/>
  <c r="AA85" i="39"/>
  <c r="Z85" i="39"/>
  <c r="Y85" i="39"/>
  <c r="W85" i="39"/>
  <c r="S85" i="39"/>
  <c r="R85" i="39"/>
  <c r="Q85" i="39"/>
  <c r="O85" i="39"/>
  <c r="I85" i="39"/>
  <c r="H85" i="39"/>
  <c r="B85" i="39"/>
  <c r="AD84" i="39"/>
  <c r="AB84" i="39"/>
  <c r="AA84" i="39"/>
  <c r="Z84" i="39"/>
  <c r="Y84" i="39"/>
  <c r="S84" i="39"/>
  <c r="R84" i="39"/>
  <c r="Q84" i="39"/>
  <c r="O84" i="39"/>
  <c r="I84" i="39"/>
  <c r="H84" i="39"/>
  <c r="B84" i="39"/>
  <c r="AD83" i="39"/>
  <c r="AB83" i="39"/>
  <c r="AA83" i="39"/>
  <c r="Z83" i="39"/>
  <c r="Y83" i="39"/>
  <c r="S83" i="39"/>
  <c r="R83" i="39"/>
  <c r="Q83" i="39"/>
  <c r="O83" i="39"/>
  <c r="I83" i="39"/>
  <c r="H83" i="39"/>
  <c r="B83" i="39"/>
  <c r="AD82" i="39"/>
  <c r="AB82" i="39"/>
  <c r="AA82" i="39"/>
  <c r="Z82" i="39"/>
  <c r="Y82" i="39"/>
  <c r="S82" i="39"/>
  <c r="R82" i="39"/>
  <c r="Q82" i="39"/>
  <c r="O82" i="39"/>
  <c r="I82" i="39"/>
  <c r="H82" i="39"/>
  <c r="B82" i="39"/>
  <c r="AD81" i="39"/>
  <c r="AB81" i="39"/>
  <c r="AA81" i="39"/>
  <c r="Z81" i="39"/>
  <c r="Y81" i="39"/>
  <c r="S81" i="39"/>
  <c r="R81" i="39"/>
  <c r="Q81" i="39"/>
  <c r="O81" i="39"/>
  <c r="I81" i="39"/>
  <c r="H81" i="39"/>
  <c r="B81" i="39"/>
  <c r="AD80" i="39"/>
  <c r="AB80" i="39"/>
  <c r="AA80" i="39"/>
  <c r="Z80" i="39"/>
  <c r="Y80" i="39"/>
  <c r="S80" i="39"/>
  <c r="R80" i="39"/>
  <c r="Q80" i="39"/>
  <c r="O80" i="39"/>
  <c r="I80" i="39"/>
  <c r="H80" i="39"/>
  <c r="F80" i="39"/>
  <c r="B80" i="39"/>
  <c r="AD79" i="39"/>
  <c r="AB79" i="39"/>
  <c r="AA79" i="39"/>
  <c r="Z79" i="39"/>
  <c r="Y79" i="39"/>
  <c r="S79" i="39"/>
  <c r="R79" i="39"/>
  <c r="Q79" i="39"/>
  <c r="O79" i="39"/>
  <c r="I79" i="39"/>
  <c r="H79" i="39"/>
  <c r="B79" i="39"/>
  <c r="AD78" i="39"/>
  <c r="AB78" i="39"/>
  <c r="AA78" i="39"/>
  <c r="Z78" i="39"/>
  <c r="Y78" i="39"/>
  <c r="S78" i="39"/>
  <c r="R78" i="39"/>
  <c r="Q78" i="39"/>
  <c r="O78" i="39"/>
  <c r="I78" i="39"/>
  <c r="H78" i="39"/>
  <c r="B78" i="39"/>
  <c r="AD77" i="39"/>
  <c r="AB77" i="39"/>
  <c r="AA77" i="39"/>
  <c r="Z77" i="39"/>
  <c r="Y77" i="39"/>
  <c r="S77" i="39"/>
  <c r="R77" i="39"/>
  <c r="Q77" i="39"/>
  <c r="O77" i="39"/>
  <c r="I77" i="39"/>
  <c r="H77" i="39"/>
  <c r="B77" i="39"/>
  <c r="AD76" i="39"/>
  <c r="AB76" i="39"/>
  <c r="AA76" i="39"/>
  <c r="Z76" i="39"/>
  <c r="Y76" i="39"/>
  <c r="S76" i="39"/>
  <c r="R76" i="39"/>
  <c r="Q76" i="39"/>
  <c r="O76" i="39"/>
  <c r="I76" i="39"/>
  <c r="H76" i="39"/>
  <c r="B76" i="39"/>
  <c r="AD75" i="39"/>
  <c r="AB75" i="39"/>
  <c r="AA75" i="39"/>
  <c r="Z75" i="39"/>
  <c r="Y75" i="39"/>
  <c r="S75" i="39"/>
  <c r="R75" i="39"/>
  <c r="Q75" i="39"/>
  <c r="O75" i="39"/>
  <c r="I75" i="39"/>
  <c r="H75" i="39"/>
  <c r="B75" i="39"/>
  <c r="AD74" i="39"/>
  <c r="AB74" i="39"/>
  <c r="AA74" i="39"/>
  <c r="Z74" i="39"/>
  <c r="Y74" i="39"/>
  <c r="S74" i="39"/>
  <c r="R74" i="39"/>
  <c r="Q74" i="39"/>
  <c r="O74" i="39"/>
  <c r="I74" i="39"/>
  <c r="H74" i="39"/>
  <c r="B74" i="39"/>
  <c r="AD72" i="39"/>
  <c r="AB72" i="39"/>
  <c r="AA72" i="39"/>
  <c r="Z72" i="39"/>
  <c r="Y72" i="39"/>
  <c r="S72" i="39"/>
  <c r="R72" i="39"/>
  <c r="Q72" i="39"/>
  <c r="O72" i="39"/>
  <c r="I72" i="39"/>
  <c r="H72" i="39"/>
  <c r="B72" i="39"/>
  <c r="AD71" i="39"/>
  <c r="AB71" i="39"/>
  <c r="AA71" i="39"/>
  <c r="Z71" i="39"/>
  <c r="Y71" i="39"/>
  <c r="S71" i="39"/>
  <c r="R71" i="39"/>
  <c r="Q71" i="39"/>
  <c r="O71" i="39"/>
  <c r="I71" i="39"/>
  <c r="H71" i="39"/>
  <c r="B71" i="39"/>
  <c r="AD70" i="39"/>
  <c r="AB70" i="39"/>
  <c r="AA70" i="39"/>
  <c r="Z70" i="39"/>
  <c r="Y70" i="39"/>
  <c r="S70" i="39"/>
  <c r="R70" i="39"/>
  <c r="Q70" i="39"/>
  <c r="O70" i="39"/>
  <c r="I70" i="39"/>
  <c r="H70" i="39"/>
  <c r="B70" i="39"/>
  <c r="AD69" i="39"/>
  <c r="AB69" i="39"/>
  <c r="AA69" i="39"/>
  <c r="Z69" i="39"/>
  <c r="Y69" i="39"/>
  <c r="S69" i="39"/>
  <c r="R69" i="39"/>
  <c r="Q69" i="39"/>
  <c r="O69" i="39"/>
  <c r="I69" i="39"/>
  <c r="H69" i="39"/>
  <c r="B69" i="39"/>
  <c r="AD68" i="39"/>
  <c r="AB68" i="39"/>
  <c r="AA68" i="39"/>
  <c r="Z68" i="39"/>
  <c r="Y68" i="39"/>
  <c r="S68" i="39"/>
  <c r="R68" i="39"/>
  <c r="Q68" i="39"/>
  <c r="O68" i="39"/>
  <c r="I68" i="39"/>
  <c r="H68" i="39"/>
  <c r="B68" i="39"/>
  <c r="AD67" i="39"/>
  <c r="AB67" i="39"/>
  <c r="AA67" i="39"/>
  <c r="Z67" i="39"/>
  <c r="Y67" i="39"/>
  <c r="S67" i="39"/>
  <c r="R67" i="39"/>
  <c r="Q67" i="39"/>
  <c r="O67" i="39"/>
  <c r="I67" i="39"/>
  <c r="H67" i="39"/>
  <c r="B67" i="39"/>
  <c r="AD66" i="39"/>
  <c r="AB66" i="39"/>
  <c r="AA66" i="39"/>
  <c r="Z66" i="39"/>
  <c r="Y66" i="39"/>
  <c r="S66" i="39"/>
  <c r="R66" i="39"/>
  <c r="Q66" i="39"/>
  <c r="O66" i="39"/>
  <c r="I66" i="39"/>
  <c r="H66" i="39"/>
  <c r="B66" i="39"/>
  <c r="AD65" i="39"/>
  <c r="AB65" i="39"/>
  <c r="AA65" i="39"/>
  <c r="Z65" i="39"/>
  <c r="Y65" i="39"/>
  <c r="S65" i="39"/>
  <c r="R65" i="39"/>
  <c r="O65" i="39"/>
  <c r="I65" i="39"/>
  <c r="H65" i="39"/>
  <c r="B65" i="39"/>
  <c r="AD64" i="39"/>
  <c r="AB64" i="39"/>
  <c r="AA64" i="39"/>
  <c r="Z64" i="39"/>
  <c r="Y64" i="39"/>
  <c r="S64" i="39"/>
  <c r="R64" i="39"/>
  <c r="Q64" i="39"/>
  <c r="O64" i="39"/>
  <c r="I64" i="39"/>
  <c r="H64" i="39"/>
  <c r="B64" i="39"/>
  <c r="AD63" i="39"/>
  <c r="AB63" i="39"/>
  <c r="AA63" i="39"/>
  <c r="Z63" i="39"/>
  <c r="Y63" i="39"/>
  <c r="S63" i="39"/>
  <c r="R63" i="39"/>
  <c r="Q63" i="39"/>
  <c r="O63" i="39"/>
  <c r="I63" i="39"/>
  <c r="H63" i="39"/>
  <c r="B63" i="39"/>
  <c r="AD61" i="39"/>
  <c r="AB61" i="39"/>
  <c r="AA61" i="39"/>
  <c r="Z61" i="39"/>
  <c r="Y61" i="39"/>
  <c r="S61" i="39"/>
  <c r="R61" i="39"/>
  <c r="Q61" i="39"/>
  <c r="O61" i="39"/>
  <c r="I61" i="39"/>
  <c r="H61" i="39"/>
  <c r="B61" i="39"/>
  <c r="AD60" i="39"/>
  <c r="AB60" i="39"/>
  <c r="AA60" i="39"/>
  <c r="Z60" i="39"/>
  <c r="Y60" i="39"/>
  <c r="S60" i="39"/>
  <c r="R60" i="39"/>
  <c r="Q60" i="39"/>
  <c r="O60" i="39"/>
  <c r="I60" i="39"/>
  <c r="H60" i="39"/>
  <c r="B60" i="39"/>
  <c r="AD59" i="39"/>
  <c r="AB59" i="39"/>
  <c r="AA59" i="39"/>
  <c r="Z59" i="39"/>
  <c r="Y59" i="39"/>
  <c r="S59" i="39"/>
  <c r="R59" i="39"/>
  <c r="Q59" i="39"/>
  <c r="O59" i="39"/>
  <c r="I59" i="39"/>
  <c r="H59" i="39"/>
  <c r="B59" i="39"/>
  <c r="AD58" i="39"/>
  <c r="AB58" i="39"/>
  <c r="AA58" i="39"/>
  <c r="Z58" i="39"/>
  <c r="Y58" i="39"/>
  <c r="S58" i="39"/>
  <c r="R58" i="39"/>
  <c r="Q58" i="39"/>
  <c r="O58" i="39"/>
  <c r="I58" i="39"/>
  <c r="H58" i="39"/>
  <c r="G58" i="39"/>
  <c r="B58" i="39"/>
  <c r="AD57" i="39"/>
  <c r="AB57" i="39"/>
  <c r="AA57" i="39"/>
  <c r="Z57" i="39"/>
  <c r="Y57" i="39"/>
  <c r="S57" i="39"/>
  <c r="R57" i="39"/>
  <c r="Q57" i="39"/>
  <c r="O57" i="39"/>
  <c r="I57" i="39"/>
  <c r="H57" i="39"/>
  <c r="B57" i="39"/>
  <c r="AD56" i="39"/>
  <c r="AB56" i="39"/>
  <c r="AA56" i="39"/>
  <c r="Z56" i="39"/>
  <c r="Y56" i="39"/>
  <c r="S56" i="39"/>
  <c r="R56" i="39"/>
  <c r="Q56" i="39"/>
  <c r="O56" i="39"/>
  <c r="I56" i="39"/>
  <c r="H56" i="39"/>
  <c r="B56" i="39"/>
  <c r="AD55" i="39"/>
  <c r="AB55" i="39"/>
  <c r="AA55" i="39"/>
  <c r="Z55" i="39"/>
  <c r="Y55" i="39"/>
  <c r="S55" i="39"/>
  <c r="R55" i="39"/>
  <c r="Q55" i="39"/>
  <c r="O55" i="39"/>
  <c r="I55" i="39"/>
  <c r="H55" i="39"/>
  <c r="B55" i="39"/>
  <c r="AD54" i="39"/>
  <c r="AB54" i="39"/>
  <c r="AA54" i="39"/>
  <c r="Z54" i="39"/>
  <c r="Y54" i="39"/>
  <c r="S54" i="39"/>
  <c r="R54" i="39"/>
  <c r="Q54" i="39"/>
  <c r="O54" i="39"/>
  <c r="I54" i="39"/>
  <c r="H54" i="39"/>
  <c r="B54" i="39"/>
  <c r="AD53" i="39"/>
  <c r="AB53" i="39"/>
  <c r="AA53" i="39"/>
  <c r="Z53" i="39"/>
  <c r="Y53" i="39"/>
  <c r="S53" i="39"/>
  <c r="R53" i="39"/>
  <c r="Q53" i="39"/>
  <c r="O53" i="39"/>
  <c r="I53" i="39"/>
  <c r="H53" i="39"/>
  <c r="B53" i="39"/>
  <c r="AD51" i="39"/>
  <c r="AB51" i="39"/>
  <c r="AA51" i="39"/>
  <c r="Z51" i="39"/>
  <c r="Y51" i="39"/>
  <c r="S51" i="39"/>
  <c r="R51" i="39"/>
  <c r="Q51" i="39"/>
  <c r="O51" i="39"/>
  <c r="I51" i="39"/>
  <c r="H51" i="39"/>
  <c r="B51" i="39"/>
  <c r="AD50" i="39"/>
  <c r="AB50" i="39"/>
  <c r="AA50" i="39"/>
  <c r="Z50" i="39"/>
  <c r="Y50" i="39"/>
  <c r="S50" i="39"/>
  <c r="R50" i="39"/>
  <c r="O50" i="39"/>
  <c r="I50" i="39"/>
  <c r="H50" i="39"/>
  <c r="B50" i="39"/>
  <c r="AD49" i="39"/>
  <c r="AB49" i="39"/>
  <c r="AA49" i="39"/>
  <c r="Z49" i="39"/>
  <c r="Y49" i="39"/>
  <c r="S49" i="39"/>
  <c r="R49" i="39"/>
  <c r="Q49" i="39"/>
  <c r="O49" i="39"/>
  <c r="I49" i="39"/>
  <c r="H49" i="39"/>
  <c r="B49" i="39"/>
  <c r="AD48" i="39"/>
  <c r="AB48" i="39"/>
  <c r="AA48" i="39"/>
  <c r="Z48" i="39"/>
  <c r="Y48" i="39"/>
  <c r="S48" i="39"/>
  <c r="R48" i="39"/>
  <c r="Q48" i="39"/>
  <c r="O48" i="39"/>
  <c r="I48" i="39"/>
  <c r="H48" i="39"/>
  <c r="B48" i="39"/>
  <c r="AD47" i="39"/>
  <c r="AB47" i="39"/>
  <c r="AA47" i="39"/>
  <c r="Z47" i="39"/>
  <c r="Y47" i="39"/>
  <c r="S47" i="39"/>
  <c r="R47" i="39"/>
  <c r="Q47" i="39"/>
  <c r="O47" i="39"/>
  <c r="I47" i="39"/>
  <c r="H47" i="39"/>
  <c r="B47" i="39"/>
  <c r="AD46" i="39"/>
  <c r="AB46" i="39"/>
  <c r="AA46" i="39"/>
  <c r="Z46" i="39"/>
  <c r="Y46" i="39"/>
  <c r="S46" i="39"/>
  <c r="R46" i="39"/>
  <c r="O46" i="39"/>
  <c r="I46" i="39"/>
  <c r="H46" i="39"/>
  <c r="B46" i="39"/>
  <c r="AD45" i="39"/>
  <c r="AB45" i="39"/>
  <c r="AA45" i="39"/>
  <c r="Z45" i="39"/>
  <c r="Y45" i="39"/>
  <c r="S45" i="39"/>
  <c r="R45" i="39"/>
  <c r="Q45" i="39"/>
  <c r="O45" i="39"/>
  <c r="I45" i="39"/>
  <c r="H45" i="39"/>
  <c r="B45" i="39"/>
  <c r="AD44" i="39"/>
  <c r="AB44" i="39"/>
  <c r="AA44" i="39"/>
  <c r="Z44" i="39"/>
  <c r="Y44" i="39"/>
  <c r="S44" i="39"/>
  <c r="R44" i="39"/>
  <c r="Q44" i="39"/>
  <c r="O44" i="39"/>
  <c r="I44" i="39"/>
  <c r="H44" i="39"/>
  <c r="B44" i="39"/>
  <c r="AD43" i="39"/>
  <c r="AB43" i="39"/>
  <c r="AA43" i="39"/>
  <c r="Z43" i="39"/>
  <c r="Y43" i="39"/>
  <c r="S43" i="39"/>
  <c r="R43" i="39"/>
  <c r="Q43" i="39"/>
  <c r="O43" i="39"/>
  <c r="I43" i="39"/>
  <c r="H43" i="39"/>
  <c r="B43" i="39"/>
  <c r="AD42" i="39"/>
  <c r="AB42" i="39"/>
  <c r="AA42" i="39"/>
  <c r="Z42" i="39"/>
  <c r="Y42" i="39"/>
  <c r="S42" i="39"/>
  <c r="R42" i="39"/>
  <c r="Q42" i="39"/>
  <c r="O42" i="39"/>
  <c r="I42" i="39"/>
  <c r="H42" i="39"/>
  <c r="B42" i="39"/>
  <c r="AD41" i="39"/>
  <c r="AB41" i="39"/>
  <c r="AA41" i="39"/>
  <c r="Z41" i="39"/>
  <c r="Y41" i="39"/>
  <c r="S41" i="39"/>
  <c r="R41" i="39"/>
  <c r="Q41" i="39"/>
  <c r="O41" i="39"/>
  <c r="I41" i="39"/>
  <c r="H41" i="39"/>
  <c r="B41" i="39"/>
  <c r="AD39" i="39"/>
  <c r="AB39" i="39"/>
  <c r="AA39" i="39"/>
  <c r="Z39" i="39"/>
  <c r="Y39" i="39"/>
  <c r="S39" i="39"/>
  <c r="R39" i="39"/>
  <c r="Q39" i="39"/>
  <c r="O39" i="39"/>
  <c r="I39" i="39"/>
  <c r="H39" i="39"/>
  <c r="B39" i="39"/>
  <c r="AD38" i="39"/>
  <c r="AB38" i="39"/>
  <c r="AA38" i="39"/>
  <c r="Z38" i="39"/>
  <c r="Y38" i="39"/>
  <c r="S38" i="39"/>
  <c r="R38" i="39"/>
  <c r="Q38" i="39"/>
  <c r="O38" i="39"/>
  <c r="I38" i="39"/>
  <c r="H38" i="39"/>
  <c r="B38" i="39"/>
  <c r="AD37" i="39"/>
  <c r="AB37" i="39"/>
  <c r="AA37" i="39"/>
  <c r="Z37" i="39"/>
  <c r="Y37" i="39"/>
  <c r="S37" i="39"/>
  <c r="R37" i="39"/>
  <c r="O37" i="39"/>
  <c r="I37" i="39"/>
  <c r="H37" i="39"/>
  <c r="B37" i="39"/>
  <c r="AD36" i="39"/>
  <c r="AB36" i="39"/>
  <c r="AA36" i="39"/>
  <c r="Z36" i="39"/>
  <c r="Y36" i="39"/>
  <c r="S36" i="39"/>
  <c r="R36" i="39"/>
  <c r="Q36" i="39"/>
  <c r="O36" i="39"/>
  <c r="I36" i="39"/>
  <c r="H36" i="39"/>
  <c r="B36" i="39"/>
  <c r="AD35" i="39"/>
  <c r="AB35" i="39"/>
  <c r="AA35" i="39"/>
  <c r="Z35" i="39"/>
  <c r="Y35" i="39"/>
  <c r="S35" i="39"/>
  <c r="R35" i="39"/>
  <c r="Q35" i="39"/>
  <c r="O35" i="39"/>
  <c r="I35" i="39"/>
  <c r="H35" i="39"/>
  <c r="B35" i="39"/>
  <c r="AD34" i="39"/>
  <c r="AB34" i="39"/>
  <c r="AA34" i="39"/>
  <c r="Z34" i="39"/>
  <c r="Y34" i="39"/>
  <c r="S34" i="39"/>
  <c r="R34" i="39"/>
  <c r="Q34" i="39"/>
  <c r="O34" i="39"/>
  <c r="I34" i="39"/>
  <c r="H34" i="39"/>
  <c r="F34" i="39"/>
  <c r="B34" i="39"/>
  <c r="AD33" i="39"/>
  <c r="AB33" i="39"/>
  <c r="AA33" i="39"/>
  <c r="Z33" i="39"/>
  <c r="Y33" i="39"/>
  <c r="S33" i="39"/>
  <c r="R33" i="39"/>
  <c r="Q33" i="39"/>
  <c r="O33" i="39"/>
  <c r="I33" i="39"/>
  <c r="H33" i="39"/>
  <c r="B33" i="39"/>
  <c r="AD32" i="39"/>
  <c r="AB32" i="39"/>
  <c r="AA32" i="39"/>
  <c r="Z32" i="39"/>
  <c r="Y32" i="39"/>
  <c r="S32" i="39"/>
  <c r="R32" i="39"/>
  <c r="Q32" i="39"/>
  <c r="O32" i="39"/>
  <c r="I32" i="39"/>
  <c r="H32" i="39"/>
  <c r="B32" i="39"/>
  <c r="AD31" i="39"/>
  <c r="AB31" i="39"/>
  <c r="AA31" i="39"/>
  <c r="Z31" i="39"/>
  <c r="Y31" i="39"/>
  <c r="S31" i="39"/>
  <c r="R31" i="39"/>
  <c r="Q31" i="39"/>
  <c r="O31" i="39"/>
  <c r="I31" i="39"/>
  <c r="H31" i="39"/>
  <c r="B31" i="39"/>
  <c r="AD29" i="39"/>
  <c r="AB29" i="39"/>
  <c r="AA29" i="39"/>
  <c r="Z29" i="39"/>
  <c r="Y29" i="39"/>
  <c r="S29" i="39"/>
  <c r="R29" i="39"/>
  <c r="Q29" i="39"/>
  <c r="O29" i="39"/>
  <c r="I29" i="39"/>
  <c r="H29" i="39"/>
  <c r="B29" i="39"/>
  <c r="AD28" i="39"/>
  <c r="AB28" i="39"/>
  <c r="AA28" i="39"/>
  <c r="Z28" i="39"/>
  <c r="Y28" i="39"/>
  <c r="S28" i="39"/>
  <c r="R28" i="39"/>
  <c r="Q28" i="39"/>
  <c r="O28" i="39"/>
  <c r="I28" i="39"/>
  <c r="H28" i="39"/>
  <c r="B28" i="39"/>
  <c r="AD27" i="39"/>
  <c r="AB27" i="39"/>
  <c r="AA27" i="39"/>
  <c r="Z27" i="39"/>
  <c r="Y27" i="39"/>
  <c r="S27" i="39"/>
  <c r="R27" i="39"/>
  <c r="Q27" i="39"/>
  <c r="O27" i="39"/>
  <c r="I27" i="39"/>
  <c r="H27" i="39"/>
  <c r="B27" i="39"/>
  <c r="AD26" i="39"/>
  <c r="AB26" i="39"/>
  <c r="AA26" i="39"/>
  <c r="Z26" i="39"/>
  <c r="Y26" i="39"/>
  <c r="S26" i="39"/>
  <c r="R26" i="39"/>
  <c r="Q26" i="39"/>
  <c r="O26" i="39"/>
  <c r="I26" i="39"/>
  <c r="H26" i="39"/>
  <c r="B26" i="39"/>
  <c r="AD24" i="39"/>
  <c r="AB24" i="39"/>
  <c r="AA24" i="39"/>
  <c r="Z24" i="39"/>
  <c r="Y24" i="39"/>
  <c r="S24" i="39"/>
  <c r="R24" i="39"/>
  <c r="Q24" i="39"/>
  <c r="O24" i="39"/>
  <c r="I24" i="39"/>
  <c r="H24" i="39"/>
  <c r="B24" i="39"/>
  <c r="AD23" i="39"/>
  <c r="AB23" i="39"/>
  <c r="AA23" i="39"/>
  <c r="Z23" i="39"/>
  <c r="Y23" i="39"/>
  <c r="S23" i="39"/>
  <c r="R23" i="39"/>
  <c r="Q23" i="39"/>
  <c r="O23" i="39"/>
  <c r="I23" i="39"/>
  <c r="H23" i="39"/>
  <c r="B23" i="39"/>
  <c r="AD22" i="39"/>
  <c r="AB22" i="39"/>
  <c r="AA22" i="39"/>
  <c r="Z22" i="39"/>
  <c r="Y22" i="39"/>
  <c r="S22" i="39"/>
  <c r="R22" i="39"/>
  <c r="O22" i="39"/>
  <c r="I22" i="39"/>
  <c r="H22" i="39"/>
  <c r="B22" i="39"/>
  <c r="AD21" i="39"/>
  <c r="AB21" i="39"/>
  <c r="AA21" i="39"/>
  <c r="Z21" i="39"/>
  <c r="Y21" i="39"/>
  <c r="S21" i="39"/>
  <c r="R21" i="39"/>
  <c r="Q21" i="39"/>
  <c r="O21" i="39"/>
  <c r="I21" i="39"/>
  <c r="H21" i="39"/>
  <c r="B21" i="39"/>
  <c r="AD20" i="39"/>
  <c r="AB20" i="39"/>
  <c r="AA20" i="39"/>
  <c r="Z20" i="39"/>
  <c r="Y20" i="39"/>
  <c r="S20" i="39"/>
  <c r="R20" i="39"/>
  <c r="Q20" i="39"/>
  <c r="O20" i="39"/>
  <c r="I20" i="39"/>
  <c r="H20" i="39"/>
  <c r="B20" i="39"/>
  <c r="AD19" i="39"/>
  <c r="AB19" i="39"/>
  <c r="AA19" i="39"/>
  <c r="Z19" i="39"/>
  <c r="Y19" i="39"/>
  <c r="S19" i="39"/>
  <c r="R19" i="39"/>
  <c r="Q19" i="39"/>
  <c r="O19" i="39"/>
  <c r="I19" i="39"/>
  <c r="H19" i="39"/>
  <c r="B19" i="39"/>
  <c r="AD18" i="39"/>
  <c r="AB18" i="39"/>
  <c r="AA18" i="39"/>
  <c r="Z18" i="39"/>
  <c r="Y18" i="39"/>
  <c r="S18" i="39"/>
  <c r="R18" i="39"/>
  <c r="Q18" i="39"/>
  <c r="O18" i="39"/>
  <c r="I18" i="39"/>
  <c r="H18" i="39"/>
  <c r="B18" i="39"/>
  <c r="AD17" i="39"/>
  <c r="AB17" i="39"/>
  <c r="AA17" i="39"/>
  <c r="Z17" i="39"/>
  <c r="Y17" i="39"/>
  <c r="S17" i="39"/>
  <c r="R17" i="39"/>
  <c r="Q17" i="39"/>
  <c r="O17" i="39"/>
  <c r="I17" i="39"/>
  <c r="H17" i="39"/>
  <c r="B17" i="39"/>
  <c r="AD16" i="39"/>
  <c r="AB16" i="39"/>
  <c r="AA16" i="39"/>
  <c r="Z16" i="39"/>
  <c r="Y16" i="39"/>
  <c r="S16" i="39"/>
  <c r="R16" i="39"/>
  <c r="Q16" i="39"/>
  <c r="O16" i="39"/>
  <c r="I16" i="39"/>
  <c r="H16" i="39"/>
  <c r="B16" i="39"/>
  <c r="AD15" i="39"/>
  <c r="AB15" i="39"/>
  <c r="AA15" i="39"/>
  <c r="Z15" i="39"/>
  <c r="Y15" i="39"/>
  <c r="S15" i="39"/>
  <c r="R15" i="39"/>
  <c r="Q15" i="39"/>
  <c r="O15" i="39"/>
  <c r="I15" i="39"/>
  <c r="H15" i="39"/>
  <c r="B15" i="39"/>
  <c r="AD14" i="39"/>
  <c r="AB14" i="39"/>
  <c r="AA14" i="39"/>
  <c r="Z14" i="39"/>
  <c r="Y14" i="39"/>
  <c r="S14" i="39"/>
  <c r="R14" i="39"/>
  <c r="Q14" i="39"/>
  <c r="O14" i="39"/>
  <c r="I14" i="39"/>
  <c r="H14" i="39"/>
  <c r="B14" i="39"/>
  <c r="AD13" i="39"/>
  <c r="AB13" i="39"/>
  <c r="AA13" i="39"/>
  <c r="Z13" i="39"/>
  <c r="Y13" i="39"/>
  <c r="S13" i="39"/>
  <c r="R13" i="39"/>
  <c r="Q13" i="39"/>
  <c r="O13" i="39"/>
  <c r="I13" i="39"/>
  <c r="H13" i="39"/>
  <c r="B13" i="39"/>
  <c r="AD12" i="39"/>
  <c r="AB12" i="39"/>
  <c r="AA12" i="39"/>
  <c r="Z12" i="39"/>
  <c r="Y12" i="39"/>
  <c r="S12" i="39"/>
  <c r="R12" i="39"/>
  <c r="Q12" i="39"/>
  <c r="O12" i="39"/>
  <c r="I12" i="39"/>
  <c r="H12" i="39"/>
  <c r="J537" i="39" l="1"/>
  <c r="J540" i="39" s="1"/>
  <c r="Z538" i="39"/>
  <c r="Z541" i="39" s="1"/>
  <c r="Z539" i="39"/>
  <c r="Z542" i="39" s="1"/>
  <c r="W540" i="39"/>
  <c r="M537" i="39"/>
  <c r="M540" i="39" s="1"/>
  <c r="X541" i="39"/>
  <c r="S537" i="39"/>
  <c r="S540" i="39" s="1"/>
  <c r="H538" i="39"/>
  <c r="O538" i="39" s="1"/>
  <c r="O541" i="39" s="1"/>
  <c r="F539" i="39"/>
  <c r="F542" i="39" s="1"/>
  <c r="H542" i="39" s="1"/>
  <c r="S539" i="39"/>
  <c r="S542" i="39" s="1"/>
  <c r="K537" i="39"/>
  <c r="K540" i="39" s="1"/>
  <c r="X537" i="39"/>
  <c r="X540" i="39" s="1"/>
  <c r="W565" i="39"/>
  <c r="J539" i="39"/>
  <c r="J542" i="39" s="1"/>
  <c r="AA541" i="39"/>
  <c r="X542" i="39"/>
  <c r="AA539" i="39"/>
  <c r="F565" i="39"/>
  <c r="H540" i="39"/>
  <c r="H565" i="39" s="1"/>
  <c r="I538" i="39"/>
  <c r="I541" i="39" s="1"/>
  <c r="L539" i="39"/>
  <c r="L542" i="39" s="1"/>
  <c r="H537" i="39"/>
  <c r="I537" i="39" s="1"/>
  <c r="I540" i="39" s="1"/>
  <c r="P537" i="39"/>
  <c r="P539" i="39"/>
  <c r="P542" i="39" s="1"/>
  <c r="L537" i="39"/>
  <c r="L540" i="39" s="1"/>
  <c r="AB538" i="39" l="1"/>
  <c r="AB541" i="39" s="1"/>
  <c r="H539" i="39"/>
  <c r="I539" i="39" s="1"/>
  <c r="I542" i="39" s="1"/>
  <c r="X565" i="39"/>
  <c r="AA537" i="39"/>
  <c r="AA542" i="39"/>
  <c r="AB539" i="39"/>
  <c r="AB542" i="39" s="1"/>
  <c r="P565" i="39"/>
  <c r="P540" i="39"/>
  <c r="R537" i="39"/>
  <c r="R540" i="39" s="1"/>
  <c r="O537" i="39"/>
  <c r="O540" i="39" s="1"/>
  <c r="O539" i="39" l="1"/>
  <c r="O542" i="39" s="1"/>
  <c r="R539" i="39"/>
  <c r="R542" i="39" s="1"/>
  <c r="AA540" i="39"/>
  <c r="AB537" i="39"/>
  <c r="AB540" i="39" s="1"/>
</calcChain>
</file>

<file path=xl/comments1.xml><?xml version="1.0" encoding="utf-8"?>
<comments xmlns="http://schemas.openxmlformats.org/spreadsheetml/2006/main">
  <authors>
    <author>作成者</author>
  </authors>
  <commentList>
    <comment ref="B8" authorId="0" shapeId="0">
      <text>
        <r>
          <rPr>
            <b/>
            <sz val="9"/>
            <color indexed="81"/>
            <rFont val="MS P ゴシック"/>
            <family val="3"/>
            <charset val="128"/>
          </rPr>
          <t>今年度対象外：
独法、研発関係の施設整備費及び災害復旧関連事業は、補正等において予算がつくケースが多く、便宜的に残している。</t>
        </r>
      </text>
    </comment>
    <comment ref="L9" authorId="0" shapeId="0">
      <text>
        <r>
          <rPr>
            <sz val="9"/>
            <color indexed="81"/>
            <rFont val="MS P ゴシック"/>
            <family val="3"/>
            <charset val="128"/>
          </rPr>
          <t>予算の移用と流用を示す。
移用とは、「組織」又は「項」の立法科目間で予算を移動すること。
流用とは、同一項内の各目間で予算を移動すること。</t>
        </r>
      </text>
    </comment>
    <comment ref="M9" authorId="0" shapeId="0">
      <text>
        <r>
          <rPr>
            <sz val="9"/>
            <color indexed="81"/>
            <rFont val="MS P ゴシック"/>
            <family val="3"/>
            <charset val="128"/>
          </rPr>
          <t>予算の移替えとレビューシート間の増減を示す。
移替えとは、異なる所管の間で金額を移動。（例：内閣府→文科省）
事項間流用をした結果、当該レビューシートにおける執行可能額が増減した場合も当該欄にて整理。</t>
        </r>
      </text>
    </comment>
    <comment ref="BK277" authorId="0" shapeId="0">
      <text>
        <r>
          <rPr>
            <sz val="9"/>
            <color indexed="81"/>
            <rFont val="MS P ゴシック"/>
            <family val="3"/>
            <charset val="128"/>
          </rPr>
          <t>2018年度まで委託事業の事務費を227の事業で積んでいたが、2018年度で227の事業が終了するのに伴い、委託事業の事務費を新30-0010に積むこととなった。</t>
        </r>
      </text>
    </comment>
    <comment ref="BM277" authorId="0" shapeId="0">
      <text>
        <r>
          <rPr>
            <sz val="9"/>
            <color indexed="81"/>
            <rFont val="MS P ゴシック"/>
            <family val="3"/>
            <charset val="128"/>
          </rPr>
          <t>2018年度まで委託事業の事務費を227の事業で積んでいたが、2018年度で227の事業が終了するのに伴い、委託事業の事務費を新30-0010に積むこととなった。</t>
        </r>
      </text>
    </comment>
  </commentList>
</comments>
</file>

<file path=xl/sharedStrings.xml><?xml version="1.0" encoding="utf-8"?>
<sst xmlns="http://schemas.openxmlformats.org/spreadsheetml/2006/main" count="10922" uniqueCount="1620">
  <si>
    <t>備　　考</t>
    <rPh sb="0" eb="1">
      <t>ソナエ</t>
    </rPh>
    <rPh sb="3" eb="4">
      <t>コウ</t>
    </rPh>
    <phoneticPr fontId="4"/>
  </si>
  <si>
    <t>一般会計</t>
    <rPh sb="0" eb="2">
      <t>イッパン</t>
    </rPh>
    <rPh sb="2" eb="4">
      <t>カイケイ</t>
    </rPh>
    <phoneticPr fontId="4"/>
  </si>
  <si>
    <t>合　　　　　計</t>
    <rPh sb="0" eb="1">
      <t>ゴウ</t>
    </rPh>
    <rPh sb="6" eb="7">
      <t>ケイ</t>
    </rPh>
    <phoneticPr fontId="4"/>
  </si>
  <si>
    <t>差引き</t>
    <rPh sb="0" eb="2">
      <t>サシヒ</t>
    </rPh>
    <phoneticPr fontId="4"/>
  </si>
  <si>
    <t>所見の概要</t>
    <rPh sb="0" eb="2">
      <t>ショケン</t>
    </rPh>
    <rPh sb="3" eb="5">
      <t>ガイヨウ</t>
    </rPh>
    <phoneticPr fontId="4"/>
  </si>
  <si>
    <t>執行額</t>
    <rPh sb="0" eb="2">
      <t>シッコウ</t>
    </rPh>
    <rPh sb="2" eb="3">
      <t>ガク</t>
    </rPh>
    <phoneticPr fontId="4"/>
  </si>
  <si>
    <t>評価結果</t>
    <rPh sb="0" eb="2">
      <t>ヒョウカ</t>
    </rPh>
    <rPh sb="2" eb="4">
      <t>ケッカ</t>
    </rPh>
    <phoneticPr fontId="4"/>
  </si>
  <si>
    <t>担当部局庁</t>
    <rPh sb="0" eb="2">
      <t>タントウ</t>
    </rPh>
    <rPh sb="2" eb="4">
      <t>ブキョク</t>
    </rPh>
    <rPh sb="4" eb="5">
      <t>チョウ</t>
    </rPh>
    <phoneticPr fontId="4"/>
  </si>
  <si>
    <t>行政事業レビュー対象　計</t>
    <rPh sb="11" eb="12">
      <t>ケイ</t>
    </rPh>
    <phoneticPr fontId="4"/>
  </si>
  <si>
    <t>行政事業レビュー対象外　計</t>
    <rPh sb="12" eb="13">
      <t>ケイ</t>
    </rPh>
    <phoneticPr fontId="4"/>
  </si>
  <si>
    <t>事　　業　　名</t>
    <rPh sb="0" eb="1">
      <t>コト</t>
    </rPh>
    <rPh sb="3" eb="4">
      <t>ギョウ</t>
    </rPh>
    <rPh sb="6" eb="7">
      <t>メイ</t>
    </rPh>
    <phoneticPr fontId="4"/>
  </si>
  <si>
    <t>備　考</t>
    <rPh sb="0" eb="1">
      <t>ソナエ</t>
    </rPh>
    <rPh sb="2" eb="3">
      <t>コウ</t>
    </rPh>
    <phoneticPr fontId="4"/>
  </si>
  <si>
    <t>行政事業レビュー推進チームの所見</t>
    <rPh sb="0" eb="2">
      <t>ギョウセイ</t>
    </rPh>
    <rPh sb="2" eb="4">
      <t>ジギョウ</t>
    </rPh>
    <rPh sb="8" eb="10">
      <t>スイシン</t>
    </rPh>
    <rPh sb="14" eb="16">
      <t>ショケン</t>
    </rPh>
    <phoneticPr fontId="4"/>
  </si>
  <si>
    <t>行政事業レビュー推進チームの所見
（概要）</t>
    <rPh sb="0" eb="2">
      <t>ギョウセイ</t>
    </rPh>
    <rPh sb="2" eb="4">
      <t>ジギョウ</t>
    </rPh>
    <rPh sb="8" eb="10">
      <t>スイシン</t>
    </rPh>
    <rPh sb="18" eb="20">
      <t>ガイヨウ</t>
    </rPh>
    <phoneticPr fontId="4"/>
  </si>
  <si>
    <t>いずれの施策にも関連しないもの</t>
    <rPh sb="4" eb="6">
      <t>シサク</t>
    </rPh>
    <rPh sb="8" eb="10">
      <t>カンレン</t>
    </rPh>
    <phoneticPr fontId="4"/>
  </si>
  <si>
    <t>　</t>
  </si>
  <si>
    <t>反映状況</t>
    <rPh sb="0" eb="2">
      <t>ハンエイ</t>
    </rPh>
    <rPh sb="2" eb="4">
      <t>ジョウキョウ</t>
    </rPh>
    <phoneticPr fontId="4"/>
  </si>
  <si>
    <t>基金</t>
    <rPh sb="0" eb="2">
      <t>キキン</t>
    </rPh>
    <phoneticPr fontId="4"/>
  </si>
  <si>
    <t>○</t>
  </si>
  <si>
    <t>委託調査</t>
    <rPh sb="0" eb="2">
      <t>イタク</t>
    </rPh>
    <rPh sb="2" eb="4">
      <t>チョウサ</t>
    </rPh>
    <phoneticPr fontId="4"/>
  </si>
  <si>
    <t>補助金等</t>
    <rPh sb="0" eb="2">
      <t>ホジョ</t>
    </rPh>
    <rPh sb="2" eb="3">
      <t>キン</t>
    </rPh>
    <rPh sb="3" eb="4">
      <t>トウ</t>
    </rPh>
    <phoneticPr fontId="4"/>
  </si>
  <si>
    <t>執行
可能額</t>
    <rPh sb="0" eb="2">
      <t>シッコウ</t>
    </rPh>
    <rPh sb="3" eb="5">
      <t>カノウ</t>
    </rPh>
    <rPh sb="5" eb="6">
      <t>ガク</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</si>
  <si>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</si>
  <si>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</si>
  <si>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外部有識者の所見</t>
    <rPh sb="0" eb="2">
      <t>ガイブ</t>
    </rPh>
    <rPh sb="2" eb="4">
      <t>ユウシキ</t>
    </rPh>
    <rPh sb="4" eb="5">
      <t>シャ</t>
    </rPh>
    <rPh sb="6" eb="8">
      <t>ショケン</t>
    </rPh>
    <phoneticPr fontId="4"/>
  </si>
  <si>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4"/>
  </si>
  <si>
    <t>文部科学省</t>
    <rPh sb="0" eb="2">
      <t>モンブ</t>
    </rPh>
    <rPh sb="2" eb="4">
      <t>カガク</t>
    </rPh>
    <rPh sb="4" eb="5">
      <t>ショウ</t>
    </rPh>
    <phoneticPr fontId="4"/>
  </si>
  <si>
    <t>文部科学省</t>
    <rPh sb="0" eb="2">
      <t>モンブ</t>
    </rPh>
    <rPh sb="2" eb="5">
      <t>カガクショウ</t>
    </rPh>
    <phoneticPr fontId="4"/>
  </si>
  <si>
    <t>東日本大震災復興特別会計</t>
    <rPh sb="0" eb="1">
      <t>ヒガシ</t>
    </rPh>
    <rPh sb="1" eb="3">
      <t>ニホン</t>
    </rPh>
    <rPh sb="3" eb="6">
      <t>ダイシンサイ</t>
    </rPh>
    <rPh sb="6" eb="8">
      <t>フッコウ</t>
    </rPh>
    <rPh sb="8" eb="10">
      <t>トクベツ</t>
    </rPh>
    <rPh sb="10" eb="12">
      <t>カイケイ</t>
    </rPh>
    <phoneticPr fontId="4"/>
  </si>
  <si>
    <t>エネルギー対策特別会計電源開発促進勘定</t>
    <phoneticPr fontId="4"/>
  </si>
  <si>
    <t>国立教育政策研究所</t>
    <rPh sb="0" eb="2">
      <t>コクリツ</t>
    </rPh>
    <rPh sb="2" eb="4">
      <t>キョウイク</t>
    </rPh>
    <rPh sb="4" eb="6">
      <t>セイサク</t>
    </rPh>
    <rPh sb="6" eb="9">
      <t>ケンキュウジョ</t>
    </rPh>
    <phoneticPr fontId="12"/>
  </si>
  <si>
    <t>文化庁</t>
    <rPh sb="0" eb="3">
      <t>ブンカチョウ</t>
    </rPh>
    <phoneticPr fontId="12"/>
  </si>
  <si>
    <t>スポーツ庁</t>
    <rPh sb="4" eb="5">
      <t>チョウ</t>
    </rPh>
    <phoneticPr fontId="12"/>
  </si>
  <si>
    <t>13-1</t>
  </si>
  <si>
    <t>11-3</t>
  </si>
  <si>
    <t>一般会計</t>
  </si>
  <si>
    <t>一般会計</t>
    <rPh sb="0" eb="2">
      <t>イッパン</t>
    </rPh>
    <rPh sb="2" eb="4">
      <t>カイケイ</t>
    </rPh>
    <phoneticPr fontId="12"/>
  </si>
  <si>
    <t>専修学校グローバル化対応推進支援事業</t>
    <rPh sb="0" eb="2">
      <t>センシュウ</t>
    </rPh>
    <rPh sb="2" eb="4">
      <t>ガッコウ</t>
    </rPh>
    <rPh sb="9" eb="10">
      <t>カ</t>
    </rPh>
    <rPh sb="10" eb="12">
      <t>タイオウ</t>
    </rPh>
    <rPh sb="12" eb="14">
      <t>スイシン</t>
    </rPh>
    <rPh sb="14" eb="16">
      <t>シエン</t>
    </rPh>
    <rPh sb="16" eb="18">
      <t>ジギョウ</t>
    </rPh>
    <phoneticPr fontId="4"/>
  </si>
  <si>
    <t>男女共同参画推進のための学び・キャリア形成支援事業</t>
    <rPh sb="0" eb="2">
      <t>ダンジョ</t>
    </rPh>
    <rPh sb="2" eb="4">
      <t>キョウドウ</t>
    </rPh>
    <rPh sb="4" eb="6">
      <t>サンカク</t>
    </rPh>
    <rPh sb="6" eb="8">
      <t>スイシン</t>
    </rPh>
    <rPh sb="12" eb="13">
      <t>マナ</t>
    </rPh>
    <rPh sb="19" eb="21">
      <t>ケイセイ</t>
    </rPh>
    <rPh sb="21" eb="23">
      <t>シエン</t>
    </rPh>
    <rPh sb="23" eb="25">
      <t>ジギョウ</t>
    </rPh>
    <phoneticPr fontId="4"/>
  </si>
  <si>
    <t>初等中等教育局</t>
    <rPh sb="0" eb="2">
      <t>ショトウ</t>
    </rPh>
    <rPh sb="2" eb="4">
      <t>チュウトウ</t>
    </rPh>
    <rPh sb="4" eb="7">
      <t>キョウイクキョク</t>
    </rPh>
    <phoneticPr fontId="12"/>
  </si>
  <si>
    <t>施策名：4-1  大学などにおける教育研究の質の向上</t>
    <phoneticPr fontId="4"/>
  </si>
  <si>
    <t>獣医学アドバンスト教育プログラム構築推進委託事業</t>
    <rPh sb="0" eb="3">
      <t>ジュウイガク</t>
    </rPh>
    <rPh sb="9" eb="11">
      <t>キョウイク</t>
    </rPh>
    <rPh sb="16" eb="18">
      <t>コウチク</t>
    </rPh>
    <rPh sb="18" eb="20">
      <t>スイシン</t>
    </rPh>
    <rPh sb="20" eb="22">
      <t>イタク</t>
    </rPh>
    <rPh sb="22" eb="24">
      <t>ジギョウ</t>
    </rPh>
    <phoneticPr fontId="12"/>
  </si>
  <si>
    <t>多様な新ニーズに対応する「がん専門医療人材（がんプロフェッショナル）」養成プラン</t>
    <rPh sb="0" eb="2">
      <t>タヨウ</t>
    </rPh>
    <rPh sb="3" eb="4">
      <t>アタラ</t>
    </rPh>
    <rPh sb="8" eb="10">
      <t>タイオウ</t>
    </rPh>
    <rPh sb="15" eb="17">
      <t>センモン</t>
    </rPh>
    <rPh sb="17" eb="19">
      <t>イリョウ</t>
    </rPh>
    <rPh sb="19" eb="21">
      <t>ジンザイ</t>
    </rPh>
    <rPh sb="35" eb="37">
      <t>ヨウセイ</t>
    </rPh>
    <phoneticPr fontId="12"/>
  </si>
  <si>
    <t>基礎研究医養成活性化プログラム</t>
    <rPh sb="0" eb="2">
      <t>キソ</t>
    </rPh>
    <rPh sb="2" eb="4">
      <t>ケンキュウ</t>
    </rPh>
    <rPh sb="4" eb="5">
      <t>イ</t>
    </rPh>
    <rPh sb="5" eb="7">
      <t>ヨウセイ</t>
    </rPh>
    <rPh sb="7" eb="10">
      <t>カッセイカ</t>
    </rPh>
    <phoneticPr fontId="12"/>
  </si>
  <si>
    <t>高等教育局</t>
    <rPh sb="0" eb="2">
      <t>コウトウ</t>
    </rPh>
    <rPh sb="2" eb="5">
      <t>キョウイクキョク</t>
    </rPh>
    <phoneticPr fontId="12"/>
  </si>
  <si>
    <t>施策名：8-1 科学技術イノベーションを担う人材力の強化</t>
    <phoneticPr fontId="4"/>
  </si>
  <si>
    <t>施策名：9-1 未来社会を見据えた先端基盤技術の強化</t>
    <phoneticPr fontId="4"/>
  </si>
  <si>
    <t>施策名：9-5 国家戦略上重要な基幹技術の推進</t>
    <phoneticPr fontId="4"/>
  </si>
  <si>
    <t>子供の運動習慣アップ支援事業</t>
    <rPh sb="0" eb="2">
      <t>コドモ</t>
    </rPh>
    <rPh sb="3" eb="5">
      <t>ウンドウ</t>
    </rPh>
    <rPh sb="5" eb="7">
      <t>シュウカン</t>
    </rPh>
    <rPh sb="10" eb="12">
      <t>シエン</t>
    </rPh>
    <rPh sb="12" eb="14">
      <t>ジギョウ</t>
    </rPh>
    <phoneticPr fontId="12"/>
  </si>
  <si>
    <t>学校における体育・スポーツ資質向上等推進事業</t>
    <rPh sb="0" eb="2">
      <t>ガッコウ</t>
    </rPh>
    <rPh sb="6" eb="8">
      <t>タイイク</t>
    </rPh>
    <rPh sb="13" eb="15">
      <t>シシツ</t>
    </rPh>
    <rPh sb="15" eb="17">
      <t>コウジョウ</t>
    </rPh>
    <rPh sb="17" eb="18">
      <t>トウ</t>
    </rPh>
    <rPh sb="18" eb="20">
      <t>スイシン</t>
    </rPh>
    <rPh sb="20" eb="22">
      <t>ジギョウ</t>
    </rPh>
    <phoneticPr fontId="12"/>
  </si>
  <si>
    <t>スポーツ産業の成長促進事業</t>
    <rPh sb="4" eb="6">
      <t>サンギョウ</t>
    </rPh>
    <rPh sb="7" eb="9">
      <t>セイチョウ</t>
    </rPh>
    <rPh sb="9" eb="11">
      <t>ソクシン</t>
    </rPh>
    <rPh sb="11" eb="13">
      <t>ジギョウ</t>
    </rPh>
    <phoneticPr fontId="12"/>
  </si>
  <si>
    <t>スポーツツーリズム・ムーブメント創出事業</t>
    <rPh sb="16" eb="18">
      <t>ソウシュツ</t>
    </rPh>
    <rPh sb="18" eb="20">
      <t>ジギョウ</t>
    </rPh>
    <phoneticPr fontId="12"/>
  </si>
  <si>
    <t>スポーツ人口拡大に向けた官民連携プロジェクト</t>
    <rPh sb="4" eb="6">
      <t>ジンコウ</t>
    </rPh>
    <rPh sb="6" eb="8">
      <t>カクダイ</t>
    </rPh>
    <rPh sb="9" eb="10">
      <t>ム</t>
    </rPh>
    <rPh sb="12" eb="14">
      <t>カンミン</t>
    </rPh>
    <rPh sb="14" eb="16">
      <t>レンケイ</t>
    </rPh>
    <phoneticPr fontId="12"/>
  </si>
  <si>
    <t>施策名：13-1 国際交流の推進</t>
    <phoneticPr fontId="4"/>
  </si>
  <si>
    <t>留学生就職促進プログラム</t>
  </si>
  <si>
    <t>大臣官房国際課</t>
    <rPh sb="0" eb="2">
      <t>ダイジン</t>
    </rPh>
    <rPh sb="2" eb="4">
      <t>カンボウ</t>
    </rPh>
    <rPh sb="4" eb="7">
      <t>コクサイカ</t>
    </rPh>
    <phoneticPr fontId="12"/>
  </si>
  <si>
    <t>２～３月</t>
  </si>
  <si>
    <t>２～３月</t>
    <rPh sb="3" eb="4">
      <t>ガツ</t>
    </rPh>
    <phoneticPr fontId="4"/>
  </si>
  <si>
    <t>７月</t>
    <rPh sb="1" eb="2">
      <t>ガツ</t>
    </rPh>
    <phoneticPr fontId="4"/>
  </si>
  <si>
    <t>８月</t>
    <rPh sb="1" eb="2">
      <t>ガツ</t>
    </rPh>
    <phoneticPr fontId="4"/>
  </si>
  <si>
    <t>８月</t>
    <phoneticPr fontId="4"/>
  </si>
  <si>
    <t>２～３月／８月</t>
    <rPh sb="3" eb="4">
      <t>ガツ</t>
    </rPh>
    <rPh sb="6" eb="7">
      <t>ガツ</t>
    </rPh>
    <phoneticPr fontId="4"/>
  </si>
  <si>
    <t>２～３月</t>
    <phoneticPr fontId="4"/>
  </si>
  <si>
    <t>未定</t>
    <rPh sb="0" eb="2">
      <t>ミテイ</t>
    </rPh>
    <phoneticPr fontId="12"/>
  </si>
  <si>
    <t>H13</t>
  </si>
  <si>
    <t>S23</t>
  </si>
  <si>
    <t>未定</t>
  </si>
  <si>
    <t>S22</t>
  </si>
  <si>
    <t>H20</t>
  </si>
  <si>
    <t>H25</t>
  </si>
  <si>
    <t>社会教育調査</t>
    <rPh sb="0" eb="2">
      <t>シャカイ</t>
    </rPh>
    <rPh sb="2" eb="4">
      <t>キョウイク</t>
    </rPh>
    <rPh sb="4" eb="6">
      <t>チョウサ</t>
    </rPh>
    <phoneticPr fontId="12"/>
  </si>
  <si>
    <t>H27</t>
  </si>
  <si>
    <t>H23</t>
  </si>
  <si>
    <t>H29</t>
  </si>
  <si>
    <t>H9</t>
  </si>
  <si>
    <t>H17</t>
  </si>
  <si>
    <t>S58</t>
  </si>
  <si>
    <t>独立行政法人国立科学博物館運営費交付金に必要な経費</t>
    <rPh sb="24" eb="25">
      <t>ヒ</t>
    </rPh>
    <phoneticPr fontId="12"/>
  </si>
  <si>
    <t>独立行政法人国立女性教育会館運営費交付金に必要な経費</t>
    <rPh sb="24" eb="26">
      <t>ケイヒ</t>
    </rPh>
    <phoneticPr fontId="12"/>
  </si>
  <si>
    <t>独立行政法人国立女性教育会館施設整備に必要な経費</t>
    <rPh sb="6" eb="8">
      <t>コクリツ</t>
    </rPh>
    <rPh sb="8" eb="10">
      <t>ジョセイ</t>
    </rPh>
    <rPh sb="10" eb="12">
      <t>キョウイク</t>
    </rPh>
    <rPh sb="12" eb="14">
      <t>カイカン</t>
    </rPh>
    <phoneticPr fontId="12"/>
  </si>
  <si>
    <t>H24</t>
  </si>
  <si>
    <t>専門学校生への効果的な経済的支援の在り方に関する実証研究事業</t>
    <rPh sb="24" eb="26">
      <t>ジッショウ</t>
    </rPh>
    <rPh sb="26" eb="28">
      <t>ケンキュウ</t>
    </rPh>
    <rPh sb="28" eb="30">
      <t>ジギョウ</t>
    </rPh>
    <phoneticPr fontId="12"/>
  </si>
  <si>
    <t>H15</t>
  </si>
  <si>
    <t>平成２７年度対象</t>
  </si>
  <si>
    <t>平成２８年度対象</t>
  </si>
  <si>
    <t>H21</t>
  </si>
  <si>
    <t>H26</t>
  </si>
  <si>
    <t>教育研究情報化推進事業</t>
    <rPh sb="6" eb="7">
      <t>カ</t>
    </rPh>
    <rPh sb="7" eb="9">
      <t>スイシン</t>
    </rPh>
    <rPh sb="9" eb="11">
      <t>ジギョウ</t>
    </rPh>
    <phoneticPr fontId="12"/>
  </si>
  <si>
    <t>学力調査を活用した専門的な課題分析に関する調査研究</t>
    <rPh sb="21" eb="23">
      <t>チョウサ</t>
    </rPh>
    <rPh sb="23" eb="25">
      <t>ケンキュウ</t>
    </rPh>
    <phoneticPr fontId="12"/>
  </si>
  <si>
    <t>学習指導要領等の編集改訂等</t>
    <rPh sb="12" eb="13">
      <t>トウ</t>
    </rPh>
    <phoneticPr fontId="12"/>
  </si>
  <si>
    <t>学校における放射線に関する教育の支援</t>
    <rPh sb="0" eb="2">
      <t>ガッコウ</t>
    </rPh>
    <rPh sb="6" eb="9">
      <t>ホウシャセン</t>
    </rPh>
    <rPh sb="10" eb="11">
      <t>カン</t>
    </rPh>
    <rPh sb="13" eb="15">
      <t>キョウイク</t>
    </rPh>
    <rPh sb="16" eb="18">
      <t>シエン</t>
    </rPh>
    <phoneticPr fontId="12"/>
  </si>
  <si>
    <t>補習等のための指導員等派遣事業</t>
    <rPh sb="0" eb="2">
      <t>ホシュウ</t>
    </rPh>
    <rPh sb="2" eb="3">
      <t>トウ</t>
    </rPh>
    <rPh sb="7" eb="10">
      <t>シドウイン</t>
    </rPh>
    <rPh sb="10" eb="11">
      <t>トウ</t>
    </rPh>
    <rPh sb="11" eb="13">
      <t>ハケン</t>
    </rPh>
    <rPh sb="13" eb="15">
      <t>ジギョウ</t>
    </rPh>
    <phoneticPr fontId="12"/>
  </si>
  <si>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12"/>
  </si>
  <si>
    <t>S51</t>
  </si>
  <si>
    <t>H18</t>
  </si>
  <si>
    <t>H22</t>
  </si>
  <si>
    <t>S27</t>
  </si>
  <si>
    <t>道徳教育の抜本的改善・充実</t>
    <rPh sb="0" eb="2">
      <t>ドウトク</t>
    </rPh>
    <rPh sb="2" eb="4">
      <t>キョウイク</t>
    </rPh>
    <rPh sb="5" eb="8">
      <t>バッポンテキ</t>
    </rPh>
    <rPh sb="8" eb="10">
      <t>カイゼン</t>
    </rPh>
    <rPh sb="11" eb="13">
      <t>ジュウジツ</t>
    </rPh>
    <phoneticPr fontId="12"/>
  </si>
  <si>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12"/>
  </si>
  <si>
    <t>生徒指導・進路指導研究センター</t>
    <rPh sb="5" eb="7">
      <t>シンロ</t>
    </rPh>
    <rPh sb="7" eb="9">
      <t>シドウ</t>
    </rPh>
    <phoneticPr fontId="12"/>
  </si>
  <si>
    <t>未定</t>
    <rPh sb="0" eb="2">
      <t>ミテイ</t>
    </rPh>
    <phoneticPr fontId="13"/>
  </si>
  <si>
    <t>青少年の国際交流の推進</t>
    <rPh sb="0" eb="3">
      <t>セイショウネン</t>
    </rPh>
    <rPh sb="4" eb="6">
      <t>コクサイ</t>
    </rPh>
    <rPh sb="6" eb="8">
      <t>コウリュウ</t>
    </rPh>
    <rPh sb="9" eb="11">
      <t>スイシン</t>
    </rPh>
    <phoneticPr fontId="12"/>
  </si>
  <si>
    <t>H14</t>
  </si>
  <si>
    <t>H16</t>
  </si>
  <si>
    <t>独立行政法人国立青少年教育振興機構運営費交付金に必要な経費</t>
    <rPh sb="24" eb="26">
      <t>ヒツヨウ</t>
    </rPh>
    <rPh sb="27" eb="29">
      <t>ケイヒ</t>
    </rPh>
    <phoneticPr fontId="12"/>
  </si>
  <si>
    <t>独立行政法人国立青少年教育振興機構施設整備に必要な経費</t>
    <rPh sb="25" eb="27">
      <t>ケイヒ</t>
    </rPh>
    <phoneticPr fontId="12"/>
  </si>
  <si>
    <t>学校保健推進事業</t>
    <rPh sb="0" eb="2">
      <t>ガッコウ</t>
    </rPh>
    <rPh sb="2" eb="4">
      <t>ホケン</t>
    </rPh>
    <phoneticPr fontId="12"/>
  </si>
  <si>
    <t>H11</t>
  </si>
  <si>
    <t>学校安全推進事業</t>
    <rPh sb="6" eb="8">
      <t>ジギョウ</t>
    </rPh>
    <phoneticPr fontId="12"/>
  </si>
  <si>
    <t>学校給食・食育総合推進事業</t>
    <rPh sb="0" eb="2">
      <t>ガッコウ</t>
    </rPh>
    <rPh sb="2" eb="4">
      <t>キュウショク</t>
    </rPh>
    <rPh sb="5" eb="7">
      <t>ショクイク</t>
    </rPh>
    <rPh sb="7" eb="9">
      <t>ソウゴウ</t>
    </rPh>
    <rPh sb="9" eb="11">
      <t>スイシン</t>
    </rPh>
    <rPh sb="11" eb="13">
      <t>ジギョウ</t>
    </rPh>
    <phoneticPr fontId="12"/>
  </si>
  <si>
    <t>S48</t>
  </si>
  <si>
    <t>大学における教員の現職教育への支援</t>
    <rPh sb="0" eb="2">
      <t>ダイガク</t>
    </rPh>
    <rPh sb="6" eb="8">
      <t>キョウイン</t>
    </rPh>
    <rPh sb="9" eb="11">
      <t>ゲンショク</t>
    </rPh>
    <rPh sb="11" eb="13">
      <t>キョウイク</t>
    </rPh>
    <rPh sb="15" eb="17">
      <t>シエン</t>
    </rPh>
    <phoneticPr fontId="12"/>
  </si>
  <si>
    <t>S38</t>
  </si>
  <si>
    <t>S28</t>
  </si>
  <si>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12"/>
  </si>
  <si>
    <t>文教施設の環境対策の推進</t>
  </si>
  <si>
    <t>S33</t>
  </si>
  <si>
    <t>日本芸術院施設整備費</t>
    <rPh sb="0" eb="2">
      <t>ニホン</t>
    </rPh>
    <rPh sb="2" eb="5">
      <t>ゲイジュツイン</t>
    </rPh>
    <rPh sb="5" eb="7">
      <t>シセツ</t>
    </rPh>
    <rPh sb="7" eb="10">
      <t>セイビヒ</t>
    </rPh>
    <phoneticPr fontId="12"/>
  </si>
  <si>
    <t>S34</t>
  </si>
  <si>
    <t>H4</t>
  </si>
  <si>
    <t>海外子女教育活動の助成</t>
  </si>
  <si>
    <t>S42</t>
  </si>
  <si>
    <t>在外教育施設教員派遣事業等</t>
  </si>
  <si>
    <t>S53</t>
  </si>
  <si>
    <t>S50</t>
  </si>
  <si>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12"/>
  </si>
  <si>
    <t>幼稚園教育内容・方法の改善充実</t>
  </si>
  <si>
    <t>S47</t>
  </si>
  <si>
    <t>S32</t>
  </si>
  <si>
    <t>特別支援教育就学奨励費負担等</t>
  </si>
  <si>
    <t>S29</t>
  </si>
  <si>
    <t>独立行政法人国立特別支援教育総合研究所運営費交付金に必要な経費</t>
    <rPh sb="24" eb="25">
      <t>キン</t>
    </rPh>
    <rPh sb="26" eb="28">
      <t>ヒツヨウ</t>
    </rPh>
    <rPh sb="29" eb="31">
      <t>ケイヒ</t>
    </rPh>
    <phoneticPr fontId="12"/>
  </si>
  <si>
    <t>独立行政法人国立特別支援教育総合研究所施設整備に必要な経費</t>
    <rPh sb="24" eb="26">
      <t>ヒツヨウ</t>
    </rPh>
    <rPh sb="27" eb="29">
      <t>ケイヒ</t>
    </rPh>
    <phoneticPr fontId="12"/>
  </si>
  <si>
    <t>施策名：3-1 義務教育に必要な教職員の確保</t>
    <phoneticPr fontId="4"/>
  </si>
  <si>
    <t>義務教育費国庫負担金に必要な経費</t>
    <phoneticPr fontId="4"/>
  </si>
  <si>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16"/>
  </si>
  <si>
    <t>高等教育改革の総合的な推進等</t>
    <rPh sb="13" eb="14">
      <t>トウ</t>
    </rPh>
    <phoneticPr fontId="16"/>
  </si>
  <si>
    <t>大学改革研究委託事業</t>
  </si>
  <si>
    <t>博士課程教育リーディングプログラム</t>
    <rPh sb="0" eb="2">
      <t>ハカセ</t>
    </rPh>
    <rPh sb="2" eb="4">
      <t>カテイ</t>
    </rPh>
    <rPh sb="4" eb="6">
      <t>キョウイク</t>
    </rPh>
    <phoneticPr fontId="16"/>
  </si>
  <si>
    <t>大学の世界展開力強化事業</t>
    <rPh sb="0" eb="2">
      <t>ダイガク</t>
    </rPh>
    <rPh sb="3" eb="5">
      <t>セカイ</t>
    </rPh>
    <rPh sb="5" eb="8">
      <t>テンカイリョク</t>
    </rPh>
    <rPh sb="8" eb="10">
      <t>キョウカ</t>
    </rPh>
    <rPh sb="10" eb="12">
      <t>ジギョウ</t>
    </rPh>
    <phoneticPr fontId="16"/>
  </si>
  <si>
    <t>独立行政法人大学改革支援・学位授与機構運営費交付金に必要な経費</t>
    <rPh sb="8" eb="10">
      <t>カイカク</t>
    </rPh>
    <rPh sb="10" eb="12">
      <t>シエン</t>
    </rPh>
    <rPh sb="26" eb="28">
      <t>ヒツヨウ</t>
    </rPh>
    <rPh sb="29" eb="31">
      <t>ケイヒ</t>
    </rPh>
    <phoneticPr fontId="16"/>
  </si>
  <si>
    <t>独立行政法人国立高等専門学校機構運営費交付金に必要な経費</t>
    <rPh sb="23" eb="25">
      <t>ヒツヨウ</t>
    </rPh>
    <rPh sb="26" eb="28">
      <t>ケイヒ</t>
    </rPh>
    <phoneticPr fontId="16"/>
  </si>
  <si>
    <t>成長分野を支える情報技術人材の育成拠点の形成（enPiT）</t>
    <rPh sb="0" eb="2">
      <t>セイチョウ</t>
    </rPh>
    <rPh sb="2" eb="4">
      <t>ブンヤ</t>
    </rPh>
    <rPh sb="5" eb="6">
      <t>ササ</t>
    </rPh>
    <rPh sb="8" eb="10">
      <t>ジョウホウ</t>
    </rPh>
    <rPh sb="10" eb="12">
      <t>ギジュツ</t>
    </rPh>
    <rPh sb="12" eb="14">
      <t>ジンザイ</t>
    </rPh>
    <rPh sb="15" eb="17">
      <t>イクセイ</t>
    </rPh>
    <rPh sb="17" eb="19">
      <t>キョテン</t>
    </rPh>
    <rPh sb="20" eb="22">
      <t>ケイセイ</t>
    </rPh>
    <phoneticPr fontId="16"/>
  </si>
  <si>
    <t>国立大学改革強化推進事業</t>
    <rPh sb="0" eb="2">
      <t>コクリツ</t>
    </rPh>
    <rPh sb="2" eb="4">
      <t>ダイガク</t>
    </rPh>
    <rPh sb="4" eb="6">
      <t>カイカク</t>
    </rPh>
    <rPh sb="6" eb="8">
      <t>キョウカ</t>
    </rPh>
    <rPh sb="8" eb="10">
      <t>スイシン</t>
    </rPh>
    <rPh sb="10" eb="12">
      <t>ジギョウ</t>
    </rPh>
    <phoneticPr fontId="16"/>
  </si>
  <si>
    <t>国立大学法人における設備等の整備</t>
    <rPh sb="0" eb="2">
      <t>コクリツ</t>
    </rPh>
    <rPh sb="2" eb="4">
      <t>ダイガク</t>
    </rPh>
    <rPh sb="4" eb="6">
      <t>ホウジン</t>
    </rPh>
    <rPh sb="10" eb="12">
      <t>セツビ</t>
    </rPh>
    <rPh sb="12" eb="13">
      <t>トウ</t>
    </rPh>
    <rPh sb="14" eb="16">
      <t>セイビ</t>
    </rPh>
    <phoneticPr fontId="16"/>
  </si>
  <si>
    <t>国立大学法人施設整備（大型特別機械整備費等（最先端等））</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6"/>
  </si>
  <si>
    <t>大学教育再生加速プログラム「高大接続改革推進事業」</t>
    <rPh sb="0" eb="2">
      <t>ダイガク</t>
    </rPh>
    <rPh sb="2" eb="4">
      <t>キョウイク</t>
    </rPh>
    <rPh sb="4" eb="6">
      <t>サイセイ</t>
    </rPh>
    <rPh sb="6" eb="8">
      <t>カソク</t>
    </rPh>
    <rPh sb="14" eb="16">
      <t>コウダイ</t>
    </rPh>
    <rPh sb="16" eb="18">
      <t>セツゾク</t>
    </rPh>
    <rPh sb="18" eb="20">
      <t>カイカク</t>
    </rPh>
    <rPh sb="20" eb="22">
      <t>スイシン</t>
    </rPh>
    <rPh sb="22" eb="24">
      <t>ジギョウ</t>
    </rPh>
    <phoneticPr fontId="16"/>
  </si>
  <si>
    <t>地（知）の拠点大学による地方創生推進事業</t>
    <rPh sb="0" eb="1">
      <t>チ</t>
    </rPh>
    <rPh sb="2" eb="3">
      <t>チ</t>
    </rPh>
    <rPh sb="5" eb="7">
      <t>キョテン</t>
    </rPh>
    <rPh sb="7" eb="9">
      <t>ダイガク</t>
    </rPh>
    <rPh sb="12" eb="14">
      <t>チホウ</t>
    </rPh>
    <rPh sb="14" eb="16">
      <t>ソウセイ</t>
    </rPh>
    <rPh sb="16" eb="18">
      <t>スイシン</t>
    </rPh>
    <rPh sb="18" eb="20">
      <t>ジギョウ</t>
    </rPh>
    <phoneticPr fontId="16"/>
  </si>
  <si>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16"/>
  </si>
  <si>
    <t>未定</t>
    <rPh sb="0" eb="2">
      <t>ミテイ</t>
    </rPh>
    <phoneticPr fontId="16"/>
  </si>
  <si>
    <t>一般会計</t>
    <rPh sb="0" eb="2">
      <t>イッパン</t>
    </rPh>
    <rPh sb="2" eb="4">
      <t>カイケイ</t>
    </rPh>
    <phoneticPr fontId="16"/>
  </si>
  <si>
    <t>高等教育局</t>
    <rPh sb="0" eb="2">
      <t>コウトウ</t>
    </rPh>
    <rPh sb="2" eb="5">
      <t>キョウイクキョク</t>
    </rPh>
    <phoneticPr fontId="16"/>
  </si>
  <si>
    <t>研究振興局</t>
    <rPh sb="0" eb="2">
      <t>ケンキュウ</t>
    </rPh>
    <rPh sb="2" eb="5">
      <t>シンコウキョク</t>
    </rPh>
    <phoneticPr fontId="16"/>
  </si>
  <si>
    <t>施策名：4-2 大学などにおける教育研究基盤の整備</t>
    <phoneticPr fontId="4"/>
  </si>
  <si>
    <t>施策名：5-1 意欲・能力のある学生に対する奨学金事業の推進</t>
    <phoneticPr fontId="4"/>
  </si>
  <si>
    <t>S18</t>
  </si>
  <si>
    <t>独立行政法人日本学生支援機構運営費交付金に必要な経費</t>
    <rPh sb="24" eb="26">
      <t>ケイヒ</t>
    </rPh>
    <phoneticPr fontId="16"/>
  </si>
  <si>
    <t>施策名：6-1 特色ある教育研究を展開する私立学校の振興</t>
    <phoneticPr fontId="4"/>
  </si>
  <si>
    <t>私立幼稚園施設整備費補助</t>
  </si>
  <si>
    <t>私立高等学校産業教育施設整備費補助</t>
  </si>
  <si>
    <t>日本私立学校振興・共済事業団補助（基礎年金等）</t>
    <rPh sb="17" eb="19">
      <t>キソ</t>
    </rPh>
    <rPh sb="19" eb="21">
      <t>ネンキン</t>
    </rPh>
    <rPh sb="21" eb="22">
      <t>トウ</t>
    </rPh>
    <phoneticPr fontId="16"/>
  </si>
  <si>
    <t>S45</t>
  </si>
  <si>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16"/>
  </si>
  <si>
    <t>私立学校行政事務処理等</t>
    <rPh sb="10" eb="11">
      <t>トウ</t>
    </rPh>
    <phoneticPr fontId="16"/>
  </si>
  <si>
    <t>S40</t>
  </si>
  <si>
    <t>初等中等教育局</t>
    <rPh sb="0" eb="2">
      <t>ショトウ</t>
    </rPh>
    <rPh sb="2" eb="4">
      <t>チュウトウ</t>
    </rPh>
    <rPh sb="4" eb="7">
      <t>キョウイクキョク</t>
    </rPh>
    <phoneticPr fontId="16"/>
  </si>
  <si>
    <t>スポーツ庁</t>
    <rPh sb="4" eb="5">
      <t>チョウ</t>
    </rPh>
    <phoneticPr fontId="16"/>
  </si>
  <si>
    <t>施策名：7-1 産学官における人材・知・資金の好循環システムの構築</t>
    <phoneticPr fontId="4"/>
  </si>
  <si>
    <t>イノベーション創出の総合的推進</t>
    <rPh sb="10" eb="13">
      <t>ソウゴウテキ</t>
    </rPh>
    <rPh sb="13" eb="15">
      <t>スイシン</t>
    </rPh>
    <phoneticPr fontId="16"/>
  </si>
  <si>
    <t>国立研究開発法人理化学研究所施設整備に必要な経費</t>
    <rPh sb="0" eb="8">
      <t>コクリツケンキュウカイハツホウジン</t>
    </rPh>
    <phoneticPr fontId="16"/>
  </si>
  <si>
    <t>国立研究開発法人科学技術振興機構運営費交付金に必要な経費</t>
    <rPh sb="0" eb="6">
      <t>コクリツケンキュウカイハツ</t>
    </rPh>
    <rPh sb="6" eb="8">
      <t>ホウジン</t>
    </rPh>
    <rPh sb="26" eb="28">
      <t>ケイヒ</t>
    </rPh>
    <phoneticPr fontId="16"/>
  </si>
  <si>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6"/>
  </si>
  <si>
    <t>科学技術・学術政策局</t>
    <rPh sb="0" eb="2">
      <t>カガク</t>
    </rPh>
    <rPh sb="2" eb="4">
      <t>ギジュツ</t>
    </rPh>
    <rPh sb="5" eb="7">
      <t>ガクジュツ</t>
    </rPh>
    <rPh sb="7" eb="9">
      <t>セイサク</t>
    </rPh>
    <rPh sb="9" eb="10">
      <t>キョク</t>
    </rPh>
    <phoneticPr fontId="16"/>
  </si>
  <si>
    <t>ＯＥＣＤが実施する地球規模課題の解決に向けた取組への拠出</t>
    <rPh sb="22" eb="24">
      <t>トリクミ</t>
    </rPh>
    <rPh sb="26" eb="28">
      <t>キョシュツ</t>
    </rPh>
    <phoneticPr fontId="16"/>
  </si>
  <si>
    <t>科学技術国際活動の推進事務費</t>
  </si>
  <si>
    <t>独立行政法人日本学術振興会運営費交付金に必要な経費</t>
    <rPh sb="24" eb="25">
      <t>ヒ</t>
    </rPh>
    <phoneticPr fontId="16"/>
  </si>
  <si>
    <t>施策名：7-3 科学技術イノベーションの創出機能と社会との関係の強化</t>
    <phoneticPr fontId="4"/>
  </si>
  <si>
    <t>H19</t>
  </si>
  <si>
    <t>政策の企画立案等に必要な国内外の動向調査・分析等</t>
    <rPh sb="21" eb="23">
      <t>ブンセキ</t>
    </rPh>
    <rPh sb="23" eb="24">
      <t>トウ</t>
    </rPh>
    <phoneticPr fontId="16"/>
  </si>
  <si>
    <t>科学技術システムの現状と課題に係る基盤的調査研究</t>
    <rPh sb="22" eb="24">
      <t>ケンキュウ</t>
    </rPh>
    <phoneticPr fontId="16"/>
  </si>
  <si>
    <t>大臣官房政策課</t>
    <rPh sb="0" eb="2">
      <t>ダイジン</t>
    </rPh>
    <rPh sb="2" eb="4">
      <t>カンボウ</t>
    </rPh>
    <rPh sb="4" eb="6">
      <t>セイサク</t>
    </rPh>
    <rPh sb="6" eb="7">
      <t>カ</t>
    </rPh>
    <phoneticPr fontId="16"/>
  </si>
  <si>
    <t>科学技術・学術政策研究所</t>
    <rPh sb="0" eb="2">
      <t>カガク</t>
    </rPh>
    <rPh sb="2" eb="4">
      <t>ギジュツ</t>
    </rPh>
    <rPh sb="5" eb="7">
      <t>ガクジュツ</t>
    </rPh>
    <rPh sb="7" eb="9">
      <t>セイサク</t>
    </rPh>
    <rPh sb="9" eb="12">
      <t>ケンキュウジョ</t>
    </rPh>
    <phoneticPr fontId="16"/>
  </si>
  <si>
    <t>スーパーサイエンスハイスクールにかかる事務費</t>
  </si>
  <si>
    <t>施策名：8-2 イノベーションの源泉としての学術研究と基礎研究の推進</t>
    <phoneticPr fontId="4"/>
  </si>
  <si>
    <t>科学研究費助成事業</t>
    <rPh sb="5" eb="7">
      <t>ジョセイ</t>
    </rPh>
    <rPh sb="7" eb="9">
      <t>ジギョウ</t>
    </rPh>
    <phoneticPr fontId="16"/>
  </si>
  <si>
    <t>研究大学強化促進事業</t>
    <rPh sb="0" eb="2">
      <t>ケンキュウ</t>
    </rPh>
    <rPh sb="2" eb="4">
      <t>ダイガク</t>
    </rPh>
    <rPh sb="4" eb="6">
      <t>キョウカ</t>
    </rPh>
    <rPh sb="6" eb="8">
      <t>ソクシン</t>
    </rPh>
    <rPh sb="8" eb="10">
      <t>ジギョウ</t>
    </rPh>
    <phoneticPr fontId="16"/>
  </si>
  <si>
    <t>日本学士院会員年金の支給等に必要な経費</t>
  </si>
  <si>
    <t>S31</t>
  </si>
  <si>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16"/>
  </si>
  <si>
    <t>日本学士院</t>
    <rPh sb="0" eb="2">
      <t>ニホン</t>
    </rPh>
    <rPh sb="2" eb="5">
      <t>ガクシイン</t>
    </rPh>
    <phoneticPr fontId="16"/>
  </si>
  <si>
    <t>高等教育局</t>
    <rPh sb="0" eb="2">
      <t>コウトウ</t>
    </rPh>
    <rPh sb="2" eb="4">
      <t>キョウイク</t>
    </rPh>
    <rPh sb="4" eb="5">
      <t>キョク</t>
    </rPh>
    <phoneticPr fontId="16"/>
  </si>
  <si>
    <t>施策名：8-3 研究開発活動を支える研究基盤の戦略的強化</t>
    <phoneticPr fontId="4"/>
  </si>
  <si>
    <t>革新的ハイパフォーマンス・コンピューティング・インフラ（ＨＰＣＩ）の構築</t>
    <rPh sb="0" eb="3">
      <t>カクシンテキ</t>
    </rPh>
    <rPh sb="34" eb="36">
      <t>コウチク</t>
    </rPh>
    <phoneticPr fontId="16"/>
  </si>
  <si>
    <t>H3</t>
  </si>
  <si>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16"/>
  </si>
  <si>
    <t>基礎研究振興・研究環境整備経費</t>
    <rPh sb="0" eb="2">
      <t>キソ</t>
    </rPh>
    <rPh sb="2" eb="4">
      <t>ケンキュウ</t>
    </rPh>
    <rPh sb="4" eb="6">
      <t>シンコウ</t>
    </rPh>
    <rPh sb="7" eb="9">
      <t>ケンキュウ</t>
    </rPh>
    <rPh sb="9" eb="11">
      <t>カンキョウ</t>
    </rPh>
    <rPh sb="11" eb="13">
      <t>セイビ</t>
    </rPh>
    <rPh sb="13" eb="15">
      <t>ケイヒ</t>
    </rPh>
    <phoneticPr fontId="16"/>
  </si>
  <si>
    <t>国立研究開発法人理化学研究所設備整備費補助</t>
    <rPh sb="0" eb="2">
      <t>コクリツ</t>
    </rPh>
    <rPh sb="2" eb="4">
      <t>ケンキュウ</t>
    </rPh>
    <rPh sb="4" eb="6">
      <t>カイハツ</t>
    </rPh>
    <rPh sb="6" eb="8">
      <t>ホウジン</t>
    </rPh>
    <rPh sb="8" eb="11">
      <t>リカガク</t>
    </rPh>
    <rPh sb="11" eb="14">
      <t>ケンキュウジョ</t>
    </rPh>
    <rPh sb="14" eb="16">
      <t>セツビ</t>
    </rPh>
    <rPh sb="16" eb="19">
      <t>セイビヒ</t>
    </rPh>
    <rPh sb="19" eb="21">
      <t>ホジョ</t>
    </rPh>
    <phoneticPr fontId="16"/>
  </si>
  <si>
    <t>国立研究開発法人物質・材料研究機構運営費交付金に必要な経費</t>
    <rPh sb="27" eb="29">
      <t>ケイヒ</t>
    </rPh>
    <phoneticPr fontId="16"/>
  </si>
  <si>
    <t>国立研究開発法人物質・材料研究機構施設整備に必要な経費</t>
    <rPh sb="26" eb="27">
      <t>ヒ</t>
    </rPh>
    <phoneticPr fontId="16"/>
  </si>
  <si>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16"/>
  </si>
  <si>
    <t>施策名：9-2 環境・エネルギーに関する課題への対応</t>
    <phoneticPr fontId="4"/>
  </si>
  <si>
    <t>幅広いアプローチ（ＢＡ）活動の推進に必要な経費</t>
  </si>
  <si>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16"/>
  </si>
  <si>
    <t>研究開発局</t>
    <rPh sb="0" eb="2">
      <t>ケンキュウ</t>
    </rPh>
    <rPh sb="2" eb="5">
      <t>カイハツキョク</t>
    </rPh>
    <phoneticPr fontId="16"/>
  </si>
  <si>
    <t>研究開発局</t>
  </si>
  <si>
    <t>施策名：9-3 健康・医療・ライフサイエンスに関する課題への対応</t>
    <phoneticPr fontId="4"/>
  </si>
  <si>
    <t>医療分野の研究開発の推進</t>
    <rPh sb="0" eb="2">
      <t>イリョウ</t>
    </rPh>
    <rPh sb="2" eb="4">
      <t>ブンヤ</t>
    </rPh>
    <rPh sb="5" eb="7">
      <t>ケンキュウ</t>
    </rPh>
    <rPh sb="7" eb="9">
      <t>カイハツ</t>
    </rPh>
    <rPh sb="10" eb="12">
      <t>スイシン</t>
    </rPh>
    <phoneticPr fontId="16"/>
  </si>
  <si>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16"/>
  </si>
  <si>
    <t>施策名：9-4 安全・安心の確保に関する課題への対応</t>
    <phoneticPr fontId="4"/>
  </si>
  <si>
    <t>H8</t>
  </si>
  <si>
    <t>国立研究開発法人防災科学技術研究所運営費交付金に必要な経費</t>
    <rPh sb="27" eb="29">
      <t>ケイヒ</t>
    </rPh>
    <phoneticPr fontId="16"/>
  </si>
  <si>
    <t>国立研究開発法人防災科学技術研究所施設整備に必要な経費</t>
    <rPh sb="26" eb="27">
      <t>ヒ</t>
    </rPh>
    <phoneticPr fontId="16"/>
  </si>
  <si>
    <t>北極域研究推進プロジェクト</t>
    <rPh sb="0" eb="2">
      <t>ホッキョク</t>
    </rPh>
    <rPh sb="2" eb="3">
      <t>イキ</t>
    </rPh>
    <rPh sb="3" eb="5">
      <t>ケンキュウ</t>
    </rPh>
    <rPh sb="5" eb="7">
      <t>スイシン</t>
    </rPh>
    <phoneticPr fontId="16"/>
  </si>
  <si>
    <t>核不拡散・核セキュリティ関連業務</t>
    <rPh sb="0" eb="1">
      <t>カク</t>
    </rPh>
    <rPh sb="1" eb="4">
      <t>フカクサン</t>
    </rPh>
    <rPh sb="5" eb="6">
      <t>カク</t>
    </rPh>
    <rPh sb="12" eb="14">
      <t>カンレン</t>
    </rPh>
    <rPh sb="14" eb="16">
      <t>ギョウム</t>
    </rPh>
    <phoneticPr fontId="16"/>
  </si>
  <si>
    <t>国立研究開発法人日本原子力研究開発機構運営費交付金に必要な経費　（エネ特）</t>
    <rPh sb="26" eb="28">
      <t>ヒツヨウ</t>
    </rPh>
    <rPh sb="29" eb="31">
      <t>ケイヒ</t>
    </rPh>
    <rPh sb="35" eb="36">
      <t>トク</t>
    </rPh>
    <phoneticPr fontId="16"/>
  </si>
  <si>
    <t>国立研究開発法人日本原子力研究開発機構施設整備に必要な経費</t>
    <rPh sb="27" eb="29">
      <t>ケイヒ</t>
    </rPh>
    <phoneticPr fontId="16"/>
  </si>
  <si>
    <t>経済協力開発機構原子力機関（ＯＥＣＤ／ＮＥＡ）共同事業参加</t>
    <rPh sb="23" eb="25">
      <t>キョウドウ</t>
    </rPh>
    <rPh sb="25" eb="27">
      <t>ジギョウ</t>
    </rPh>
    <rPh sb="27" eb="29">
      <t>サンカ</t>
    </rPh>
    <phoneticPr fontId="16"/>
  </si>
  <si>
    <t>S41</t>
  </si>
  <si>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16"/>
  </si>
  <si>
    <t>放射線利用技術等国際交流事業委託費</t>
    <rPh sb="7" eb="8">
      <t>トウ</t>
    </rPh>
    <rPh sb="8" eb="10">
      <t>コクサイ</t>
    </rPh>
    <rPh sb="10" eb="12">
      <t>コウリュウ</t>
    </rPh>
    <rPh sb="12" eb="14">
      <t>ジギョウ</t>
    </rPh>
    <rPh sb="14" eb="16">
      <t>イタク</t>
    </rPh>
    <rPh sb="16" eb="17">
      <t>ヒ</t>
    </rPh>
    <phoneticPr fontId="16"/>
  </si>
  <si>
    <t>H7</t>
  </si>
  <si>
    <t>核燃料サイクル関係推進調整等委託費</t>
  </si>
  <si>
    <t>S57</t>
  </si>
  <si>
    <t>電源地域産業育成支援補助金</t>
  </si>
  <si>
    <t>電源地域振興促進事業費補助金
（特別電源所在県科学技術振興事業補助金）</t>
  </si>
  <si>
    <t>原子力発電施設等研修事業費補助金</t>
  </si>
  <si>
    <t>H6</t>
  </si>
  <si>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16"/>
  </si>
  <si>
    <t>S49</t>
  </si>
  <si>
    <t>広報・調査等交付金</t>
    <rPh sb="3" eb="5">
      <t>チョウサ</t>
    </rPh>
    <rPh sb="5" eb="6">
      <t>トウ</t>
    </rPh>
    <phoneticPr fontId="16"/>
  </si>
  <si>
    <t>放射線利用・原子力基盤技術試験研究推進交付金</t>
  </si>
  <si>
    <t>H5</t>
  </si>
  <si>
    <t>原子力・エネルギー教育支援事業交付金</t>
  </si>
  <si>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16"/>
  </si>
  <si>
    <t>H2</t>
  </si>
  <si>
    <t>経済協力開発機構原子力機関拠出金</t>
  </si>
  <si>
    <t>H1</t>
  </si>
  <si>
    <t>原子力平和利用確保調査委託費</t>
    <rPh sb="0" eb="3">
      <t>ゲンシリョク</t>
    </rPh>
    <rPh sb="3" eb="5">
      <t>ヘイワ</t>
    </rPh>
    <rPh sb="5" eb="7">
      <t>リヨウ</t>
    </rPh>
    <rPh sb="7" eb="9">
      <t>カクホ</t>
    </rPh>
    <rPh sb="9" eb="11">
      <t>チョウサ</t>
    </rPh>
    <rPh sb="11" eb="13">
      <t>イタク</t>
    </rPh>
    <rPh sb="13" eb="14">
      <t>ヒ</t>
    </rPh>
    <phoneticPr fontId="20"/>
  </si>
  <si>
    <t>原子力システム研究開発委託費</t>
    <rPh sb="0" eb="3">
      <t>ゲンシリョク</t>
    </rPh>
    <rPh sb="7" eb="9">
      <t>ケンキュウ</t>
    </rPh>
    <rPh sb="9" eb="11">
      <t>カイハツ</t>
    </rPh>
    <rPh sb="11" eb="14">
      <t>イタクヒ</t>
    </rPh>
    <phoneticPr fontId="20"/>
  </si>
  <si>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17"/>
  </si>
  <si>
    <t>S61</t>
  </si>
  <si>
    <t>英知を結集した原子力科学技術・人材育成推進事業</t>
    <rPh sb="21" eb="23">
      <t>ジギョウ</t>
    </rPh>
    <phoneticPr fontId="16"/>
  </si>
  <si>
    <t>宇宙・航空科学技術推進の調整に必要な経費</t>
    <rPh sb="3" eb="5">
      <t>コウクウ</t>
    </rPh>
    <rPh sb="5" eb="7">
      <t>カガク</t>
    </rPh>
    <rPh sb="7" eb="9">
      <t>ギジュツ</t>
    </rPh>
    <rPh sb="9" eb="11">
      <t>スイシン</t>
    </rPh>
    <phoneticPr fontId="16"/>
  </si>
  <si>
    <t>国立研究開発法人宇宙航空研究開発機構運営費交付金に必要な経費</t>
    <rPh sb="25" eb="27">
      <t>ヒツヨウ</t>
    </rPh>
    <rPh sb="28" eb="30">
      <t>ケイヒ</t>
    </rPh>
    <phoneticPr fontId="16"/>
  </si>
  <si>
    <t>国立研究開発法人宇宙航空研究開発機構施設整備に必要な経費</t>
    <rPh sb="26" eb="28">
      <t>ケイヒ</t>
    </rPh>
    <phoneticPr fontId="16"/>
  </si>
  <si>
    <t>基幹ロケット高度化の推進</t>
    <rPh sb="0" eb="2">
      <t>キカン</t>
    </rPh>
    <rPh sb="6" eb="9">
      <t>コウドカ</t>
    </rPh>
    <rPh sb="10" eb="12">
      <t>スイシン</t>
    </rPh>
    <phoneticPr fontId="16"/>
  </si>
  <si>
    <t>海洋生物資源確保技術高度化</t>
    <rPh sb="0" eb="2">
      <t>カイヨウ</t>
    </rPh>
    <rPh sb="2" eb="4">
      <t>セイブツ</t>
    </rPh>
    <rPh sb="4" eb="6">
      <t>シゲン</t>
    </rPh>
    <rPh sb="6" eb="8">
      <t>カクホ</t>
    </rPh>
    <rPh sb="8" eb="10">
      <t>ギジュツ</t>
    </rPh>
    <rPh sb="10" eb="13">
      <t>コウドカ</t>
    </rPh>
    <phoneticPr fontId="16"/>
  </si>
  <si>
    <t>国立研究開発法人海洋研究開発機構運営費交付金に必要な経費</t>
    <rPh sb="26" eb="28">
      <t>ケイヒ</t>
    </rPh>
    <phoneticPr fontId="16"/>
  </si>
  <si>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16"/>
  </si>
  <si>
    <t>研究開発局</t>
    <rPh sb="0" eb="2">
      <t>ケンキュウ</t>
    </rPh>
    <rPh sb="2" eb="4">
      <t>カイハツ</t>
    </rPh>
    <rPh sb="4" eb="5">
      <t>キョク</t>
    </rPh>
    <phoneticPr fontId="16"/>
  </si>
  <si>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6"/>
  </si>
  <si>
    <t>施策名：10-1 原子力事業者による原子力損害を賠償するための適切な措置の確保</t>
    <phoneticPr fontId="4"/>
  </si>
  <si>
    <t>施策名：10-2 原子力損害賠償の補償の迅速、公平かつ適正な実施</t>
    <phoneticPr fontId="4"/>
  </si>
  <si>
    <t>（予算事業該当なし)</t>
    <phoneticPr fontId="4"/>
  </si>
  <si>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16"/>
  </si>
  <si>
    <t>S60</t>
  </si>
  <si>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16"/>
  </si>
  <si>
    <t>再掲</t>
    <rPh sb="0" eb="2">
      <t>サイケイ</t>
    </rPh>
    <phoneticPr fontId="4"/>
  </si>
  <si>
    <t>S35</t>
  </si>
  <si>
    <t>全国障害者スポーツ大会開催事業（地方スポーツ振興費補助）</t>
    <rPh sb="0" eb="2">
      <t>ゼンコク</t>
    </rPh>
    <rPh sb="2" eb="5">
      <t>ショウガイシャ</t>
    </rPh>
    <rPh sb="9" eb="11">
      <t>タイカイ</t>
    </rPh>
    <rPh sb="11" eb="13">
      <t>カイサイ</t>
    </rPh>
    <rPh sb="13" eb="15">
      <t>ジギョウ</t>
    </rPh>
    <phoneticPr fontId="16"/>
  </si>
  <si>
    <t>日本障がい者スポーツ協会補助</t>
    <rPh sb="0" eb="2">
      <t>ニホン</t>
    </rPh>
    <rPh sb="2" eb="3">
      <t>ショウ</t>
    </rPh>
    <rPh sb="5" eb="6">
      <t>シャ</t>
    </rPh>
    <rPh sb="10" eb="12">
      <t>キョウカイ</t>
    </rPh>
    <rPh sb="12" eb="14">
      <t>ホジョ</t>
    </rPh>
    <phoneticPr fontId="16"/>
  </si>
  <si>
    <t>体育・スポーツ施設に関する調査研究</t>
    <rPh sb="0" eb="2">
      <t>タイイク</t>
    </rPh>
    <rPh sb="7" eb="9">
      <t>シセツ</t>
    </rPh>
    <rPh sb="10" eb="11">
      <t>カン</t>
    </rPh>
    <rPh sb="13" eb="15">
      <t>チョウサ</t>
    </rPh>
    <rPh sb="15" eb="17">
      <t>ケンキュウ</t>
    </rPh>
    <phoneticPr fontId="16"/>
  </si>
  <si>
    <t>競技力向上支援体制の充実</t>
    <rPh sb="0" eb="3">
      <t>キョウギリョク</t>
    </rPh>
    <rPh sb="3" eb="5">
      <t>コウジョウ</t>
    </rPh>
    <rPh sb="5" eb="7">
      <t>シエン</t>
    </rPh>
    <rPh sb="7" eb="9">
      <t>タイセイ</t>
    </rPh>
    <rPh sb="10" eb="12">
      <t>ジュウジツ</t>
    </rPh>
    <phoneticPr fontId="16"/>
  </si>
  <si>
    <t>S43</t>
  </si>
  <si>
    <t>S30</t>
  </si>
  <si>
    <t>日本オリンピック委員会補助</t>
  </si>
  <si>
    <t>独立行政法人日本スポーツ振興センター運営費交付金に必要な経費</t>
    <rPh sb="25" eb="27">
      <t>ヒツヨウ</t>
    </rPh>
    <rPh sb="28" eb="30">
      <t>ケイヒ</t>
    </rPh>
    <phoneticPr fontId="16"/>
  </si>
  <si>
    <t>2019年ラグビーワールドカップ普及啓発事業</t>
    <rPh sb="4" eb="5">
      <t>ネン</t>
    </rPh>
    <rPh sb="16" eb="18">
      <t>フキュウ</t>
    </rPh>
    <rPh sb="18" eb="20">
      <t>ケイハツ</t>
    </rPh>
    <rPh sb="20" eb="22">
      <t>ジギョウ</t>
    </rPh>
    <phoneticPr fontId="16"/>
  </si>
  <si>
    <t>女性アスリートの育成・支援プロジェクト</t>
    <rPh sb="0" eb="2">
      <t>ジョセイ</t>
    </rPh>
    <rPh sb="8" eb="10">
      <t>イクセイ</t>
    </rPh>
    <rPh sb="11" eb="13">
      <t>シエン</t>
    </rPh>
    <phoneticPr fontId="15"/>
  </si>
  <si>
    <t>スポーツ・フォー・トゥモロー等推進プログラム</t>
    <rPh sb="14" eb="15">
      <t>トウ</t>
    </rPh>
    <rPh sb="15" eb="17">
      <t>スイシン</t>
    </rPh>
    <phoneticPr fontId="16"/>
  </si>
  <si>
    <t>S26</t>
  </si>
  <si>
    <t>S21</t>
  </si>
  <si>
    <t>S52</t>
  </si>
  <si>
    <t>新進芸術家等の人材育成</t>
    <rPh sb="0" eb="2">
      <t>シンシン</t>
    </rPh>
    <rPh sb="2" eb="5">
      <t>ゲイジュツカ</t>
    </rPh>
    <rPh sb="5" eb="6">
      <t>トウ</t>
    </rPh>
    <rPh sb="7" eb="9">
      <t>ジンザイ</t>
    </rPh>
    <rPh sb="9" eb="11">
      <t>イクセイ</t>
    </rPh>
    <phoneticPr fontId="16"/>
  </si>
  <si>
    <t>S16</t>
  </si>
  <si>
    <t>独立行政法人日本芸術文化振興会運営費交付金に必要な経費</t>
    <rPh sb="25" eb="27">
      <t>ケイヒ</t>
    </rPh>
    <phoneticPr fontId="16"/>
  </si>
  <si>
    <t>独立行政法人日本芸術文化振興会施設整備に必要な経費</t>
    <rPh sb="24" eb="25">
      <t>ヒ</t>
    </rPh>
    <phoneticPr fontId="16"/>
  </si>
  <si>
    <t>大臣官房人事課</t>
    <rPh sb="0" eb="2">
      <t>ダイジン</t>
    </rPh>
    <rPh sb="2" eb="4">
      <t>カンボウ</t>
    </rPh>
    <rPh sb="4" eb="7">
      <t>ジンジカ</t>
    </rPh>
    <phoneticPr fontId="16"/>
  </si>
  <si>
    <t>文化庁</t>
    <rPh sb="0" eb="3">
      <t>ブンカチョウ</t>
    </rPh>
    <phoneticPr fontId="16"/>
  </si>
  <si>
    <t>S25</t>
  </si>
  <si>
    <t>S54</t>
  </si>
  <si>
    <t>S46</t>
  </si>
  <si>
    <t>国宝・重要文化財等の保存整備等</t>
    <rPh sb="0" eb="2">
      <t>コクホウ</t>
    </rPh>
    <rPh sb="3" eb="5">
      <t>ジュウヨウ</t>
    </rPh>
    <rPh sb="5" eb="8">
      <t>ブンカザイ</t>
    </rPh>
    <rPh sb="8" eb="9">
      <t>トウ</t>
    </rPh>
    <rPh sb="10" eb="12">
      <t>ホゾン</t>
    </rPh>
    <rPh sb="12" eb="15">
      <t>セイビトウ</t>
    </rPh>
    <phoneticPr fontId="16"/>
  </si>
  <si>
    <t>独立行政法人国立文化財機構運営費交付金に必要な経費</t>
    <rPh sb="24" eb="25">
      <t>ヒ</t>
    </rPh>
    <phoneticPr fontId="16"/>
  </si>
  <si>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16"/>
  </si>
  <si>
    <t>伝統文化親子教室事業</t>
    <rPh sb="0" eb="2">
      <t>デントウ</t>
    </rPh>
    <rPh sb="2" eb="4">
      <t>ブンカ</t>
    </rPh>
    <rPh sb="4" eb="6">
      <t>オヤコ</t>
    </rPh>
    <rPh sb="6" eb="8">
      <t>キョウシツ</t>
    </rPh>
    <rPh sb="8" eb="10">
      <t>ジギョウ</t>
    </rPh>
    <phoneticPr fontId="16"/>
  </si>
  <si>
    <t>国産良質材使用推進・供給地活性化事業</t>
    <rPh sb="0" eb="2">
      <t>コクサン</t>
    </rPh>
    <rPh sb="2" eb="4">
      <t>リョウシツ</t>
    </rPh>
    <rPh sb="4" eb="5">
      <t>ザイ</t>
    </rPh>
    <rPh sb="5" eb="7">
      <t>シヨウ</t>
    </rPh>
    <rPh sb="7" eb="9">
      <t>スイシン</t>
    </rPh>
    <rPh sb="10" eb="12">
      <t>キョウキュウ</t>
    </rPh>
    <rPh sb="12" eb="13">
      <t>チ</t>
    </rPh>
    <rPh sb="13" eb="16">
      <t>カッセイカ</t>
    </rPh>
    <rPh sb="16" eb="18">
      <t>ジギョウ</t>
    </rPh>
    <phoneticPr fontId="16"/>
  </si>
  <si>
    <t>国際文化ネットワークの構築及び文化多様性の保護・促進への対応</t>
    <rPh sb="21" eb="23">
      <t>ホゴ</t>
    </rPh>
    <rPh sb="24" eb="26">
      <t>ソクシン</t>
    </rPh>
    <rPh sb="28" eb="30">
      <t>タイオウ</t>
    </rPh>
    <phoneticPr fontId="16"/>
  </si>
  <si>
    <t>H12</t>
  </si>
  <si>
    <t>S62</t>
  </si>
  <si>
    <t>東アジア文化交流推進プロジェクト事業</t>
    <rPh sb="16" eb="18">
      <t>ジギョウ</t>
    </rPh>
    <phoneticPr fontId="16"/>
  </si>
  <si>
    <t>文化関係資料のアーカイブの構築に関する調査研究</t>
    <rPh sb="21" eb="23">
      <t>ケンキュウ</t>
    </rPh>
    <phoneticPr fontId="16"/>
  </si>
  <si>
    <t>学者・教職員等の交流</t>
  </si>
  <si>
    <t>オーストラリア科学奨学生の派遣（隔年実施事業）</t>
    <rPh sb="16" eb="18">
      <t>カクネン</t>
    </rPh>
    <rPh sb="18" eb="20">
      <t>ジッシ</t>
    </rPh>
    <rPh sb="20" eb="22">
      <t>ジギョウ</t>
    </rPh>
    <phoneticPr fontId="16"/>
  </si>
  <si>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16"/>
  </si>
  <si>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16"/>
  </si>
  <si>
    <t>日本人の海外留学促進事業</t>
    <rPh sb="0" eb="3">
      <t>ニホンジン</t>
    </rPh>
    <rPh sb="4" eb="6">
      <t>カイガイ</t>
    </rPh>
    <rPh sb="6" eb="8">
      <t>リュウガク</t>
    </rPh>
    <rPh sb="8" eb="10">
      <t>ソクシン</t>
    </rPh>
    <rPh sb="10" eb="12">
      <t>ジギョウ</t>
    </rPh>
    <phoneticPr fontId="16"/>
  </si>
  <si>
    <t>大学等の海外留学支援制度</t>
    <rPh sb="0" eb="3">
      <t>ダイガクトウ</t>
    </rPh>
    <rPh sb="4" eb="6">
      <t>カイガイ</t>
    </rPh>
    <rPh sb="6" eb="8">
      <t>リュウガク</t>
    </rPh>
    <rPh sb="8" eb="10">
      <t>シエン</t>
    </rPh>
    <rPh sb="10" eb="12">
      <t>セイド</t>
    </rPh>
    <phoneticPr fontId="16"/>
  </si>
  <si>
    <t>大臣官房国際課</t>
    <rPh sb="0" eb="2">
      <t>ダイジン</t>
    </rPh>
    <rPh sb="2" eb="4">
      <t>カンボウ</t>
    </rPh>
    <rPh sb="4" eb="7">
      <t>コクサイカ</t>
    </rPh>
    <phoneticPr fontId="16"/>
  </si>
  <si>
    <t>施策名：13-2 国際協力の推進</t>
    <phoneticPr fontId="4"/>
  </si>
  <si>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16"/>
  </si>
  <si>
    <t>H28</t>
    <phoneticPr fontId="4"/>
  </si>
  <si>
    <t>未定</t>
    <rPh sb="0" eb="2">
      <t>ミテイ</t>
    </rPh>
    <phoneticPr fontId="4"/>
  </si>
  <si>
    <t>博物館ネットワークによる未来へのレガシー継承・発信事業</t>
    <rPh sb="0" eb="3">
      <t>ハクブツカン</t>
    </rPh>
    <rPh sb="12" eb="14">
      <t>ミライ</t>
    </rPh>
    <rPh sb="20" eb="22">
      <t>ケイショウ</t>
    </rPh>
    <rPh sb="23" eb="25">
      <t>ハッシン</t>
    </rPh>
    <rPh sb="25" eb="27">
      <t>ジギョウ</t>
    </rPh>
    <phoneticPr fontId="16"/>
  </si>
  <si>
    <t>教育政策形成に関する実証研究</t>
    <rPh sb="0" eb="2">
      <t>キョウイク</t>
    </rPh>
    <rPh sb="2" eb="4">
      <t>セイサク</t>
    </rPh>
    <rPh sb="4" eb="6">
      <t>ケイセイ</t>
    </rPh>
    <rPh sb="7" eb="8">
      <t>カン</t>
    </rPh>
    <rPh sb="10" eb="12">
      <t>ジッショウ</t>
    </rPh>
    <rPh sb="12" eb="14">
      <t>ケンキュウ</t>
    </rPh>
    <phoneticPr fontId="16"/>
  </si>
  <si>
    <t>幼児教育研究センター</t>
    <rPh sb="0" eb="2">
      <t>ヨウジ</t>
    </rPh>
    <rPh sb="2" eb="4">
      <t>キョウイク</t>
    </rPh>
    <rPh sb="4" eb="6">
      <t>ケンキュウ</t>
    </rPh>
    <phoneticPr fontId="16"/>
  </si>
  <si>
    <t>国立教育政策研究所</t>
    <rPh sb="0" eb="2">
      <t>コクリツ</t>
    </rPh>
    <rPh sb="2" eb="4">
      <t>キョウイク</t>
    </rPh>
    <rPh sb="4" eb="6">
      <t>セイサク</t>
    </rPh>
    <rPh sb="6" eb="9">
      <t>ケンキュウジョ</t>
    </rPh>
    <phoneticPr fontId="16"/>
  </si>
  <si>
    <t>高等教育局</t>
    <rPh sb="0" eb="5">
      <t>コウトウ</t>
    </rPh>
    <phoneticPr fontId="16"/>
  </si>
  <si>
    <t>省エネルギー社会の実現に資する次世代半導体研究開発</t>
    <rPh sb="0" eb="1">
      <t>ショウ</t>
    </rPh>
    <rPh sb="6" eb="8">
      <t>シャカイ</t>
    </rPh>
    <rPh sb="9" eb="11">
      <t>ジツゲン</t>
    </rPh>
    <rPh sb="12" eb="13">
      <t>シ</t>
    </rPh>
    <rPh sb="15" eb="18">
      <t>ジセダイ</t>
    </rPh>
    <rPh sb="18" eb="21">
      <t>ハンドウタイ</t>
    </rPh>
    <rPh sb="21" eb="23">
      <t>ケンキュウ</t>
    </rPh>
    <rPh sb="23" eb="25">
      <t>カイハツ</t>
    </rPh>
    <phoneticPr fontId="16"/>
  </si>
  <si>
    <t>日本型教育の海外展開</t>
    <rPh sb="0" eb="3">
      <t>ニホンガタ</t>
    </rPh>
    <rPh sb="3" eb="5">
      <t>キョウイク</t>
    </rPh>
    <rPh sb="6" eb="8">
      <t>カイガイ</t>
    </rPh>
    <rPh sb="8" eb="10">
      <t>テンカイ</t>
    </rPh>
    <phoneticPr fontId="16"/>
  </si>
  <si>
    <t>研究振興局</t>
    <rPh sb="2" eb="4">
      <t>シンコウ</t>
    </rPh>
    <rPh sb="4" eb="5">
      <t>キョク</t>
    </rPh>
    <phoneticPr fontId="15"/>
  </si>
  <si>
    <t>国立教育政策研究所</t>
  </si>
  <si>
    <t>科学技術・学術政策研究所</t>
  </si>
  <si>
    <t>日本学士院</t>
    <rPh sb="0" eb="2">
      <t>ニホン</t>
    </rPh>
    <rPh sb="2" eb="4">
      <t>ガクシ</t>
    </rPh>
    <rPh sb="4" eb="5">
      <t>イン</t>
    </rPh>
    <phoneticPr fontId="15"/>
  </si>
  <si>
    <t>スポーツ庁</t>
    <rPh sb="4" eb="5">
      <t>チョウ</t>
    </rPh>
    <phoneticPr fontId="15"/>
  </si>
  <si>
    <t>文化庁</t>
    <rPh sb="0" eb="2">
      <t>ブンカ</t>
    </rPh>
    <rPh sb="2" eb="3">
      <t>チョウ</t>
    </rPh>
    <phoneticPr fontId="15"/>
  </si>
  <si>
    <t>大臣官房政策課</t>
    <rPh sb="4" eb="7">
      <t>セイサクカ</t>
    </rPh>
    <phoneticPr fontId="15"/>
  </si>
  <si>
    <t>大臣官房人事課</t>
  </si>
  <si>
    <t>大臣官房国際課</t>
  </si>
  <si>
    <t>初等中等教育局</t>
  </si>
  <si>
    <t>高等教育局</t>
  </si>
  <si>
    <t>科学技術・学術政策局</t>
  </si>
  <si>
    <t>被災児童生徒就学支援等事業</t>
    <rPh sb="0" eb="2">
      <t>ヒサイ</t>
    </rPh>
    <rPh sb="2" eb="4">
      <t>ジドウ</t>
    </rPh>
    <rPh sb="4" eb="6">
      <t>セイト</t>
    </rPh>
    <rPh sb="6" eb="8">
      <t>シュウガク</t>
    </rPh>
    <rPh sb="8" eb="10">
      <t>シエン</t>
    </rPh>
    <rPh sb="10" eb="11">
      <t>ナド</t>
    </rPh>
    <rPh sb="11" eb="13">
      <t>ジギョウ</t>
    </rPh>
    <phoneticPr fontId="4"/>
  </si>
  <si>
    <t>高等教育局</t>
    <rPh sb="0" eb="2">
      <t>コウトウ</t>
    </rPh>
    <rPh sb="2" eb="4">
      <t>キョウイク</t>
    </rPh>
    <rPh sb="4" eb="5">
      <t>キョク</t>
    </rPh>
    <phoneticPr fontId="4"/>
  </si>
  <si>
    <t>高等教育局</t>
    <phoneticPr fontId="4"/>
  </si>
  <si>
    <t>研究振興局</t>
    <phoneticPr fontId="4"/>
  </si>
  <si>
    <t>国立研究開発法人物質・材料研究機構設備整備費補助</t>
    <rPh sb="0" eb="6">
      <t>コクリツケンキュウカイハツ</t>
    </rPh>
    <rPh sb="6" eb="8">
      <t>ホウジン</t>
    </rPh>
    <rPh sb="8" eb="10">
      <t>ブッシツ</t>
    </rPh>
    <rPh sb="11" eb="13">
      <t>ザイリョウ</t>
    </rPh>
    <rPh sb="13" eb="15">
      <t>ケンキュウ</t>
    </rPh>
    <rPh sb="15" eb="17">
      <t>キコウ</t>
    </rPh>
    <rPh sb="17" eb="19">
      <t>セツビ</t>
    </rPh>
    <rPh sb="19" eb="22">
      <t>セイビヒ</t>
    </rPh>
    <rPh sb="22" eb="24">
      <t>ホジョ</t>
    </rPh>
    <phoneticPr fontId="16"/>
  </si>
  <si>
    <t>差</t>
    <rPh sb="0" eb="1">
      <t>サ</t>
    </rPh>
    <phoneticPr fontId="4"/>
  </si>
  <si>
    <t>独立行政法人国立美術館運営費交付金に必要な経費</t>
    <phoneticPr fontId="4"/>
  </si>
  <si>
    <t>平城宮跡地等整備費</t>
    <phoneticPr fontId="4"/>
  </si>
  <si>
    <t>計</t>
    <rPh sb="0" eb="1">
      <t>ケイ</t>
    </rPh>
    <phoneticPr fontId="4"/>
  </si>
  <si>
    <t>大臣官房人事課</t>
    <rPh sb="0" eb="2">
      <t>ダイジン</t>
    </rPh>
    <rPh sb="2" eb="4">
      <t>カンボウ</t>
    </rPh>
    <rPh sb="4" eb="7">
      <t>ジンジカ</t>
    </rPh>
    <phoneticPr fontId="4"/>
  </si>
  <si>
    <t>国際統括官付</t>
    <rPh sb="0" eb="2">
      <t>コクサイ</t>
    </rPh>
    <rPh sb="2" eb="4">
      <t>トウカツ</t>
    </rPh>
    <rPh sb="4" eb="5">
      <t>カン</t>
    </rPh>
    <rPh sb="5" eb="6">
      <t>ヅ</t>
    </rPh>
    <phoneticPr fontId="4"/>
  </si>
  <si>
    <t>スポーツ庁</t>
    <rPh sb="4" eb="5">
      <t>チョウ</t>
    </rPh>
    <phoneticPr fontId="4"/>
  </si>
  <si>
    <t>ハイパフォーマンスセンターの基盤整備</t>
    <rPh sb="14" eb="16">
      <t>キバン</t>
    </rPh>
    <rPh sb="16" eb="18">
      <t>セイビ</t>
    </rPh>
    <phoneticPr fontId="4"/>
  </si>
  <si>
    <t>H13</t>
    <phoneticPr fontId="4"/>
  </si>
  <si>
    <t>国立研究開発法人海洋研究開発機構施設整備費補助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シセツ</t>
    </rPh>
    <rPh sb="18" eb="21">
      <t>セイビヒ</t>
    </rPh>
    <rPh sb="21" eb="23">
      <t>ホジョ</t>
    </rPh>
    <phoneticPr fontId="16"/>
  </si>
  <si>
    <t>地球観測衛星システムの開発に必要な経費</t>
    <phoneticPr fontId="4"/>
  </si>
  <si>
    <t>地球観測に関する政府間会合（GEO）</t>
    <phoneticPr fontId="4"/>
  </si>
  <si>
    <t>-</t>
    <phoneticPr fontId="4"/>
  </si>
  <si>
    <t>国際業務研修の実施</t>
    <phoneticPr fontId="4"/>
  </si>
  <si>
    <t>国際バカロレア事業への拠出</t>
    <phoneticPr fontId="4"/>
  </si>
  <si>
    <t>国連大学の施設整備</t>
    <phoneticPr fontId="4"/>
  </si>
  <si>
    <t>ユネスコ会議関係共通経費</t>
    <phoneticPr fontId="4"/>
  </si>
  <si>
    <t>ユネスコ事業への協力</t>
    <phoneticPr fontId="4"/>
  </si>
  <si>
    <t>日本／ユネスコパートナーシップ事業</t>
    <phoneticPr fontId="4"/>
  </si>
  <si>
    <t>ユネスコ国内委員会の連携強化</t>
    <phoneticPr fontId="4"/>
  </si>
  <si>
    <t>ユネスコ技術援助専門家の派遣</t>
    <phoneticPr fontId="4"/>
  </si>
  <si>
    <t>ユネスコ活動の助成</t>
    <phoneticPr fontId="4"/>
  </si>
  <si>
    <t>社会教育実践研究センター</t>
    <phoneticPr fontId="4"/>
  </si>
  <si>
    <t>学校保健統計調査</t>
    <phoneticPr fontId="4"/>
  </si>
  <si>
    <t>エネルギー対策特別会計電源開発促進勘定</t>
  </si>
  <si>
    <t>分析表額（対象＋対象外）</t>
    <rPh sb="0" eb="2">
      <t>ブンセキ</t>
    </rPh>
    <rPh sb="2" eb="3">
      <t>ヒョウ</t>
    </rPh>
    <rPh sb="3" eb="4">
      <t>ガク</t>
    </rPh>
    <rPh sb="5" eb="7">
      <t>タイショウ</t>
    </rPh>
    <rPh sb="8" eb="11">
      <t>タイショウガイ</t>
    </rPh>
    <phoneticPr fontId="4"/>
  </si>
  <si>
    <t>対象事業総合計</t>
    <rPh sb="0" eb="2">
      <t>タイショウ</t>
    </rPh>
    <rPh sb="2" eb="4">
      <t>ジギョウ</t>
    </rPh>
    <rPh sb="4" eb="5">
      <t>ソウ</t>
    </rPh>
    <rPh sb="5" eb="7">
      <t>ゴウケイ</t>
    </rPh>
    <phoneticPr fontId="4"/>
  </si>
  <si>
    <t>７～８月</t>
    <rPh sb="3" eb="4">
      <t>ガツ</t>
    </rPh>
    <phoneticPr fontId="4"/>
  </si>
  <si>
    <t>２月</t>
    <rPh sb="1" eb="2">
      <t>ガツ</t>
    </rPh>
    <phoneticPr fontId="4"/>
  </si>
  <si>
    <t>○</t>
    <phoneticPr fontId="4"/>
  </si>
  <si>
    <t>H26</t>
    <phoneticPr fontId="4"/>
  </si>
  <si>
    <t>ハイパフォーマンス・サポート事業</t>
    <rPh sb="14" eb="16">
      <t>ジギョウ</t>
    </rPh>
    <phoneticPr fontId="16"/>
  </si>
  <si>
    <r>
      <t>新時代の教育のための国際協働</t>
    </r>
    <r>
      <rPr>
        <strike/>
        <sz val="9"/>
        <color indexed="10"/>
        <rFont val="ＭＳ ゴシック"/>
        <family val="3"/>
        <charset val="128"/>
      </rPr>
      <t/>
    </r>
    <rPh sb="0" eb="3">
      <t>シンジダイ</t>
    </rPh>
    <rPh sb="4" eb="6">
      <t>キョウイク</t>
    </rPh>
    <rPh sb="10" eb="12">
      <t>コクサイ</t>
    </rPh>
    <rPh sb="12" eb="14">
      <t>キョウドウ</t>
    </rPh>
    <phoneticPr fontId="12"/>
  </si>
  <si>
    <t>Ｊ列＋（Ｋ～Ｏ列）</t>
    <rPh sb="1" eb="2">
      <t>レツ</t>
    </rPh>
    <rPh sb="7" eb="8">
      <t>レツ</t>
    </rPh>
    <phoneticPr fontId="4"/>
  </si>
  <si>
    <r>
      <t>次世代火山研究・人材育成総合プロジェクト</t>
    </r>
    <r>
      <rPr>
        <strike/>
        <sz val="9"/>
        <color indexed="10"/>
        <rFont val="ＭＳ ゴシック"/>
        <family val="3"/>
        <charset val="128"/>
      </rPr>
      <t/>
    </r>
    <rPh sb="0" eb="3">
      <t>ジセダイ</t>
    </rPh>
    <rPh sb="3" eb="5">
      <t>カザン</t>
    </rPh>
    <rPh sb="5" eb="7">
      <t>ケンキュウ</t>
    </rPh>
    <rPh sb="8" eb="10">
      <t>ジンザイ</t>
    </rPh>
    <rPh sb="10" eb="12">
      <t>イクセイ</t>
    </rPh>
    <rPh sb="12" eb="14">
      <t>ソウゴウ</t>
    </rPh>
    <phoneticPr fontId="16"/>
  </si>
  <si>
    <t>原子力研究開発の推進事務</t>
    <rPh sb="0" eb="3">
      <t>ゲンシリョク</t>
    </rPh>
    <rPh sb="3" eb="5">
      <t>ケンキュウ</t>
    </rPh>
    <rPh sb="5" eb="7">
      <t>カイハツ</t>
    </rPh>
    <rPh sb="8" eb="10">
      <t>スイシン</t>
    </rPh>
    <rPh sb="10" eb="12">
      <t>ジム</t>
    </rPh>
    <phoneticPr fontId="4"/>
  </si>
  <si>
    <t>H27</t>
    <phoneticPr fontId="4"/>
  </si>
  <si>
    <t>平成２８年度対象</t>
    <phoneticPr fontId="4"/>
  </si>
  <si>
    <t>H24</t>
    <phoneticPr fontId="4"/>
  </si>
  <si>
    <t>H16</t>
    <phoneticPr fontId="4"/>
  </si>
  <si>
    <t>科学技術に関する研究不正対応及び理解増進</t>
    <rPh sb="0" eb="2">
      <t>カガク</t>
    </rPh>
    <rPh sb="2" eb="4">
      <t>ギジュツ</t>
    </rPh>
    <rPh sb="5" eb="6">
      <t>カン</t>
    </rPh>
    <rPh sb="8" eb="10">
      <t>ケンキュウ</t>
    </rPh>
    <rPh sb="10" eb="12">
      <t>フセイ</t>
    </rPh>
    <rPh sb="12" eb="14">
      <t>タイオウ</t>
    </rPh>
    <rPh sb="14" eb="15">
      <t>オヨ</t>
    </rPh>
    <rPh sb="16" eb="18">
      <t>リカイ</t>
    </rPh>
    <rPh sb="18" eb="20">
      <t>ゾウシン</t>
    </rPh>
    <phoneticPr fontId="4"/>
  </si>
  <si>
    <t>H23</t>
    <phoneticPr fontId="4"/>
  </si>
  <si>
    <t>1-1</t>
    <phoneticPr fontId="4"/>
  </si>
  <si>
    <t>1-2</t>
    <phoneticPr fontId="4"/>
  </si>
  <si>
    <t>1-3</t>
    <phoneticPr fontId="4"/>
  </si>
  <si>
    <t>1-4</t>
    <phoneticPr fontId="4"/>
  </si>
  <si>
    <t>1-1(1-3,1-5,2-1,2-2,2-7,2-9)</t>
    <phoneticPr fontId="4"/>
  </si>
  <si>
    <t>1-5</t>
    <phoneticPr fontId="4"/>
  </si>
  <si>
    <t>2-1</t>
    <phoneticPr fontId="4"/>
  </si>
  <si>
    <t>2-2</t>
    <phoneticPr fontId="4"/>
  </si>
  <si>
    <t>2-6</t>
    <phoneticPr fontId="4"/>
  </si>
  <si>
    <t>1-3(1-1,1-5,2-1,2-2,2-7,2-9)</t>
    <phoneticPr fontId="4"/>
  </si>
  <si>
    <t>2-3</t>
    <phoneticPr fontId="4"/>
  </si>
  <si>
    <t>2-1(1-1,1-3,1-5,2-2,2-7,2-9)</t>
    <phoneticPr fontId="4"/>
  </si>
  <si>
    <t>2-2(1-1,1-3,1-5,2-1,2-7,2-9)</t>
    <phoneticPr fontId="4"/>
  </si>
  <si>
    <t>2-4</t>
    <phoneticPr fontId="4"/>
  </si>
  <si>
    <t>2-5</t>
    <phoneticPr fontId="4"/>
  </si>
  <si>
    <t>2-8</t>
    <phoneticPr fontId="4"/>
  </si>
  <si>
    <t>2-7</t>
    <phoneticPr fontId="4"/>
  </si>
  <si>
    <t>2-7,11-1(※11-1は施策変更のため注意）</t>
    <rPh sb="15" eb="17">
      <t>シサク</t>
    </rPh>
    <rPh sb="17" eb="19">
      <t>ヘンコウ</t>
    </rPh>
    <rPh sb="22" eb="24">
      <t>チュウイ</t>
    </rPh>
    <phoneticPr fontId="4"/>
  </si>
  <si>
    <t>4-1</t>
    <phoneticPr fontId="4"/>
  </si>
  <si>
    <t>2-9</t>
    <phoneticPr fontId="4"/>
  </si>
  <si>
    <t>2-10</t>
    <phoneticPr fontId="4"/>
  </si>
  <si>
    <t>3-1</t>
    <phoneticPr fontId="4"/>
  </si>
  <si>
    <t>4-1,4-2,8-2</t>
    <phoneticPr fontId="4"/>
  </si>
  <si>
    <t>4-1,8-2</t>
    <phoneticPr fontId="4"/>
  </si>
  <si>
    <t>5-1</t>
    <phoneticPr fontId="4"/>
  </si>
  <si>
    <t>6-1</t>
    <phoneticPr fontId="4"/>
  </si>
  <si>
    <t>5-1,13-1</t>
    <phoneticPr fontId="4"/>
  </si>
  <si>
    <t>7-1</t>
    <phoneticPr fontId="4"/>
  </si>
  <si>
    <t>8-1</t>
    <phoneticPr fontId="4"/>
  </si>
  <si>
    <t>7-1,7-2,7-3,8-1,8-3,9-1,9-2,9-3</t>
    <phoneticPr fontId="4"/>
  </si>
  <si>
    <t>7-1,8-3,9-1,9-2,9-3</t>
    <phoneticPr fontId="4"/>
  </si>
  <si>
    <t>7-2</t>
    <phoneticPr fontId="4"/>
  </si>
  <si>
    <t>4-2</t>
    <phoneticPr fontId="4"/>
  </si>
  <si>
    <t>7-3</t>
    <phoneticPr fontId="4"/>
  </si>
  <si>
    <t>7-2,8-1,8-2</t>
    <phoneticPr fontId="4"/>
  </si>
  <si>
    <t>9-1</t>
    <phoneticPr fontId="4"/>
  </si>
  <si>
    <t>8-2</t>
    <phoneticPr fontId="4"/>
  </si>
  <si>
    <t>8-3</t>
    <phoneticPr fontId="4"/>
  </si>
  <si>
    <t>9-1,9-2,9-3</t>
    <phoneticPr fontId="4"/>
  </si>
  <si>
    <t>9-2</t>
    <phoneticPr fontId="4"/>
  </si>
  <si>
    <t>9-3</t>
    <phoneticPr fontId="4"/>
  </si>
  <si>
    <t>9-4</t>
    <phoneticPr fontId="4"/>
  </si>
  <si>
    <t>9-5</t>
    <phoneticPr fontId="4"/>
  </si>
  <si>
    <t>10-1</t>
    <phoneticPr fontId="4"/>
  </si>
  <si>
    <t>11-1</t>
    <phoneticPr fontId="4"/>
  </si>
  <si>
    <t>10-2</t>
    <phoneticPr fontId="4"/>
  </si>
  <si>
    <t>施策外</t>
    <rPh sb="0" eb="2">
      <t>シサク</t>
    </rPh>
    <rPh sb="2" eb="3">
      <t>ガイ</t>
    </rPh>
    <phoneticPr fontId="4"/>
  </si>
  <si>
    <t>13-2</t>
    <phoneticPr fontId="4"/>
  </si>
  <si>
    <t>13-1</t>
    <phoneticPr fontId="4"/>
  </si>
  <si>
    <t>12-1</t>
    <phoneticPr fontId="4"/>
  </si>
  <si>
    <t>12-2</t>
    <phoneticPr fontId="4"/>
  </si>
  <si>
    <t>12-3</t>
    <phoneticPr fontId="4"/>
  </si>
  <si>
    <t>12-4</t>
    <phoneticPr fontId="4"/>
  </si>
  <si>
    <t>独立行政法人教職員支援機構運営費交付金に必要な経費</t>
    <rPh sb="0" eb="2">
      <t>ドクリツ</t>
    </rPh>
    <rPh sb="2" eb="4">
      <t>ギョウセイ</t>
    </rPh>
    <rPh sb="4" eb="6">
      <t>ホウジン</t>
    </rPh>
    <rPh sb="6" eb="9">
      <t>キョウショクイン</t>
    </rPh>
    <rPh sb="9" eb="11">
      <t>シエン</t>
    </rPh>
    <rPh sb="11" eb="13">
      <t>キコウ</t>
    </rPh>
    <rPh sb="13" eb="16">
      <t>ウンエイヒ</t>
    </rPh>
    <rPh sb="16" eb="19">
      <t>コウフキン</t>
    </rPh>
    <rPh sb="20" eb="22">
      <t>ヒツヨウ</t>
    </rPh>
    <rPh sb="23" eb="25">
      <t>ケイヒ</t>
    </rPh>
    <phoneticPr fontId="12"/>
  </si>
  <si>
    <t>認定こども園等への財政支援</t>
    <rPh sb="0" eb="2">
      <t>ニンテイ</t>
    </rPh>
    <rPh sb="5" eb="6">
      <t>エン</t>
    </rPh>
    <rPh sb="6" eb="7">
      <t>トウ</t>
    </rPh>
    <rPh sb="9" eb="11">
      <t>ザイセイ</t>
    </rPh>
    <rPh sb="11" eb="13">
      <t>シエン</t>
    </rPh>
    <phoneticPr fontId="12"/>
  </si>
  <si>
    <t>大型放射光施設（ＳＰｒｉｎｇ－８）及びＸ線自由電子レーザー施設（ＳＡＣＬＡ）の整備・共用</t>
    <rPh sb="0" eb="2">
      <t>オオガタ</t>
    </rPh>
    <rPh sb="17" eb="18">
      <t>オヨ</t>
    </rPh>
    <rPh sb="20" eb="21">
      <t>セン</t>
    </rPh>
    <rPh sb="21" eb="23">
      <t>ジユウ</t>
    </rPh>
    <rPh sb="23" eb="25">
      <t>デンシ</t>
    </rPh>
    <rPh sb="29" eb="31">
      <t>シセツ</t>
    </rPh>
    <rPh sb="39" eb="41">
      <t>セイビ</t>
    </rPh>
    <rPh sb="42" eb="44">
      <t>キョウヨウ</t>
    </rPh>
    <phoneticPr fontId="16"/>
  </si>
  <si>
    <t>H18</t>
    <phoneticPr fontId="4"/>
  </si>
  <si>
    <t>海洋分野の研究開発の推進事務</t>
    <rPh sb="12" eb="14">
      <t>ジム</t>
    </rPh>
    <phoneticPr fontId="4"/>
  </si>
  <si>
    <t>学校における体育活動での事故防止対策推進事業</t>
    <rPh sb="0" eb="2">
      <t>ガッコウ</t>
    </rPh>
    <rPh sb="6" eb="8">
      <t>タイイク</t>
    </rPh>
    <rPh sb="8" eb="10">
      <t>カツドウ</t>
    </rPh>
    <rPh sb="12" eb="14">
      <t>ジコ</t>
    </rPh>
    <rPh sb="14" eb="16">
      <t>ボウシ</t>
    </rPh>
    <rPh sb="16" eb="18">
      <t>タイサク</t>
    </rPh>
    <rPh sb="18" eb="20">
      <t>スイシン</t>
    </rPh>
    <rPh sb="20" eb="22">
      <t>ジギョウ</t>
    </rPh>
    <phoneticPr fontId="16"/>
  </si>
  <si>
    <t>美術館・歴史博物館活動の充実</t>
    <rPh sb="4" eb="6">
      <t>レキシ</t>
    </rPh>
    <phoneticPr fontId="4"/>
  </si>
  <si>
    <t>日本台湾交流協会</t>
    <rPh sb="0" eb="2">
      <t>ニホン</t>
    </rPh>
    <rPh sb="2" eb="4">
      <t>タイワン</t>
    </rPh>
    <rPh sb="4" eb="6">
      <t>コウリュウ</t>
    </rPh>
    <rPh sb="6" eb="8">
      <t>キョウカイ</t>
    </rPh>
    <phoneticPr fontId="16"/>
  </si>
  <si>
    <t>国立アイヌ民族博物館の施設整備</t>
    <rPh sb="0" eb="2">
      <t>コクリツ</t>
    </rPh>
    <rPh sb="5" eb="7">
      <t>ミンゾク</t>
    </rPh>
    <rPh sb="7" eb="10">
      <t>ハクブツカン</t>
    </rPh>
    <phoneticPr fontId="4"/>
  </si>
  <si>
    <t>スポーツ政策の基礎的調査及び広報活動の実施</t>
    <rPh sb="4" eb="6">
      <t>セイサク</t>
    </rPh>
    <rPh sb="7" eb="10">
      <t>キソテキ</t>
    </rPh>
    <rPh sb="10" eb="12">
      <t>チョウサ</t>
    </rPh>
    <rPh sb="12" eb="13">
      <t>オヨ</t>
    </rPh>
    <rPh sb="14" eb="16">
      <t>コウホウ</t>
    </rPh>
    <rPh sb="16" eb="18">
      <t>カツドウ</t>
    </rPh>
    <rPh sb="19" eb="21">
      <t>ジッシ</t>
    </rPh>
    <phoneticPr fontId="4"/>
  </si>
  <si>
    <t>スーパーグローバル大学創成支援事業</t>
    <rPh sb="9" eb="11">
      <t>ダイガク</t>
    </rPh>
    <rPh sb="11" eb="13">
      <t>ソウセイ</t>
    </rPh>
    <rPh sb="13" eb="15">
      <t>シエン</t>
    </rPh>
    <rPh sb="15" eb="17">
      <t>ジギョウ</t>
    </rPh>
    <phoneticPr fontId="16"/>
  </si>
  <si>
    <t>国際科学技術センター</t>
    <phoneticPr fontId="4"/>
  </si>
  <si>
    <t>前年度新規</t>
  </si>
  <si>
    <t>H29</t>
    <phoneticPr fontId="4"/>
  </si>
  <si>
    <t>11-2</t>
    <phoneticPr fontId="4"/>
  </si>
  <si>
    <t>11-3</t>
    <phoneticPr fontId="4"/>
  </si>
  <si>
    <t>2-1</t>
    <phoneticPr fontId="4"/>
  </si>
  <si>
    <t>新11-1</t>
    <rPh sb="0" eb="1">
      <t>シン</t>
    </rPh>
    <phoneticPr fontId="4"/>
  </si>
  <si>
    <t>新11-2</t>
    <rPh sb="0" eb="1">
      <t>シン</t>
    </rPh>
    <phoneticPr fontId="4"/>
  </si>
  <si>
    <t>新11-3</t>
    <rPh sb="0" eb="1">
      <t>シン</t>
    </rPh>
    <phoneticPr fontId="4"/>
  </si>
  <si>
    <t>新11-4</t>
    <rPh sb="0" eb="1">
      <t>シン</t>
    </rPh>
    <phoneticPr fontId="4"/>
  </si>
  <si>
    <t>新11-3</t>
    <phoneticPr fontId="4"/>
  </si>
  <si>
    <t>新11-3</t>
    <phoneticPr fontId="4"/>
  </si>
  <si>
    <t>-</t>
    <phoneticPr fontId="4"/>
  </si>
  <si>
    <t>施策名：11-4 クリーンでフェアなスポーツの推進によるスポーツの価値の向上</t>
    <phoneticPr fontId="4"/>
  </si>
  <si>
    <t>施策名：11-1 スポーツを「する」「みる」「ささえる」スポーツ参画人口の拡大と、そのための人材育成・場の充実</t>
    <phoneticPr fontId="4"/>
  </si>
  <si>
    <t>H28</t>
    <phoneticPr fontId="4"/>
  </si>
  <si>
    <t>S30</t>
    <phoneticPr fontId="4"/>
  </si>
  <si>
    <t>H24</t>
    <phoneticPr fontId="4"/>
  </si>
  <si>
    <t>前年度新規</t>
    <rPh sb="0" eb="3">
      <t>ゼンネンド</t>
    </rPh>
    <rPh sb="3" eb="5">
      <t>シンキ</t>
    </rPh>
    <phoneticPr fontId="4"/>
  </si>
  <si>
    <t>学校教員統計調査</t>
    <phoneticPr fontId="4"/>
  </si>
  <si>
    <t>学校基本調査</t>
    <phoneticPr fontId="4"/>
  </si>
  <si>
    <t>H22</t>
    <phoneticPr fontId="4"/>
  </si>
  <si>
    <t>文教施設の防災対策の強化・推進</t>
    <phoneticPr fontId="4"/>
  </si>
  <si>
    <t>公立学校施設災害復旧費</t>
    <phoneticPr fontId="4"/>
  </si>
  <si>
    <t>国立大学法人等施設事務経費</t>
    <phoneticPr fontId="4"/>
  </si>
  <si>
    <t>私立学校体育等諸施設整備費補助</t>
    <phoneticPr fontId="4"/>
  </si>
  <si>
    <t>国立研究開発法人理化学研究所運営費交付金に必要な経費</t>
    <phoneticPr fontId="4"/>
  </si>
  <si>
    <t>世界トップレベル研究拠点プログラム</t>
    <phoneticPr fontId="4"/>
  </si>
  <si>
    <t>科学研究情報発信基盤の強化</t>
    <phoneticPr fontId="4"/>
  </si>
  <si>
    <t>国立研究開発法人海洋研究開発機構船舶建造に必要な経費</t>
    <phoneticPr fontId="4"/>
  </si>
  <si>
    <t>独立行政法人国立文化財機構施設整備に必要な経費</t>
    <phoneticPr fontId="4"/>
  </si>
  <si>
    <t>科学技術イノベーション政策の科学の推進に資する基盤的調査研究</t>
    <phoneticPr fontId="4"/>
  </si>
  <si>
    <t>教員・学習に関する国際調査</t>
    <phoneticPr fontId="16"/>
  </si>
  <si>
    <t>社会人の学びの情報アクセス改善に向けた実践研究</t>
    <rPh sb="0" eb="2">
      <t>シャカイ</t>
    </rPh>
    <rPh sb="2" eb="3">
      <t>ジン</t>
    </rPh>
    <rPh sb="4" eb="5">
      <t>マナ</t>
    </rPh>
    <rPh sb="7" eb="9">
      <t>ジョウホウ</t>
    </rPh>
    <rPh sb="13" eb="15">
      <t>カイゼン</t>
    </rPh>
    <rPh sb="16" eb="17">
      <t>ム</t>
    </rPh>
    <rPh sb="19" eb="21">
      <t>ジッセン</t>
    </rPh>
    <rPh sb="21" eb="23">
      <t>ケンキュウ</t>
    </rPh>
    <phoneticPr fontId="4"/>
  </si>
  <si>
    <t>卓越大学院プログラム</t>
    <rPh sb="0" eb="2">
      <t>タクエツ</t>
    </rPh>
    <rPh sb="2" eb="5">
      <t>ダイガクイン</t>
    </rPh>
    <phoneticPr fontId="3"/>
  </si>
  <si>
    <t>光・量子飛躍フラッグシッププログラム（Q-LEAP)</t>
    <rPh sb="0" eb="1">
      <t>ヒカリ</t>
    </rPh>
    <rPh sb="2" eb="6">
      <t>リョウシヒヤク</t>
    </rPh>
    <phoneticPr fontId="4"/>
  </si>
  <si>
    <t>科学技術・学術政策局</t>
    <rPh sb="0" eb="2">
      <t>カガク</t>
    </rPh>
    <rPh sb="2" eb="4">
      <t>ギジュツ</t>
    </rPh>
    <rPh sb="5" eb="7">
      <t>ガクジュツ</t>
    </rPh>
    <rPh sb="7" eb="10">
      <t>セイサクキョク</t>
    </rPh>
    <phoneticPr fontId="4"/>
  </si>
  <si>
    <t>研究振興局</t>
    <rPh sb="0" eb="2">
      <t>ケンキュウ</t>
    </rPh>
    <rPh sb="2" eb="4">
      <t>シンコウ</t>
    </rPh>
    <rPh sb="4" eb="5">
      <t>キョク</t>
    </rPh>
    <phoneticPr fontId="4"/>
  </si>
  <si>
    <t>スポーツ活動支援事業</t>
    <rPh sb="4" eb="6">
      <t>カツドウ</t>
    </rPh>
    <rPh sb="6" eb="8">
      <t>シエン</t>
    </rPh>
    <rPh sb="8" eb="10">
      <t>ジギョウ</t>
    </rPh>
    <phoneticPr fontId="3"/>
  </si>
  <si>
    <t>運動部活動改革プラン</t>
    <rPh sb="0" eb="2">
      <t>ウンドウ</t>
    </rPh>
    <rPh sb="2" eb="3">
      <t>ブ</t>
    </rPh>
    <rPh sb="3" eb="5">
      <t>カツドウ</t>
    </rPh>
    <rPh sb="5" eb="7">
      <t>カイカク</t>
    </rPh>
    <phoneticPr fontId="3"/>
  </si>
  <si>
    <t>女性スポーツ推進事業</t>
    <rPh sb="0" eb="2">
      <t>ジョセイ</t>
    </rPh>
    <rPh sb="6" eb="8">
      <t>スイシン</t>
    </rPh>
    <rPh sb="8" eb="10">
      <t>ジギョウ</t>
    </rPh>
    <phoneticPr fontId="3"/>
  </si>
  <si>
    <t>研究開発局</t>
    <rPh sb="0" eb="2">
      <t>ケンキュウ</t>
    </rPh>
    <rPh sb="2" eb="4">
      <t>カイハツ</t>
    </rPh>
    <rPh sb="4" eb="5">
      <t>キョク</t>
    </rPh>
    <phoneticPr fontId="4"/>
  </si>
  <si>
    <t>東アジア関係諸機関との連携強化</t>
    <phoneticPr fontId="4"/>
  </si>
  <si>
    <t>国際機関における事業への参加</t>
    <phoneticPr fontId="4"/>
  </si>
  <si>
    <t>日本・ＯＥＣＤ事業協力信託基金拠出金</t>
    <phoneticPr fontId="4"/>
  </si>
  <si>
    <t>中学校・高等学校スポーツ活動振興事業</t>
    <phoneticPr fontId="4"/>
  </si>
  <si>
    <t>独立行政法人国立美術館施設整備に必要な経費</t>
    <phoneticPr fontId="4"/>
  </si>
  <si>
    <t>先端基盤技術研究開発推進経費</t>
    <phoneticPr fontId="4"/>
  </si>
  <si>
    <t>要求額(円）</t>
    <rPh sb="0" eb="2">
      <t>ヨウキュウ</t>
    </rPh>
    <rPh sb="2" eb="3">
      <t>ガク</t>
    </rPh>
    <rPh sb="4" eb="5">
      <t>エン</t>
    </rPh>
    <phoneticPr fontId="4"/>
  </si>
  <si>
    <t>国際幼児教育・保育従事者調査等</t>
    <rPh sb="0" eb="2">
      <t>コクサイ</t>
    </rPh>
    <rPh sb="2" eb="4">
      <t>ヨウジ</t>
    </rPh>
    <rPh sb="4" eb="6">
      <t>キョウイク</t>
    </rPh>
    <rPh sb="7" eb="9">
      <t>ホイク</t>
    </rPh>
    <rPh sb="9" eb="12">
      <t>ジュウジシャ</t>
    </rPh>
    <rPh sb="12" eb="14">
      <t>チョウサ</t>
    </rPh>
    <rPh sb="14" eb="15">
      <t>トウ</t>
    </rPh>
    <phoneticPr fontId="4"/>
  </si>
  <si>
    <t>H29</t>
    <phoneticPr fontId="4"/>
  </si>
  <si>
    <t>大学入学者選抜改革推進委託事業</t>
    <phoneticPr fontId="4"/>
  </si>
  <si>
    <t>学術研究機関調査支援事業</t>
    <phoneticPr fontId="4"/>
  </si>
  <si>
    <t>地震防災研究戦略プロジェクト</t>
    <phoneticPr fontId="4"/>
  </si>
  <si>
    <t>S24</t>
    <phoneticPr fontId="4"/>
  </si>
  <si>
    <t>２～３月／７～８月</t>
    <rPh sb="8" eb="9">
      <t>ガツ</t>
    </rPh>
    <phoneticPr fontId="4"/>
  </si>
  <si>
    <t>移流用</t>
    <rPh sb="0" eb="1">
      <t>ウツ</t>
    </rPh>
    <rPh sb="1" eb="3">
      <t>リュウヨウ</t>
    </rPh>
    <phoneticPr fontId="4"/>
  </si>
  <si>
    <t>4月</t>
    <rPh sb="1" eb="2">
      <t>ガツ</t>
    </rPh>
    <phoneticPr fontId="4"/>
  </si>
  <si>
    <t>1-1</t>
  </si>
  <si>
    <t>-</t>
    <phoneticPr fontId="4"/>
  </si>
  <si>
    <t>-</t>
    <phoneticPr fontId="4"/>
  </si>
  <si>
    <t>1-2</t>
    <phoneticPr fontId="4"/>
  </si>
  <si>
    <t>-</t>
    <phoneticPr fontId="4"/>
  </si>
  <si>
    <t>H29</t>
    <phoneticPr fontId="4"/>
  </si>
  <si>
    <t>H29</t>
    <phoneticPr fontId="4"/>
  </si>
  <si>
    <t>9-2</t>
  </si>
  <si>
    <t>12-2</t>
  </si>
  <si>
    <t>新11-3</t>
  </si>
  <si>
    <t>10-1</t>
  </si>
  <si>
    <t>10-2</t>
  </si>
  <si>
    <t>平成２９年度対象</t>
  </si>
  <si>
    <t>専修学校と地域の連携深化による職業教育魅力発信力強化事業</t>
    <rPh sb="0" eb="2">
      <t>センシュウ</t>
    </rPh>
    <rPh sb="2" eb="4">
      <t>ガッコウ</t>
    </rPh>
    <rPh sb="5" eb="7">
      <t>チイキ</t>
    </rPh>
    <rPh sb="8" eb="10">
      <t>レンケイ</t>
    </rPh>
    <rPh sb="10" eb="12">
      <t>シンカ</t>
    </rPh>
    <rPh sb="15" eb="17">
      <t>ショクギョウ</t>
    </rPh>
    <rPh sb="17" eb="19">
      <t>キョウイク</t>
    </rPh>
    <rPh sb="19" eb="21">
      <t>ミリョク</t>
    </rPh>
    <rPh sb="21" eb="23">
      <t>ハッシン</t>
    </rPh>
    <rPh sb="23" eb="24">
      <t>リョク</t>
    </rPh>
    <rPh sb="24" eb="26">
      <t>キョウカ</t>
    </rPh>
    <rPh sb="26" eb="28">
      <t>ジギョウ</t>
    </rPh>
    <phoneticPr fontId="4"/>
  </si>
  <si>
    <t>学校卒業後における障害者の学びの支援に関する実践研究事業</t>
    <rPh sb="19" eb="20">
      <t>カン</t>
    </rPh>
    <rPh sb="22" eb="24">
      <t>ジッセン</t>
    </rPh>
    <rPh sb="24" eb="26">
      <t>ケンキュウ</t>
    </rPh>
    <phoneticPr fontId="4"/>
  </si>
  <si>
    <t>Society5.0実現化研究拠点支援事業</t>
  </si>
  <si>
    <t>国立研究開発法人防災科学技術研究所設備整備費補助</t>
    <rPh sb="17" eb="19">
      <t>セツビ</t>
    </rPh>
    <rPh sb="19" eb="21">
      <t>セイビ</t>
    </rPh>
    <rPh sb="22" eb="24">
      <t>ホジョ</t>
    </rPh>
    <phoneticPr fontId="16"/>
  </si>
  <si>
    <t>9-4</t>
    <phoneticPr fontId="4"/>
  </si>
  <si>
    <t>独立行政法人国立科学博物館施設整備に必要な経費</t>
    <rPh sb="13" eb="15">
      <t>シセツ</t>
    </rPh>
    <rPh sb="15" eb="17">
      <t>セイビ</t>
    </rPh>
    <rPh sb="22" eb="23">
      <t>ヒ</t>
    </rPh>
    <phoneticPr fontId="12"/>
  </si>
  <si>
    <t>気候変動適応戦略イニシアチブ</t>
    <phoneticPr fontId="4"/>
  </si>
  <si>
    <t>課題解決型高度医療人材養成プログラム</t>
    <phoneticPr fontId="4"/>
  </si>
  <si>
    <t>1-1(1-3,1-5,2-1,2-2,2-7,2-9)</t>
  </si>
  <si>
    <t>○全球地球観測システム構築推進事務【一部】（地球観測政府間会合拠出金　35,874千円）</t>
    <rPh sb="2" eb="3">
      <t>キュウ</t>
    </rPh>
    <rPh sb="22" eb="24">
      <t>チキュウ</t>
    </rPh>
    <rPh sb="24" eb="26">
      <t>カンソク</t>
    </rPh>
    <rPh sb="26" eb="28">
      <t>セイフ</t>
    </rPh>
    <rPh sb="28" eb="29">
      <t>カン</t>
    </rPh>
    <rPh sb="29" eb="31">
      <t>カイゴウ</t>
    </rPh>
    <rPh sb="31" eb="34">
      <t>キョシュツキン</t>
    </rPh>
    <rPh sb="41" eb="43">
      <t>センエン</t>
    </rPh>
    <phoneticPr fontId="4"/>
  </si>
  <si>
    <t>2-7,11-1</t>
    <phoneticPr fontId="4"/>
  </si>
  <si>
    <t>メモ</t>
    <phoneticPr fontId="4"/>
  </si>
  <si>
    <t>2-7,11-1（再掲）</t>
    <rPh sb="9" eb="11">
      <t>サイケイ</t>
    </rPh>
    <phoneticPr fontId="4"/>
  </si>
  <si>
    <t>4-1,4-2（再掲）,8-2</t>
    <rPh sb="8" eb="10">
      <t>サイケイ</t>
    </rPh>
    <phoneticPr fontId="4"/>
  </si>
  <si>
    <t>4-1,4-2,8-2（再掲）</t>
    <phoneticPr fontId="4"/>
  </si>
  <si>
    <t>1-3(1-1,1-5,2-1,2-2,2-7,2-9)</t>
    <phoneticPr fontId="4"/>
  </si>
  <si>
    <t>1-5(1-1,1-3,2-1,2-2,2-7,2-9)</t>
    <phoneticPr fontId="4"/>
  </si>
  <si>
    <t>2-2(1-1,1-3,1-5,2-1,2-7,2-9)</t>
    <phoneticPr fontId="4"/>
  </si>
  <si>
    <t>2-7(1-1,1-3,1-5,2-1,2-2,2-9)</t>
    <phoneticPr fontId="4"/>
  </si>
  <si>
    <t>2-7(1-1,1-3,1-5,2-1,2-2,2-9)</t>
    <phoneticPr fontId="4"/>
  </si>
  <si>
    <t>2-9(1-1,1-3,1-5,2-1,2-2,2-7)</t>
    <phoneticPr fontId="4"/>
  </si>
  <si>
    <t>11-1</t>
    <phoneticPr fontId="4"/>
  </si>
  <si>
    <t>11-3</t>
    <phoneticPr fontId="4"/>
  </si>
  <si>
    <t>11-4</t>
    <phoneticPr fontId="4"/>
  </si>
  <si>
    <t>新12-4</t>
    <rPh sb="0" eb="1">
      <t>シン</t>
    </rPh>
    <phoneticPr fontId="4"/>
  </si>
  <si>
    <t>新12-5</t>
    <rPh sb="0" eb="1">
      <t>シン</t>
    </rPh>
    <phoneticPr fontId="4"/>
  </si>
  <si>
    <t>※点検対象事業数の確認の際は注意（JAEA運交金は一般会計とエネ特と2行）</t>
    <rPh sb="25" eb="27">
      <t>イッパン</t>
    </rPh>
    <rPh sb="27" eb="29">
      <t>カイケイ</t>
    </rPh>
    <rPh sb="32" eb="33">
      <t>トク</t>
    </rPh>
    <phoneticPr fontId="4"/>
  </si>
  <si>
    <t>2-2</t>
  </si>
  <si>
    <t>13-2</t>
  </si>
  <si>
    <t>1-3
※大事項「公立文教施設整備に必要な経費」は、H28当初予算は「2-7、11-1」のみ。H28補正予算（2号）（公立社会教育施設災害復旧費補助金）について、1-3が追加</t>
    <rPh sb="29" eb="31">
      <t>トウショ</t>
    </rPh>
    <rPh sb="31" eb="33">
      <t>ヨサン</t>
    </rPh>
    <phoneticPr fontId="4"/>
  </si>
  <si>
    <t>1-3
※大事項「公立文教施設整備に必要な経費」は、H29当初予算は「2-7、11-1」のみ。H29補正予算（公立社会教育施設災害復旧費補助金）について、1-3が追加</t>
    <rPh sb="29" eb="31">
      <t>トウショ</t>
    </rPh>
    <rPh sb="31" eb="33">
      <t>ヨサン</t>
    </rPh>
    <phoneticPr fontId="4"/>
  </si>
  <si>
    <t>2-4</t>
  </si>
  <si>
    <t>2-5</t>
  </si>
  <si>
    <t>2-6</t>
  </si>
  <si>
    <t>2-8</t>
  </si>
  <si>
    <t>2-9</t>
  </si>
  <si>
    <t>4-1</t>
    <phoneticPr fontId="4"/>
  </si>
  <si>
    <t>5-1,13-1（再掲）</t>
    <rPh sb="9" eb="11">
      <t>サイケイ</t>
    </rPh>
    <phoneticPr fontId="4"/>
  </si>
  <si>
    <t>4-1,8-2（再掲）</t>
    <rPh sb="8" eb="10">
      <t>サイケイ</t>
    </rPh>
    <phoneticPr fontId="4"/>
  </si>
  <si>
    <t>7-1,7-2（再掲）,7-3,8-1,8-3,9-1,9-2,9-3</t>
    <rPh sb="8" eb="10">
      <t>サイケイ</t>
    </rPh>
    <phoneticPr fontId="4"/>
  </si>
  <si>
    <t>7-1,7-2,7-3（再掲）,8-1,8-3,9-1,9-2,9-3</t>
    <rPh sb="12" eb="14">
      <t>サイケイ</t>
    </rPh>
    <phoneticPr fontId="4"/>
  </si>
  <si>
    <t>7-1,7-2,7-3,8-1（再掲）,8-3,9-1,9-2,9-3</t>
    <rPh sb="16" eb="18">
      <t>サイケイ</t>
    </rPh>
    <phoneticPr fontId="4"/>
  </si>
  <si>
    <t>7-1,7-2,7-3,8-1,8-3（再掲）,9-1,9-2,9-3</t>
    <rPh sb="20" eb="22">
      <t>サイケイ</t>
    </rPh>
    <phoneticPr fontId="4"/>
  </si>
  <si>
    <t>7-1,7-2,7-3,8-1,8-3,9-1（再掲）,9-2,9-3</t>
    <rPh sb="24" eb="26">
      <t>サイケイ</t>
    </rPh>
    <phoneticPr fontId="4"/>
  </si>
  <si>
    <t>7-1,7-2,7-3,8-1,8-3,9-1,9-2（再掲）,9-3</t>
    <phoneticPr fontId="4"/>
  </si>
  <si>
    <t>7-1,7-2,7-3,8-1,8-3,9-1,9-2,9-3（再掲）</t>
    <phoneticPr fontId="4"/>
  </si>
  <si>
    <t>9-1,9-2（再掲）,9-3</t>
    <rPh sb="8" eb="10">
      <t>サイケイ</t>
    </rPh>
    <phoneticPr fontId="4"/>
  </si>
  <si>
    <t>9-1,9-2,9-3（再掲）</t>
    <phoneticPr fontId="4"/>
  </si>
  <si>
    <t>4-1,4-2,8-2（再掲）</t>
    <phoneticPr fontId="4"/>
  </si>
  <si>
    <t>7-2,8-1（再掲）,8-2</t>
    <rPh sb="8" eb="10">
      <t>サイケイ</t>
    </rPh>
    <phoneticPr fontId="4"/>
  </si>
  <si>
    <t>7-2,8-1,8-2（再掲）</t>
    <phoneticPr fontId="4"/>
  </si>
  <si>
    <t>9-3</t>
    <phoneticPr fontId="4"/>
  </si>
  <si>
    <t>7-1,8-3（再掲）,9-1,9-2,9-3</t>
    <rPh sb="8" eb="10">
      <t>サイケイ</t>
    </rPh>
    <phoneticPr fontId="4"/>
  </si>
  <si>
    <t>7-1,8-3,9-1（再掲）,9-2,9-3</t>
    <phoneticPr fontId="4"/>
  </si>
  <si>
    <t>7-1,8-3,9-1,9-2（再掲）,9-3</t>
    <phoneticPr fontId="4"/>
  </si>
  <si>
    <t>7-1,8-3,9-1,9-2,9-3（再掲）</t>
    <rPh sb="20" eb="22">
      <t>サイケイ</t>
    </rPh>
    <phoneticPr fontId="4"/>
  </si>
  <si>
    <t>未定</t>
    <phoneticPr fontId="4"/>
  </si>
  <si>
    <t>施策対象外</t>
    <rPh sb="0" eb="2">
      <t>シサク</t>
    </rPh>
    <rPh sb="2" eb="5">
      <t>タイショウガイ</t>
    </rPh>
    <rPh sb="4" eb="5">
      <t>ガイ</t>
    </rPh>
    <phoneticPr fontId="4"/>
  </si>
  <si>
    <t>施策対象外</t>
    <rPh sb="0" eb="2">
      <t>シサク</t>
    </rPh>
    <rPh sb="2" eb="4">
      <t>タイショウ</t>
    </rPh>
    <rPh sb="4" eb="5">
      <t>ガイ</t>
    </rPh>
    <phoneticPr fontId="4"/>
  </si>
  <si>
    <t>-</t>
    <phoneticPr fontId="4"/>
  </si>
  <si>
    <t>新12-3</t>
    <rPh sb="0" eb="1">
      <t>シン</t>
    </rPh>
    <phoneticPr fontId="4"/>
  </si>
  <si>
    <t>11-1</t>
    <phoneticPr fontId="4"/>
  </si>
  <si>
    <t>11-3
※Ｈ29番号320の一部</t>
    <rPh sb="9" eb="11">
      <t>バンゴウ</t>
    </rPh>
    <rPh sb="15" eb="17">
      <t>イチブ</t>
    </rPh>
    <phoneticPr fontId="4"/>
  </si>
  <si>
    <t>新11-2
※Ｈ29番号320の一部</t>
    <rPh sb="0" eb="1">
      <t>シン</t>
    </rPh>
    <phoneticPr fontId="4"/>
  </si>
  <si>
    <t>削除</t>
    <rPh sb="0" eb="2">
      <t>サクジョ</t>
    </rPh>
    <phoneticPr fontId="4"/>
  </si>
  <si>
    <t>-</t>
    <phoneticPr fontId="4"/>
  </si>
  <si>
    <t>学</t>
    <rPh sb="0" eb="1">
      <t>ガク</t>
    </rPh>
    <phoneticPr fontId="4"/>
  </si>
  <si>
    <t>企専</t>
    <rPh sb="0" eb="1">
      <t>キ</t>
    </rPh>
    <rPh sb="1" eb="2">
      <t>セン</t>
    </rPh>
    <phoneticPr fontId="4"/>
  </si>
  <si>
    <t>医</t>
    <rPh sb="0" eb="1">
      <t>イ</t>
    </rPh>
    <phoneticPr fontId="4"/>
  </si>
  <si>
    <t>大</t>
    <rPh sb="0" eb="1">
      <t>ダイ</t>
    </rPh>
    <phoneticPr fontId="4"/>
  </si>
  <si>
    <t>企際</t>
    <rPh sb="0" eb="1">
      <t>キ</t>
    </rPh>
    <rPh sb="1" eb="2">
      <t>サイ</t>
    </rPh>
    <phoneticPr fontId="4"/>
  </si>
  <si>
    <t>企企</t>
    <rPh sb="0" eb="1">
      <t>キ</t>
    </rPh>
    <rPh sb="1" eb="2">
      <t>キ</t>
    </rPh>
    <phoneticPr fontId="4"/>
  </si>
  <si>
    <t>専</t>
    <rPh sb="0" eb="1">
      <t>セン</t>
    </rPh>
    <phoneticPr fontId="4"/>
  </si>
  <si>
    <t>国</t>
    <rPh sb="0" eb="1">
      <t>クニ</t>
    </rPh>
    <phoneticPr fontId="4"/>
  </si>
  <si>
    <t>（専）</t>
    <rPh sb="1" eb="2">
      <t>セン</t>
    </rPh>
    <phoneticPr fontId="4"/>
  </si>
  <si>
    <t>（国）</t>
    <rPh sb="1" eb="2">
      <t>クニ</t>
    </rPh>
    <phoneticPr fontId="4"/>
  </si>
  <si>
    <t>私行</t>
    <rPh sb="0" eb="1">
      <t>ワタシ</t>
    </rPh>
    <rPh sb="1" eb="2">
      <t>ギョウ</t>
    </rPh>
    <phoneticPr fontId="4"/>
  </si>
  <si>
    <t>私助</t>
    <rPh sb="0" eb="1">
      <t>ワタシ</t>
    </rPh>
    <rPh sb="1" eb="2">
      <t>ジョ</t>
    </rPh>
    <phoneticPr fontId="4"/>
  </si>
  <si>
    <t>(高内フリ）</t>
    <rPh sb="1" eb="2">
      <t>コウ</t>
    </rPh>
    <rPh sb="2" eb="3">
      <t>ナイ</t>
    </rPh>
    <phoneticPr fontId="4"/>
  </si>
  <si>
    <t>２～３月／
７～８月</t>
    <rPh sb="9" eb="10">
      <t>ガツ</t>
    </rPh>
    <phoneticPr fontId="4"/>
  </si>
  <si>
    <t>※内容は維新・資料要求対応時の回答</t>
    <rPh sb="1" eb="3">
      <t>ナイヨウ</t>
    </rPh>
    <rPh sb="4" eb="6">
      <t>イシン</t>
    </rPh>
    <rPh sb="7" eb="9">
      <t>シリョウ</t>
    </rPh>
    <rPh sb="9" eb="11">
      <t>ヨウキュウ</t>
    </rPh>
    <rPh sb="11" eb="13">
      <t>タイオウ</t>
    </rPh>
    <rPh sb="13" eb="14">
      <t>ジ</t>
    </rPh>
    <rPh sb="15" eb="17">
      <t>カイトウ</t>
    </rPh>
    <phoneticPr fontId="4"/>
  </si>
  <si>
    <r>
      <t>当初予算額</t>
    </r>
    <r>
      <rPr>
        <sz val="9"/>
        <color indexed="36"/>
        <rFont val="ＭＳ ゴシック"/>
        <family val="3"/>
        <charset val="128"/>
      </rPr>
      <t>（円）</t>
    </r>
    <rPh sb="0" eb="2">
      <t>トウショ</t>
    </rPh>
    <rPh sb="2" eb="4">
      <t>ヨサン</t>
    </rPh>
    <rPh sb="4" eb="5">
      <t>ガク</t>
    </rPh>
    <rPh sb="6" eb="7">
      <t>エン</t>
    </rPh>
    <phoneticPr fontId="4"/>
  </si>
  <si>
    <t>子供の読書活動の推進</t>
    <phoneticPr fontId="12"/>
  </si>
  <si>
    <t>未来価値創造人材育成プログラム</t>
    <rPh sb="0" eb="2">
      <t>ミライ</t>
    </rPh>
    <rPh sb="2" eb="4">
      <t>カチ</t>
    </rPh>
    <rPh sb="4" eb="6">
      <t>ソウゾウ</t>
    </rPh>
    <rPh sb="6" eb="8">
      <t>ジンザイ</t>
    </rPh>
    <rPh sb="8" eb="10">
      <t>イクセイ</t>
    </rPh>
    <phoneticPr fontId="4"/>
  </si>
  <si>
    <t>提出</t>
    <rPh sb="0" eb="2">
      <t>テイシュツ</t>
    </rPh>
    <phoneticPr fontId="4"/>
  </si>
  <si>
    <t>-</t>
    <phoneticPr fontId="4"/>
  </si>
  <si>
    <t>文部科学省</t>
  </si>
  <si>
    <t>１つ目</t>
    <rPh sb="2" eb="3">
      <t>メ</t>
    </rPh>
    <phoneticPr fontId="4"/>
  </si>
  <si>
    <t>２つ目</t>
    <rPh sb="2" eb="3">
      <t>メ</t>
    </rPh>
    <phoneticPr fontId="4"/>
  </si>
  <si>
    <t>３つ目</t>
    <rPh sb="2" eb="3">
      <t>メ</t>
    </rPh>
    <phoneticPr fontId="4"/>
  </si>
  <si>
    <t>３つを超える場合</t>
    <rPh sb="3" eb="4">
      <t>コ</t>
    </rPh>
    <rPh sb="6" eb="8">
      <t>バアイ</t>
    </rPh>
    <phoneticPr fontId="4"/>
  </si>
  <si>
    <t>-</t>
    <phoneticPr fontId="4"/>
  </si>
  <si>
    <t>-</t>
    <phoneticPr fontId="4"/>
  </si>
  <si>
    <t xml:space="preserve">H19 </t>
    <phoneticPr fontId="4"/>
  </si>
  <si>
    <t>-</t>
    <phoneticPr fontId="4"/>
  </si>
  <si>
    <t>8-3</t>
    <phoneticPr fontId="4"/>
  </si>
  <si>
    <t>とりまとめ
担当課</t>
    <rPh sb="6" eb="8">
      <t>タントウ</t>
    </rPh>
    <rPh sb="8" eb="9">
      <t>カ</t>
    </rPh>
    <phoneticPr fontId="4"/>
  </si>
  <si>
    <t>研究企画開発部</t>
    <rPh sb="0" eb="2">
      <t>ケンキュウ</t>
    </rPh>
    <rPh sb="2" eb="4">
      <t>キカク</t>
    </rPh>
    <rPh sb="4" eb="7">
      <t>カイハツブ</t>
    </rPh>
    <phoneticPr fontId="4"/>
  </si>
  <si>
    <t>国際研究・協力部</t>
    <rPh sb="0" eb="2">
      <t>コクサイ</t>
    </rPh>
    <rPh sb="2" eb="4">
      <t>ケンキュウ</t>
    </rPh>
    <rPh sb="5" eb="7">
      <t>キョウリョク</t>
    </rPh>
    <rPh sb="7" eb="8">
      <t>ブ</t>
    </rPh>
    <phoneticPr fontId="4"/>
  </si>
  <si>
    <t>生涯学習推進課</t>
    <rPh sb="0" eb="2">
      <t>ショウガイ</t>
    </rPh>
    <rPh sb="2" eb="4">
      <t>ガクシュウ</t>
    </rPh>
    <rPh sb="4" eb="6">
      <t>スイシン</t>
    </rPh>
    <rPh sb="6" eb="7">
      <t>カ</t>
    </rPh>
    <phoneticPr fontId="4"/>
  </si>
  <si>
    <t>生涯学習推進課</t>
    <rPh sb="0" eb="2">
      <t>ショウガイ</t>
    </rPh>
    <rPh sb="2" eb="4">
      <t>ガクシュウ</t>
    </rPh>
    <rPh sb="4" eb="7">
      <t>スイシンカ</t>
    </rPh>
    <phoneticPr fontId="4"/>
  </si>
  <si>
    <t>生涯学習推進課</t>
  </si>
  <si>
    <t>生涯学習推進課</t>
    <rPh sb="0" eb="7">
      <t>ショウガイガクシュウスイシンカ</t>
    </rPh>
    <phoneticPr fontId="4"/>
  </si>
  <si>
    <t>社会教育実践研究センター</t>
    <rPh sb="0" eb="2">
      <t>シャカイ</t>
    </rPh>
    <rPh sb="2" eb="4">
      <t>キョウイク</t>
    </rPh>
    <rPh sb="4" eb="6">
      <t>ジッセン</t>
    </rPh>
    <rPh sb="6" eb="8">
      <t>ケンキュウ</t>
    </rPh>
    <phoneticPr fontId="4"/>
  </si>
  <si>
    <t>教育課程研究センター</t>
    <rPh sb="0" eb="2">
      <t>キョウイク</t>
    </rPh>
    <rPh sb="2" eb="4">
      <t>カテイ</t>
    </rPh>
    <rPh sb="4" eb="6">
      <t>ケンキュウ</t>
    </rPh>
    <phoneticPr fontId="4"/>
  </si>
  <si>
    <t>生徒指導・進路指導研究センター</t>
  </si>
  <si>
    <t>文教施設研究センター</t>
  </si>
  <si>
    <t>幼児教育研究センター</t>
  </si>
  <si>
    <t>施設企画課</t>
  </si>
  <si>
    <t>施設助成課</t>
    <rPh sb="0" eb="2">
      <t>シセツ</t>
    </rPh>
    <rPh sb="2" eb="4">
      <t>ジョセイ</t>
    </rPh>
    <rPh sb="4" eb="5">
      <t>カ</t>
    </rPh>
    <phoneticPr fontId="4"/>
  </si>
  <si>
    <t>計画課</t>
    <rPh sb="0" eb="2">
      <t>ケイカク</t>
    </rPh>
    <rPh sb="2" eb="3">
      <t>カ</t>
    </rPh>
    <phoneticPr fontId="4"/>
  </si>
  <si>
    <t>産業連携・地域支援課</t>
    <rPh sb="0" eb="2">
      <t>サンギョウ</t>
    </rPh>
    <rPh sb="2" eb="4">
      <t>レンケイ</t>
    </rPh>
    <rPh sb="5" eb="7">
      <t>チイキ</t>
    </rPh>
    <rPh sb="7" eb="10">
      <t>シエンカ</t>
    </rPh>
    <phoneticPr fontId="4"/>
  </si>
  <si>
    <t>人材政策課</t>
    <rPh sb="0" eb="2">
      <t>ジンザイ</t>
    </rPh>
    <rPh sb="2" eb="5">
      <t>セイサクカ</t>
    </rPh>
    <phoneticPr fontId="4"/>
  </si>
  <si>
    <t>企画評価課</t>
    <rPh sb="0" eb="2">
      <t>キカク</t>
    </rPh>
    <rPh sb="2" eb="4">
      <t>ヒョウカ</t>
    </rPh>
    <rPh sb="4" eb="5">
      <t>カ</t>
    </rPh>
    <phoneticPr fontId="4"/>
  </si>
  <si>
    <t>企画評価課</t>
    <rPh sb="0" eb="2">
      <t>キカク</t>
    </rPh>
    <rPh sb="2" eb="5">
      <t>ヒョウカカ</t>
    </rPh>
    <phoneticPr fontId="4"/>
  </si>
  <si>
    <t>NISTEP</t>
  </si>
  <si>
    <t>研究開発基盤課</t>
    <rPh sb="0" eb="7">
      <t>ケンキュウカイハツキバンカ</t>
    </rPh>
    <phoneticPr fontId="4"/>
  </si>
  <si>
    <t>参事官（地域振興担当）付</t>
    <rPh sb="0" eb="3">
      <t>サンジカン</t>
    </rPh>
    <rPh sb="4" eb="6">
      <t>チイキ</t>
    </rPh>
    <rPh sb="6" eb="8">
      <t>シンコウ</t>
    </rPh>
    <rPh sb="8" eb="10">
      <t>タントウ</t>
    </rPh>
    <rPh sb="11" eb="12">
      <t>ヅ</t>
    </rPh>
    <phoneticPr fontId="4"/>
  </si>
  <si>
    <t>健康スポーツ課</t>
    <rPh sb="0" eb="2">
      <t>ケンコウ</t>
    </rPh>
    <rPh sb="6" eb="7">
      <t>カ</t>
    </rPh>
    <phoneticPr fontId="4"/>
  </si>
  <si>
    <t>政策課</t>
    <rPh sb="0" eb="3">
      <t>セイサクカ</t>
    </rPh>
    <phoneticPr fontId="4"/>
  </si>
  <si>
    <t>参事官（地域振興担当）付</t>
    <rPh sb="0" eb="3">
      <t>サンジカン</t>
    </rPh>
    <rPh sb="4" eb="10">
      <t>チイキシンコウタントウ</t>
    </rPh>
    <rPh sb="11" eb="12">
      <t>ヅ</t>
    </rPh>
    <phoneticPr fontId="4"/>
  </si>
  <si>
    <t>参事官（民間スポーツ担当）付</t>
    <rPh sb="0" eb="3">
      <t>サンジカン</t>
    </rPh>
    <rPh sb="4" eb="6">
      <t>ミンカン</t>
    </rPh>
    <rPh sb="10" eb="12">
      <t>タントウ</t>
    </rPh>
    <rPh sb="13" eb="14">
      <t>ヅ</t>
    </rPh>
    <phoneticPr fontId="4"/>
  </si>
  <si>
    <t>国際課</t>
    <rPh sb="0" eb="2">
      <t>コクサイ</t>
    </rPh>
    <rPh sb="2" eb="3">
      <t>カ</t>
    </rPh>
    <phoneticPr fontId="4"/>
  </si>
  <si>
    <t>オリンピック・パラリンピック課</t>
    <rPh sb="14" eb="15">
      <t>カ</t>
    </rPh>
    <phoneticPr fontId="4"/>
  </si>
  <si>
    <t>競技スポーツ課</t>
    <rPh sb="0" eb="2">
      <t>キョウギ</t>
    </rPh>
    <rPh sb="6" eb="7">
      <t>カ</t>
    </rPh>
    <phoneticPr fontId="4"/>
  </si>
  <si>
    <t>研究開発基盤課</t>
    <rPh sb="0" eb="2">
      <t>ケンキュウ</t>
    </rPh>
    <rPh sb="2" eb="4">
      <t>カイハツ</t>
    </rPh>
    <rPh sb="4" eb="7">
      <t>キバンカ</t>
    </rPh>
    <phoneticPr fontId="4"/>
  </si>
  <si>
    <t>大臣官房政策課</t>
    <rPh sb="0" eb="2">
      <t>ダイジン</t>
    </rPh>
    <rPh sb="2" eb="4">
      <t>カンボウ</t>
    </rPh>
    <rPh sb="4" eb="6">
      <t>セイサク</t>
    </rPh>
    <rPh sb="6" eb="7">
      <t>カ</t>
    </rPh>
    <phoneticPr fontId="4"/>
  </si>
  <si>
    <t>日本芸術院</t>
    <rPh sb="0" eb="5">
      <t>ニホンゲイジュツイン</t>
    </rPh>
    <phoneticPr fontId="4"/>
  </si>
  <si>
    <t>大学振興課</t>
    <rPh sb="0" eb="2">
      <t>ダイガク</t>
    </rPh>
    <rPh sb="2" eb="4">
      <t>シンコウ</t>
    </rPh>
    <rPh sb="4" eb="5">
      <t>カ</t>
    </rPh>
    <phoneticPr fontId="4"/>
  </si>
  <si>
    <t>専門教育課</t>
    <rPh sb="0" eb="2">
      <t>センモン</t>
    </rPh>
    <rPh sb="2" eb="4">
      <t>キョウイク</t>
    </rPh>
    <rPh sb="4" eb="5">
      <t>カ</t>
    </rPh>
    <phoneticPr fontId="4"/>
  </si>
  <si>
    <t>学生・留学生課</t>
    <rPh sb="0" eb="2">
      <t>ガクセイ</t>
    </rPh>
    <rPh sb="3" eb="6">
      <t>リュウガクセイ</t>
    </rPh>
    <rPh sb="6" eb="7">
      <t>カ</t>
    </rPh>
    <phoneticPr fontId="4"/>
  </si>
  <si>
    <t>医学教育課</t>
    <rPh sb="0" eb="2">
      <t>イガク</t>
    </rPh>
    <rPh sb="2" eb="4">
      <t>キョウイク</t>
    </rPh>
    <rPh sb="4" eb="5">
      <t>カ</t>
    </rPh>
    <phoneticPr fontId="4"/>
  </si>
  <si>
    <t>高等教育企画課</t>
    <rPh sb="0" eb="2">
      <t>コウトウ</t>
    </rPh>
    <rPh sb="2" eb="4">
      <t>キョウイク</t>
    </rPh>
    <rPh sb="4" eb="7">
      <t>キカクカ</t>
    </rPh>
    <phoneticPr fontId="4"/>
  </si>
  <si>
    <t>国立大学法人支援課</t>
    <rPh sb="0" eb="2">
      <t>コクリツ</t>
    </rPh>
    <rPh sb="2" eb="4">
      <t>ダイガク</t>
    </rPh>
    <rPh sb="4" eb="6">
      <t>ホウジン</t>
    </rPh>
    <rPh sb="6" eb="8">
      <t>シエン</t>
    </rPh>
    <rPh sb="8" eb="9">
      <t>カ</t>
    </rPh>
    <phoneticPr fontId="4"/>
  </si>
  <si>
    <t>高等教育企画課（企画係・放送大学係）</t>
    <rPh sb="0" eb="2">
      <t>コウトウ</t>
    </rPh>
    <rPh sb="2" eb="4">
      <t>キョウイク</t>
    </rPh>
    <rPh sb="4" eb="7">
      <t>キカクカ</t>
    </rPh>
    <rPh sb="8" eb="10">
      <t>キカク</t>
    </rPh>
    <rPh sb="10" eb="11">
      <t>カカリ</t>
    </rPh>
    <rPh sb="12" eb="14">
      <t>ホウソウ</t>
    </rPh>
    <rPh sb="14" eb="16">
      <t>ダイガク</t>
    </rPh>
    <rPh sb="16" eb="17">
      <t>カカリ</t>
    </rPh>
    <phoneticPr fontId="4"/>
  </si>
  <si>
    <t>私学行政課</t>
    <rPh sb="0" eb="2">
      <t>シガク</t>
    </rPh>
    <rPh sb="2" eb="4">
      <t>ギョウセイ</t>
    </rPh>
    <rPh sb="4" eb="5">
      <t>カ</t>
    </rPh>
    <phoneticPr fontId="4"/>
  </si>
  <si>
    <t>私学助成課</t>
    <rPh sb="0" eb="2">
      <t>シガク</t>
    </rPh>
    <rPh sb="2" eb="4">
      <t>ジョセイ</t>
    </rPh>
    <rPh sb="4" eb="5">
      <t>カ</t>
    </rPh>
    <phoneticPr fontId="4"/>
  </si>
  <si>
    <t>海洋地球課</t>
    <rPh sb="0" eb="2">
      <t>カイヨウ</t>
    </rPh>
    <rPh sb="2" eb="4">
      <t>チキュウ</t>
    </rPh>
    <rPh sb="4" eb="5">
      <t>カ</t>
    </rPh>
    <phoneticPr fontId="4"/>
  </si>
  <si>
    <t>環境エネルギー課</t>
    <rPh sb="0" eb="2">
      <t>カンキョウ</t>
    </rPh>
    <rPh sb="7" eb="8">
      <t>カ</t>
    </rPh>
    <phoneticPr fontId="4"/>
  </si>
  <si>
    <t>宇宙開発利用課</t>
    <rPh sb="0" eb="2">
      <t>ウチュウ</t>
    </rPh>
    <rPh sb="2" eb="4">
      <t>カイハツ</t>
    </rPh>
    <rPh sb="4" eb="6">
      <t>リヨウ</t>
    </rPh>
    <rPh sb="6" eb="7">
      <t>カ</t>
    </rPh>
    <phoneticPr fontId="4"/>
  </si>
  <si>
    <t>地震・防災研究課</t>
    <rPh sb="0" eb="2">
      <t>ジシン</t>
    </rPh>
    <rPh sb="3" eb="5">
      <t>ボウサイ</t>
    </rPh>
    <rPh sb="5" eb="7">
      <t>ケンキュウ</t>
    </rPh>
    <rPh sb="7" eb="8">
      <t>カ</t>
    </rPh>
    <phoneticPr fontId="4"/>
  </si>
  <si>
    <t>研究開発戦略官（核融合・原子力国際協力担当）付</t>
    <rPh sb="0" eb="2">
      <t>ケンキュウ</t>
    </rPh>
    <rPh sb="2" eb="4">
      <t>カイハツ</t>
    </rPh>
    <rPh sb="4" eb="6">
      <t>センリャク</t>
    </rPh>
    <rPh sb="6" eb="7">
      <t>カン</t>
    </rPh>
    <rPh sb="8" eb="11">
      <t>カクユウゴウ</t>
    </rPh>
    <rPh sb="12" eb="15">
      <t>ゲンシリョク</t>
    </rPh>
    <rPh sb="15" eb="17">
      <t>コクサイ</t>
    </rPh>
    <rPh sb="17" eb="19">
      <t>キョウリョク</t>
    </rPh>
    <rPh sb="19" eb="21">
      <t>タントウ</t>
    </rPh>
    <rPh sb="22" eb="23">
      <t>ツキ</t>
    </rPh>
    <phoneticPr fontId="4"/>
  </si>
  <si>
    <t>原子力課</t>
    <rPh sb="0" eb="3">
      <t>ゲンシリョク</t>
    </rPh>
    <rPh sb="3" eb="4">
      <t>カ</t>
    </rPh>
    <phoneticPr fontId="4"/>
  </si>
  <si>
    <t>参事官（情報担当）</t>
    <rPh sb="0" eb="3">
      <t>サンジカン</t>
    </rPh>
    <rPh sb="4" eb="6">
      <t>ジョウホウ</t>
    </rPh>
    <rPh sb="6" eb="8">
      <t>タントウ</t>
    </rPh>
    <phoneticPr fontId="4"/>
  </si>
  <si>
    <t>学術機関課</t>
    <rPh sb="0" eb="5">
      <t>ガクジュツキカンカ</t>
    </rPh>
    <phoneticPr fontId="4"/>
  </si>
  <si>
    <t>基礎研究振興課</t>
    <rPh sb="0" eb="2">
      <t>キソ</t>
    </rPh>
    <rPh sb="2" eb="4">
      <t>ケンキュウ</t>
    </rPh>
    <rPh sb="4" eb="6">
      <t>シンコウ</t>
    </rPh>
    <rPh sb="6" eb="7">
      <t>カ</t>
    </rPh>
    <phoneticPr fontId="4"/>
  </si>
  <si>
    <t>振興企画課</t>
    <rPh sb="0" eb="5">
      <t>シンコウキカクカ</t>
    </rPh>
    <phoneticPr fontId="4"/>
  </si>
  <si>
    <t>学術機関課</t>
    <rPh sb="0" eb="2">
      <t>ガクジュツ</t>
    </rPh>
    <rPh sb="2" eb="4">
      <t>キカン</t>
    </rPh>
    <rPh sb="4" eb="5">
      <t>カ</t>
    </rPh>
    <phoneticPr fontId="4"/>
  </si>
  <si>
    <t>学術企画室</t>
    <rPh sb="0" eb="2">
      <t>ガクジュツ</t>
    </rPh>
    <rPh sb="2" eb="5">
      <t>キカクシツ</t>
    </rPh>
    <phoneticPr fontId="4"/>
  </si>
  <si>
    <t>学術基盤整備室</t>
    <rPh sb="0" eb="2">
      <t>ガクジュツ</t>
    </rPh>
    <rPh sb="2" eb="4">
      <t>キバン</t>
    </rPh>
    <rPh sb="4" eb="6">
      <t>セイビ</t>
    </rPh>
    <rPh sb="6" eb="7">
      <t>シツ</t>
    </rPh>
    <phoneticPr fontId="4"/>
  </si>
  <si>
    <t>学術研究助成課</t>
    <rPh sb="0" eb="7">
      <t>ガクジュツケンキュウジョセイカ</t>
    </rPh>
    <phoneticPr fontId="4"/>
  </si>
  <si>
    <t>基礎研究振興課</t>
    <rPh sb="0" eb="7">
      <t>キソケンキュウシンコウカ</t>
    </rPh>
    <phoneticPr fontId="4"/>
  </si>
  <si>
    <t>参事官（ナノテクノロジー・物質・材料担当）</t>
    <rPh sb="0" eb="3">
      <t>サンジカン</t>
    </rPh>
    <rPh sb="13" eb="15">
      <t>ブッシツ</t>
    </rPh>
    <rPh sb="16" eb="18">
      <t>ザイリョウ</t>
    </rPh>
    <rPh sb="18" eb="20">
      <t>タントウ</t>
    </rPh>
    <phoneticPr fontId="4"/>
  </si>
  <si>
    <t>基礎研究振興課</t>
    <rPh sb="0" eb="2">
      <t>キソ</t>
    </rPh>
    <rPh sb="2" eb="7">
      <t>ケンキュウシンコウカ</t>
    </rPh>
    <phoneticPr fontId="4"/>
  </si>
  <si>
    <t>参事官（ナノテクノロジー・物質・材料担当）</t>
  </si>
  <si>
    <t>ライフサイエンス課</t>
    <rPh sb="8" eb="9">
      <t>カ</t>
    </rPh>
    <phoneticPr fontId="4"/>
  </si>
  <si>
    <t>教育課程課</t>
    <rPh sb="0" eb="2">
      <t>キョウイク</t>
    </rPh>
    <rPh sb="2" eb="5">
      <t>カテイカ</t>
    </rPh>
    <phoneticPr fontId="4"/>
  </si>
  <si>
    <t>教科書課</t>
    <rPh sb="0" eb="4">
      <t>キョウカショカ</t>
    </rPh>
    <phoneticPr fontId="4"/>
  </si>
  <si>
    <t>児童生徒課</t>
    <rPh sb="0" eb="2">
      <t>ジドウ</t>
    </rPh>
    <rPh sb="2" eb="5">
      <t>セイトカ</t>
    </rPh>
    <phoneticPr fontId="4"/>
  </si>
  <si>
    <t>初等中等教育企画課</t>
    <rPh sb="0" eb="2">
      <t>ショトウ</t>
    </rPh>
    <rPh sb="2" eb="4">
      <t>チュウトウ</t>
    </rPh>
    <rPh sb="4" eb="6">
      <t>キョウイク</t>
    </rPh>
    <rPh sb="6" eb="9">
      <t>キカクカ</t>
    </rPh>
    <phoneticPr fontId="4"/>
  </si>
  <si>
    <t>財務課</t>
    <rPh sb="0" eb="3">
      <t>ザイムカ</t>
    </rPh>
    <phoneticPr fontId="4"/>
  </si>
  <si>
    <t>健康教育・食育課</t>
    <rPh sb="0" eb="2">
      <t>ケンコウ</t>
    </rPh>
    <rPh sb="2" eb="4">
      <t>キョウイク</t>
    </rPh>
    <rPh sb="5" eb="8">
      <t>ショクイクカ</t>
    </rPh>
    <phoneticPr fontId="4"/>
  </si>
  <si>
    <t>財務課</t>
    <rPh sb="0" eb="2">
      <t>ザイム</t>
    </rPh>
    <rPh sb="2" eb="3">
      <t>カ</t>
    </rPh>
    <phoneticPr fontId="4"/>
  </si>
  <si>
    <t>幼児教育課</t>
    <rPh sb="0" eb="2">
      <t>ヨウジ</t>
    </rPh>
    <rPh sb="2" eb="5">
      <t>キョウイクカ</t>
    </rPh>
    <phoneticPr fontId="4"/>
  </si>
  <si>
    <t>特別支援教育課</t>
    <rPh sb="0" eb="2">
      <t>トクベツ</t>
    </rPh>
    <rPh sb="2" eb="4">
      <t>シエン</t>
    </rPh>
    <rPh sb="4" eb="7">
      <t>キョウイクカ</t>
    </rPh>
    <phoneticPr fontId="4"/>
  </si>
  <si>
    <t>幼児教育課</t>
    <rPh sb="0" eb="2">
      <t>ヨウジ</t>
    </rPh>
    <rPh sb="2" eb="4">
      <t>キョウイク</t>
    </rPh>
    <rPh sb="4" eb="5">
      <t>カ</t>
    </rPh>
    <phoneticPr fontId="4"/>
  </si>
  <si>
    <t>行革推進会議</t>
    <rPh sb="0" eb="2">
      <t>ギョウカク</t>
    </rPh>
    <rPh sb="2" eb="4">
      <t>スイシン</t>
    </rPh>
    <rPh sb="4" eb="6">
      <t>カイギ</t>
    </rPh>
    <phoneticPr fontId="4"/>
  </si>
  <si>
    <t>継続の是非</t>
    <rPh sb="0" eb="2">
      <t>ケイゾク</t>
    </rPh>
    <rPh sb="3" eb="5">
      <t>ゼヒ</t>
    </rPh>
    <phoneticPr fontId="4"/>
  </si>
  <si>
    <t>その他</t>
    <rPh sb="2" eb="3">
      <t>タ</t>
    </rPh>
    <phoneticPr fontId="4"/>
  </si>
  <si>
    <t>平成２７年度対象</t>
    <rPh sb="0" eb="2">
      <t>ヘイセイ</t>
    </rPh>
    <rPh sb="4" eb="6">
      <t>ネンド</t>
    </rPh>
    <rPh sb="6" eb="8">
      <t>タイショウ</t>
    </rPh>
    <phoneticPr fontId="4"/>
  </si>
  <si>
    <t>平成２８年度対象</t>
    <rPh sb="0" eb="2">
      <t>ヘイセイ</t>
    </rPh>
    <rPh sb="4" eb="6">
      <t>ネンド</t>
    </rPh>
    <rPh sb="6" eb="8">
      <t>タイショウ</t>
    </rPh>
    <phoneticPr fontId="4"/>
  </si>
  <si>
    <t>平成２９年度対象</t>
    <rPh sb="0" eb="2">
      <t>ヘイセイ</t>
    </rPh>
    <rPh sb="4" eb="6">
      <t>ネンド</t>
    </rPh>
    <rPh sb="6" eb="8">
      <t>タイショウ</t>
    </rPh>
    <phoneticPr fontId="4"/>
  </si>
  <si>
    <t xml:space="preserve">最終実施年度 </t>
  </si>
  <si>
    <t>「大学入学共通テスト」準備事業</t>
    <rPh sb="1" eb="3">
      <t>ダイガク</t>
    </rPh>
    <rPh sb="3" eb="5">
      <t>ニュウガク</t>
    </rPh>
    <rPh sb="5" eb="7">
      <t>キョウツウ</t>
    </rPh>
    <rPh sb="11" eb="13">
      <t>ジュンビ</t>
    </rPh>
    <rPh sb="13" eb="15">
      <t>ジギョウ</t>
    </rPh>
    <phoneticPr fontId="12"/>
  </si>
  <si>
    <t>家庭教育支援推進事業</t>
    <rPh sb="6" eb="8">
      <t>スイシン</t>
    </rPh>
    <phoneticPr fontId="4"/>
  </si>
  <si>
    <t>AIP:人工知能/ビッグデータ/IoT/サイバーセキュリティ統合プロジェクト（次世代人工知能技術等研究開発拠点形成事業費補助金）</t>
    <rPh sb="39" eb="42">
      <t>ジセダイ</t>
    </rPh>
    <rPh sb="42" eb="44">
      <t>ジンコウ</t>
    </rPh>
    <rPh sb="44" eb="46">
      <t>チノウ</t>
    </rPh>
    <rPh sb="46" eb="49">
      <t>ギジュツナド</t>
    </rPh>
    <rPh sb="49" eb="51">
      <t>ケンキュウ</t>
    </rPh>
    <rPh sb="51" eb="53">
      <t>カイハツ</t>
    </rPh>
    <rPh sb="53" eb="55">
      <t>キョテン</t>
    </rPh>
    <rPh sb="55" eb="57">
      <t>ケイセイ</t>
    </rPh>
    <rPh sb="57" eb="60">
      <t>ジギョウヒ</t>
    </rPh>
    <rPh sb="60" eb="63">
      <t>ホジョキン</t>
    </rPh>
    <phoneticPr fontId="4"/>
  </si>
  <si>
    <t>劇場・音楽堂等機能強化推進事業</t>
    <rPh sb="0" eb="2">
      <t>ゲキジョウ</t>
    </rPh>
    <rPh sb="3" eb="6">
      <t>オンガクドウ</t>
    </rPh>
    <rPh sb="6" eb="7">
      <t>トウ</t>
    </rPh>
    <rPh sb="7" eb="9">
      <t>キノウ</t>
    </rPh>
    <rPh sb="13" eb="15">
      <t>ジギョウ</t>
    </rPh>
    <phoneticPr fontId="16"/>
  </si>
  <si>
    <t>文化芸術創造拠点形成事業</t>
    <rPh sb="0" eb="2">
      <t>ブンカ</t>
    </rPh>
    <rPh sb="2" eb="4">
      <t>ゲイジュツ</t>
    </rPh>
    <rPh sb="4" eb="6">
      <t>ソウゾウ</t>
    </rPh>
    <rPh sb="6" eb="8">
      <t>キョテン</t>
    </rPh>
    <rPh sb="8" eb="10">
      <t>ケイセイ</t>
    </rPh>
    <rPh sb="10" eb="12">
      <t>ジギョウ</t>
    </rPh>
    <phoneticPr fontId="16"/>
  </si>
  <si>
    <t>H25</t>
    <phoneticPr fontId="4"/>
  </si>
  <si>
    <t>専修学校による地域産業中核的人材養成事業</t>
    <phoneticPr fontId="4"/>
  </si>
  <si>
    <t>青少年を取り巻く有害環境対策の推進</t>
    <phoneticPr fontId="4"/>
  </si>
  <si>
    <t>国際成人力調査</t>
    <phoneticPr fontId="4"/>
  </si>
  <si>
    <t>国際研究協力経費</t>
    <phoneticPr fontId="4"/>
  </si>
  <si>
    <t>全国学力・学習状況調査の実施</t>
    <phoneticPr fontId="4"/>
  </si>
  <si>
    <t>環境教育の実践普及</t>
    <phoneticPr fontId="4"/>
  </si>
  <si>
    <t>スーパー・プロフェッショナル・ハイスクール</t>
    <phoneticPr fontId="4"/>
  </si>
  <si>
    <t>海外子女教育推進体制の整備</t>
    <phoneticPr fontId="4"/>
  </si>
  <si>
    <t>社会的課題対応型科学技術に係る調査研究</t>
    <phoneticPr fontId="4"/>
  </si>
  <si>
    <t>文教施設に関する整備指針等の策定</t>
    <phoneticPr fontId="4"/>
  </si>
  <si>
    <t>文化功労者年金の支給に必要な経費</t>
    <phoneticPr fontId="4"/>
  </si>
  <si>
    <t>研究開発管理システム運営</t>
    <phoneticPr fontId="4"/>
  </si>
  <si>
    <t>国際教育交流事業の振興</t>
    <phoneticPr fontId="4"/>
  </si>
  <si>
    <t>ＯＥＣＤ／ＣＥＲＩ分担金</t>
    <phoneticPr fontId="4"/>
  </si>
  <si>
    <t>日本ユネスコ国内委員会運営</t>
    <phoneticPr fontId="4"/>
  </si>
  <si>
    <t>政策研究機能高度化推進経費</t>
    <phoneticPr fontId="4"/>
  </si>
  <si>
    <t>文教施設研究センター</t>
    <phoneticPr fontId="4"/>
  </si>
  <si>
    <t>イノベーション創出のメカニズムに係る基盤的研究</t>
    <phoneticPr fontId="4"/>
  </si>
  <si>
    <t>地方教育費及び行政の実態調査</t>
    <phoneticPr fontId="4"/>
  </si>
  <si>
    <t>外国教育事情等調査</t>
    <phoneticPr fontId="4"/>
  </si>
  <si>
    <t>政府統計共同利用システムの整備</t>
    <phoneticPr fontId="4"/>
  </si>
  <si>
    <t>学校から社会・職業への移行に係る縦断調査</t>
    <phoneticPr fontId="4"/>
  </si>
  <si>
    <t>高等学校卒業程度認定試験等</t>
    <phoneticPr fontId="4"/>
  </si>
  <si>
    <t>放送大学学園補助</t>
    <phoneticPr fontId="4"/>
  </si>
  <si>
    <t>職業実践専門課程等を通じた専修学校の質保証・向上の推進</t>
    <phoneticPr fontId="4"/>
  </si>
  <si>
    <t>教育用コンテンツ奨励事業</t>
    <phoneticPr fontId="4"/>
  </si>
  <si>
    <t>教育課程の基準の改善</t>
    <phoneticPr fontId="4"/>
  </si>
  <si>
    <t>教科書の検定調査発行供給等</t>
    <phoneticPr fontId="4"/>
  </si>
  <si>
    <t>産業教育総合推進事業</t>
    <phoneticPr fontId="4"/>
  </si>
  <si>
    <t>産業教育設備費補助</t>
    <phoneticPr fontId="4"/>
  </si>
  <si>
    <t>スーパーグローバルハイスクール</t>
    <phoneticPr fontId="4"/>
  </si>
  <si>
    <t>司書教諭及び学校司書の資質の向上等を通じた学校図書館改革</t>
    <phoneticPr fontId="4"/>
  </si>
  <si>
    <t>人権教育開発事業</t>
    <phoneticPr fontId="4"/>
  </si>
  <si>
    <t>いじめ対策・不登校支援等総合推進事業</t>
    <phoneticPr fontId="12"/>
  </si>
  <si>
    <t>我が国の伝統・文化教育の充実に係る調査研究</t>
    <phoneticPr fontId="4"/>
  </si>
  <si>
    <t>災害共済給付事業</t>
    <phoneticPr fontId="4"/>
  </si>
  <si>
    <t>地方教育行政推進事業</t>
    <phoneticPr fontId="4"/>
  </si>
  <si>
    <t>全国優秀教員顕彰事業</t>
    <phoneticPr fontId="4"/>
  </si>
  <si>
    <t>公立学校共済組合普及指導監査等</t>
    <phoneticPr fontId="4"/>
  </si>
  <si>
    <t>義務教育費国庫負担金及び標準法実施等</t>
    <phoneticPr fontId="4"/>
  </si>
  <si>
    <t>帰国・外国人児童生徒等教育の推進</t>
    <phoneticPr fontId="4"/>
  </si>
  <si>
    <t>私立大学等研究設備整備等</t>
    <phoneticPr fontId="4"/>
  </si>
  <si>
    <t>私立高等学校等経常費助成費等補助</t>
    <phoneticPr fontId="4"/>
  </si>
  <si>
    <t>私立学校施設高度化推進事業費補助</t>
    <phoneticPr fontId="4"/>
  </si>
  <si>
    <t>私立学校教育研究装置等施設整備費補助</t>
    <phoneticPr fontId="4"/>
  </si>
  <si>
    <t>国費外国人留学生制度</t>
    <phoneticPr fontId="4"/>
  </si>
  <si>
    <t>研究交流促進事業の推進</t>
    <phoneticPr fontId="4"/>
  </si>
  <si>
    <t>ＯＥＣＤ／ＧＳＦ分担金</t>
    <phoneticPr fontId="4"/>
  </si>
  <si>
    <t>科学技術国際活動の推進</t>
    <phoneticPr fontId="4"/>
  </si>
  <si>
    <t>研究及び開発の向上に関する評価環境の戦略的構築</t>
    <phoneticPr fontId="4"/>
  </si>
  <si>
    <t>科学技術イノベーション政策における政策のための科学の推進</t>
    <phoneticPr fontId="4"/>
  </si>
  <si>
    <t>国立研究開発法人量子科学技術研究開発機構運営費交付金に必要な経費</t>
    <phoneticPr fontId="4"/>
  </si>
  <si>
    <t>国立大学法人における先端研究の推進</t>
    <phoneticPr fontId="4"/>
  </si>
  <si>
    <t>競争的資金調整経費</t>
    <phoneticPr fontId="4"/>
  </si>
  <si>
    <t>科学技術分野の文部科学大臣表彰</t>
    <phoneticPr fontId="4"/>
  </si>
  <si>
    <t>科学官の運営等</t>
    <phoneticPr fontId="4"/>
  </si>
  <si>
    <t>特色ある共同研究拠点の整備の推進事業</t>
    <phoneticPr fontId="4"/>
  </si>
  <si>
    <t>ナノテクノロジー・材料科学技術の戦略的研究開発・基盤整備</t>
    <phoneticPr fontId="4"/>
  </si>
  <si>
    <t>数学アドバンストイノベーションプラットフォーム</t>
    <phoneticPr fontId="4"/>
  </si>
  <si>
    <t>ライフサイエンス研究開発推進経費</t>
    <phoneticPr fontId="4"/>
  </si>
  <si>
    <t>環境分野の研究開発の推進</t>
    <phoneticPr fontId="4"/>
  </si>
  <si>
    <t>国際熱核融合実験炉計画の推進に必要な経費</t>
    <phoneticPr fontId="4"/>
  </si>
  <si>
    <t>核融合分野の研究開発推進事務</t>
    <phoneticPr fontId="4"/>
  </si>
  <si>
    <t>地震調査研究推進本部</t>
    <phoneticPr fontId="4"/>
  </si>
  <si>
    <t>国際宇宙ステーション開発に必要な経費</t>
    <phoneticPr fontId="4"/>
  </si>
  <si>
    <t>宇宙・航空分野の戦略的研究開発・国際展開の推進</t>
    <phoneticPr fontId="4"/>
  </si>
  <si>
    <t>国際原子力人材育成イニシアティブ</t>
    <phoneticPr fontId="4"/>
  </si>
  <si>
    <t>南極地域観測事業に必要な経費</t>
    <phoneticPr fontId="4"/>
  </si>
  <si>
    <t>国立研究開発法人日本原子力研究開発機構運営費交付金に必要な経費</t>
    <rPh sb="26" eb="28">
      <t>ヒツヨウ</t>
    </rPh>
    <rPh sb="29" eb="31">
      <t>ケイヒ</t>
    </rPh>
    <phoneticPr fontId="16"/>
  </si>
  <si>
    <t>生涯スポーツ振興事業</t>
    <phoneticPr fontId="4"/>
  </si>
  <si>
    <t>日本武道館補助</t>
    <phoneticPr fontId="4"/>
  </si>
  <si>
    <t>スポーツ国際展開基盤形成事業</t>
    <phoneticPr fontId="16"/>
  </si>
  <si>
    <t>Specialプロジェクト2020</t>
    <phoneticPr fontId="4"/>
  </si>
  <si>
    <t>スポーツ研究イノベーション拠点形成プロジェクト</t>
    <phoneticPr fontId="4"/>
  </si>
  <si>
    <t>国民体育大会開催事業</t>
    <phoneticPr fontId="4"/>
  </si>
  <si>
    <t>ナショナルトレーニングセンターの拡充整備</t>
    <phoneticPr fontId="4"/>
  </si>
  <si>
    <t>スポーツ仲裁活動推進事業</t>
    <phoneticPr fontId="4"/>
  </si>
  <si>
    <t>ドーピング防止活動推進事業</t>
    <phoneticPr fontId="4"/>
  </si>
  <si>
    <t>世界ドーピング防止機構等関係経費</t>
    <phoneticPr fontId="4"/>
  </si>
  <si>
    <t>世界ドーピング防止機構拠出金</t>
    <phoneticPr fontId="4"/>
  </si>
  <si>
    <t>芸術祭・芸術選奨</t>
    <phoneticPr fontId="4"/>
  </si>
  <si>
    <t>国民文化祭</t>
    <phoneticPr fontId="4"/>
  </si>
  <si>
    <t>全国高等学校総合文化祭</t>
    <phoneticPr fontId="4"/>
  </si>
  <si>
    <t>日本芸術院会員年金の支給等に必要な経費</t>
    <phoneticPr fontId="4"/>
  </si>
  <si>
    <t>文化財保護共通費</t>
    <phoneticPr fontId="4"/>
  </si>
  <si>
    <t>有形文化財</t>
    <phoneticPr fontId="4"/>
  </si>
  <si>
    <t>無形文化財</t>
    <phoneticPr fontId="4"/>
  </si>
  <si>
    <t>文化財保護対策の検討等</t>
    <phoneticPr fontId="4"/>
  </si>
  <si>
    <t>鑑賞・体験機会等充実のための事業推進</t>
    <phoneticPr fontId="4"/>
  </si>
  <si>
    <t>アイヌ関連施策の推進</t>
    <phoneticPr fontId="4"/>
  </si>
  <si>
    <t>国宝重要文化財等の買上げ</t>
    <phoneticPr fontId="4"/>
  </si>
  <si>
    <t>模写模造</t>
    <phoneticPr fontId="4"/>
  </si>
  <si>
    <t>文化財管理及び保存活用等</t>
    <phoneticPr fontId="4"/>
  </si>
  <si>
    <t>史跡等の買上げ</t>
    <phoneticPr fontId="4"/>
  </si>
  <si>
    <t>平城及び飛鳥・藤原宮跡等の買上</t>
    <phoneticPr fontId="4"/>
  </si>
  <si>
    <t>文化芸術の海外発信拠点形成事業</t>
    <phoneticPr fontId="4"/>
  </si>
  <si>
    <t>国際文化交流・協力推進事業</t>
    <phoneticPr fontId="4"/>
  </si>
  <si>
    <t>文化財の国際協力の推進</t>
    <phoneticPr fontId="4"/>
  </si>
  <si>
    <t>文化政策企画立案</t>
    <phoneticPr fontId="4"/>
  </si>
  <si>
    <t>文化芸術創造都市の推進</t>
    <phoneticPr fontId="4"/>
  </si>
  <si>
    <t>著作権行政の充実</t>
    <phoneticPr fontId="4"/>
  </si>
  <si>
    <t>国語施策の充実</t>
    <phoneticPr fontId="4"/>
  </si>
  <si>
    <t>外国人に対する日本語教育の推進</t>
    <phoneticPr fontId="4"/>
  </si>
  <si>
    <t>宗務行政の推進</t>
    <phoneticPr fontId="4"/>
  </si>
  <si>
    <t>近現代建築資料等の収集・保存</t>
    <phoneticPr fontId="4"/>
  </si>
  <si>
    <t>国立研究開発法人日本原子力研究開発機構設備整備費</t>
    <rPh sb="0" eb="8">
      <t>コクリツケンキュウカイハツホウジン</t>
    </rPh>
    <rPh sb="8" eb="10">
      <t>ニホン</t>
    </rPh>
    <rPh sb="10" eb="13">
      <t>ゲンシリョク</t>
    </rPh>
    <rPh sb="13" eb="15">
      <t>ケンキュウ</t>
    </rPh>
    <rPh sb="15" eb="17">
      <t>カイハツ</t>
    </rPh>
    <rPh sb="17" eb="19">
      <t>キコウ</t>
    </rPh>
    <rPh sb="19" eb="21">
      <t>セツビ</t>
    </rPh>
    <rPh sb="21" eb="24">
      <t>セイビヒ</t>
    </rPh>
    <phoneticPr fontId="16"/>
  </si>
  <si>
    <t>会計区分</t>
    <phoneticPr fontId="4"/>
  </si>
  <si>
    <t>項・事項</t>
    <phoneticPr fontId="4"/>
  </si>
  <si>
    <t>ＥＢＰＭをはじめとした統計改革を推進するための調査研究</t>
    <rPh sb="11" eb="13">
      <t>トウケイ</t>
    </rPh>
    <rPh sb="13" eb="15">
      <t>カイカク</t>
    </rPh>
    <rPh sb="16" eb="18">
      <t>スイシン</t>
    </rPh>
    <rPh sb="23" eb="25">
      <t>チョウサ</t>
    </rPh>
    <rPh sb="25" eb="27">
      <t>ケンキュウ</t>
    </rPh>
    <phoneticPr fontId="4"/>
  </si>
  <si>
    <t>専修学校リカレント教育総合推進プロジェクト</t>
    <rPh sb="0" eb="2">
      <t>センシュウ</t>
    </rPh>
    <rPh sb="2" eb="4">
      <t>ガッコウ</t>
    </rPh>
    <rPh sb="9" eb="11">
      <t>キョウイク</t>
    </rPh>
    <rPh sb="11" eb="13">
      <t>ソウゴウ</t>
    </rPh>
    <rPh sb="13" eb="15">
      <t>スイシン</t>
    </rPh>
    <phoneticPr fontId="4"/>
  </si>
  <si>
    <t>学びを通じたステップアップ支援促進事業</t>
  </si>
  <si>
    <t>学びを通じた社会参画の推進に関する実証研究事業</t>
    <rPh sb="0" eb="1">
      <t>マナ</t>
    </rPh>
    <rPh sb="3" eb="4">
      <t>ツウ</t>
    </rPh>
    <rPh sb="6" eb="10">
      <t>シャカイサンカク</t>
    </rPh>
    <rPh sb="11" eb="13">
      <t>スイシン</t>
    </rPh>
    <rPh sb="14" eb="15">
      <t>カン</t>
    </rPh>
    <rPh sb="17" eb="19">
      <t>ジッショウ</t>
    </rPh>
    <rPh sb="19" eb="21">
      <t>ケンキュウ</t>
    </rPh>
    <rPh sb="21" eb="23">
      <t>ジギョウ</t>
    </rPh>
    <phoneticPr fontId="4"/>
  </si>
  <si>
    <t>初等中等教育局</t>
    <rPh sb="0" eb="2">
      <t>ショトウ</t>
    </rPh>
    <rPh sb="2" eb="4">
      <t>チュウトウ</t>
    </rPh>
    <rPh sb="4" eb="7">
      <t>キョウイクキョク</t>
    </rPh>
    <phoneticPr fontId="4"/>
  </si>
  <si>
    <t>教育課程課</t>
    <rPh sb="0" eb="2">
      <t>キョウイク</t>
    </rPh>
    <rPh sb="2" eb="4">
      <t>カテイ</t>
    </rPh>
    <rPh sb="4" eb="5">
      <t>カ</t>
    </rPh>
    <phoneticPr fontId="4"/>
  </si>
  <si>
    <t>地域との協働による高等学校教育改革推進事業</t>
    <rPh sb="0" eb="2">
      <t>チイキ</t>
    </rPh>
    <rPh sb="4" eb="6">
      <t>キョウドウ</t>
    </rPh>
    <rPh sb="9" eb="11">
      <t>コウトウ</t>
    </rPh>
    <rPh sb="11" eb="13">
      <t>ガッコウ</t>
    </rPh>
    <rPh sb="13" eb="15">
      <t>キョウイク</t>
    </rPh>
    <rPh sb="15" eb="17">
      <t>カイカク</t>
    </rPh>
    <rPh sb="17" eb="19">
      <t>スイシン</t>
    </rPh>
    <rPh sb="19" eb="21">
      <t>ジギョウ</t>
    </rPh>
    <phoneticPr fontId="4"/>
  </si>
  <si>
    <t>WWL(ワールド・ワイド・ラーニング）コンソーシアム構築支援事業</t>
    <rPh sb="26" eb="28">
      <t>コウチク</t>
    </rPh>
    <rPh sb="28" eb="30">
      <t>シエン</t>
    </rPh>
    <rPh sb="30" eb="32">
      <t>ジギョウ</t>
    </rPh>
    <phoneticPr fontId="4"/>
  </si>
  <si>
    <t>教員免許の適切な管理への支援</t>
    <rPh sb="0" eb="2">
      <t>キョウイン</t>
    </rPh>
    <rPh sb="2" eb="4">
      <t>メンキョ</t>
    </rPh>
    <rPh sb="5" eb="7">
      <t>テキセツ</t>
    </rPh>
    <rPh sb="8" eb="10">
      <t>カンリ</t>
    </rPh>
    <rPh sb="12" eb="14">
      <t>シエン</t>
    </rPh>
    <phoneticPr fontId="4"/>
  </si>
  <si>
    <t>幼児教育実践の質向上総合プラン</t>
    <rPh sb="10" eb="12">
      <t>ソウゴウ</t>
    </rPh>
    <phoneticPr fontId="4"/>
  </si>
  <si>
    <t>初等中等教育局</t>
    <rPh sb="0" eb="2">
      <t>ショトウ</t>
    </rPh>
    <rPh sb="2" eb="4">
      <t>チュウトウ</t>
    </rPh>
    <rPh sb="4" eb="6">
      <t>キョウイク</t>
    </rPh>
    <rPh sb="6" eb="7">
      <t>キョク</t>
    </rPh>
    <phoneticPr fontId="4"/>
  </si>
  <si>
    <t>幼児教育課</t>
    <rPh sb="0" eb="5">
      <t>ヨウジキョウイクカ</t>
    </rPh>
    <phoneticPr fontId="4"/>
  </si>
  <si>
    <t>高等教育局</t>
    <rPh sb="0" eb="2">
      <t>コウトウ</t>
    </rPh>
    <rPh sb="2" eb="5">
      <t>キョウイクキョク</t>
    </rPh>
    <phoneticPr fontId="4"/>
  </si>
  <si>
    <t>医学教育課</t>
    <rPh sb="0" eb="2">
      <t>イガク</t>
    </rPh>
    <rPh sb="2" eb="5">
      <t>キョウイクカ</t>
    </rPh>
    <phoneticPr fontId="4"/>
  </si>
  <si>
    <t>高等教育企画課</t>
    <rPh sb="0" eb="2">
      <t>コウトウ</t>
    </rPh>
    <rPh sb="2" eb="4">
      <t>キョウイク</t>
    </rPh>
    <rPh sb="4" eb="6">
      <t>キカク</t>
    </rPh>
    <rPh sb="6" eb="7">
      <t>カ</t>
    </rPh>
    <phoneticPr fontId="4"/>
  </si>
  <si>
    <t>高等教育局</t>
    <rPh sb="0" eb="5">
      <t>コウトウキョウイクキョク</t>
    </rPh>
    <phoneticPr fontId="4"/>
  </si>
  <si>
    <t>一般会計</t>
    <rPh sb="0" eb="4">
      <t>イッパンカイケイ</t>
    </rPh>
    <phoneticPr fontId="4"/>
  </si>
  <si>
    <t>研究開発局</t>
    <rPh sb="0" eb="2">
      <t>ケンキュウ</t>
    </rPh>
    <rPh sb="2" eb="5">
      <t>カイハツキョク</t>
    </rPh>
    <phoneticPr fontId="4"/>
  </si>
  <si>
    <t>参事官（原子力損害賠償担当）付</t>
    <rPh sb="0" eb="3">
      <t>サンジカン</t>
    </rPh>
    <rPh sb="4" eb="7">
      <t>ゲンシリョク</t>
    </rPh>
    <rPh sb="7" eb="9">
      <t>ソンガイ</t>
    </rPh>
    <rPh sb="9" eb="11">
      <t>バイショウ</t>
    </rPh>
    <rPh sb="11" eb="13">
      <t>タントウ</t>
    </rPh>
    <rPh sb="14" eb="15">
      <t>ツキ</t>
    </rPh>
    <phoneticPr fontId="4"/>
  </si>
  <si>
    <t>独立行政法人日本スポーツ振興センター研究施設整備費補助金</t>
    <rPh sb="0" eb="2">
      <t>ドクリツ</t>
    </rPh>
    <rPh sb="2" eb="4">
      <t>ギョウセイ</t>
    </rPh>
    <rPh sb="4" eb="6">
      <t>ホウジン</t>
    </rPh>
    <rPh sb="6" eb="8">
      <t>ニホン</t>
    </rPh>
    <rPh sb="12" eb="14">
      <t>シンコウ</t>
    </rPh>
    <rPh sb="18" eb="20">
      <t>ケンキュウ</t>
    </rPh>
    <rPh sb="20" eb="22">
      <t>シセツ</t>
    </rPh>
    <rPh sb="22" eb="25">
      <t>セイビヒ</t>
    </rPh>
    <rPh sb="25" eb="28">
      <t>ホジョキン</t>
    </rPh>
    <phoneticPr fontId="4"/>
  </si>
  <si>
    <t>スポーツ庁</t>
    <rPh sb="4" eb="5">
      <t>チョウ</t>
    </rPh>
    <phoneticPr fontId="33"/>
  </si>
  <si>
    <t>世界ドーピング防止機構常任理事会開催経費</t>
    <rPh sb="0" eb="2">
      <t>セカイ</t>
    </rPh>
    <rPh sb="7" eb="9">
      <t>ボウシ</t>
    </rPh>
    <rPh sb="9" eb="11">
      <t>キコウ</t>
    </rPh>
    <rPh sb="11" eb="13">
      <t>ジョウニン</t>
    </rPh>
    <rPh sb="13" eb="16">
      <t>リジカイ</t>
    </rPh>
    <rPh sb="16" eb="18">
      <t>カイサイ</t>
    </rPh>
    <rPh sb="18" eb="20">
      <t>ケイヒ</t>
    </rPh>
    <phoneticPr fontId="4"/>
  </si>
  <si>
    <t>文化庁</t>
    <rPh sb="0" eb="3">
      <t>ブンカチョウ</t>
    </rPh>
    <phoneticPr fontId="4"/>
  </si>
  <si>
    <t>芸術家・文化人等による日本文化発信・相互交流事業</t>
    <rPh sb="0" eb="3">
      <t>ゲイジュツカ</t>
    </rPh>
    <rPh sb="4" eb="7">
      <t>ブンカジン</t>
    </rPh>
    <rPh sb="7" eb="8">
      <t>トウ</t>
    </rPh>
    <rPh sb="11" eb="13">
      <t>ニホン</t>
    </rPh>
    <rPh sb="13" eb="15">
      <t>ブンカ</t>
    </rPh>
    <rPh sb="15" eb="17">
      <t>ハッシン</t>
    </rPh>
    <rPh sb="18" eb="20">
      <t>ソウゴ</t>
    </rPh>
    <rPh sb="20" eb="22">
      <t>コウリュウ</t>
    </rPh>
    <rPh sb="22" eb="24">
      <t>ジギョウ</t>
    </rPh>
    <phoneticPr fontId="4"/>
  </si>
  <si>
    <t>文化経済戦略推進事業</t>
    <rPh sb="0" eb="2">
      <t>ブンカ</t>
    </rPh>
    <rPh sb="2" eb="4">
      <t>ケイザイ</t>
    </rPh>
    <rPh sb="4" eb="6">
      <t>センリャク</t>
    </rPh>
    <rPh sb="6" eb="8">
      <t>スイシン</t>
    </rPh>
    <rPh sb="8" eb="10">
      <t>ジギョウ</t>
    </rPh>
    <phoneticPr fontId="4"/>
  </si>
  <si>
    <t>国際統括官付</t>
  </si>
  <si>
    <t>日本学士院会館施設整備</t>
    <rPh sb="0" eb="2">
      <t>ニホン</t>
    </rPh>
    <rPh sb="2" eb="5">
      <t>ガクシイン</t>
    </rPh>
    <rPh sb="5" eb="7">
      <t>カイカン</t>
    </rPh>
    <rPh sb="7" eb="9">
      <t>シセツ</t>
    </rPh>
    <rPh sb="9" eb="11">
      <t>セイビ</t>
    </rPh>
    <phoneticPr fontId="4"/>
  </si>
  <si>
    <t>日本学士院</t>
    <rPh sb="0" eb="2">
      <t>ニホン</t>
    </rPh>
    <rPh sb="2" eb="5">
      <t>ガクシイン</t>
    </rPh>
    <phoneticPr fontId="4"/>
  </si>
  <si>
    <t>一般会計</t>
    <rPh sb="0" eb="2">
      <t>イッパン</t>
    </rPh>
    <rPh sb="2" eb="4">
      <t>カイケイ</t>
    </rPh>
    <phoneticPr fontId="39"/>
  </si>
  <si>
    <t>予備費</t>
    <rPh sb="0" eb="3">
      <t>ヨビヒ</t>
    </rPh>
    <phoneticPr fontId="4"/>
  </si>
  <si>
    <t>ほか、移替・
シート間の増減など</t>
    <rPh sb="3" eb="4">
      <t>ウツ</t>
    </rPh>
    <rPh sb="4" eb="5">
      <t>カ</t>
    </rPh>
    <rPh sb="10" eb="11">
      <t>アイダ</t>
    </rPh>
    <rPh sb="12" eb="14">
      <t>ゾウゲン</t>
    </rPh>
    <phoneticPr fontId="4"/>
  </si>
  <si>
    <t>新31-0001</t>
    <rPh sb="0" eb="1">
      <t>シン</t>
    </rPh>
    <phoneticPr fontId="4"/>
  </si>
  <si>
    <t>海洋情報把握技術開発</t>
    <rPh sb="0" eb="2">
      <t>カイヨウ</t>
    </rPh>
    <rPh sb="2" eb="4">
      <t>ジョウホウ</t>
    </rPh>
    <rPh sb="4" eb="6">
      <t>ハアク</t>
    </rPh>
    <rPh sb="6" eb="8">
      <t>ギジュツ</t>
    </rPh>
    <rPh sb="8" eb="10">
      <t>カイハツ</t>
    </rPh>
    <phoneticPr fontId="4"/>
  </si>
  <si>
    <t>学校を核とした地域力強化プラン</t>
    <phoneticPr fontId="4"/>
  </si>
  <si>
    <t>事業内容の一部改善</t>
  </si>
  <si>
    <t>終了予定</t>
  </si>
  <si>
    <t>現状通り</t>
  </si>
  <si>
    <t>国際統括官付</t>
    <rPh sb="0" eb="2">
      <t>コクサイ</t>
    </rPh>
    <rPh sb="2" eb="5">
      <t>トウカツカン</t>
    </rPh>
    <rPh sb="5" eb="6">
      <t>ツ</t>
    </rPh>
    <phoneticPr fontId="16"/>
  </si>
  <si>
    <t>廃止</t>
    <rPh sb="0" eb="2">
      <t>ハイシ</t>
    </rPh>
    <phoneticPr fontId="4"/>
  </si>
  <si>
    <t>縮減</t>
    <rPh sb="0" eb="2">
      <t>シュクゲン</t>
    </rPh>
    <phoneticPr fontId="4"/>
  </si>
  <si>
    <t>執行等改善</t>
    <rPh sb="0" eb="2">
      <t>シッコウ</t>
    </rPh>
    <rPh sb="2" eb="3">
      <t>トウ</t>
    </rPh>
    <rPh sb="3" eb="5">
      <t>カイゼン</t>
    </rPh>
    <phoneticPr fontId="4"/>
  </si>
  <si>
    <t>年度内に改善を検討</t>
    <rPh sb="0" eb="3">
      <t>ネンドナイ</t>
    </rPh>
    <rPh sb="4" eb="6">
      <t>カイゼン</t>
    </rPh>
    <rPh sb="7" eb="9">
      <t>ケントウ</t>
    </rPh>
    <phoneticPr fontId="4"/>
  </si>
  <si>
    <t>予定通り終了</t>
    <rPh sb="0" eb="2">
      <t>ヨテイ</t>
    </rPh>
    <rPh sb="2" eb="3">
      <t>ドオ</t>
    </rPh>
    <rPh sb="4" eb="6">
      <t>シュウリョウ</t>
    </rPh>
    <phoneticPr fontId="4"/>
  </si>
  <si>
    <t>現状通り</t>
    <rPh sb="0" eb="2">
      <t>ゲンジョウ</t>
    </rPh>
    <rPh sb="2" eb="3">
      <t>ドオ</t>
    </rPh>
    <phoneticPr fontId="4"/>
  </si>
  <si>
    <t>廃止</t>
    <rPh sb="0" eb="2">
      <t>ハイシ</t>
    </rPh>
    <phoneticPr fontId="6"/>
  </si>
  <si>
    <t>事業全体の抜本的な改善</t>
    <rPh sb="0" eb="2">
      <t>ジギョウ</t>
    </rPh>
    <rPh sb="2" eb="4">
      <t>ゼンタイ</t>
    </rPh>
    <rPh sb="5" eb="8">
      <t>バッポンテキ</t>
    </rPh>
    <rPh sb="9" eb="11">
      <t>カイゼン</t>
    </rPh>
    <phoneticPr fontId="6"/>
  </si>
  <si>
    <t>計</t>
    <rPh sb="0" eb="1">
      <t>ケイ</t>
    </rPh>
    <phoneticPr fontId="6"/>
  </si>
  <si>
    <t>国際統括官付</t>
    <rPh sb="5" eb="6">
      <t>ツ</t>
    </rPh>
    <phoneticPr fontId="4"/>
  </si>
  <si>
    <t>平成３０年度対象</t>
  </si>
  <si>
    <t>大臣官房文教施設企画・防災部</t>
  </si>
  <si>
    <t>大臣官房文教施設企画・防災部</t>
    <phoneticPr fontId="12"/>
  </si>
  <si>
    <t>大臣官房文教施設企画・防災部</t>
    <phoneticPr fontId="16"/>
  </si>
  <si>
    <t>大臣官房文教施設企画・防災部</t>
    <phoneticPr fontId="16"/>
  </si>
  <si>
    <t>大臣官房文教施設企画・防災部</t>
    <phoneticPr fontId="4"/>
  </si>
  <si>
    <t>総合教育政策局</t>
  </si>
  <si>
    <t>総合教育政策局</t>
    <rPh sb="0" eb="2">
      <t>ソウゴウ</t>
    </rPh>
    <rPh sb="2" eb="4">
      <t>キョウイク</t>
    </rPh>
    <phoneticPr fontId="4"/>
  </si>
  <si>
    <t>総合教育政策局</t>
    <phoneticPr fontId="12"/>
  </si>
  <si>
    <t>総合教育政策局</t>
    <phoneticPr fontId="12"/>
  </si>
  <si>
    <t>総合教育政策局</t>
    <phoneticPr fontId="12"/>
  </si>
  <si>
    <t>総合教育政策局</t>
    <phoneticPr fontId="12"/>
  </si>
  <si>
    <t>総合教育政策局</t>
    <phoneticPr fontId="16"/>
  </si>
  <si>
    <t>総合教育政策局</t>
    <phoneticPr fontId="16"/>
  </si>
  <si>
    <t>H30</t>
    <phoneticPr fontId="4"/>
  </si>
  <si>
    <t>H30補正</t>
    <rPh sb="3" eb="5">
      <t>ホセイ</t>
    </rPh>
    <phoneticPr fontId="4"/>
  </si>
  <si>
    <t>文化庁</t>
    <rPh sb="0" eb="2">
      <t>ブンカ</t>
    </rPh>
    <rPh sb="2" eb="3">
      <t>チョウ</t>
    </rPh>
    <phoneticPr fontId="12"/>
  </si>
  <si>
    <t>施策名：1-1 教育分野に関する客観的根拠に基づく政策立案の推進</t>
    <rPh sb="10" eb="12">
      <t>ブンヤ</t>
    </rPh>
    <rPh sb="13" eb="14">
      <t>カン</t>
    </rPh>
    <rPh sb="16" eb="19">
      <t>キャッカンテキ</t>
    </rPh>
    <rPh sb="19" eb="21">
      <t>コンキョ</t>
    </rPh>
    <rPh sb="22" eb="23">
      <t>モト</t>
    </rPh>
    <rPh sb="25" eb="27">
      <t>セイサク</t>
    </rPh>
    <rPh sb="27" eb="29">
      <t>リツアン</t>
    </rPh>
    <rPh sb="30" eb="32">
      <t>スイシン</t>
    </rPh>
    <phoneticPr fontId="4"/>
  </si>
  <si>
    <t>教育改革・国際課</t>
    <rPh sb="5" eb="7">
      <t>コクサイ</t>
    </rPh>
    <phoneticPr fontId="3"/>
  </si>
  <si>
    <t>男女共同参画共生社会学習・安全課</t>
    <rPh sb="2" eb="4">
      <t>キョウドウ</t>
    </rPh>
    <rPh sb="4" eb="6">
      <t>サンカク</t>
    </rPh>
    <rPh sb="6" eb="8">
      <t>キョウセイ</t>
    </rPh>
    <rPh sb="8" eb="10">
      <t>シャカイ</t>
    </rPh>
    <rPh sb="10" eb="12">
      <t>ガクシュウ</t>
    </rPh>
    <rPh sb="13" eb="15">
      <t>アンゼン</t>
    </rPh>
    <phoneticPr fontId="3"/>
  </si>
  <si>
    <t>教育人材政策課</t>
  </si>
  <si>
    <t>調査企画課</t>
    <rPh sb="2" eb="4">
      <t>キカク</t>
    </rPh>
    <phoneticPr fontId="3"/>
  </si>
  <si>
    <t>施策名：1-2 海外で学ぶ児童生徒等に対する教育機能の強化</t>
    <rPh sb="8" eb="10">
      <t>カイガイ</t>
    </rPh>
    <rPh sb="11" eb="12">
      <t>マナ</t>
    </rPh>
    <rPh sb="13" eb="15">
      <t>ジドウ</t>
    </rPh>
    <rPh sb="15" eb="17">
      <t>セイト</t>
    </rPh>
    <rPh sb="17" eb="18">
      <t>トウ</t>
    </rPh>
    <rPh sb="19" eb="20">
      <t>タイ</t>
    </rPh>
    <rPh sb="22" eb="24">
      <t>キョウイク</t>
    </rPh>
    <rPh sb="24" eb="26">
      <t>キノウ</t>
    </rPh>
    <rPh sb="27" eb="29">
      <t>キョウカ</t>
    </rPh>
    <phoneticPr fontId="4"/>
  </si>
  <si>
    <t>総合教育政策局</t>
    <rPh sb="0" eb="7">
      <t>ソウゴウキョウイクセイサクキョク</t>
    </rPh>
    <phoneticPr fontId="12"/>
  </si>
  <si>
    <t>施策名：1-3 魅力ある教育人材の養成・確保</t>
    <rPh sb="8" eb="10">
      <t>ミリョク</t>
    </rPh>
    <rPh sb="12" eb="14">
      <t>キョウイク</t>
    </rPh>
    <rPh sb="14" eb="16">
      <t>ジンザイ</t>
    </rPh>
    <rPh sb="17" eb="19">
      <t>ヨウセイ</t>
    </rPh>
    <rPh sb="20" eb="22">
      <t>カクホ</t>
    </rPh>
    <phoneticPr fontId="4"/>
  </si>
  <si>
    <t>施策名：2-5 安全・安心で豊かな学校施設の整備推進</t>
    <phoneticPr fontId="4"/>
  </si>
  <si>
    <t>施策名：2-6 教育機会の確保のための支援づくり</t>
    <phoneticPr fontId="4"/>
  </si>
  <si>
    <t>施策名：2-7 幼児教育の振興</t>
    <phoneticPr fontId="4"/>
  </si>
  <si>
    <t>施策名：2-8 一人一人のニーズに応じた特別支援教育の推進</t>
    <phoneticPr fontId="4"/>
  </si>
  <si>
    <t>教育人材政策課</t>
    <rPh sb="0" eb="2">
      <t>キョウイク</t>
    </rPh>
    <rPh sb="2" eb="4">
      <t>ジンザイ</t>
    </rPh>
    <rPh sb="4" eb="6">
      <t>セイサク</t>
    </rPh>
    <rPh sb="6" eb="7">
      <t>カ</t>
    </rPh>
    <phoneticPr fontId="4"/>
  </si>
  <si>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4"/>
  </si>
  <si>
    <t>施策名：1-4 生涯を通じた学習機会の拡大</t>
    <rPh sb="8" eb="10">
      <t>ショウガイ</t>
    </rPh>
    <rPh sb="11" eb="12">
      <t>ツウ</t>
    </rPh>
    <rPh sb="14" eb="16">
      <t>ガクシュウ</t>
    </rPh>
    <rPh sb="16" eb="18">
      <t>キカイ</t>
    </rPh>
    <rPh sb="19" eb="21">
      <t>カクダイ</t>
    </rPh>
    <phoneticPr fontId="4"/>
  </si>
  <si>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phoneticPr fontId="4"/>
  </si>
  <si>
    <t>H30</t>
    <phoneticPr fontId="4"/>
  </si>
  <si>
    <t>H30</t>
    <phoneticPr fontId="4"/>
  </si>
  <si>
    <t>施策名：1-5 家庭・地域の教育力の向上</t>
    <rPh sb="11" eb="13">
      <t>チイキ</t>
    </rPh>
    <phoneticPr fontId="4"/>
  </si>
  <si>
    <t>地域学習推進課</t>
    <rPh sb="0" eb="2">
      <t>チイキ</t>
    </rPh>
    <rPh sb="2" eb="4">
      <t>ガクシュウ</t>
    </rPh>
    <rPh sb="4" eb="7">
      <t>スイシンカ</t>
    </rPh>
    <phoneticPr fontId="4"/>
  </si>
  <si>
    <t>文化庁</t>
    <rPh sb="0" eb="2">
      <t>ブンカ</t>
    </rPh>
    <rPh sb="2" eb="3">
      <t>チョウ</t>
    </rPh>
    <phoneticPr fontId="16"/>
  </si>
  <si>
    <t>企画調整課</t>
    <rPh sb="0" eb="2">
      <t>キカク</t>
    </rPh>
    <rPh sb="2" eb="4">
      <t>チョウセイ</t>
    </rPh>
    <rPh sb="4" eb="5">
      <t>カ</t>
    </rPh>
    <phoneticPr fontId="4"/>
  </si>
  <si>
    <t>男女共同参画共生社会学習・安全課</t>
  </si>
  <si>
    <t>男女共同参画共生社会学習・安全課</t>
    <phoneticPr fontId="4"/>
  </si>
  <si>
    <t>男女共同参画共生社会学習・安全課</t>
    <phoneticPr fontId="4"/>
  </si>
  <si>
    <t>H30</t>
    <phoneticPr fontId="4"/>
  </si>
  <si>
    <t>施策名：2-3 健やかな体の育成</t>
    <phoneticPr fontId="4"/>
  </si>
  <si>
    <t>施策名：2-4 地域住民に開かれた信頼される学校づくり</t>
    <phoneticPr fontId="4"/>
  </si>
  <si>
    <t>○教科書制度運営事務処理費　249,974千円
○義務教育教科書購入費　44,802,429千円</t>
    <rPh sb="1" eb="4">
      <t>キョウカショ</t>
    </rPh>
    <rPh sb="4" eb="6">
      <t>セイド</t>
    </rPh>
    <rPh sb="6" eb="8">
      <t>ウンエイ</t>
    </rPh>
    <rPh sb="8" eb="10">
      <t>ジム</t>
    </rPh>
    <rPh sb="10" eb="12">
      <t>ショリ</t>
    </rPh>
    <rPh sb="12" eb="13">
      <t>ヒ</t>
    </rPh>
    <rPh sb="21" eb="23">
      <t>センエン</t>
    </rPh>
    <rPh sb="25" eb="27">
      <t>ギム</t>
    </rPh>
    <rPh sb="27" eb="29">
      <t>キョウイク</t>
    </rPh>
    <rPh sb="29" eb="32">
      <t>キョウカショ</t>
    </rPh>
    <rPh sb="32" eb="35">
      <t>コウニュウヒ</t>
    </rPh>
    <rPh sb="46" eb="48">
      <t>センエン</t>
    </rPh>
    <phoneticPr fontId="4"/>
  </si>
  <si>
    <t>(項)初等中等教育振興費
(大事項)学校施設の整備推進に必要な経費</t>
    <rPh sb="1" eb="2">
      <t>コウ</t>
    </rPh>
    <rPh sb="3" eb="5">
      <t>ショトウ</t>
    </rPh>
    <rPh sb="5" eb="7">
      <t>チュウトウ</t>
    </rPh>
    <rPh sb="7" eb="9">
      <t>キョウイク</t>
    </rPh>
    <rPh sb="9" eb="11">
      <t>シンコウ</t>
    </rPh>
    <rPh sb="11" eb="12">
      <t>ヒ</t>
    </rPh>
    <rPh sb="14" eb="15">
      <t>ダイ</t>
    </rPh>
    <rPh sb="15" eb="17">
      <t>ジコウ</t>
    </rPh>
    <rPh sb="18" eb="20">
      <t>ガッコウ</t>
    </rPh>
    <rPh sb="20" eb="22">
      <t>シセツ</t>
    </rPh>
    <rPh sb="23" eb="25">
      <t>セイビ</t>
    </rPh>
    <rPh sb="25" eb="27">
      <t>スイシン</t>
    </rPh>
    <rPh sb="28" eb="30">
      <t>ヒツヨウ</t>
    </rPh>
    <rPh sb="31" eb="33">
      <t>ケイヒ</t>
    </rPh>
    <phoneticPr fontId="12"/>
  </si>
  <si>
    <t>○私立学校行政事務処理　13,725千円
○私立学校教職員共済制度改善充実等　809千円
○学校法人の運営に関する調査指導　7,350千円
○学校法人監事研修会等　957千円</t>
    <rPh sb="1" eb="3">
      <t>シリツ</t>
    </rPh>
    <rPh sb="3" eb="5">
      <t>ガッコウ</t>
    </rPh>
    <rPh sb="5" eb="7">
      <t>ギョウセイ</t>
    </rPh>
    <rPh sb="7" eb="9">
      <t>ジム</t>
    </rPh>
    <rPh sb="9" eb="11">
      <t>ショリ</t>
    </rPh>
    <rPh sb="18" eb="20">
      <t>センエン</t>
    </rPh>
    <rPh sb="22" eb="24">
      <t>シリツ</t>
    </rPh>
    <rPh sb="24" eb="26">
      <t>ガッコウ</t>
    </rPh>
    <rPh sb="26" eb="29">
      <t>キョウショクイン</t>
    </rPh>
    <rPh sb="29" eb="31">
      <t>キョウサイ</t>
    </rPh>
    <rPh sb="31" eb="33">
      <t>セイド</t>
    </rPh>
    <rPh sb="33" eb="35">
      <t>カイゼン</t>
    </rPh>
    <rPh sb="35" eb="37">
      <t>ジュウジツ</t>
    </rPh>
    <rPh sb="37" eb="38">
      <t>ナド</t>
    </rPh>
    <rPh sb="42" eb="44">
      <t>センエン</t>
    </rPh>
    <rPh sb="46" eb="48">
      <t>ガッコウ</t>
    </rPh>
    <rPh sb="48" eb="50">
      <t>ホウジン</t>
    </rPh>
    <rPh sb="51" eb="53">
      <t>ウンエイ</t>
    </rPh>
    <rPh sb="54" eb="55">
      <t>カン</t>
    </rPh>
    <rPh sb="57" eb="59">
      <t>チョウサ</t>
    </rPh>
    <rPh sb="59" eb="61">
      <t>シドウ</t>
    </rPh>
    <rPh sb="67" eb="69">
      <t>センエン</t>
    </rPh>
    <rPh sb="71" eb="73">
      <t>ガッコウ</t>
    </rPh>
    <rPh sb="73" eb="75">
      <t>ホウジン</t>
    </rPh>
    <rPh sb="75" eb="77">
      <t>カンジ</t>
    </rPh>
    <rPh sb="77" eb="80">
      <t>ケンシュウカイ</t>
    </rPh>
    <rPh sb="80" eb="81">
      <t>ナド</t>
    </rPh>
    <rPh sb="85" eb="87">
      <t>センエン</t>
    </rPh>
    <phoneticPr fontId="4"/>
  </si>
  <si>
    <t>○国立大学法人施設整備費必要な経費‐文教施設費
　96,747,568千円
○国立大学法人研究施設整備費に必要な経費-文教施設費
　8,555,740千円
○高専機構施設整備費に必要な経費
　10,194,537千円</t>
    <rPh sb="1" eb="3">
      <t>コクリツ</t>
    </rPh>
    <rPh sb="3" eb="5">
      <t>ダイガク</t>
    </rPh>
    <rPh sb="5" eb="7">
      <t>ホウジン</t>
    </rPh>
    <rPh sb="7" eb="9">
      <t>シセツ</t>
    </rPh>
    <rPh sb="9" eb="12">
      <t>セイビヒ</t>
    </rPh>
    <rPh sb="12" eb="14">
      <t>ヒツヨウ</t>
    </rPh>
    <rPh sb="15" eb="17">
      <t>ケイヒ</t>
    </rPh>
    <rPh sb="18" eb="20">
      <t>ブンキョウ</t>
    </rPh>
    <rPh sb="20" eb="22">
      <t>シセツ</t>
    </rPh>
    <rPh sb="22" eb="23">
      <t>ヒ</t>
    </rPh>
    <rPh sb="35" eb="37">
      <t>センエン</t>
    </rPh>
    <rPh sb="39" eb="41">
      <t>コクリツ</t>
    </rPh>
    <rPh sb="41" eb="43">
      <t>ダイガク</t>
    </rPh>
    <rPh sb="43" eb="45">
      <t>ホウジン</t>
    </rPh>
    <rPh sb="45" eb="47">
      <t>ケンキュウ</t>
    </rPh>
    <rPh sb="47" eb="49">
      <t>シセツ</t>
    </rPh>
    <rPh sb="49" eb="52">
      <t>セイビヒ</t>
    </rPh>
    <rPh sb="53" eb="55">
      <t>ヒツヨウ</t>
    </rPh>
    <rPh sb="56" eb="58">
      <t>ケイヒ</t>
    </rPh>
    <rPh sb="59" eb="61">
      <t>ブンキョウ</t>
    </rPh>
    <rPh sb="61" eb="63">
      <t>シセツ</t>
    </rPh>
    <rPh sb="63" eb="64">
      <t>ヒ</t>
    </rPh>
    <rPh sb="75" eb="77">
      <t>センエン</t>
    </rPh>
    <rPh sb="79" eb="81">
      <t>コウセン</t>
    </rPh>
    <rPh sb="81" eb="83">
      <t>キコウ</t>
    </rPh>
    <rPh sb="83" eb="85">
      <t>シセツ</t>
    </rPh>
    <rPh sb="85" eb="88">
      <t>セイビヒ</t>
    </rPh>
    <rPh sb="89" eb="91">
      <t>ヒツヨウ</t>
    </rPh>
    <rPh sb="92" eb="94">
      <t>ケイヒ</t>
    </rPh>
    <rPh sb="106" eb="108">
      <t>センエン</t>
    </rPh>
    <phoneticPr fontId="4"/>
  </si>
  <si>
    <t>○科学研究費補助 237,150,000千円
○科学研究費の資料整理に係る事務経費　36,416千円</t>
    <rPh sb="1" eb="3">
      <t>カガク</t>
    </rPh>
    <rPh sb="3" eb="6">
      <t>ケンキュウヒ</t>
    </rPh>
    <rPh sb="6" eb="8">
      <t>ホジョ</t>
    </rPh>
    <rPh sb="20" eb="22">
      <t>センエン</t>
    </rPh>
    <rPh sb="24" eb="26">
      <t>カガク</t>
    </rPh>
    <rPh sb="26" eb="29">
      <t>ケンキュウヒ</t>
    </rPh>
    <rPh sb="30" eb="32">
      <t>シリョウ</t>
    </rPh>
    <rPh sb="32" eb="34">
      <t>セイリ</t>
    </rPh>
    <rPh sb="35" eb="36">
      <t>カカ</t>
    </rPh>
    <rPh sb="37" eb="39">
      <t>ジム</t>
    </rPh>
    <rPh sb="39" eb="41">
      <t>ケイヒ</t>
    </rPh>
    <rPh sb="48" eb="50">
      <t>センエン</t>
    </rPh>
    <phoneticPr fontId="4"/>
  </si>
  <si>
    <t>○特定先端大型研究施設利用促進（SPring-8、SACLA)　1,380,839千円
○特定放射光施設（SPring-8、SACLA)の運営　13,864,522千円
○SPring-8経年劣化対策（受変電設備）0千円
○Ｘ線自由電子レーザー施設（SACLA）重点戦略課題の推進　0千円</t>
    <rPh sb="1" eb="3">
      <t>トクテイ</t>
    </rPh>
    <rPh sb="3" eb="5">
      <t>センタン</t>
    </rPh>
    <rPh sb="5" eb="7">
      <t>オオガタ</t>
    </rPh>
    <rPh sb="7" eb="9">
      <t>ケンキュウ</t>
    </rPh>
    <rPh sb="9" eb="11">
      <t>シセツ</t>
    </rPh>
    <rPh sb="11" eb="13">
      <t>リヨウ</t>
    </rPh>
    <rPh sb="13" eb="15">
      <t>ソクシン</t>
    </rPh>
    <rPh sb="41" eb="43">
      <t>センエン</t>
    </rPh>
    <rPh sb="45" eb="47">
      <t>トクテイ</t>
    </rPh>
    <rPh sb="69" eb="71">
      <t>ウンエイ</t>
    </rPh>
    <rPh sb="82" eb="84">
      <t>センエン</t>
    </rPh>
    <rPh sb="108" eb="110">
      <t>センエン</t>
    </rPh>
    <rPh sb="142" eb="144">
      <t>センエン</t>
    </rPh>
    <phoneticPr fontId="4"/>
  </si>
  <si>
    <t>○青少年の非行防止の推進：37,714千円</t>
    <rPh sb="1" eb="4">
      <t>セイショウネン</t>
    </rPh>
    <rPh sb="5" eb="7">
      <t>ヒコウ</t>
    </rPh>
    <rPh sb="7" eb="9">
      <t>ボウシ</t>
    </rPh>
    <rPh sb="10" eb="12">
      <t>スイシン</t>
    </rPh>
    <rPh sb="19" eb="21">
      <t>センエン</t>
    </rPh>
    <phoneticPr fontId="4"/>
  </si>
  <si>
    <t>○義務教育段階の就学支援の充実　609,414千円
○要保護児童生徒援助費補助等　59,315千円</t>
    <rPh sb="1" eb="3">
      <t>ギム</t>
    </rPh>
    <rPh sb="3" eb="5">
      <t>キョウイク</t>
    </rPh>
    <rPh sb="5" eb="7">
      <t>ダンカイ</t>
    </rPh>
    <rPh sb="8" eb="10">
      <t>シュウガク</t>
    </rPh>
    <rPh sb="10" eb="12">
      <t>シエン</t>
    </rPh>
    <rPh sb="13" eb="15">
      <t>ジュウジツ</t>
    </rPh>
    <rPh sb="23" eb="25">
      <t>センエン</t>
    </rPh>
    <rPh sb="27" eb="30">
      <t>ヨウホゴ</t>
    </rPh>
    <rPh sb="30" eb="32">
      <t>ジドウ</t>
    </rPh>
    <rPh sb="32" eb="34">
      <t>セイト</t>
    </rPh>
    <rPh sb="34" eb="36">
      <t>エンジョ</t>
    </rPh>
    <rPh sb="36" eb="37">
      <t>ヒ</t>
    </rPh>
    <rPh sb="37" eb="39">
      <t>ホジョ</t>
    </rPh>
    <rPh sb="39" eb="40">
      <t>トウ</t>
    </rPh>
    <rPh sb="47" eb="49">
      <t>センエン</t>
    </rPh>
    <phoneticPr fontId="4"/>
  </si>
  <si>
    <t>○外国人児童生徒等への教育の充実　503,589千円</t>
    <rPh sb="1" eb="3">
      <t>ガイコク</t>
    </rPh>
    <rPh sb="3" eb="4">
      <t>ジン</t>
    </rPh>
    <rPh sb="4" eb="6">
      <t>ジドウ</t>
    </rPh>
    <rPh sb="6" eb="8">
      <t>セイト</t>
    </rPh>
    <rPh sb="8" eb="9">
      <t>トウ</t>
    </rPh>
    <rPh sb="11" eb="13">
      <t>キョウイク</t>
    </rPh>
    <rPh sb="14" eb="16">
      <t>ジュウジツ</t>
    </rPh>
    <rPh sb="24" eb="26">
      <t>センエン</t>
    </rPh>
    <phoneticPr fontId="4"/>
  </si>
  <si>
    <t>○高校・高専　34,702千円</t>
    <rPh sb="1" eb="3">
      <t>コウコウ</t>
    </rPh>
    <rPh sb="4" eb="6">
      <t>コウセン</t>
    </rPh>
    <rPh sb="13" eb="14">
      <t>チ</t>
    </rPh>
    <rPh sb="14" eb="15">
      <t>エン</t>
    </rPh>
    <phoneticPr fontId="4"/>
  </si>
  <si>
    <t>○幼稚園教育課程の理解の推進　23,240千円</t>
    <rPh sb="1" eb="4">
      <t>ヨウチエン</t>
    </rPh>
    <rPh sb="4" eb="6">
      <t>キョウイク</t>
    </rPh>
    <rPh sb="6" eb="8">
      <t>カテイ</t>
    </rPh>
    <rPh sb="9" eb="11">
      <t>リカイ</t>
    </rPh>
    <rPh sb="12" eb="14">
      <t>スイシン</t>
    </rPh>
    <rPh sb="21" eb="23">
      <t>センエン</t>
    </rPh>
    <phoneticPr fontId="4"/>
  </si>
  <si>
    <t>○学校保健の推進　74,393千円</t>
    <rPh sb="1" eb="5">
      <t>ガッコウホケン</t>
    </rPh>
    <rPh sb="6" eb="8">
      <t>スイシン</t>
    </rPh>
    <rPh sb="15" eb="17">
      <t>センエン</t>
    </rPh>
    <phoneticPr fontId="4"/>
  </si>
  <si>
    <t>○食育の推進　107,031千円</t>
    <rPh sb="1" eb="3">
      <t>ショクイク</t>
    </rPh>
    <rPh sb="4" eb="6">
      <t>スイシン</t>
    </rPh>
    <rPh sb="14" eb="16">
      <t>センエン</t>
    </rPh>
    <phoneticPr fontId="4"/>
  </si>
  <si>
    <t>○産業教育振興事務処理等　22,392千円</t>
    <rPh sb="1" eb="3">
      <t>サンギョウ</t>
    </rPh>
    <rPh sb="3" eb="5">
      <t>キョウイク</t>
    </rPh>
    <rPh sb="5" eb="7">
      <t>シンコウ</t>
    </rPh>
    <rPh sb="7" eb="9">
      <t>ジム</t>
    </rPh>
    <rPh sb="9" eb="11">
      <t>ショリ</t>
    </rPh>
    <rPh sb="11" eb="12">
      <t>トウ</t>
    </rPh>
    <rPh sb="19" eb="20">
      <t>チ</t>
    </rPh>
    <rPh sb="20" eb="21">
      <t>エン</t>
    </rPh>
    <phoneticPr fontId="4"/>
  </si>
  <si>
    <t>○若年者の消費者教育の推進に関する集中強化プラン22,585千円</t>
    <rPh sb="1" eb="3">
      <t>ジャクネン</t>
    </rPh>
    <rPh sb="3" eb="4">
      <t>シャ</t>
    </rPh>
    <rPh sb="5" eb="8">
      <t>ショウヒシャ</t>
    </rPh>
    <rPh sb="8" eb="10">
      <t>キョウイク</t>
    </rPh>
    <rPh sb="11" eb="13">
      <t>スイシン</t>
    </rPh>
    <rPh sb="14" eb="15">
      <t>カン</t>
    </rPh>
    <rPh sb="17" eb="19">
      <t>シュウチュウ</t>
    </rPh>
    <rPh sb="19" eb="21">
      <t>キョウカ</t>
    </rPh>
    <rPh sb="30" eb="32">
      <t>センエン</t>
    </rPh>
    <phoneticPr fontId="4"/>
  </si>
  <si>
    <t>○学校安全の推進　234,102千円</t>
    <rPh sb="1" eb="3">
      <t>ガッコウ</t>
    </rPh>
    <rPh sb="3" eb="5">
      <t>アンゼン</t>
    </rPh>
    <rPh sb="6" eb="8">
      <t>スイシン</t>
    </rPh>
    <rPh sb="16" eb="18">
      <t>センエン</t>
    </rPh>
    <phoneticPr fontId="4"/>
  </si>
  <si>
    <t>○私立大学等経常費補助　312,900,000千円
○私立大学研究推進費補助　3,000,000千円</t>
    <rPh sb="1" eb="3">
      <t>シリツ</t>
    </rPh>
    <rPh sb="3" eb="5">
      <t>ダイガク</t>
    </rPh>
    <rPh sb="5" eb="6">
      <t>ナド</t>
    </rPh>
    <rPh sb="6" eb="9">
      <t>ケイジョウヒ</t>
    </rPh>
    <rPh sb="9" eb="11">
      <t>ホジョ</t>
    </rPh>
    <rPh sb="23" eb="25">
      <t>センエン</t>
    </rPh>
    <rPh sb="27" eb="29">
      <t>シリツ</t>
    </rPh>
    <rPh sb="29" eb="31">
      <t>ダイガク</t>
    </rPh>
    <rPh sb="31" eb="33">
      <t>ケンキュウ</t>
    </rPh>
    <rPh sb="33" eb="35">
      <t>スイシン</t>
    </rPh>
    <rPh sb="35" eb="36">
      <t>ヒ</t>
    </rPh>
    <rPh sb="36" eb="38">
      <t>ホジョ</t>
    </rPh>
    <rPh sb="48" eb="50">
      <t>センエン</t>
    </rPh>
    <phoneticPr fontId="4"/>
  </si>
  <si>
    <t>○私立学校施設整備　80,000千円</t>
    <rPh sb="1" eb="3">
      <t>シリツ</t>
    </rPh>
    <rPh sb="3" eb="5">
      <t>ガッコウ</t>
    </rPh>
    <rPh sb="5" eb="7">
      <t>シセツ</t>
    </rPh>
    <rPh sb="7" eb="9">
      <t>セイビ</t>
    </rPh>
    <rPh sb="16" eb="18">
      <t>センエン</t>
    </rPh>
    <phoneticPr fontId="4"/>
  </si>
  <si>
    <t>○人文・社会科学等の振興　282,211千円</t>
    <rPh sb="1" eb="3">
      <t>ジンブン</t>
    </rPh>
    <rPh sb="4" eb="6">
      <t>シャカイ</t>
    </rPh>
    <rPh sb="6" eb="8">
      <t>カガク</t>
    </rPh>
    <rPh sb="8" eb="9">
      <t>トウ</t>
    </rPh>
    <rPh sb="10" eb="12">
      <t>シンコウ</t>
    </rPh>
    <rPh sb="20" eb="22">
      <t>センエン</t>
    </rPh>
    <phoneticPr fontId="4"/>
  </si>
  <si>
    <t>○研究大学強化促進費補助　4,223,000千円
○研究大学強化促進費の事務経費　7,822千円</t>
    <rPh sb="1" eb="3">
      <t>ケンキュウ</t>
    </rPh>
    <rPh sb="3" eb="5">
      <t>ダイガク</t>
    </rPh>
    <rPh sb="5" eb="7">
      <t>キョウカ</t>
    </rPh>
    <rPh sb="7" eb="9">
      <t>ソクシン</t>
    </rPh>
    <rPh sb="9" eb="10">
      <t>ヒ</t>
    </rPh>
    <rPh sb="10" eb="12">
      <t>ホジョ</t>
    </rPh>
    <rPh sb="22" eb="24">
      <t>センエン</t>
    </rPh>
    <rPh sb="26" eb="28">
      <t>ケンキュウ</t>
    </rPh>
    <rPh sb="28" eb="30">
      <t>ダイガク</t>
    </rPh>
    <rPh sb="30" eb="32">
      <t>キョウカ</t>
    </rPh>
    <rPh sb="32" eb="34">
      <t>ソクシン</t>
    </rPh>
    <rPh sb="34" eb="35">
      <t>ヒ</t>
    </rPh>
    <rPh sb="36" eb="38">
      <t>ジム</t>
    </rPh>
    <rPh sb="38" eb="40">
      <t>ケイヒ</t>
    </rPh>
    <rPh sb="46" eb="48">
      <t>センエン</t>
    </rPh>
    <phoneticPr fontId="4"/>
  </si>
  <si>
    <t>○特定先端大型研究施設利用促進（Ｊ－ＰＡＲＣ）
　741,422千円
○特定中性子線施設（Ｊ－ＰＡＲＣ）の運営
　10,182,527千円</t>
    <rPh sb="1" eb="3">
      <t>トクテイ</t>
    </rPh>
    <rPh sb="3" eb="5">
      <t>センタン</t>
    </rPh>
    <rPh sb="5" eb="7">
      <t>オオガタ</t>
    </rPh>
    <rPh sb="7" eb="9">
      <t>ケンキュウ</t>
    </rPh>
    <rPh sb="9" eb="11">
      <t>シセツ</t>
    </rPh>
    <rPh sb="11" eb="13">
      <t>リヨウ</t>
    </rPh>
    <rPh sb="13" eb="15">
      <t>ソクシン</t>
    </rPh>
    <rPh sb="32" eb="34">
      <t>センエン</t>
    </rPh>
    <rPh sb="36" eb="38">
      <t>トクテイ</t>
    </rPh>
    <rPh sb="38" eb="42">
      <t>チュウセイシセン</t>
    </rPh>
    <rPh sb="42" eb="44">
      <t>シセツ</t>
    </rPh>
    <rPh sb="53" eb="55">
      <t>ウンエイ</t>
    </rPh>
    <rPh sb="67" eb="69">
      <t>センエン</t>
    </rPh>
    <phoneticPr fontId="4"/>
  </si>
  <si>
    <t>○高機能演算研究基盤構築のための研究開発　2,059,062千円
○特定先端大型研究施設利用促進（スーパーコンピュータ）　841,613千円
○特定高速電子計算機施設の運営　7,222,292千円
○高機能演算研究基盤の高度利用事業　136,710千円</t>
    <rPh sb="1" eb="4">
      <t>コウキノウ</t>
    </rPh>
    <rPh sb="4" eb="6">
      <t>エンザン</t>
    </rPh>
    <rPh sb="6" eb="8">
      <t>ケンキュウ</t>
    </rPh>
    <rPh sb="8" eb="10">
      <t>キバン</t>
    </rPh>
    <rPh sb="10" eb="12">
      <t>コウチク</t>
    </rPh>
    <rPh sb="16" eb="18">
      <t>ケンキュウ</t>
    </rPh>
    <rPh sb="18" eb="20">
      <t>カイハツ</t>
    </rPh>
    <rPh sb="30" eb="32">
      <t>センエン</t>
    </rPh>
    <rPh sb="34" eb="36">
      <t>トクテイ</t>
    </rPh>
    <rPh sb="36" eb="38">
      <t>センタン</t>
    </rPh>
    <rPh sb="38" eb="40">
      <t>オオガタ</t>
    </rPh>
    <rPh sb="40" eb="42">
      <t>ケンキュウ</t>
    </rPh>
    <rPh sb="42" eb="44">
      <t>シセツ</t>
    </rPh>
    <rPh sb="44" eb="46">
      <t>リヨウ</t>
    </rPh>
    <rPh sb="46" eb="48">
      <t>ソクシン</t>
    </rPh>
    <rPh sb="68" eb="70">
      <t>センエン</t>
    </rPh>
    <rPh sb="72" eb="74">
      <t>トクテイ</t>
    </rPh>
    <rPh sb="74" eb="76">
      <t>コウソク</t>
    </rPh>
    <rPh sb="76" eb="78">
      <t>デンシ</t>
    </rPh>
    <rPh sb="78" eb="81">
      <t>ケイサンキ</t>
    </rPh>
    <rPh sb="81" eb="83">
      <t>シセツ</t>
    </rPh>
    <rPh sb="84" eb="86">
      <t>ウンエイ</t>
    </rPh>
    <rPh sb="96" eb="98">
      <t>センエン</t>
    </rPh>
    <rPh sb="100" eb="103">
      <t>コウキノウ</t>
    </rPh>
    <rPh sb="103" eb="105">
      <t>エンザン</t>
    </rPh>
    <rPh sb="105" eb="107">
      <t>ケンキュウ</t>
    </rPh>
    <rPh sb="107" eb="109">
      <t>キバン</t>
    </rPh>
    <rPh sb="110" eb="112">
      <t>コウド</t>
    </rPh>
    <rPh sb="112" eb="114">
      <t>リヨウ</t>
    </rPh>
    <rPh sb="114" eb="116">
      <t>ジギョウ</t>
    </rPh>
    <rPh sb="124" eb="126">
      <t>センエン</t>
    </rPh>
    <phoneticPr fontId="4"/>
  </si>
  <si>
    <t>○次世代超高速電子計算機システム利用技術の研究開発　2,602,481千円
○次世代超高速電子計算機システムの開発・整備等　5,670,805千円
○次世代超高速電子計算機システムのための施設等の改修・整備　1,637,037千円</t>
    <rPh sb="1" eb="4">
      <t>ジセダイ</t>
    </rPh>
    <rPh sb="4" eb="7">
      <t>チョウコウソク</t>
    </rPh>
    <rPh sb="7" eb="9">
      <t>デンシ</t>
    </rPh>
    <rPh sb="9" eb="11">
      <t>ケイサン</t>
    </rPh>
    <rPh sb="11" eb="12">
      <t>キ</t>
    </rPh>
    <rPh sb="16" eb="18">
      <t>リヨウ</t>
    </rPh>
    <rPh sb="18" eb="20">
      <t>ギジュツ</t>
    </rPh>
    <rPh sb="21" eb="23">
      <t>ケンキュウ</t>
    </rPh>
    <rPh sb="23" eb="25">
      <t>カイハツ</t>
    </rPh>
    <rPh sb="35" eb="37">
      <t>センエン</t>
    </rPh>
    <rPh sb="39" eb="42">
      <t>ジセダイ</t>
    </rPh>
    <rPh sb="42" eb="45">
      <t>チョウコウソク</t>
    </rPh>
    <rPh sb="45" eb="47">
      <t>デンシ</t>
    </rPh>
    <rPh sb="47" eb="50">
      <t>ケイサンキ</t>
    </rPh>
    <rPh sb="55" eb="57">
      <t>カイハツ</t>
    </rPh>
    <rPh sb="58" eb="60">
      <t>セイビ</t>
    </rPh>
    <rPh sb="60" eb="61">
      <t>ナド</t>
    </rPh>
    <rPh sb="71" eb="73">
      <t>センエン</t>
    </rPh>
    <phoneticPr fontId="4"/>
  </si>
  <si>
    <t>○国際原子力人材イニシアティブ　205,000千円
○原子力研究開発の中核的施設の共用の推進　19,019千円</t>
    <rPh sb="1" eb="3">
      <t>コクサイ</t>
    </rPh>
    <rPh sb="3" eb="6">
      <t>ゲンシリョク</t>
    </rPh>
    <rPh sb="6" eb="8">
      <t>ジンザイ</t>
    </rPh>
    <phoneticPr fontId="4"/>
  </si>
  <si>
    <t>○英知を結集した原子力科学技術・人材育成推進事業　1,199,308千円
○廃止措置研究・人材育成の推進　254,349千円</t>
    <rPh sb="34" eb="36">
      <t>センエン</t>
    </rPh>
    <rPh sb="38" eb="40">
      <t>ハイシ</t>
    </rPh>
    <rPh sb="40" eb="42">
      <t>ソチ</t>
    </rPh>
    <rPh sb="42" eb="44">
      <t>ケンキュウ</t>
    </rPh>
    <rPh sb="45" eb="47">
      <t>ジンザイ</t>
    </rPh>
    <rPh sb="47" eb="49">
      <t>イクセイ</t>
    </rPh>
    <rPh sb="50" eb="52">
      <t>スイシン</t>
    </rPh>
    <rPh sb="60" eb="62">
      <t>センエン</t>
    </rPh>
    <phoneticPr fontId="4"/>
  </si>
  <si>
    <t>○日本映画の創造・振興プラン　1,163,723千円</t>
    <rPh sb="1" eb="3">
      <t>ニホン</t>
    </rPh>
    <rPh sb="3" eb="5">
      <t>エイガ</t>
    </rPh>
    <rPh sb="6" eb="8">
      <t>ソウゾウ</t>
    </rPh>
    <rPh sb="9" eb="11">
      <t>シンコウ</t>
    </rPh>
    <rPh sb="24" eb="26">
      <t>センエン</t>
    </rPh>
    <phoneticPr fontId="4"/>
  </si>
  <si>
    <t>○我が国の文化芸術の創造力向上と国際的発信　4,193,304千円</t>
    <rPh sb="1" eb="2">
      <t>ワ</t>
    </rPh>
    <rPh sb="3" eb="4">
      <t>クニ</t>
    </rPh>
    <rPh sb="5" eb="7">
      <t>ブンカ</t>
    </rPh>
    <rPh sb="7" eb="9">
      <t>ゲイジュツ</t>
    </rPh>
    <rPh sb="10" eb="13">
      <t>ソウゾウリョク</t>
    </rPh>
    <rPh sb="13" eb="15">
      <t>コウジョウ</t>
    </rPh>
    <rPh sb="16" eb="19">
      <t>コクサイテキ</t>
    </rPh>
    <rPh sb="19" eb="21">
      <t>ハッシン</t>
    </rPh>
    <rPh sb="31" eb="33">
      <t>センエン</t>
    </rPh>
    <phoneticPr fontId="4"/>
  </si>
  <si>
    <t>○伝統音楽等の普及促進支援事業　0千円
○鑑賞・体験機会等充実のための事業推進　150,311千円</t>
    <rPh sb="1" eb="3">
      <t>デントウ</t>
    </rPh>
    <rPh sb="3" eb="5">
      <t>オンガク</t>
    </rPh>
    <rPh sb="5" eb="6">
      <t>トウ</t>
    </rPh>
    <rPh sb="7" eb="9">
      <t>フキュウ</t>
    </rPh>
    <rPh sb="9" eb="11">
      <t>ソクシン</t>
    </rPh>
    <rPh sb="11" eb="13">
      <t>シエン</t>
    </rPh>
    <rPh sb="13" eb="15">
      <t>ジギョウ</t>
    </rPh>
    <rPh sb="17" eb="19">
      <t>センエン</t>
    </rPh>
    <rPh sb="21" eb="23">
      <t>カンショウ</t>
    </rPh>
    <rPh sb="24" eb="26">
      <t>タイケン</t>
    </rPh>
    <rPh sb="26" eb="28">
      <t>キカイ</t>
    </rPh>
    <rPh sb="28" eb="29">
      <t>トウ</t>
    </rPh>
    <rPh sb="29" eb="31">
      <t>ジュウジツ</t>
    </rPh>
    <rPh sb="35" eb="37">
      <t>ジギョウ</t>
    </rPh>
    <rPh sb="37" eb="39">
      <t>スイシン</t>
    </rPh>
    <rPh sb="47" eb="49">
      <t>センエン</t>
    </rPh>
    <phoneticPr fontId="4"/>
  </si>
  <si>
    <t>○文化財保護対策の検討等　138,415千円
○生活文化の振興等の推進　12,353千円</t>
    <rPh sb="1" eb="4">
      <t>ブンカザイ</t>
    </rPh>
    <rPh sb="4" eb="6">
      <t>ホゴ</t>
    </rPh>
    <rPh sb="6" eb="8">
      <t>タイサク</t>
    </rPh>
    <rPh sb="9" eb="11">
      <t>ケントウ</t>
    </rPh>
    <rPh sb="11" eb="12">
      <t>トウ</t>
    </rPh>
    <rPh sb="20" eb="22">
      <t>センエン</t>
    </rPh>
    <rPh sb="24" eb="26">
      <t>セイカツ</t>
    </rPh>
    <rPh sb="26" eb="28">
      <t>ブンカ</t>
    </rPh>
    <rPh sb="29" eb="31">
      <t>シンコウ</t>
    </rPh>
    <rPh sb="31" eb="32">
      <t>トウ</t>
    </rPh>
    <rPh sb="33" eb="35">
      <t>スイシン</t>
    </rPh>
    <rPh sb="42" eb="44">
      <t>センエン</t>
    </rPh>
    <phoneticPr fontId="4"/>
  </si>
  <si>
    <t>○博物館を中核とした文化クラスター形成事業　1,099,287千円</t>
    <rPh sb="1" eb="4">
      <t>ハクブツカン</t>
    </rPh>
    <rPh sb="5" eb="7">
      <t>チュウカク</t>
    </rPh>
    <rPh sb="10" eb="12">
      <t>ブンカ</t>
    </rPh>
    <rPh sb="17" eb="19">
      <t>ケイセイ</t>
    </rPh>
    <rPh sb="19" eb="21">
      <t>ジギョウ</t>
    </rPh>
    <rPh sb="31" eb="33">
      <t>センエン</t>
    </rPh>
    <phoneticPr fontId="4"/>
  </si>
  <si>
    <t>○アーティスト・イン・レジデンス活動を通じた国際文化交流促進事業　65,572千円</t>
    <rPh sb="16" eb="18">
      <t>カツドウ</t>
    </rPh>
    <rPh sb="19" eb="20">
      <t>ツウ</t>
    </rPh>
    <rPh sb="22" eb="24">
      <t>コクサイ</t>
    </rPh>
    <rPh sb="24" eb="26">
      <t>ブンカ</t>
    </rPh>
    <rPh sb="26" eb="28">
      <t>コウリュウ</t>
    </rPh>
    <rPh sb="28" eb="30">
      <t>ソクシン</t>
    </rPh>
    <rPh sb="30" eb="32">
      <t>ジギョウ</t>
    </rPh>
    <rPh sb="39" eb="41">
      <t>センエン</t>
    </rPh>
    <phoneticPr fontId="4"/>
  </si>
  <si>
    <t>○社会総がかりで行う高校生留学促進事業　97,177千円
○社会総がかりで行う高校生留学促進制度（経協分）　31,237千円</t>
    <rPh sb="1" eb="3">
      <t>シャカイ</t>
    </rPh>
    <rPh sb="3" eb="4">
      <t>ソウ</t>
    </rPh>
    <rPh sb="8" eb="9">
      <t>オコナ</t>
    </rPh>
    <rPh sb="10" eb="13">
      <t>コウコウセイ</t>
    </rPh>
    <rPh sb="13" eb="15">
      <t>リュウガク</t>
    </rPh>
    <rPh sb="15" eb="17">
      <t>ソクシン</t>
    </rPh>
    <rPh sb="17" eb="19">
      <t>ジギョウ</t>
    </rPh>
    <rPh sb="26" eb="28">
      <t>センエン</t>
    </rPh>
    <rPh sb="30" eb="32">
      <t>シャカイ</t>
    </rPh>
    <rPh sb="32" eb="33">
      <t>ソウ</t>
    </rPh>
    <rPh sb="37" eb="38">
      <t>オコナ</t>
    </rPh>
    <rPh sb="39" eb="42">
      <t>コウコウセイ</t>
    </rPh>
    <rPh sb="42" eb="44">
      <t>リュウガク</t>
    </rPh>
    <rPh sb="44" eb="46">
      <t>ソクシン</t>
    </rPh>
    <rPh sb="46" eb="48">
      <t>セイド</t>
    </rPh>
    <rPh sb="49" eb="51">
      <t>ケイキョウ</t>
    </rPh>
    <rPh sb="51" eb="52">
      <t>ブン</t>
    </rPh>
    <rPh sb="60" eb="62">
      <t>センエン</t>
    </rPh>
    <phoneticPr fontId="4"/>
  </si>
  <si>
    <t>○日本留学海外拠点連携推進事業　450,424千円</t>
    <rPh sb="1" eb="3">
      <t>ニホン</t>
    </rPh>
    <rPh sb="3" eb="5">
      <t>リュウガク</t>
    </rPh>
    <rPh sb="5" eb="7">
      <t>カイガイ</t>
    </rPh>
    <rPh sb="7" eb="9">
      <t>キョテン</t>
    </rPh>
    <rPh sb="9" eb="11">
      <t>レンケイ</t>
    </rPh>
    <rPh sb="11" eb="13">
      <t>スイシン</t>
    </rPh>
    <rPh sb="13" eb="15">
      <t>ジギョウ</t>
    </rPh>
    <rPh sb="23" eb="25">
      <t>センエン</t>
    </rPh>
    <phoneticPr fontId="4"/>
  </si>
  <si>
    <t>○海外留学支援制度　8,016,850千円</t>
    <rPh sb="1" eb="3">
      <t>カイガイ</t>
    </rPh>
    <rPh sb="3" eb="5">
      <t>リュウガク</t>
    </rPh>
    <rPh sb="5" eb="7">
      <t>シエン</t>
    </rPh>
    <rPh sb="7" eb="9">
      <t>セイド</t>
    </rPh>
    <rPh sb="19" eb="21">
      <t>センエン</t>
    </rPh>
    <phoneticPr fontId="4"/>
  </si>
  <si>
    <t>○ＯＥＣＤ事業への参加　11,248千円</t>
    <rPh sb="5" eb="7">
      <t>ジギョウ</t>
    </rPh>
    <rPh sb="9" eb="11">
      <t>サンカ</t>
    </rPh>
    <rPh sb="18" eb="20">
      <t>センエン</t>
    </rPh>
    <phoneticPr fontId="4"/>
  </si>
  <si>
    <t>○全国学力・学習状況調査の実施　3,694,470千円
○全国学力・学習状況調査の実施（32年度準備経費）941,239千円</t>
    <rPh sb="1" eb="3">
      <t>ゼンコク</t>
    </rPh>
    <rPh sb="3" eb="5">
      <t>ガクリョク</t>
    </rPh>
    <rPh sb="6" eb="12">
      <t>ガクシュウジョウキョウチョウサ</t>
    </rPh>
    <rPh sb="13" eb="15">
      <t>ジッシ</t>
    </rPh>
    <rPh sb="25" eb="27">
      <t>センエン</t>
    </rPh>
    <rPh sb="29" eb="33">
      <t>ゼンコクガクリョク</t>
    </rPh>
    <rPh sb="34" eb="40">
      <t>ガクシュウジョウキョウチョウサ</t>
    </rPh>
    <rPh sb="41" eb="43">
      <t>ジッシ</t>
    </rPh>
    <rPh sb="46" eb="48">
      <t>ネンド</t>
    </rPh>
    <rPh sb="48" eb="50">
      <t>ジュンビ</t>
    </rPh>
    <rPh sb="50" eb="52">
      <t>ケイヒ</t>
    </rPh>
    <phoneticPr fontId="4"/>
  </si>
  <si>
    <t>○博物館ネットワークによる未来へのレガシー継承・発信事業　0千円
○博物館ネットワークによる未来へのレガシー継承・発信事業（本省から移管）　31,143千円</t>
    <rPh sb="1" eb="4">
      <t>ハクブツカン</t>
    </rPh>
    <rPh sb="13" eb="15">
      <t>ミライ</t>
    </rPh>
    <rPh sb="21" eb="23">
      <t>ケイショウ</t>
    </rPh>
    <rPh sb="24" eb="26">
      <t>ハッシン</t>
    </rPh>
    <rPh sb="26" eb="28">
      <t>ジギョウ</t>
    </rPh>
    <rPh sb="30" eb="32">
      <t>センエン</t>
    </rPh>
    <rPh sb="62" eb="64">
      <t>ホンショウ</t>
    </rPh>
    <rPh sb="66" eb="68">
      <t>イカン</t>
    </rPh>
    <rPh sb="76" eb="78">
      <t>センエン</t>
    </rPh>
    <phoneticPr fontId="4"/>
  </si>
  <si>
    <t>○国立大学法人運営費交付金 1,097,054,656千円
○国立大学法人機能強化促進補助金　0千円</t>
    <rPh sb="1" eb="3">
      <t>コクリツ</t>
    </rPh>
    <rPh sb="3" eb="5">
      <t>ダイガク</t>
    </rPh>
    <rPh sb="5" eb="7">
      <t>ホウジン</t>
    </rPh>
    <rPh sb="7" eb="10">
      <t>ウンエイヒ</t>
    </rPh>
    <rPh sb="10" eb="13">
      <t>コウフキン</t>
    </rPh>
    <rPh sb="31" eb="33">
      <t>コクリツ</t>
    </rPh>
    <rPh sb="48" eb="50">
      <t>センエン</t>
    </rPh>
    <phoneticPr fontId="4"/>
  </si>
  <si>
    <t>○電源立地地域対策交付金　8,092,117千円
○交付金事務等交付金　1,313千円</t>
    <rPh sb="22" eb="24">
      <t>センエン</t>
    </rPh>
    <rPh sb="41" eb="43">
      <t>センエン</t>
    </rPh>
    <phoneticPr fontId="4"/>
  </si>
  <si>
    <t>-</t>
  </si>
  <si>
    <t>H30</t>
    <phoneticPr fontId="4"/>
  </si>
  <si>
    <t>研究開発基盤課</t>
  </si>
  <si>
    <t>H30</t>
    <phoneticPr fontId="4"/>
  </si>
  <si>
    <t>H30</t>
    <phoneticPr fontId="4"/>
  </si>
  <si>
    <t>アジア高校生架け橋プロジェクト</t>
    <rPh sb="3" eb="6">
      <t>コウコウセイ</t>
    </rPh>
    <rPh sb="6" eb="7">
      <t>カ</t>
    </rPh>
    <rPh sb="8" eb="9">
      <t>ハシ</t>
    </rPh>
    <phoneticPr fontId="3"/>
  </si>
  <si>
    <t>○官民地域パートナーシップによる次世代放射光施設の推進　1,325,630千円</t>
    <rPh sb="1" eb="3">
      <t>カンミン</t>
    </rPh>
    <rPh sb="3" eb="5">
      <t>チイキ</t>
    </rPh>
    <rPh sb="16" eb="19">
      <t>ジセダイ</t>
    </rPh>
    <rPh sb="19" eb="22">
      <t>ホウシャコウ</t>
    </rPh>
    <rPh sb="22" eb="24">
      <t>シセツ</t>
    </rPh>
    <rPh sb="25" eb="27">
      <t>スイシン</t>
    </rPh>
    <rPh sb="37" eb="39">
      <t>センエン</t>
    </rPh>
    <phoneticPr fontId="4"/>
  </si>
  <si>
    <t>教育人材政策課</t>
    <rPh sb="0" eb="7">
      <t>キョウイクジンザイセイサクカ</t>
    </rPh>
    <phoneticPr fontId="4"/>
  </si>
  <si>
    <t>施策名：12-1 文化芸術の創造・発展・継承と教育の充実</t>
    <rPh sb="9" eb="11">
      <t>ブンカ</t>
    </rPh>
    <rPh sb="11" eb="13">
      <t>ゲイジュツ</t>
    </rPh>
    <rPh sb="14" eb="16">
      <t>ソウゾウ</t>
    </rPh>
    <rPh sb="17" eb="19">
      <t>ハッテン</t>
    </rPh>
    <rPh sb="20" eb="22">
      <t>ケイショウ</t>
    </rPh>
    <rPh sb="23" eb="25">
      <t>キョウイク</t>
    </rPh>
    <rPh sb="26" eb="28">
      <t>ジュウジツ</t>
    </rPh>
    <phoneticPr fontId="4"/>
  </si>
  <si>
    <t>施策名：12-2 文化芸術を通じた創造的で活力ある社会の実現</t>
    <rPh sb="9" eb="11">
      <t>ブンカ</t>
    </rPh>
    <rPh sb="11" eb="13">
      <t>ゲイジュツ</t>
    </rPh>
    <rPh sb="14" eb="15">
      <t>ツウ</t>
    </rPh>
    <rPh sb="17" eb="20">
      <t>ソウゾウテキ</t>
    </rPh>
    <rPh sb="21" eb="23">
      <t>カツリョク</t>
    </rPh>
    <rPh sb="25" eb="27">
      <t>シャカイ</t>
    </rPh>
    <rPh sb="28" eb="30">
      <t>ジツゲン</t>
    </rPh>
    <phoneticPr fontId="4"/>
  </si>
  <si>
    <t>地域学習推進課</t>
    <rPh sb="0" eb="7">
      <t>チイキガクシュウスイシンカ</t>
    </rPh>
    <phoneticPr fontId="4"/>
  </si>
  <si>
    <t>総合教育政策局</t>
    <phoneticPr fontId="12"/>
  </si>
  <si>
    <t>男女共同参画共生社会学習・安全課</t>
    <phoneticPr fontId="4"/>
  </si>
  <si>
    <t>参事官（高校担当）</t>
    <rPh sb="0" eb="3">
      <t>サンジカン</t>
    </rPh>
    <rPh sb="4" eb="8">
      <t>コウコウタントウ</t>
    </rPh>
    <phoneticPr fontId="4"/>
  </si>
  <si>
    <t>情報教育・外国語教育課</t>
    <rPh sb="0" eb="2">
      <t>ジョウホウ</t>
    </rPh>
    <rPh sb="2" eb="4">
      <t>キョウイク</t>
    </rPh>
    <rPh sb="5" eb="8">
      <t>ガイコクゴ</t>
    </rPh>
    <rPh sb="8" eb="10">
      <t>キョウイク</t>
    </rPh>
    <rPh sb="10" eb="11">
      <t>カ</t>
    </rPh>
    <phoneticPr fontId="4"/>
  </si>
  <si>
    <t>情報教育・外国語教育課</t>
    <rPh sb="0" eb="4">
      <t>ジョウホウキョウイク</t>
    </rPh>
    <rPh sb="5" eb="11">
      <t>ガイコクゴキョウイクカ</t>
    </rPh>
    <phoneticPr fontId="4"/>
  </si>
  <si>
    <t>大臣官房政策課</t>
    <rPh sb="0" eb="4">
      <t>ダイジンカンボウ</t>
    </rPh>
    <rPh sb="4" eb="7">
      <t>セイサクカ</t>
    </rPh>
    <phoneticPr fontId="4"/>
  </si>
  <si>
    <t>総合教育政策局</t>
    <phoneticPr fontId="12"/>
  </si>
  <si>
    <t>調査企画課</t>
    <rPh sb="0" eb="2">
      <t>チョウサ</t>
    </rPh>
    <rPh sb="2" eb="4">
      <t>キカク</t>
    </rPh>
    <rPh sb="4" eb="5">
      <t>カ</t>
    </rPh>
    <phoneticPr fontId="4"/>
  </si>
  <si>
    <t>総合教育政策局</t>
    <phoneticPr fontId="16"/>
  </si>
  <si>
    <t>企画調整課</t>
    <rPh sb="0" eb="5">
      <t>キカクチョウセイカ</t>
    </rPh>
    <phoneticPr fontId="4"/>
  </si>
  <si>
    <t>参事官（芸術文化担当）</t>
    <rPh sb="0" eb="3">
      <t>サンジカン</t>
    </rPh>
    <rPh sb="4" eb="6">
      <t>ゲイジュツ</t>
    </rPh>
    <rPh sb="6" eb="8">
      <t>ブンカ</t>
    </rPh>
    <rPh sb="8" eb="10">
      <t>タントウ</t>
    </rPh>
    <phoneticPr fontId="4"/>
  </si>
  <si>
    <t>参事官（芸術文化担当）</t>
    <rPh sb="0" eb="3">
      <t>サンジカン</t>
    </rPh>
    <rPh sb="4" eb="10">
      <t>ゲイジュツブンカタントウ</t>
    </rPh>
    <phoneticPr fontId="4"/>
  </si>
  <si>
    <t>文化経済・国際課</t>
    <rPh sb="0" eb="2">
      <t>ブンカ</t>
    </rPh>
    <rPh sb="2" eb="4">
      <t>ケイザイ</t>
    </rPh>
    <rPh sb="5" eb="7">
      <t>コクサイ</t>
    </rPh>
    <rPh sb="7" eb="8">
      <t>カ</t>
    </rPh>
    <phoneticPr fontId="4"/>
  </si>
  <si>
    <t>国語課</t>
    <rPh sb="0" eb="2">
      <t>コクゴ</t>
    </rPh>
    <rPh sb="2" eb="3">
      <t>カ</t>
    </rPh>
    <phoneticPr fontId="4"/>
  </si>
  <si>
    <t>文化資源活用課</t>
    <rPh sb="0" eb="2">
      <t>ブンカ</t>
    </rPh>
    <rPh sb="2" eb="4">
      <t>シゲン</t>
    </rPh>
    <rPh sb="4" eb="6">
      <t>カツヨウ</t>
    </rPh>
    <rPh sb="6" eb="7">
      <t>カ</t>
    </rPh>
    <phoneticPr fontId="4"/>
  </si>
  <si>
    <t>文化財第二課</t>
    <rPh sb="3" eb="4">
      <t>ダイ</t>
    </rPh>
    <rPh sb="4" eb="6">
      <t>ニカ</t>
    </rPh>
    <phoneticPr fontId="4"/>
  </si>
  <si>
    <t>文化財第一課</t>
    <rPh sb="0" eb="2">
      <t>ブンカ</t>
    </rPh>
    <rPh sb="2" eb="3">
      <t>ザイ</t>
    </rPh>
    <rPh sb="3" eb="4">
      <t>ダイ</t>
    </rPh>
    <rPh sb="5" eb="6">
      <t>カ</t>
    </rPh>
    <phoneticPr fontId="4"/>
  </si>
  <si>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16"/>
  </si>
  <si>
    <t>文化資源活用課</t>
    <rPh sb="0" eb="7">
      <t>ブンカシゲンカツヨウカ</t>
    </rPh>
    <phoneticPr fontId="4"/>
  </si>
  <si>
    <t>文化財第一課</t>
    <rPh sb="0" eb="2">
      <t>ブンカ</t>
    </rPh>
    <rPh sb="2" eb="3">
      <t>ザイ</t>
    </rPh>
    <rPh sb="3" eb="6">
      <t>ダイイチカ</t>
    </rPh>
    <phoneticPr fontId="4"/>
  </si>
  <si>
    <t>文化財第二課</t>
    <rPh sb="0" eb="6">
      <t>ブンカザイダイニカ</t>
    </rPh>
    <phoneticPr fontId="4"/>
  </si>
  <si>
    <t>著作権課</t>
    <rPh sb="0" eb="4">
      <t>チョサクケンカ</t>
    </rPh>
    <phoneticPr fontId="4"/>
  </si>
  <si>
    <t>宗務課</t>
    <rPh sb="0" eb="2">
      <t>シュウム</t>
    </rPh>
    <rPh sb="2" eb="3">
      <t>カ</t>
    </rPh>
    <phoneticPr fontId="4"/>
  </si>
  <si>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12"/>
  </si>
  <si>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12"/>
  </si>
  <si>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12"/>
  </si>
  <si>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12"/>
  </si>
  <si>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4" eb="26">
      <t>ダイジ</t>
    </rPh>
    <rPh sb="26" eb="27">
      <t>コウ</t>
    </rPh>
    <rPh sb="28" eb="30">
      <t>ドクリツ</t>
    </rPh>
    <rPh sb="30" eb="32">
      <t>ギョウセイ</t>
    </rPh>
    <rPh sb="32" eb="34">
      <t>ホウジン</t>
    </rPh>
    <rPh sb="34" eb="36">
      <t>コクリツ</t>
    </rPh>
    <rPh sb="36" eb="38">
      <t>ジョセイ</t>
    </rPh>
    <rPh sb="38" eb="40">
      <t>キョウイク</t>
    </rPh>
    <rPh sb="40" eb="42">
      <t>カイカン</t>
    </rPh>
    <rPh sb="42" eb="44">
      <t>シセツ</t>
    </rPh>
    <rPh sb="44" eb="46">
      <t>セイビ</t>
    </rPh>
    <rPh sb="47" eb="49">
      <t>ヒツヨウ</t>
    </rPh>
    <rPh sb="50" eb="52">
      <t>ケイヒ</t>
    </rPh>
    <phoneticPr fontId="12"/>
  </si>
  <si>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12"/>
  </si>
  <si>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12"/>
  </si>
  <si>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12"/>
  </si>
  <si>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16"/>
  </si>
  <si>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16"/>
  </si>
  <si>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16"/>
  </si>
  <si>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7" eb="28">
      <t>ダイ</t>
    </rPh>
    <rPh sb="28" eb="30">
      <t>ジコウ</t>
    </rPh>
    <rPh sb="31" eb="33">
      <t>ドクリツ</t>
    </rPh>
    <rPh sb="33" eb="35">
      <t>ギョウセイ</t>
    </rPh>
    <rPh sb="35" eb="37">
      <t>ホウジン</t>
    </rPh>
    <rPh sb="37" eb="39">
      <t>ダイガク</t>
    </rPh>
    <rPh sb="39" eb="41">
      <t>カイカク</t>
    </rPh>
    <rPh sb="41" eb="43">
      <t>シエン</t>
    </rPh>
    <rPh sb="44" eb="46">
      <t>ガクイ</t>
    </rPh>
    <rPh sb="46" eb="48">
      <t>ジュヨ</t>
    </rPh>
    <rPh sb="48" eb="50">
      <t>キコウ</t>
    </rPh>
    <rPh sb="50" eb="53">
      <t>ウンエイヒ</t>
    </rPh>
    <rPh sb="53" eb="56">
      <t>コウフキン</t>
    </rPh>
    <rPh sb="57" eb="59">
      <t>ヒツヨウ</t>
    </rPh>
    <rPh sb="60" eb="62">
      <t>ケイヒ</t>
    </rPh>
    <phoneticPr fontId="16"/>
  </si>
  <si>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16"/>
  </si>
  <si>
    <t>(項)国立大学法人船舶建造費
(大事項)国立大学法人船舶建造に必要な経費</t>
    <rPh sb="1" eb="2">
      <t>コウ</t>
    </rPh>
    <rPh sb="3" eb="5">
      <t>コクリツ</t>
    </rPh>
    <rPh sb="5" eb="7">
      <t>ダイガク</t>
    </rPh>
    <rPh sb="7" eb="9">
      <t>ホウジン</t>
    </rPh>
    <rPh sb="9" eb="11">
      <t>センパク</t>
    </rPh>
    <rPh sb="11" eb="13">
      <t>ケンゾウ</t>
    </rPh>
    <rPh sb="13" eb="14">
      <t>ヒ</t>
    </rPh>
    <rPh sb="16" eb="17">
      <t>ダイ</t>
    </rPh>
    <rPh sb="17" eb="19">
      <t>ジコウ</t>
    </rPh>
    <rPh sb="20" eb="22">
      <t>コクリツ</t>
    </rPh>
    <rPh sb="22" eb="24">
      <t>ダイガク</t>
    </rPh>
    <rPh sb="24" eb="26">
      <t>ホウジン</t>
    </rPh>
    <rPh sb="26" eb="28">
      <t>センパク</t>
    </rPh>
    <rPh sb="28" eb="30">
      <t>ケンゾウ</t>
    </rPh>
    <rPh sb="31" eb="33">
      <t>ヒツヨウ</t>
    </rPh>
    <rPh sb="34" eb="36">
      <t>ケイヒ</t>
    </rPh>
    <phoneticPr fontId="16"/>
  </si>
  <si>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16"/>
  </si>
  <si>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16"/>
  </si>
  <si>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16"/>
  </si>
  <si>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4" eb="25">
      <t>ダイ</t>
    </rPh>
    <rPh sb="25" eb="27">
      <t>ジコウ</t>
    </rPh>
    <rPh sb="34" eb="35">
      <t>セイ</t>
    </rPh>
    <rPh sb="35" eb="37">
      <t>ホウジン</t>
    </rPh>
    <rPh sb="37" eb="39">
      <t>カガク</t>
    </rPh>
    <rPh sb="39" eb="41">
      <t>ギジュツ</t>
    </rPh>
    <rPh sb="41" eb="43">
      <t>シンコウ</t>
    </rPh>
    <rPh sb="43" eb="45">
      <t>キコウ</t>
    </rPh>
    <rPh sb="45" eb="48">
      <t>ウンエイヒ</t>
    </rPh>
    <rPh sb="48" eb="51">
      <t>コウフキン</t>
    </rPh>
    <rPh sb="52" eb="54">
      <t>ヒツヨウ</t>
    </rPh>
    <rPh sb="55" eb="57">
      <t>ケイヒ</t>
    </rPh>
    <phoneticPr fontId="16"/>
  </si>
  <si>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6" eb="27">
      <t>ダイ</t>
    </rPh>
    <rPh sb="27" eb="29">
      <t>ジコウ</t>
    </rPh>
    <rPh sb="30" eb="32">
      <t>コクリツ</t>
    </rPh>
    <rPh sb="32" eb="34">
      <t>ケンキュウ</t>
    </rPh>
    <rPh sb="34" eb="36">
      <t>カイハツ</t>
    </rPh>
    <rPh sb="36" eb="38">
      <t>ホウジン</t>
    </rPh>
    <rPh sb="38" eb="40">
      <t>カガク</t>
    </rPh>
    <rPh sb="40" eb="42">
      <t>ギジュツ</t>
    </rPh>
    <rPh sb="42" eb="44">
      <t>シンコウ</t>
    </rPh>
    <rPh sb="44" eb="46">
      <t>キコウ</t>
    </rPh>
    <rPh sb="46" eb="48">
      <t>シセツ</t>
    </rPh>
    <rPh sb="48" eb="50">
      <t>セイビ</t>
    </rPh>
    <rPh sb="51" eb="53">
      <t>ヒツヨウ</t>
    </rPh>
    <rPh sb="54" eb="56">
      <t>ケイヒ</t>
    </rPh>
    <phoneticPr fontId="16"/>
  </si>
  <si>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2" eb="23">
      <t>ダイ</t>
    </rPh>
    <rPh sb="23" eb="25">
      <t>ジコウ</t>
    </rPh>
    <rPh sb="26" eb="28">
      <t>コクリツ</t>
    </rPh>
    <rPh sb="28" eb="30">
      <t>ケンキュウ</t>
    </rPh>
    <rPh sb="30" eb="32">
      <t>カイハツ</t>
    </rPh>
    <rPh sb="32" eb="34">
      <t>ホウジン</t>
    </rPh>
    <rPh sb="34" eb="37">
      <t>リカガク</t>
    </rPh>
    <rPh sb="37" eb="40">
      <t>ケンキュウジョ</t>
    </rPh>
    <rPh sb="40" eb="43">
      <t>ウンエイヒ</t>
    </rPh>
    <rPh sb="43" eb="46">
      <t>コウフキン</t>
    </rPh>
    <rPh sb="47" eb="49">
      <t>ヒツヨウ</t>
    </rPh>
    <rPh sb="50" eb="52">
      <t>ケイヒ</t>
    </rPh>
    <phoneticPr fontId="16"/>
  </si>
  <si>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4" eb="25">
      <t>ダイ</t>
    </rPh>
    <rPh sb="25" eb="27">
      <t>ジコウ</t>
    </rPh>
    <rPh sb="28" eb="30">
      <t>コクリツ</t>
    </rPh>
    <rPh sb="30" eb="32">
      <t>ケンキュウ</t>
    </rPh>
    <rPh sb="32" eb="34">
      <t>カイハツ</t>
    </rPh>
    <rPh sb="34" eb="36">
      <t>ホウジン</t>
    </rPh>
    <rPh sb="36" eb="39">
      <t>リカガク</t>
    </rPh>
    <rPh sb="39" eb="42">
      <t>ケンキュウジョ</t>
    </rPh>
    <rPh sb="42" eb="44">
      <t>シセツ</t>
    </rPh>
    <rPh sb="44" eb="46">
      <t>セイビ</t>
    </rPh>
    <rPh sb="47" eb="49">
      <t>ヒツヨウ</t>
    </rPh>
    <rPh sb="50" eb="52">
      <t>ケイヒ</t>
    </rPh>
    <phoneticPr fontId="16"/>
  </si>
  <si>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16"/>
  </si>
  <si>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6" eb="28">
      <t>ガクジュツ</t>
    </rPh>
    <rPh sb="28" eb="30">
      <t>キホン</t>
    </rPh>
    <rPh sb="30" eb="32">
      <t>セイサク</t>
    </rPh>
    <rPh sb="33" eb="36">
      <t>キソテキ</t>
    </rPh>
    <rPh sb="37" eb="39">
      <t>チョウサ</t>
    </rPh>
    <rPh sb="39" eb="41">
      <t>ケンキュウ</t>
    </rPh>
    <rPh sb="41" eb="42">
      <t>トウ</t>
    </rPh>
    <rPh sb="43" eb="45">
      <t>ヒツヨウ</t>
    </rPh>
    <rPh sb="46" eb="48">
      <t>ケイヒ</t>
    </rPh>
    <phoneticPr fontId="19"/>
  </si>
  <si>
    <t>(項)研究振興費
(大事項)学術研究等の推進に必要な経費</t>
    <rPh sb="3" eb="5">
      <t>ケンキュウ</t>
    </rPh>
    <rPh sb="5" eb="7">
      <t>シンコウ</t>
    </rPh>
    <rPh sb="7" eb="8">
      <t>ヒ</t>
    </rPh>
    <rPh sb="14" eb="16">
      <t>ガクジュツ</t>
    </rPh>
    <rPh sb="16" eb="18">
      <t>ケンキュウ</t>
    </rPh>
    <rPh sb="18" eb="19">
      <t>トウ</t>
    </rPh>
    <rPh sb="20" eb="22">
      <t>スイシン</t>
    </rPh>
    <rPh sb="23" eb="25">
      <t>ヒツヨウ</t>
    </rPh>
    <rPh sb="26" eb="28">
      <t>ケイヒ</t>
    </rPh>
    <phoneticPr fontId="16"/>
  </si>
  <si>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16"/>
  </si>
  <si>
    <t>(項)研究振興費
(大事項)研究基盤の強化に必要な経費</t>
    <rPh sb="1" eb="2">
      <t>コウ</t>
    </rPh>
    <rPh sb="10" eb="11">
      <t>ダイ</t>
    </rPh>
    <rPh sb="11" eb="13">
      <t>ジコウ</t>
    </rPh>
    <rPh sb="14" eb="16">
      <t>ケンキュウ</t>
    </rPh>
    <rPh sb="16" eb="18">
      <t>キバン</t>
    </rPh>
    <rPh sb="19" eb="21">
      <t>キョウカ</t>
    </rPh>
    <rPh sb="22" eb="24">
      <t>ヒツヨウ</t>
    </rPh>
    <rPh sb="25" eb="27">
      <t>ケイヒ</t>
    </rPh>
    <phoneticPr fontId="19"/>
  </si>
  <si>
    <t>(項)研究開発推進費
(大事項)先端基盤技術の強化に必要な経費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phoneticPr fontId="4"/>
  </si>
  <si>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28" eb="29">
      <t>ダイ</t>
    </rPh>
    <rPh sb="29" eb="31">
      <t>ジコウ</t>
    </rPh>
    <rPh sb="32" eb="34">
      <t>コクリツ</t>
    </rPh>
    <rPh sb="34" eb="36">
      <t>ケンキュウ</t>
    </rPh>
    <rPh sb="36" eb="38">
      <t>カイハツ</t>
    </rPh>
    <rPh sb="38" eb="40">
      <t>ホウジン</t>
    </rPh>
    <rPh sb="40" eb="42">
      <t>リョウシ</t>
    </rPh>
    <rPh sb="42" eb="44">
      <t>カガク</t>
    </rPh>
    <rPh sb="44" eb="46">
      <t>ギジュツ</t>
    </rPh>
    <rPh sb="46" eb="48">
      <t>ケンキュウ</t>
    </rPh>
    <rPh sb="48" eb="50">
      <t>カイハツ</t>
    </rPh>
    <rPh sb="50" eb="52">
      <t>キコウ</t>
    </rPh>
    <rPh sb="52" eb="55">
      <t>ウンエイヒ</t>
    </rPh>
    <rPh sb="55" eb="58">
      <t>コウフキン</t>
    </rPh>
    <rPh sb="59" eb="61">
      <t>ヒツヨウ</t>
    </rPh>
    <rPh sb="62" eb="64">
      <t>ケイヒ</t>
    </rPh>
    <phoneticPr fontId="16"/>
  </si>
  <si>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5" eb="26">
      <t>ダイ</t>
    </rPh>
    <rPh sb="26" eb="28">
      <t>ジコウ</t>
    </rPh>
    <rPh sb="35" eb="37">
      <t>ホウジン</t>
    </rPh>
    <rPh sb="37" eb="39">
      <t>ブッシツ</t>
    </rPh>
    <rPh sb="40" eb="42">
      <t>ザイリョウ</t>
    </rPh>
    <rPh sb="42" eb="44">
      <t>ケンキュウ</t>
    </rPh>
    <rPh sb="44" eb="46">
      <t>キコウ</t>
    </rPh>
    <rPh sb="46" eb="49">
      <t>ウンエイヒ</t>
    </rPh>
    <rPh sb="49" eb="52">
      <t>コウフキン</t>
    </rPh>
    <rPh sb="53" eb="55">
      <t>ヒツヨウ</t>
    </rPh>
    <rPh sb="56" eb="58">
      <t>ケイヒ</t>
    </rPh>
    <phoneticPr fontId="16"/>
  </si>
  <si>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7" eb="28">
      <t>ダイ</t>
    </rPh>
    <rPh sb="28" eb="30">
      <t>ジコウ</t>
    </rPh>
    <rPh sb="31" eb="33">
      <t>コクリツ</t>
    </rPh>
    <rPh sb="33" eb="35">
      <t>ケンキュウ</t>
    </rPh>
    <rPh sb="35" eb="37">
      <t>カイハツ</t>
    </rPh>
    <rPh sb="37" eb="39">
      <t>ホウジン</t>
    </rPh>
    <rPh sb="39" eb="41">
      <t>ブッシツ</t>
    </rPh>
    <rPh sb="42" eb="44">
      <t>ザイリョウ</t>
    </rPh>
    <rPh sb="44" eb="46">
      <t>ケンキュウ</t>
    </rPh>
    <rPh sb="46" eb="48">
      <t>キコウ</t>
    </rPh>
    <rPh sb="48" eb="50">
      <t>シセツ</t>
    </rPh>
    <rPh sb="50" eb="52">
      <t>セイビ</t>
    </rPh>
    <rPh sb="53" eb="55">
      <t>ヒツヨウ</t>
    </rPh>
    <rPh sb="56" eb="58">
      <t>ケイヒ</t>
    </rPh>
    <phoneticPr fontId="16"/>
  </si>
  <si>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16"/>
  </si>
  <si>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5" eb="26">
      <t>ダイ</t>
    </rPh>
    <rPh sb="26" eb="28">
      <t>ジコウ</t>
    </rPh>
    <rPh sb="29" eb="31">
      <t>コクリツ</t>
    </rPh>
    <rPh sb="31" eb="33">
      <t>ケンキュウ</t>
    </rPh>
    <rPh sb="33" eb="35">
      <t>カイハツ</t>
    </rPh>
    <rPh sb="35" eb="37">
      <t>ホウジン</t>
    </rPh>
    <rPh sb="37" eb="39">
      <t>ボウサイ</t>
    </rPh>
    <rPh sb="39" eb="41">
      <t>カガク</t>
    </rPh>
    <rPh sb="41" eb="43">
      <t>ギジュツ</t>
    </rPh>
    <rPh sb="43" eb="46">
      <t>ケンキュウショ</t>
    </rPh>
    <rPh sb="46" eb="49">
      <t>ウンエイヒ</t>
    </rPh>
    <rPh sb="49" eb="52">
      <t>コウフキン</t>
    </rPh>
    <rPh sb="53" eb="55">
      <t>ヒツヨウ</t>
    </rPh>
    <rPh sb="56" eb="58">
      <t>ケイヒ</t>
    </rPh>
    <phoneticPr fontId="16"/>
  </si>
  <si>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7" eb="28">
      <t>ダイ</t>
    </rPh>
    <rPh sb="28" eb="30">
      <t>ジコウ</t>
    </rPh>
    <rPh sb="37" eb="39">
      <t>ホウジン</t>
    </rPh>
    <rPh sb="39" eb="41">
      <t>ボウサイ</t>
    </rPh>
    <rPh sb="41" eb="43">
      <t>カガク</t>
    </rPh>
    <rPh sb="43" eb="45">
      <t>ギジュツ</t>
    </rPh>
    <rPh sb="45" eb="48">
      <t>ケンキュウショ</t>
    </rPh>
    <rPh sb="48" eb="50">
      <t>シセツ</t>
    </rPh>
    <rPh sb="50" eb="52">
      <t>セイビ</t>
    </rPh>
    <rPh sb="53" eb="55">
      <t>ヒツヨウ</t>
    </rPh>
    <rPh sb="56" eb="58">
      <t>ケイヒ</t>
    </rPh>
    <phoneticPr fontId="19"/>
  </si>
  <si>
    <t>(項)電源立地対策費
(大事項)電源立地対策に必要な経費</t>
    <rPh sb="1" eb="2">
      <t>コウ</t>
    </rPh>
    <rPh sb="3" eb="5">
      <t>デンゲン</t>
    </rPh>
    <rPh sb="5" eb="7">
      <t>リッチ</t>
    </rPh>
    <rPh sb="7" eb="10">
      <t>タイサクヒ</t>
    </rPh>
    <rPh sb="12" eb="13">
      <t>ダイ</t>
    </rPh>
    <rPh sb="13" eb="15">
      <t>ジコウ</t>
    </rPh>
    <rPh sb="16" eb="18">
      <t>デンゲン</t>
    </rPh>
    <rPh sb="18" eb="20">
      <t>リッチ</t>
    </rPh>
    <rPh sb="20" eb="22">
      <t>タイサク</t>
    </rPh>
    <rPh sb="23" eb="25">
      <t>ヒツヨウ</t>
    </rPh>
    <rPh sb="26" eb="28">
      <t>ケイヒ</t>
    </rPh>
    <phoneticPr fontId="16"/>
  </si>
  <si>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29" eb="30">
      <t>ダイ</t>
    </rPh>
    <rPh sb="30" eb="32">
      <t>ジコウ</t>
    </rPh>
    <rPh sb="33" eb="35">
      <t>コクリツ</t>
    </rPh>
    <rPh sb="35" eb="38">
      <t>ケンキュウカイ</t>
    </rPh>
    <rPh sb="38" eb="39">
      <t>ハツ</t>
    </rPh>
    <rPh sb="39" eb="41">
      <t>ホウジン</t>
    </rPh>
    <rPh sb="41" eb="43">
      <t>ニホン</t>
    </rPh>
    <rPh sb="43" eb="46">
      <t>ゲンシリョク</t>
    </rPh>
    <rPh sb="46" eb="48">
      <t>ケンキュウ</t>
    </rPh>
    <rPh sb="48" eb="50">
      <t>カイハツ</t>
    </rPh>
    <rPh sb="50" eb="52">
      <t>キコウ</t>
    </rPh>
    <rPh sb="52" eb="54">
      <t>シセツ</t>
    </rPh>
    <rPh sb="54" eb="56">
      <t>セイビ</t>
    </rPh>
    <rPh sb="57" eb="59">
      <t>ヒツヨウ</t>
    </rPh>
    <rPh sb="60" eb="62">
      <t>ケイヒ</t>
    </rPh>
    <phoneticPr fontId="16"/>
  </si>
  <si>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16"/>
  </si>
  <si>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4" eb="25">
      <t>ダイ</t>
    </rPh>
    <rPh sb="25" eb="27">
      <t>ジコウ</t>
    </rPh>
    <rPh sb="28" eb="30">
      <t>コクリツ</t>
    </rPh>
    <rPh sb="30" eb="32">
      <t>ケンキュウ</t>
    </rPh>
    <rPh sb="32" eb="34">
      <t>カイハツ</t>
    </rPh>
    <rPh sb="34" eb="36">
      <t>ホウジン</t>
    </rPh>
    <rPh sb="36" eb="38">
      <t>カイヨウ</t>
    </rPh>
    <rPh sb="38" eb="42">
      <t>ケンキュウカイハツ</t>
    </rPh>
    <rPh sb="42" eb="44">
      <t>キコウ</t>
    </rPh>
    <rPh sb="44" eb="47">
      <t>ウンエイヒ</t>
    </rPh>
    <rPh sb="47" eb="50">
      <t>コウフキン</t>
    </rPh>
    <rPh sb="51" eb="53">
      <t>ヒツヨウ</t>
    </rPh>
    <rPh sb="54" eb="56">
      <t>ケイヒ</t>
    </rPh>
    <phoneticPr fontId="16"/>
  </si>
  <si>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6" eb="27">
      <t>ダイ</t>
    </rPh>
    <rPh sb="27" eb="29">
      <t>ジコウ</t>
    </rPh>
    <rPh sb="36" eb="38">
      <t>ホウジン</t>
    </rPh>
    <rPh sb="38" eb="40">
      <t>カイヨウ</t>
    </rPh>
    <rPh sb="40" eb="44">
      <t>ケンキュウカイハツ</t>
    </rPh>
    <rPh sb="44" eb="46">
      <t>キコウ</t>
    </rPh>
    <rPh sb="46" eb="48">
      <t>センパク</t>
    </rPh>
    <rPh sb="48" eb="50">
      <t>ケンゾウ</t>
    </rPh>
    <rPh sb="51" eb="53">
      <t>ヒツヨウ</t>
    </rPh>
    <rPh sb="54" eb="56">
      <t>ケイヒ</t>
    </rPh>
    <phoneticPr fontId="16"/>
  </si>
  <si>
    <t>(項)国立研究開発法人海洋研究開発機構施設整備費
(大事項)国立研究開発法人海洋研究開発機構施設整備に必要な経費</t>
    <rPh sb="19" eb="21">
      <t>シセツ</t>
    </rPh>
    <rPh sb="21" eb="24">
      <t>セイビヒ</t>
    </rPh>
    <rPh sb="46" eb="48">
      <t>シセツ</t>
    </rPh>
    <rPh sb="48" eb="50">
      <t>セイビ</t>
    </rPh>
    <phoneticPr fontId="4"/>
  </si>
  <si>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6" eb="27">
      <t>ダイ</t>
    </rPh>
    <rPh sb="27" eb="29">
      <t>ジコウ</t>
    </rPh>
    <rPh sb="30" eb="32">
      <t>コクリツ</t>
    </rPh>
    <rPh sb="32" eb="34">
      <t>ケンキュウ</t>
    </rPh>
    <rPh sb="34" eb="36">
      <t>カイハツ</t>
    </rPh>
    <rPh sb="36" eb="38">
      <t>ホウジン</t>
    </rPh>
    <rPh sb="38" eb="40">
      <t>ウチュウ</t>
    </rPh>
    <rPh sb="40" eb="42">
      <t>コウクウ</t>
    </rPh>
    <rPh sb="42" eb="46">
      <t>ケンキュウカイハツ</t>
    </rPh>
    <rPh sb="46" eb="48">
      <t>キコウ</t>
    </rPh>
    <rPh sb="48" eb="51">
      <t>ウンエイヒ</t>
    </rPh>
    <rPh sb="51" eb="54">
      <t>コウフキン</t>
    </rPh>
    <rPh sb="55" eb="57">
      <t>ヒツヨウ</t>
    </rPh>
    <rPh sb="58" eb="60">
      <t>ケイヒ</t>
    </rPh>
    <phoneticPr fontId="16"/>
  </si>
  <si>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2">
      <t>シセツ</t>
    </rPh>
    <rPh sb="52" eb="54">
      <t>セイビ</t>
    </rPh>
    <rPh sb="55" eb="57">
      <t>ヒツヨウ</t>
    </rPh>
    <rPh sb="58" eb="60">
      <t>ケイヒ</t>
    </rPh>
    <phoneticPr fontId="16"/>
  </si>
  <si>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1" eb="33">
      <t>コクリツ</t>
    </rPh>
    <rPh sb="33" eb="36">
      <t>ケンキュウカイ</t>
    </rPh>
    <rPh sb="36" eb="37">
      <t>ハツ</t>
    </rPh>
    <phoneticPr fontId="16"/>
  </si>
  <si>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29" eb="30">
      <t>ダイ</t>
    </rPh>
    <rPh sb="30" eb="32">
      <t>ジコウ</t>
    </rPh>
    <rPh sb="33" eb="35">
      <t>コクリツ</t>
    </rPh>
    <rPh sb="35" eb="37">
      <t>ケンキュウ</t>
    </rPh>
    <rPh sb="37" eb="39">
      <t>カイハツ</t>
    </rPh>
    <rPh sb="39" eb="41">
      <t>ホウジン</t>
    </rPh>
    <rPh sb="41" eb="43">
      <t>ニホン</t>
    </rPh>
    <rPh sb="43" eb="46">
      <t>ゲンシリョク</t>
    </rPh>
    <rPh sb="46" eb="50">
      <t>ケンキュウカイハツ</t>
    </rPh>
    <rPh sb="50" eb="52">
      <t>キコウ</t>
    </rPh>
    <rPh sb="52" eb="54">
      <t>シセツ</t>
    </rPh>
    <rPh sb="54" eb="56">
      <t>セイビ</t>
    </rPh>
    <rPh sb="57" eb="59">
      <t>ヒツヨウ</t>
    </rPh>
    <rPh sb="60" eb="62">
      <t>ケイヒ</t>
    </rPh>
    <phoneticPr fontId="16"/>
  </si>
  <si>
    <t>(項)スポーツ振興費
(大事項)スポーツ参画人口の拡大に必要な経費</t>
    <rPh sb="7" eb="9">
      <t>シンコウ</t>
    </rPh>
    <rPh sb="9" eb="10">
      <t>ヒ</t>
    </rPh>
    <rPh sb="20" eb="22">
      <t>サンカク</t>
    </rPh>
    <rPh sb="22" eb="24">
      <t>ジンコウ</t>
    </rPh>
    <rPh sb="25" eb="27">
      <t>カクダイ</t>
    </rPh>
    <rPh sb="28" eb="30">
      <t>ヒツヨウ</t>
    </rPh>
    <rPh sb="31" eb="33">
      <t>ケイヒ</t>
    </rPh>
    <phoneticPr fontId="3"/>
  </si>
  <si>
    <t>(項)スポーツ振興費
(大事項)国際競技力の向上に必要な経費</t>
    <rPh sb="12" eb="13">
      <t>ダイ</t>
    </rPh>
    <rPh sb="13" eb="15">
      <t>ジコウ</t>
    </rPh>
    <rPh sb="16" eb="18">
      <t>コクサイ</t>
    </rPh>
    <rPh sb="18" eb="21">
      <t>キョウギリョク</t>
    </rPh>
    <rPh sb="22" eb="24">
      <t>コウジョウ</t>
    </rPh>
    <rPh sb="25" eb="27">
      <t>ヒツヨウ</t>
    </rPh>
    <rPh sb="28" eb="30">
      <t>ケイヒ</t>
    </rPh>
    <phoneticPr fontId="16"/>
  </si>
  <si>
    <t>(項)スポーツ振興費
(大事項)スポーツを通じた社会課題解決の推進に必要な経費</t>
    <rPh sb="1" eb="2">
      <t>コウ</t>
    </rPh>
    <rPh sb="7" eb="9">
      <t>シンコウ</t>
    </rPh>
    <rPh sb="9" eb="10">
      <t>ヒ</t>
    </rPh>
    <rPh sb="12" eb="13">
      <t>ダイ</t>
    </rPh>
    <rPh sb="13" eb="15">
      <t>ジコウ</t>
    </rPh>
    <rPh sb="21" eb="22">
      <t>ツウ</t>
    </rPh>
    <rPh sb="24" eb="26">
      <t>シャカイ</t>
    </rPh>
    <rPh sb="26" eb="28">
      <t>カダイ</t>
    </rPh>
    <rPh sb="28" eb="30">
      <t>カイケツ</t>
    </rPh>
    <rPh sb="31" eb="33">
      <t>スイシン</t>
    </rPh>
    <rPh sb="34" eb="36">
      <t>ヒツヨウ</t>
    </rPh>
    <rPh sb="37" eb="39">
      <t>ケイヒ</t>
    </rPh>
    <phoneticPr fontId="3"/>
  </si>
  <si>
    <t>(項)スポーツ振興費
(大事項)国際競技力の向上のための科学的研究の推進等に必要な経費</t>
    <rPh sb="7" eb="10">
      <t>シンコウヒ</t>
    </rPh>
    <rPh sb="16" eb="18">
      <t>コクサイ</t>
    </rPh>
    <rPh sb="18" eb="20">
      <t>キョウギ</t>
    </rPh>
    <rPh sb="20" eb="21">
      <t>リョク</t>
    </rPh>
    <rPh sb="22" eb="24">
      <t>コウジョウ</t>
    </rPh>
    <rPh sb="28" eb="31">
      <t>カガクテキ</t>
    </rPh>
    <rPh sb="31" eb="33">
      <t>ケンキュウ</t>
    </rPh>
    <rPh sb="34" eb="36">
      <t>スイシン</t>
    </rPh>
    <rPh sb="36" eb="37">
      <t>トウ</t>
    </rPh>
    <rPh sb="38" eb="40">
      <t>ヒツヨウ</t>
    </rPh>
    <rPh sb="41" eb="43">
      <t>ケイヒ</t>
    </rPh>
    <phoneticPr fontId="16"/>
  </si>
  <si>
    <t>(項)スポーツ振興施設費
(大事項)国際競技力の向上のための施設整備に必要な経費</t>
    <rPh sb="9" eb="11">
      <t>シセツ</t>
    </rPh>
    <rPh sb="18" eb="20">
      <t>コクサイ</t>
    </rPh>
    <rPh sb="20" eb="23">
      <t>キョウギリョク</t>
    </rPh>
    <rPh sb="24" eb="26">
      <t>コウジョウ</t>
    </rPh>
    <rPh sb="30" eb="32">
      <t>シセツ</t>
    </rPh>
    <rPh sb="32" eb="34">
      <t>セイビ</t>
    </rPh>
    <phoneticPr fontId="16"/>
  </si>
  <si>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16"/>
  </si>
  <si>
    <t>(項)スポーツ振興費
(大事項)公正・公平なスポーツの推進に必要な経費</t>
    <rPh sb="27" eb="29">
      <t>スイシン</t>
    </rPh>
    <rPh sb="30" eb="32">
      <t>ヒツヨウ</t>
    </rPh>
    <rPh sb="33" eb="35">
      <t>ケイヒ</t>
    </rPh>
    <phoneticPr fontId="12"/>
  </si>
  <si>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16"/>
  </si>
  <si>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9" eb="22">
      <t>ブンカザイ</t>
    </rPh>
    <rPh sb="23" eb="25">
      <t>ホゾン</t>
    </rPh>
    <rPh sb="25" eb="26">
      <t>オヨ</t>
    </rPh>
    <rPh sb="27" eb="29">
      <t>カツヨウ</t>
    </rPh>
    <rPh sb="33" eb="35">
      <t>シセツ</t>
    </rPh>
    <rPh sb="35" eb="37">
      <t>セイビ</t>
    </rPh>
    <rPh sb="38" eb="40">
      <t>ヒツヨウ</t>
    </rPh>
    <rPh sb="41" eb="43">
      <t>ケイヒ</t>
    </rPh>
    <phoneticPr fontId="16"/>
  </si>
  <si>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16"/>
  </si>
  <si>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16"/>
  </si>
  <si>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12"/>
  </si>
  <si>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12"/>
  </si>
  <si>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16"/>
  </si>
  <si>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16"/>
  </si>
  <si>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16"/>
  </si>
  <si>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16"/>
  </si>
  <si>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16"/>
  </si>
  <si>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16"/>
  </si>
  <si>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16"/>
  </si>
  <si>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16"/>
  </si>
  <si>
    <t>(項)国際交流・協力推進費
(大事項)国際交流の推進に必要な経費</t>
    <rPh sb="1" eb="2">
      <t>コウ</t>
    </rPh>
    <rPh sb="15" eb="16">
      <t>ダイ</t>
    </rPh>
    <rPh sb="16" eb="18">
      <t>ジコウ</t>
    </rPh>
    <phoneticPr fontId="3"/>
  </si>
  <si>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16"/>
  </si>
  <si>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12"/>
  </si>
  <si>
    <t>(項)文化庁施設費
(大事項)文化庁施設整備に必要な経費</t>
    <rPh sb="1" eb="2">
      <t>コウ</t>
    </rPh>
    <rPh sb="3" eb="6">
      <t>ブンカチョウ</t>
    </rPh>
    <rPh sb="6" eb="9">
      <t>シセツヒ</t>
    </rPh>
    <rPh sb="11" eb="13">
      <t>ダイジ</t>
    </rPh>
    <rPh sb="13" eb="14">
      <t>コウ</t>
    </rPh>
    <rPh sb="15" eb="18">
      <t>ブンカチョウ</t>
    </rPh>
    <rPh sb="18" eb="20">
      <t>シセツ</t>
    </rPh>
    <rPh sb="20" eb="22">
      <t>セイビ</t>
    </rPh>
    <rPh sb="23" eb="25">
      <t>ヒツヨウ</t>
    </rPh>
    <rPh sb="26" eb="28">
      <t>ケイヒ</t>
    </rPh>
    <phoneticPr fontId="12"/>
  </si>
  <si>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12"/>
  </si>
  <si>
    <t>○</t>
    <phoneticPr fontId="4"/>
  </si>
  <si>
    <t>施策名：1-5 家庭・地域の教育力の向上</t>
    <phoneticPr fontId="4"/>
  </si>
  <si>
    <t>施策名：2-1 確かな学力の育成</t>
    <phoneticPr fontId="4"/>
  </si>
  <si>
    <t>-</t>
    <phoneticPr fontId="4"/>
  </si>
  <si>
    <t>(項)教育政策推進費
(大事項)家庭・地域の教育力の向上に必要な経費</t>
    <rPh sb="12" eb="13">
      <t>ダイ</t>
    </rPh>
    <rPh sb="13" eb="15">
      <t>ジコウ</t>
    </rPh>
    <phoneticPr fontId="4"/>
  </si>
  <si>
    <t>(項)教育政策推進費
(大事項)男女共同参画・共生社会の実現及び学校安全の推進に必要な経費</t>
    <rPh sb="1" eb="2">
      <t>コウ</t>
    </rPh>
    <rPh sb="3" eb="5">
      <t>キョウイク</t>
    </rPh>
    <rPh sb="5" eb="7">
      <t>セイサク</t>
    </rPh>
    <rPh sb="7" eb="10">
      <t>スイシンヒ</t>
    </rPh>
    <rPh sb="12" eb="13">
      <t>ダイ</t>
    </rPh>
    <rPh sb="13" eb="15">
      <t>ジコウ</t>
    </rPh>
    <phoneticPr fontId="4"/>
  </si>
  <si>
    <t>(項)初等中等教育振興費
(大事項)確かな学力の育成に必要な経費</t>
    <rPh sb="1" eb="2">
      <t>コウ</t>
    </rPh>
    <rPh sb="3" eb="5">
      <t>ショトウ</t>
    </rPh>
    <rPh sb="5" eb="7">
      <t>チュウトウ</t>
    </rPh>
    <rPh sb="7" eb="9">
      <t>キョウイク</t>
    </rPh>
    <rPh sb="9" eb="12">
      <t>シンコウヒ</t>
    </rPh>
    <rPh sb="14" eb="16">
      <t>ダイジ</t>
    </rPh>
    <rPh sb="16" eb="17">
      <t>コウ</t>
    </rPh>
    <rPh sb="18" eb="19">
      <t>タシ</t>
    </rPh>
    <rPh sb="21" eb="23">
      <t>ガクリョク</t>
    </rPh>
    <rPh sb="24" eb="26">
      <t>イクセイ</t>
    </rPh>
    <rPh sb="27" eb="29">
      <t>ヒツヨウ</t>
    </rPh>
    <rPh sb="30" eb="32">
      <t>ケイヒ</t>
    </rPh>
    <phoneticPr fontId="4"/>
  </si>
  <si>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33" eb="35">
      <t>ヒツヨウ</t>
    </rPh>
    <rPh sb="36" eb="38">
      <t>ケイヒ</t>
    </rPh>
    <phoneticPr fontId="4"/>
  </si>
  <si>
    <t>(項)スポーツ振興費
(大事項)スポーツ参画人口の拡大に必要な経費</t>
    <rPh sb="1" eb="2">
      <t>コウ</t>
    </rPh>
    <rPh sb="7" eb="9">
      <t>シンコウ</t>
    </rPh>
    <rPh sb="9" eb="10">
      <t>ヒ</t>
    </rPh>
    <rPh sb="12" eb="13">
      <t>ダイ</t>
    </rPh>
    <rPh sb="13" eb="15">
      <t>ジコウ</t>
    </rPh>
    <rPh sb="20" eb="22">
      <t>サンカク</t>
    </rPh>
    <rPh sb="22" eb="24">
      <t>ジンコウ</t>
    </rPh>
    <rPh sb="25" eb="27">
      <t>カクダイ</t>
    </rPh>
    <rPh sb="28" eb="30">
      <t>ヒツヨウ</t>
    </rPh>
    <rPh sb="31" eb="33">
      <t>ケイヒ</t>
    </rPh>
    <phoneticPr fontId="4"/>
  </si>
  <si>
    <t>(項)独立行政法人日本スポーツ振興センター施設整備費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phoneticPr fontId="33"/>
  </si>
  <si>
    <t>(項)スポーツ振興費
(大事項)公正・公平なスポーツの推進に必要な経費</t>
    <rPh sb="1" eb="2">
      <t>コウ</t>
    </rPh>
    <rPh sb="7" eb="9">
      <t>シンコウ</t>
    </rPh>
    <rPh sb="9" eb="10">
      <t>ヒ</t>
    </rPh>
    <rPh sb="12" eb="13">
      <t>ダイ</t>
    </rPh>
    <rPh sb="13" eb="15">
      <t>ジコウ</t>
    </rPh>
    <rPh sb="16" eb="18">
      <t>コウセイ</t>
    </rPh>
    <rPh sb="19" eb="21">
      <t>コウヘイ</t>
    </rPh>
    <rPh sb="27" eb="29">
      <t>スイシン</t>
    </rPh>
    <rPh sb="30" eb="32">
      <t>ヒツヨウ</t>
    </rPh>
    <rPh sb="33" eb="35">
      <t>ケイヒ</t>
    </rPh>
    <phoneticPr fontId="4"/>
  </si>
  <si>
    <t>(項)文化振興基盤整備費
(大事項)文化振興の基盤整備に必要な経費</t>
    <rPh sb="3" eb="5">
      <t>ブンカ</t>
    </rPh>
    <rPh sb="5" eb="7">
      <t>シンコウ</t>
    </rPh>
    <rPh sb="7" eb="9">
      <t>キバン</t>
    </rPh>
    <rPh sb="9" eb="12">
      <t>セイビヒ</t>
    </rPh>
    <rPh sb="18" eb="20">
      <t>ブンカ</t>
    </rPh>
    <rPh sb="20" eb="22">
      <t>シンコウ</t>
    </rPh>
    <rPh sb="23" eb="25">
      <t>キバン</t>
    </rPh>
    <rPh sb="25" eb="27">
      <t>セイビ</t>
    </rPh>
    <rPh sb="28" eb="30">
      <t>ヒツヨウ</t>
    </rPh>
    <rPh sb="31" eb="33">
      <t>ケイヒ</t>
    </rPh>
    <phoneticPr fontId="4"/>
  </si>
  <si>
    <t>(項)国際交流・協力推進費
(大事項)国際協力の推進に必要な経費</t>
    <rPh sb="3" eb="5">
      <t>コクサイ</t>
    </rPh>
    <rPh sb="5" eb="7">
      <t>コウリュウ</t>
    </rPh>
    <rPh sb="8" eb="10">
      <t>キョウリョク</t>
    </rPh>
    <rPh sb="10" eb="12">
      <t>スイシン</t>
    </rPh>
    <rPh sb="12" eb="13">
      <t>ヒ</t>
    </rPh>
    <rPh sb="19" eb="21">
      <t>コクサイ</t>
    </rPh>
    <rPh sb="21" eb="23">
      <t>キョウリョク</t>
    </rPh>
    <rPh sb="24" eb="26">
      <t>スイシン</t>
    </rPh>
    <rPh sb="27" eb="29">
      <t>ヒツヨウ</t>
    </rPh>
    <rPh sb="30" eb="32">
      <t>ケイヒ</t>
    </rPh>
    <phoneticPr fontId="4"/>
  </si>
  <si>
    <t>新31</t>
  </si>
  <si>
    <t>○</t>
    <phoneticPr fontId="4"/>
  </si>
  <si>
    <t>○</t>
    <phoneticPr fontId="4"/>
  </si>
  <si>
    <t>施策名：1-6 男女共同参画・共生社会の実現及び学校安全の推進</t>
    <rPh sb="8" eb="10">
      <t>ダンジョ</t>
    </rPh>
    <rPh sb="10" eb="12">
      <t>キョウドウ</t>
    </rPh>
    <rPh sb="12" eb="14">
      <t>サンカク</t>
    </rPh>
    <rPh sb="15" eb="17">
      <t>キョウセイ</t>
    </rPh>
    <rPh sb="17" eb="19">
      <t>シャカイ</t>
    </rPh>
    <rPh sb="20" eb="22">
      <t>ジツゲン</t>
    </rPh>
    <rPh sb="22" eb="23">
      <t>オヨ</t>
    </rPh>
    <rPh sb="24" eb="26">
      <t>ガッコウ</t>
    </rPh>
    <rPh sb="26" eb="28">
      <t>アンゼン</t>
    </rPh>
    <rPh sb="29" eb="31">
      <t>スイシン</t>
    </rPh>
    <phoneticPr fontId="4"/>
  </si>
  <si>
    <t>施策名：7-2 科学技術の国際活動の戦略的推進</t>
    <rPh sb="8" eb="10">
      <t>カガク</t>
    </rPh>
    <rPh sb="10" eb="12">
      <t>ギジュツ</t>
    </rPh>
    <rPh sb="13" eb="15">
      <t>コクサイ</t>
    </rPh>
    <rPh sb="15" eb="17">
      <t>カツドウ</t>
    </rPh>
    <rPh sb="18" eb="21">
      <t>センリャクテキ</t>
    </rPh>
    <rPh sb="21" eb="23">
      <t>スイシン</t>
    </rPh>
    <phoneticPr fontId="4"/>
  </si>
  <si>
    <t>施策名：11-3 国際競技力の向上に向けた強力で持続可能な人材育成や環境整備</t>
    <phoneticPr fontId="4"/>
  </si>
  <si>
    <t>施策名：12-3 文化芸術を通じた心豊かで多様性のある社会の実現</t>
    <rPh sb="9" eb="11">
      <t>ブンカ</t>
    </rPh>
    <rPh sb="11" eb="13">
      <t>ゲイジュツ</t>
    </rPh>
    <rPh sb="14" eb="15">
      <t>ツウ</t>
    </rPh>
    <rPh sb="17" eb="18">
      <t>ココロ</t>
    </rPh>
    <rPh sb="18" eb="19">
      <t>ユタ</t>
    </rPh>
    <rPh sb="21" eb="24">
      <t>タヨウセイ</t>
    </rPh>
    <rPh sb="27" eb="29">
      <t>シャカイ</t>
    </rPh>
    <rPh sb="30" eb="32">
      <t>ジツゲン</t>
    </rPh>
    <phoneticPr fontId="4"/>
  </si>
  <si>
    <t>施策名：12-4 文化芸術を推進するプラットフォームの形成</t>
    <phoneticPr fontId="4"/>
  </si>
  <si>
    <t>施策名：4-1 大学などにおける教育研究の質の向上</t>
    <phoneticPr fontId="4"/>
  </si>
  <si>
    <t>日本スポーツ協会補助</t>
    <rPh sb="0" eb="2">
      <t>ニホン</t>
    </rPh>
    <rPh sb="6" eb="8">
      <t>キョウカイ</t>
    </rPh>
    <rPh sb="8" eb="10">
      <t>ホジョ</t>
    </rPh>
    <phoneticPr fontId="4"/>
  </si>
  <si>
    <t>スポーツによる地域活性化推進事業（運動・スポーツ習慣化促進事業）</t>
    <rPh sb="7" eb="9">
      <t>チイキ</t>
    </rPh>
    <rPh sb="9" eb="12">
      <t>カッセイカ</t>
    </rPh>
    <rPh sb="12" eb="14">
      <t>スイシン</t>
    </rPh>
    <rPh sb="14" eb="16">
      <t>ジギョウ</t>
    </rPh>
    <rPh sb="17" eb="19">
      <t>ウンドウ</t>
    </rPh>
    <rPh sb="24" eb="27">
      <t>シュウカンカ</t>
    </rPh>
    <rPh sb="27" eb="29">
      <t>ソクシン</t>
    </rPh>
    <rPh sb="29" eb="31">
      <t>ジギョウ</t>
    </rPh>
    <phoneticPr fontId="16"/>
  </si>
  <si>
    <t>-</t>
    <phoneticPr fontId="4"/>
  </si>
  <si>
    <t>スポーツによる地域活性化推進事業（スポーツによるまちづくり・地域活性化活動支援事業）</t>
    <rPh sb="7" eb="9">
      <t>チイキ</t>
    </rPh>
    <rPh sb="9" eb="12">
      <t>カッセイカ</t>
    </rPh>
    <rPh sb="12" eb="14">
      <t>スイシン</t>
    </rPh>
    <rPh sb="14" eb="16">
      <t>ジギョウ</t>
    </rPh>
    <rPh sb="30" eb="32">
      <t>チイキ</t>
    </rPh>
    <rPh sb="32" eb="35">
      <t>カッセイカ</t>
    </rPh>
    <rPh sb="35" eb="37">
      <t>カツドウ</t>
    </rPh>
    <rPh sb="37" eb="39">
      <t>シエン</t>
    </rPh>
    <rPh sb="39" eb="41">
      <t>ジギョウ</t>
    </rPh>
    <phoneticPr fontId="16"/>
  </si>
  <si>
    <t>大学スポーツ振興の推進事業</t>
    <rPh sb="0" eb="2">
      <t>ダイガク</t>
    </rPh>
    <rPh sb="6" eb="8">
      <t>シンコウ</t>
    </rPh>
    <rPh sb="9" eb="11">
      <t>スイシン</t>
    </rPh>
    <rPh sb="11" eb="13">
      <t>ジギョウ</t>
    </rPh>
    <phoneticPr fontId="12"/>
  </si>
  <si>
    <t>官民地域パートナーシップによる次世代放射光施設の推進</t>
    <rPh sb="0" eb="2">
      <t>カンミン</t>
    </rPh>
    <rPh sb="2" eb="4">
      <t>チイキ</t>
    </rPh>
    <rPh sb="15" eb="18">
      <t>ジセダイ</t>
    </rPh>
    <rPh sb="18" eb="21">
      <t>ホウシャコウ</t>
    </rPh>
    <rPh sb="21" eb="23">
      <t>シセツ</t>
    </rPh>
    <rPh sb="24" eb="26">
      <t>スイシン</t>
    </rPh>
    <phoneticPr fontId="4"/>
  </si>
  <si>
    <t>首都圏を中心としたレジリエンス総合力向上プロジェクト</t>
    <phoneticPr fontId="4"/>
  </si>
  <si>
    <t>関係機関の情報セキュリティ人材育成
（大学等に対するサイバーセキュリティ人材育成研修の実施）</t>
    <rPh sb="0" eb="2">
      <t>カンケイ</t>
    </rPh>
    <rPh sb="2" eb="4">
      <t>キカン</t>
    </rPh>
    <rPh sb="5" eb="7">
      <t>ジョウホウ</t>
    </rPh>
    <rPh sb="13" eb="15">
      <t>ジンザイ</t>
    </rPh>
    <rPh sb="15" eb="17">
      <t>イクセイ</t>
    </rPh>
    <phoneticPr fontId="4"/>
  </si>
  <si>
    <t>-</t>
    <phoneticPr fontId="4"/>
  </si>
  <si>
    <t>総合教育政策局</t>
    <phoneticPr fontId="12"/>
  </si>
  <si>
    <t>独立行政法人教職員支援機構施設整備に必要な経費</t>
    <phoneticPr fontId="4"/>
  </si>
  <si>
    <t>H13</t>
    <phoneticPr fontId="4"/>
  </si>
  <si>
    <t>職業実践力育成プログラム認定制度に係る事務費</t>
    <phoneticPr fontId="4"/>
  </si>
  <si>
    <t>若年者の消費者教育の推進に関する集中強化プラン</t>
    <rPh sb="0" eb="2">
      <t>ジャクネン</t>
    </rPh>
    <rPh sb="2" eb="3">
      <t>シャ</t>
    </rPh>
    <rPh sb="4" eb="7">
      <t>ショウヒシャ</t>
    </rPh>
    <rPh sb="7" eb="9">
      <t>キョウイク</t>
    </rPh>
    <rPh sb="10" eb="12">
      <t>スイシン</t>
    </rPh>
    <rPh sb="13" eb="14">
      <t>カン</t>
    </rPh>
    <rPh sb="16" eb="18">
      <t>シュウチュウ</t>
    </rPh>
    <rPh sb="18" eb="20">
      <t>キョウカ</t>
    </rPh>
    <phoneticPr fontId="12"/>
  </si>
  <si>
    <t>-</t>
    <phoneticPr fontId="4"/>
  </si>
  <si>
    <t>総合教育政策局</t>
    <phoneticPr fontId="12"/>
  </si>
  <si>
    <t>教育課程研究センター</t>
    <phoneticPr fontId="4"/>
  </si>
  <si>
    <t>-</t>
    <phoneticPr fontId="4"/>
  </si>
  <si>
    <t>H30</t>
    <phoneticPr fontId="4"/>
  </si>
  <si>
    <t>H30</t>
    <phoneticPr fontId="4"/>
  </si>
  <si>
    <t>○中事項：大学院教育改革推進事業（10,321,270千円）の一部（2,908,287千円）</t>
    <rPh sb="1" eb="2">
      <t>チュウ</t>
    </rPh>
    <rPh sb="2" eb="4">
      <t>ジコウ</t>
    </rPh>
    <rPh sb="5" eb="7">
      <t>ダイガク</t>
    </rPh>
    <rPh sb="7" eb="8">
      <t>イン</t>
    </rPh>
    <rPh sb="8" eb="10">
      <t>キョウイク</t>
    </rPh>
    <rPh sb="10" eb="12">
      <t>カイカク</t>
    </rPh>
    <rPh sb="12" eb="14">
      <t>スイシン</t>
    </rPh>
    <rPh sb="14" eb="16">
      <t>ジギョウ</t>
    </rPh>
    <rPh sb="27" eb="29">
      <t>センエン</t>
    </rPh>
    <rPh sb="31" eb="33">
      <t>イチブ</t>
    </rPh>
    <rPh sb="43" eb="45">
      <t>センエン</t>
    </rPh>
    <phoneticPr fontId="4"/>
  </si>
  <si>
    <t>○中事項：大学院教育改革推進事業（10,321,270千円）の一部（7,412,983千円）</t>
    <rPh sb="1" eb="2">
      <t>チュウ</t>
    </rPh>
    <rPh sb="2" eb="4">
      <t>ジコウ</t>
    </rPh>
    <rPh sb="5" eb="7">
      <t>ダイガク</t>
    </rPh>
    <rPh sb="7" eb="8">
      <t>イン</t>
    </rPh>
    <rPh sb="8" eb="10">
      <t>キョウイク</t>
    </rPh>
    <rPh sb="10" eb="12">
      <t>カイカク</t>
    </rPh>
    <rPh sb="12" eb="14">
      <t>スイシン</t>
    </rPh>
    <rPh sb="14" eb="16">
      <t>ジギョウ</t>
    </rPh>
    <rPh sb="27" eb="29">
      <t>センエン</t>
    </rPh>
    <rPh sb="31" eb="33">
      <t>イチブ</t>
    </rPh>
    <rPh sb="43" eb="45">
      <t>センエン</t>
    </rPh>
    <phoneticPr fontId="4"/>
  </si>
  <si>
    <t>○国公私立大学を通じた大学教育改革の支援の充実（2,509,248千円）の一部（61,285千円）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6" eb="48">
      <t>センエン</t>
    </rPh>
    <phoneticPr fontId="4"/>
  </si>
  <si>
    <t>H28</t>
    <phoneticPr fontId="4"/>
  </si>
  <si>
    <t>H29</t>
    <phoneticPr fontId="4"/>
  </si>
  <si>
    <t>社会で活躍する障害学生支援プラットフォーム形成事業</t>
    <phoneticPr fontId="4"/>
  </si>
  <si>
    <t>H29</t>
    <phoneticPr fontId="4"/>
  </si>
  <si>
    <t>国立大学法人の運営に必要な経費</t>
    <phoneticPr fontId="4"/>
  </si>
  <si>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16"/>
  </si>
  <si>
    <t>-</t>
    <phoneticPr fontId="4"/>
  </si>
  <si>
    <t>○国際化拠点整備事業（4,706,754千円）の一部（1,309,483千円）</t>
    <rPh sb="1" eb="4">
      <t>コクサイカ</t>
    </rPh>
    <rPh sb="4" eb="6">
      <t>キョテン</t>
    </rPh>
    <rPh sb="6" eb="8">
      <t>セイビ</t>
    </rPh>
    <rPh sb="8" eb="10">
      <t>ジギョウ</t>
    </rPh>
    <rPh sb="20" eb="22">
      <t>センエン</t>
    </rPh>
    <rPh sb="24" eb="26">
      <t>イチブ</t>
    </rPh>
    <rPh sb="36" eb="38">
      <t>センエン</t>
    </rPh>
    <phoneticPr fontId="4"/>
  </si>
  <si>
    <t>○国公私立大学を通じた大学教育改革の支援の充実（2,509,248千円）の一部（691,174千円）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7" eb="49">
      <t>センエン</t>
    </rPh>
    <phoneticPr fontId="4"/>
  </si>
  <si>
    <t>○国公私立大学を通じた大学教育改革の支援の充実（2,509,248千円）の一部（1,039,177千円）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9" eb="51">
      <t>センエン</t>
    </rPh>
    <phoneticPr fontId="4"/>
  </si>
  <si>
    <t>○国公私立大学を通じた大学教育改革の支援の充実（2,509,248千円）の一部（140,678千円）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7" eb="49">
      <t>センエン</t>
    </rPh>
    <phoneticPr fontId="4"/>
  </si>
  <si>
    <t>私立学校施設災害復旧</t>
    <phoneticPr fontId="19"/>
  </si>
  <si>
    <t>S37</t>
    <phoneticPr fontId="4"/>
  </si>
  <si>
    <t>留学生の受入・派遣体制の改善充実等</t>
    <phoneticPr fontId="4"/>
  </si>
  <si>
    <t>日本留学海外拠点連携推進事業</t>
    <phoneticPr fontId="16"/>
  </si>
  <si>
    <t>高等教育負担軽減推進委託費</t>
    <rPh sb="0" eb="2">
      <t>コウトウ</t>
    </rPh>
    <rPh sb="2" eb="4">
      <t>キョウイク</t>
    </rPh>
    <rPh sb="4" eb="6">
      <t>フタン</t>
    </rPh>
    <rPh sb="6" eb="8">
      <t>ケイゲン</t>
    </rPh>
    <rPh sb="8" eb="10">
      <t>スイシン</t>
    </rPh>
    <rPh sb="10" eb="12">
      <t>イタク</t>
    </rPh>
    <rPh sb="12" eb="13">
      <t>ヒ</t>
    </rPh>
    <phoneticPr fontId="4"/>
  </si>
  <si>
    <t>高等教育負担軽減実施体制整備費補助金</t>
    <rPh sb="0" eb="2">
      <t>コウトウ</t>
    </rPh>
    <rPh sb="2" eb="4">
      <t>キョウイク</t>
    </rPh>
    <rPh sb="4" eb="6">
      <t>フタン</t>
    </rPh>
    <rPh sb="6" eb="8">
      <t>ケイゲン</t>
    </rPh>
    <rPh sb="8" eb="10">
      <t>ジッシ</t>
    </rPh>
    <rPh sb="10" eb="12">
      <t>タイセイ</t>
    </rPh>
    <rPh sb="12" eb="14">
      <t>セイビ</t>
    </rPh>
    <rPh sb="14" eb="15">
      <t>ヒ</t>
    </rPh>
    <rPh sb="15" eb="18">
      <t>ホジョキン</t>
    </rPh>
    <phoneticPr fontId="4"/>
  </si>
  <si>
    <t>参事官（施設防災担当）</t>
    <rPh sb="0" eb="3">
      <t>サンジカン</t>
    </rPh>
    <rPh sb="4" eb="6">
      <t>シセツ</t>
    </rPh>
    <rPh sb="6" eb="8">
      <t>ボウサイ</t>
    </rPh>
    <rPh sb="8" eb="10">
      <t>タントウ</t>
    </rPh>
    <phoneticPr fontId="4"/>
  </si>
  <si>
    <t>生徒指導等に関する調査研究</t>
    <phoneticPr fontId="4"/>
  </si>
  <si>
    <t>日本学校保健会補助</t>
    <phoneticPr fontId="4"/>
  </si>
  <si>
    <t>へき地児童生徒援助費等補助</t>
    <phoneticPr fontId="4"/>
  </si>
  <si>
    <t>要保護児童生徒援助費補助等</t>
    <phoneticPr fontId="4"/>
  </si>
  <si>
    <t>アイヌ子弟高等学校等進学奨励費補助（高校・高専）</t>
    <phoneticPr fontId="4"/>
  </si>
  <si>
    <t>高校生等への修学支援</t>
    <phoneticPr fontId="4"/>
  </si>
  <si>
    <t>H28</t>
    <phoneticPr fontId="4"/>
  </si>
  <si>
    <t>私立小中学校等に通う児童生徒への経済的支援に関する実証事業</t>
    <phoneticPr fontId="4"/>
  </si>
  <si>
    <t>特別支援教育充実事業</t>
    <phoneticPr fontId="4"/>
  </si>
  <si>
    <t>切れ目ない支援体制整備充実事業費補助</t>
    <phoneticPr fontId="4"/>
  </si>
  <si>
    <t>特別支援教育設備整備費等補助</t>
    <phoneticPr fontId="4"/>
  </si>
  <si>
    <t>修学支援プロジェクトチーム</t>
    <rPh sb="0" eb="2">
      <t>シュウガク</t>
    </rPh>
    <rPh sb="2" eb="4">
      <t>シエン</t>
    </rPh>
    <phoneticPr fontId="4"/>
  </si>
  <si>
    <t>新時代の学びにおける先端技術導入実証研究事業</t>
    <rPh sb="0" eb="3">
      <t>シンジダイ</t>
    </rPh>
    <rPh sb="4" eb="5">
      <t>マナ</t>
    </rPh>
    <rPh sb="10" eb="12">
      <t>センタン</t>
    </rPh>
    <rPh sb="12" eb="14">
      <t>ギジュツ</t>
    </rPh>
    <rPh sb="14" eb="16">
      <t>ドウニュウ</t>
    </rPh>
    <rPh sb="16" eb="18">
      <t>ジッショウ</t>
    </rPh>
    <rPh sb="18" eb="20">
      <t>ケンキュウ</t>
    </rPh>
    <rPh sb="20" eb="22">
      <t>ジギョウ</t>
    </rPh>
    <phoneticPr fontId="4"/>
  </si>
  <si>
    <t>先端加速器共通基盤技術研究開発費補助金</t>
    <rPh sb="0" eb="2">
      <t>センタン</t>
    </rPh>
    <rPh sb="2" eb="5">
      <t>カソクキ</t>
    </rPh>
    <rPh sb="5" eb="7">
      <t>キョウツウ</t>
    </rPh>
    <rPh sb="7" eb="9">
      <t>キバン</t>
    </rPh>
    <rPh sb="9" eb="11">
      <t>ギジュツ</t>
    </rPh>
    <rPh sb="11" eb="13">
      <t>ケンキュウ</t>
    </rPh>
    <rPh sb="13" eb="16">
      <t>カイハツヒ</t>
    </rPh>
    <rPh sb="16" eb="19">
      <t>ホジョキン</t>
    </rPh>
    <phoneticPr fontId="4"/>
  </si>
  <si>
    <t>(項)研究開発推進費
(大事項)先端基盤技術の強化に必要な経費</t>
    <rPh sb="3" eb="5">
      <t>ケンキュウ</t>
    </rPh>
    <rPh sb="5" eb="7">
      <t>カイハツ</t>
    </rPh>
    <rPh sb="7" eb="9">
      <t>スイシン</t>
    </rPh>
    <rPh sb="16" eb="18">
      <t>センタン</t>
    </rPh>
    <rPh sb="18" eb="20">
      <t>キバン</t>
    </rPh>
    <rPh sb="20" eb="22">
      <t>ギジュツ</t>
    </rPh>
    <rPh sb="23" eb="25">
      <t>キョウカ</t>
    </rPh>
    <rPh sb="26" eb="28">
      <t>ヒツヨウ</t>
    </rPh>
    <rPh sb="29" eb="31">
      <t>ケイヒ</t>
    </rPh>
    <phoneticPr fontId="4"/>
  </si>
  <si>
    <t>文部科学省</t>
    <phoneticPr fontId="4"/>
  </si>
  <si>
    <t>文化経済・国際課</t>
    <rPh sb="0" eb="4">
      <t>ブンカケイザイ</t>
    </rPh>
    <rPh sb="5" eb="8">
      <t>コクサイカ</t>
    </rPh>
    <phoneticPr fontId="4"/>
  </si>
  <si>
    <t>○教員の資質向上等連絡協議会　1,550千円
○教員養成課程の実地状況調査・指導等　3,833千円
○教員採用・現職研修等調査　1,842千円
○教員の養成・採用・研修の一体的改革推進事業　65,985千円
○教員養成学部・大学院事務経費　948千円</t>
    <rPh sb="1" eb="3">
      <t>キョウイン</t>
    </rPh>
    <rPh sb="4" eb="6">
      <t>シシツ</t>
    </rPh>
    <rPh sb="6" eb="8">
      <t>コウジョウ</t>
    </rPh>
    <rPh sb="8" eb="9">
      <t>ナド</t>
    </rPh>
    <rPh sb="9" eb="11">
      <t>レンラク</t>
    </rPh>
    <rPh sb="11" eb="14">
      <t>キョウギカイ</t>
    </rPh>
    <rPh sb="20" eb="22">
      <t>センエン</t>
    </rPh>
    <rPh sb="24" eb="26">
      <t>キョウイン</t>
    </rPh>
    <rPh sb="26" eb="28">
      <t>ヨウセイ</t>
    </rPh>
    <rPh sb="28" eb="30">
      <t>カテイ</t>
    </rPh>
    <rPh sb="31" eb="33">
      <t>ジッチ</t>
    </rPh>
    <rPh sb="33" eb="35">
      <t>ジョウキョウ</t>
    </rPh>
    <rPh sb="35" eb="37">
      <t>チョウサ</t>
    </rPh>
    <rPh sb="38" eb="40">
      <t>シドウ</t>
    </rPh>
    <rPh sb="40" eb="41">
      <t>ナド</t>
    </rPh>
    <rPh sb="47" eb="49">
      <t>センエン</t>
    </rPh>
    <rPh sb="51" eb="53">
      <t>キョウイン</t>
    </rPh>
    <rPh sb="53" eb="55">
      <t>サイヨウ</t>
    </rPh>
    <rPh sb="56" eb="58">
      <t>ゲンショク</t>
    </rPh>
    <rPh sb="58" eb="60">
      <t>ケンシュウ</t>
    </rPh>
    <rPh sb="60" eb="61">
      <t>ナド</t>
    </rPh>
    <rPh sb="61" eb="63">
      <t>チョウサ</t>
    </rPh>
    <rPh sb="69" eb="71">
      <t>センエン</t>
    </rPh>
    <rPh sb="73" eb="75">
      <t>キョウイン</t>
    </rPh>
    <rPh sb="76" eb="78">
      <t>ヨウセイ</t>
    </rPh>
    <rPh sb="79" eb="81">
      <t>サイヨウ</t>
    </rPh>
    <rPh sb="82" eb="84">
      <t>ケンシュウ</t>
    </rPh>
    <rPh sb="85" eb="88">
      <t>イッタイテキ</t>
    </rPh>
    <rPh sb="88" eb="90">
      <t>カイカク</t>
    </rPh>
    <rPh sb="90" eb="92">
      <t>スイシン</t>
    </rPh>
    <rPh sb="92" eb="94">
      <t>ジギョウ</t>
    </rPh>
    <rPh sb="101" eb="103">
      <t>センエン</t>
    </rPh>
    <rPh sb="123" eb="125">
      <t>センエン</t>
    </rPh>
    <phoneticPr fontId="4"/>
  </si>
  <si>
    <t>○公立学校施設費　160,815,929千円
○公立文教施設事務経費　196,861千円の一部（191,845千円）</t>
    <rPh sb="1" eb="3">
      <t>コウリツ</t>
    </rPh>
    <rPh sb="3" eb="5">
      <t>ガッコウ</t>
    </rPh>
    <rPh sb="5" eb="7">
      <t>シセツ</t>
    </rPh>
    <rPh sb="7" eb="8">
      <t>ヒ</t>
    </rPh>
    <rPh sb="20" eb="22">
      <t>センエン</t>
    </rPh>
    <rPh sb="55" eb="57">
      <t>センエン</t>
    </rPh>
    <phoneticPr fontId="4"/>
  </si>
  <si>
    <t>○公立学校施設災害復旧費　569,870千円
○公立文教施設事務経費　196,861千円の一部（5,016千円）</t>
    <rPh sb="1" eb="3">
      <t>コウリツ</t>
    </rPh>
    <rPh sb="3" eb="5">
      <t>ガッコウ</t>
    </rPh>
    <rPh sb="5" eb="7">
      <t>シセツ</t>
    </rPh>
    <rPh sb="7" eb="9">
      <t>サイガイ</t>
    </rPh>
    <rPh sb="9" eb="11">
      <t>フッキュウ</t>
    </rPh>
    <rPh sb="11" eb="12">
      <t>ヒ</t>
    </rPh>
    <rPh sb="20" eb="22">
      <t>センエン</t>
    </rPh>
    <rPh sb="53" eb="55">
      <t>センエン</t>
    </rPh>
    <phoneticPr fontId="4"/>
  </si>
  <si>
    <t>○国際化拠点整備事業（4,706,754千円）の一部（3,397,271千円）</t>
    <rPh sb="1" eb="4">
      <t>コクサイカ</t>
    </rPh>
    <rPh sb="4" eb="6">
      <t>キョテン</t>
    </rPh>
    <rPh sb="6" eb="8">
      <t>セイビ</t>
    </rPh>
    <rPh sb="8" eb="10">
      <t>ジギョウ</t>
    </rPh>
    <rPh sb="20" eb="22">
      <t>センエン</t>
    </rPh>
    <rPh sb="24" eb="26">
      <t>イチブ</t>
    </rPh>
    <rPh sb="36" eb="38">
      <t>センエン</t>
    </rPh>
    <phoneticPr fontId="4"/>
  </si>
  <si>
    <t>○現代型食生活のための食品成分情報取得・活用強化事業　74,731千円
○日本食品標準成分表の信頼性向上　20,470千円</t>
    <rPh sb="1" eb="4">
      <t>ゲンダイガタ</t>
    </rPh>
    <rPh sb="4" eb="7">
      <t>ショクセイカツ</t>
    </rPh>
    <rPh sb="11" eb="13">
      <t>ショクヒン</t>
    </rPh>
    <rPh sb="13" eb="15">
      <t>セイブン</t>
    </rPh>
    <rPh sb="15" eb="17">
      <t>ジョウホウ</t>
    </rPh>
    <rPh sb="17" eb="19">
      <t>シュトク</t>
    </rPh>
    <rPh sb="20" eb="22">
      <t>カツヨウ</t>
    </rPh>
    <rPh sb="22" eb="24">
      <t>キョウカ</t>
    </rPh>
    <rPh sb="24" eb="26">
      <t>ジギョウ</t>
    </rPh>
    <rPh sb="33" eb="35">
      <t>センエン</t>
    </rPh>
    <rPh sb="37" eb="39">
      <t>ニホン</t>
    </rPh>
    <rPh sb="39" eb="41">
      <t>ショクヒン</t>
    </rPh>
    <rPh sb="41" eb="43">
      <t>ヒョウジュン</t>
    </rPh>
    <rPh sb="43" eb="46">
      <t>セイブンヒョウ</t>
    </rPh>
    <rPh sb="47" eb="50">
      <t>シンライセイ</t>
    </rPh>
    <rPh sb="50" eb="52">
      <t>コウジョウ</t>
    </rPh>
    <rPh sb="59" eb="61">
      <t>センエン</t>
    </rPh>
    <phoneticPr fontId="4"/>
  </si>
  <si>
    <t>公立学校施設整備費</t>
    <phoneticPr fontId="4"/>
  </si>
  <si>
    <t>公立社会教育施設災害復旧事業</t>
    <phoneticPr fontId="4"/>
  </si>
  <si>
    <t>新31-0023</t>
    <rPh sb="0" eb="1">
      <t>シン</t>
    </rPh>
    <phoneticPr fontId="4"/>
  </si>
  <si>
    <t>0303より切り分け</t>
    <rPh sb="6" eb="7">
      <t>キ</t>
    </rPh>
    <rPh sb="8" eb="9">
      <t>ワ</t>
    </rPh>
    <phoneticPr fontId="4"/>
  </si>
  <si>
    <t>参事官（施設防災担当）</t>
  </si>
  <si>
    <t>参事官（施設防災担当）</t>
    <phoneticPr fontId="4"/>
  </si>
  <si>
    <t>先端研究基盤共用促進事業</t>
    <phoneticPr fontId="16"/>
  </si>
  <si>
    <t>旧名
・共用プラットフォーム形成支援プログラム
・新たな共用システム導入支援プログラム
・研究機器相互利用ネットワーク導入実証プログラム(SHARE)</t>
    <phoneticPr fontId="4"/>
  </si>
  <si>
    <t>現代型食生活のための食品成分情報取得・活用等の推進</t>
    <rPh sb="0" eb="2">
      <t>ゲンダイ</t>
    </rPh>
    <rPh sb="2" eb="3">
      <t>カタ</t>
    </rPh>
    <rPh sb="3" eb="6">
      <t>ショクセイカツ</t>
    </rPh>
    <rPh sb="10" eb="12">
      <t>ショクヒン</t>
    </rPh>
    <rPh sb="12" eb="14">
      <t>セイブン</t>
    </rPh>
    <rPh sb="14" eb="16">
      <t>ジョウホウ</t>
    </rPh>
    <rPh sb="16" eb="18">
      <t>シュトク</t>
    </rPh>
    <rPh sb="19" eb="21">
      <t>カツヨウ</t>
    </rPh>
    <rPh sb="21" eb="22">
      <t>トウ</t>
    </rPh>
    <rPh sb="23" eb="25">
      <t>スイシン</t>
    </rPh>
    <phoneticPr fontId="4"/>
  </si>
  <si>
    <t>ムーンショット型研究開発プログラム</t>
    <rPh sb="7" eb="8">
      <t>ガタ</t>
    </rPh>
    <rPh sb="8" eb="10">
      <t>ケンキュウ</t>
    </rPh>
    <rPh sb="10" eb="12">
      <t>カイハツ</t>
    </rPh>
    <phoneticPr fontId="4"/>
  </si>
  <si>
    <t>○中事項：先進的医療イノベーション人材養成事業（1,157,636千円）の一部（956,784千円）
※955,559千円＋1,225千円</t>
    <rPh sb="1" eb="2">
      <t>チュウ</t>
    </rPh>
    <rPh sb="2" eb="4">
      <t>ジコウ</t>
    </rPh>
    <rPh sb="5" eb="8">
      <t>センシンテキ</t>
    </rPh>
    <rPh sb="8" eb="10">
      <t>イリョウ</t>
    </rPh>
    <rPh sb="17" eb="23">
      <t>ジンザイヨウセイジギョウ</t>
    </rPh>
    <rPh sb="33" eb="35">
      <t>センエン</t>
    </rPh>
    <rPh sb="37" eb="39">
      <t>イチブ</t>
    </rPh>
    <rPh sb="47" eb="49">
      <t>センエン</t>
    </rPh>
    <phoneticPr fontId="4"/>
  </si>
  <si>
    <t>○国公私立大学を通じた大学教育改革の支援の充実（2,509,247千円）の一部（437,435千円）
※436,000千円＋1,435千円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7" eb="49">
      <t>センエン</t>
    </rPh>
    <phoneticPr fontId="4"/>
  </si>
  <si>
    <t>○国公私立大学を通じた大学教育改革の支援の充実（2,509,248千円）の一部（35,684千円）
※35,500千円＋184千円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6" eb="48">
      <t>センエン</t>
    </rPh>
    <phoneticPr fontId="4"/>
  </si>
  <si>
    <t>○国公私立大学を通じた大学教育改革の支援の充実（2,509,248千円）の一部（75,453千円）
※75,000千円＋453千円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6" eb="48">
      <t>センエン</t>
    </rPh>
    <phoneticPr fontId="4"/>
  </si>
  <si>
    <t>平成３０年度対象</t>
    <rPh sb="0" eb="2">
      <t>ヘイセイ</t>
    </rPh>
    <rPh sb="4" eb="6">
      <t>ネンド</t>
    </rPh>
    <rPh sb="6" eb="8">
      <t>タイショウ</t>
    </rPh>
    <phoneticPr fontId="4"/>
  </si>
  <si>
    <t>○初中局：学習指導要領等の編集改訂等　257,144千円
○スポーツ庁：学習指導要領等の編集改訂等　25,110千円
※一部0058へ統合。</t>
    <rPh sb="60" eb="62">
      <t>イチブ</t>
    </rPh>
    <rPh sb="67" eb="69">
      <t>トウゴウ</t>
    </rPh>
    <phoneticPr fontId="4"/>
  </si>
  <si>
    <t>平成29年度当初予算及び平成30年度予算案額について、平成29年度まで対象外経費として切り分けていた「スポーツ国際連携推進経費」を当該事業経費に含めて記載しています。</t>
    <phoneticPr fontId="4"/>
  </si>
  <si>
    <t>平成29当初予算、平成30予算案額は「国際アンチドーピング強化支援事業」のみの予算額を記載しています。
誤りがないかご確認願います。
→政策評価体系改正に伴い、複数政策、事項に跨ることとなったが、当該事業全体に係るこれまでの経緯・成果等を鑑み、引き続き、一事業でレビューを実施。</t>
    <phoneticPr fontId="4"/>
  </si>
  <si>
    <t>大学等施設の整備に係る基準等の策定</t>
    <phoneticPr fontId="4"/>
  </si>
  <si>
    <t>８月</t>
    <phoneticPr fontId="4"/>
  </si>
  <si>
    <t>地域文化財総合活用推進事業</t>
    <rPh sb="0" eb="2">
      <t>チイキ</t>
    </rPh>
    <rPh sb="2" eb="5">
      <t>ブンカザイ</t>
    </rPh>
    <rPh sb="5" eb="7">
      <t>ソウゴウ</t>
    </rPh>
    <rPh sb="7" eb="9">
      <t>カツヨウ</t>
    </rPh>
    <rPh sb="9" eb="11">
      <t>スイシン</t>
    </rPh>
    <rPh sb="11" eb="13">
      <t>ジギョウ</t>
    </rPh>
    <phoneticPr fontId="16"/>
  </si>
  <si>
    <t>0227から切り分け</t>
    <rPh sb="6" eb="7">
      <t>キ</t>
    </rPh>
    <rPh sb="8" eb="9">
      <t>ワ</t>
    </rPh>
    <phoneticPr fontId="4"/>
  </si>
  <si>
    <t>新31-0002</t>
    <rPh sb="0" eb="1">
      <t>シン</t>
    </rPh>
    <phoneticPr fontId="4"/>
  </si>
  <si>
    <t>新31-0003</t>
    <rPh sb="0" eb="1">
      <t>シン</t>
    </rPh>
    <phoneticPr fontId="4"/>
  </si>
  <si>
    <t>新31-0004</t>
    <rPh sb="0" eb="1">
      <t>シン</t>
    </rPh>
    <phoneticPr fontId="4"/>
  </si>
  <si>
    <t>新31-0005</t>
    <rPh sb="0" eb="1">
      <t>シン</t>
    </rPh>
    <phoneticPr fontId="4"/>
  </si>
  <si>
    <t>新31-0006</t>
    <rPh sb="0" eb="1">
      <t>シン</t>
    </rPh>
    <phoneticPr fontId="4"/>
  </si>
  <si>
    <t>新31-0007</t>
    <rPh sb="0" eb="1">
      <t>シン</t>
    </rPh>
    <phoneticPr fontId="4"/>
  </si>
  <si>
    <t>新31-0008</t>
    <rPh sb="0" eb="1">
      <t>シン</t>
    </rPh>
    <phoneticPr fontId="4"/>
  </si>
  <si>
    <t>新31-0009</t>
    <rPh sb="0" eb="1">
      <t>シン</t>
    </rPh>
    <phoneticPr fontId="4"/>
  </si>
  <si>
    <t>新31-0010</t>
    <rPh sb="0" eb="1">
      <t>シン</t>
    </rPh>
    <phoneticPr fontId="4"/>
  </si>
  <si>
    <t>新31-0011</t>
    <rPh sb="0" eb="1">
      <t>シン</t>
    </rPh>
    <phoneticPr fontId="4"/>
  </si>
  <si>
    <t>新31-0012</t>
    <rPh sb="0" eb="1">
      <t>シン</t>
    </rPh>
    <phoneticPr fontId="4"/>
  </si>
  <si>
    <t>新31-0013</t>
    <rPh sb="0" eb="1">
      <t>シン</t>
    </rPh>
    <phoneticPr fontId="4"/>
  </si>
  <si>
    <t>新31-0014</t>
    <rPh sb="0" eb="1">
      <t>シン</t>
    </rPh>
    <phoneticPr fontId="4"/>
  </si>
  <si>
    <t>新31-0019</t>
    <rPh sb="0" eb="1">
      <t>シン</t>
    </rPh>
    <phoneticPr fontId="4"/>
  </si>
  <si>
    <t>新31-0020</t>
    <rPh sb="0" eb="1">
      <t>シン</t>
    </rPh>
    <phoneticPr fontId="4"/>
  </si>
  <si>
    <t>新31-0021</t>
    <rPh sb="0" eb="1">
      <t>シン</t>
    </rPh>
    <phoneticPr fontId="4"/>
  </si>
  <si>
    <t>新31-0022</t>
    <rPh sb="0" eb="1">
      <t>シン</t>
    </rPh>
    <phoneticPr fontId="4"/>
  </si>
  <si>
    <t>新31-0024</t>
    <rPh sb="0" eb="1">
      <t>シン</t>
    </rPh>
    <phoneticPr fontId="4"/>
  </si>
  <si>
    <t>新31-0025</t>
    <rPh sb="0" eb="1">
      <t>シン</t>
    </rPh>
    <phoneticPr fontId="4"/>
  </si>
  <si>
    <t>新31-0018</t>
    <rPh sb="0" eb="1">
      <t>シン</t>
    </rPh>
    <phoneticPr fontId="4"/>
  </si>
  <si>
    <t>○中事項：Society5.0に対応した高度技術人材育成事業
　（1,297,512千円）の一部（740,785千円）</t>
    <rPh sb="1" eb="2">
      <t>チュウ</t>
    </rPh>
    <rPh sb="2" eb="4">
      <t>ジコウ</t>
    </rPh>
    <rPh sb="16" eb="18">
      <t>タイオウ</t>
    </rPh>
    <rPh sb="20" eb="22">
      <t>コウド</t>
    </rPh>
    <rPh sb="22" eb="24">
      <t>ギジュツ</t>
    </rPh>
    <rPh sb="24" eb="26">
      <t>ジンザイ</t>
    </rPh>
    <rPh sb="26" eb="28">
      <t>イクセイ</t>
    </rPh>
    <rPh sb="28" eb="30">
      <t>ジギョウ</t>
    </rPh>
    <rPh sb="42" eb="44">
      <t>センエン</t>
    </rPh>
    <rPh sb="46" eb="48">
      <t>イチブ</t>
    </rPh>
    <rPh sb="56" eb="58">
      <t>センエン</t>
    </rPh>
    <phoneticPr fontId="4"/>
  </si>
  <si>
    <t>○中事項：Society5.0に対応した高度技術人材育成事業
　（1,297,512千円）の一部（556,727千円）
「持続的な産学共同人材育成システム構築事業」については、新30-0007「未来価値創造人材事業」のプログラムの一つと整理。</t>
    <rPh sb="1" eb="2">
      <t>チュウ</t>
    </rPh>
    <rPh sb="2" eb="4">
      <t>ジコウ</t>
    </rPh>
    <rPh sb="16" eb="18">
      <t>タイオウ</t>
    </rPh>
    <rPh sb="20" eb="22">
      <t>コウド</t>
    </rPh>
    <rPh sb="22" eb="24">
      <t>ギジュツ</t>
    </rPh>
    <rPh sb="24" eb="26">
      <t>ジンザイ</t>
    </rPh>
    <rPh sb="26" eb="28">
      <t>イクセイ</t>
    </rPh>
    <rPh sb="28" eb="30">
      <t>ジギョウ</t>
    </rPh>
    <rPh sb="42" eb="44">
      <t>センエン</t>
    </rPh>
    <rPh sb="46" eb="48">
      <t>イチブ</t>
    </rPh>
    <rPh sb="56" eb="58">
      <t>センエン</t>
    </rPh>
    <phoneticPr fontId="4"/>
  </si>
  <si>
    <t>○高等教育改革の総合的な推進　21,122千円
○大学改革の推進等　11,067千円
○専門教育の振興等　3,596千円
○医療関連教育の改善充実　9,889千円
○学生生活支援の充実等　5,552千円
○国立大学法人の運営支援　9,906千円
○専門職大学の振興　7,221千円
○高等教育負担軽減の推進　7,768千円</t>
    <rPh sb="58" eb="60">
      <t>センエン</t>
    </rPh>
    <rPh sb="64" eb="66">
      <t>カンレン</t>
    </rPh>
    <rPh sb="142" eb="144">
      <t>コウトウ</t>
    </rPh>
    <rPh sb="144" eb="146">
      <t>キョウイク</t>
    </rPh>
    <rPh sb="146" eb="148">
      <t>フタン</t>
    </rPh>
    <rPh sb="148" eb="150">
      <t>ケイゲン</t>
    </rPh>
    <rPh sb="151" eb="153">
      <t>スイシン</t>
    </rPh>
    <rPh sb="159" eb="161">
      <t>センエン</t>
    </rPh>
    <phoneticPr fontId="4"/>
  </si>
  <si>
    <t>○国公私立大学を通じた大学教育改革の支援の充実（2,509,248千円）の一部（28,361千円）</t>
    <rPh sb="1" eb="5">
      <t>コッコウシリツ</t>
    </rPh>
    <rPh sb="5" eb="7">
      <t>ダイガク</t>
    </rPh>
    <rPh sb="8" eb="9">
      <t>ツウ</t>
    </rPh>
    <rPh sb="11" eb="13">
      <t>ダイガク</t>
    </rPh>
    <rPh sb="13" eb="15">
      <t>キョウイク</t>
    </rPh>
    <rPh sb="15" eb="17">
      <t>カイカク</t>
    </rPh>
    <rPh sb="18" eb="20">
      <t>シエン</t>
    </rPh>
    <rPh sb="21" eb="23">
      <t>ジュウジツ</t>
    </rPh>
    <rPh sb="33" eb="35">
      <t>センエン</t>
    </rPh>
    <rPh sb="37" eb="39">
      <t>イチブ</t>
    </rPh>
    <rPh sb="46" eb="48">
      <t>センエン</t>
    </rPh>
    <phoneticPr fontId="4"/>
  </si>
  <si>
    <r>
      <t>4-1</t>
    </r>
    <r>
      <rPr>
        <strike/>
        <sz val="9"/>
        <rFont val="ＭＳ ゴシック"/>
        <family val="3"/>
        <charset val="128"/>
      </rPr>
      <t>,4-2,8-2</t>
    </r>
    <phoneticPr fontId="4"/>
  </si>
  <si>
    <t>○イノベーションシステム整備事業（5,663,388千円）の一部（20,122千円）</t>
    <rPh sb="12" eb="14">
      <t>セイビ</t>
    </rPh>
    <rPh sb="14" eb="16">
      <t>ジギョウ</t>
    </rPh>
    <rPh sb="26" eb="28">
      <t>センエン</t>
    </rPh>
    <rPh sb="30" eb="32">
      <t>イチブ</t>
    </rPh>
    <rPh sb="39" eb="41">
      <t>センエン</t>
    </rPh>
    <phoneticPr fontId="4"/>
  </si>
  <si>
    <t>○中事項：リサーチ・アドミニストレーターに係る質保証制度の構築（49,533千円）
○中事項：科学技術に関する人材の育成・活躍促進　（4,859,084千円）の一部</t>
    <rPh sb="21" eb="22">
      <t>カカ</t>
    </rPh>
    <rPh sb="23" eb="24">
      <t>シツ</t>
    </rPh>
    <rPh sb="24" eb="26">
      <t>ホショウ</t>
    </rPh>
    <rPh sb="26" eb="28">
      <t>セイド</t>
    </rPh>
    <rPh sb="29" eb="31">
      <t>コウチク</t>
    </rPh>
    <rPh sb="44" eb="45">
      <t>チュウ</t>
    </rPh>
    <rPh sb="45" eb="47">
      <t>ジコウ</t>
    </rPh>
    <rPh sb="48" eb="50">
      <t>カガク</t>
    </rPh>
    <rPh sb="50" eb="52">
      <t>ギジュツ</t>
    </rPh>
    <rPh sb="53" eb="54">
      <t>カン</t>
    </rPh>
    <rPh sb="56" eb="58">
      <t>ジンザイ</t>
    </rPh>
    <rPh sb="59" eb="61">
      <t>イクセイ</t>
    </rPh>
    <rPh sb="62" eb="64">
      <t>カツヤク</t>
    </rPh>
    <rPh sb="64" eb="66">
      <t>ソクシン</t>
    </rPh>
    <rPh sb="77" eb="79">
      <t>センエン</t>
    </rPh>
    <rPh sb="81" eb="83">
      <t>イチブ</t>
    </rPh>
    <phoneticPr fontId="4"/>
  </si>
  <si>
    <t>○量子科学技術（光・量子技術）推進プログラム【科】（2,200,000千円）
※Q-LEAP（2,194,524千円）　＋事務経費5,476千円</t>
    <rPh sb="23" eb="24">
      <t>カ</t>
    </rPh>
    <rPh sb="35" eb="37">
      <t>センエン</t>
    </rPh>
    <rPh sb="61" eb="63">
      <t>ジム</t>
    </rPh>
    <rPh sb="63" eb="65">
      <t>ケイヒ</t>
    </rPh>
    <rPh sb="70" eb="72">
      <t>センエン</t>
    </rPh>
    <phoneticPr fontId="4"/>
  </si>
  <si>
    <t>○気候変動適応戦略イニシアティブ　1,281,461千円
○全球地球観測システム構築推進事務（43,710千円）の一部（6,263千円）</t>
    <rPh sb="1" eb="3">
      <t>キコウ</t>
    </rPh>
    <rPh sb="3" eb="5">
      <t>ヘンドウ</t>
    </rPh>
    <rPh sb="5" eb="7">
      <t>テキオウ</t>
    </rPh>
    <rPh sb="7" eb="9">
      <t>センリャク</t>
    </rPh>
    <rPh sb="26" eb="28">
      <t>センエン</t>
    </rPh>
    <rPh sb="30" eb="31">
      <t>ゼン</t>
    </rPh>
    <rPh sb="31" eb="32">
      <t>キュウ</t>
    </rPh>
    <rPh sb="53" eb="55">
      <t>センエン</t>
    </rPh>
    <rPh sb="57" eb="59">
      <t>イチブ</t>
    </rPh>
    <rPh sb="65" eb="67">
      <t>センエン</t>
    </rPh>
    <phoneticPr fontId="4"/>
  </si>
  <si>
    <t>○地球観測衛星システムの開発に必要な経費　5,624,834千円
○全球地球観測システム構築推進事務（43,710千円）の一部（751千円）</t>
    <rPh sb="1" eb="3">
      <t>チキュウ</t>
    </rPh>
    <rPh sb="3" eb="5">
      <t>カンソク</t>
    </rPh>
    <rPh sb="5" eb="7">
      <t>エイセイ</t>
    </rPh>
    <rPh sb="12" eb="14">
      <t>カイハツ</t>
    </rPh>
    <rPh sb="15" eb="17">
      <t>ヒツヨウ</t>
    </rPh>
    <rPh sb="18" eb="20">
      <t>ケイヒ</t>
    </rPh>
    <rPh sb="30" eb="32">
      <t>センエン</t>
    </rPh>
    <phoneticPr fontId="4"/>
  </si>
  <si>
    <t>○海底地震・津波観測網の運用に必要な経費　2,630,683千円
○全球地球観測システム構築推進事務（43,710千円）の一部（307千円）</t>
    <rPh sb="1" eb="3">
      <t>カイテイ</t>
    </rPh>
    <rPh sb="3" eb="5">
      <t>ジシン</t>
    </rPh>
    <rPh sb="6" eb="8">
      <t>ツナミ</t>
    </rPh>
    <rPh sb="8" eb="10">
      <t>カンソク</t>
    </rPh>
    <rPh sb="10" eb="11">
      <t>モウ</t>
    </rPh>
    <rPh sb="12" eb="14">
      <t>ウンヨウ</t>
    </rPh>
    <rPh sb="15" eb="17">
      <t>ヒツヨウ</t>
    </rPh>
    <rPh sb="18" eb="20">
      <t>ケイヒ</t>
    </rPh>
    <rPh sb="30" eb="32">
      <t>センエン</t>
    </rPh>
    <phoneticPr fontId="4"/>
  </si>
  <si>
    <t>○首都圏を中心としたレジリエンス総合力向上プロジェクト　456,078千円
○全球地球観測システム構築推進事務（43,710千円）の一部（515千円）</t>
    <rPh sb="1" eb="3">
      <t>シュト</t>
    </rPh>
    <rPh sb="3" eb="4">
      <t>ケン</t>
    </rPh>
    <rPh sb="5" eb="7">
      <t>チュウシン</t>
    </rPh>
    <rPh sb="16" eb="19">
      <t>ソウゴウリョク</t>
    </rPh>
    <rPh sb="19" eb="21">
      <t>コウジョウ</t>
    </rPh>
    <phoneticPr fontId="4"/>
  </si>
  <si>
    <t>○海洋資源利用促進技術開発プログラム（173,802千円）の一部　（65,974千円）</t>
    <rPh sb="1" eb="3">
      <t>カイヨウ</t>
    </rPh>
    <rPh sb="3" eb="5">
      <t>シゲン</t>
    </rPh>
    <rPh sb="5" eb="7">
      <t>リヨウ</t>
    </rPh>
    <rPh sb="7" eb="9">
      <t>ソクシン</t>
    </rPh>
    <rPh sb="9" eb="11">
      <t>ギジュツ</t>
    </rPh>
    <rPh sb="11" eb="13">
      <t>カイハツ</t>
    </rPh>
    <rPh sb="26" eb="28">
      <t>センエン</t>
    </rPh>
    <rPh sb="30" eb="32">
      <t>イチブ</t>
    </rPh>
    <rPh sb="40" eb="42">
      <t>センエン</t>
    </rPh>
    <phoneticPr fontId="4"/>
  </si>
  <si>
    <t>○海洋資源利用促進技術開発プログラム（173,802千円）の一部　（107,828千円）</t>
    <rPh sb="1" eb="3">
      <t>カイヨウ</t>
    </rPh>
    <rPh sb="3" eb="5">
      <t>シゲン</t>
    </rPh>
    <rPh sb="5" eb="7">
      <t>リヨウ</t>
    </rPh>
    <rPh sb="7" eb="9">
      <t>ソクシン</t>
    </rPh>
    <rPh sb="9" eb="11">
      <t>ギジュツ</t>
    </rPh>
    <rPh sb="11" eb="13">
      <t>カイハツ</t>
    </rPh>
    <rPh sb="26" eb="28">
      <t>センエン</t>
    </rPh>
    <rPh sb="30" eb="32">
      <t>イチブ</t>
    </rPh>
    <rPh sb="41" eb="43">
      <t>センエン</t>
    </rPh>
    <phoneticPr fontId="4"/>
  </si>
  <si>
    <t>○日本スポーツ協会補助　494,871千円
平成30年4月1日から法人名が「日本体育協会」から「日本スポーツ協会」へ変更するとのことですので、事業名も必要に応じ変更願います。
（例）平成29年度の実施事業名「日本体育協会補助」でも可。又は「日本スポーツ協会補助」としても、「日本スポーツ協会補助（旧　日本体育協会補助）」でも可）
→「日本体育協会補助」で実施。</t>
    <rPh sb="19" eb="21">
      <t>センエン</t>
    </rPh>
    <phoneticPr fontId="4"/>
  </si>
  <si>
    <t>○スポーツ・フォー・トゥモロー等推進プログラム　985,413千円
○国際アンチドーピング強化支援事業　185,957千円　
→政策評価体系改正に伴い、複数政策、事項に跨ることとなったが、当該事業全体に係るこれまでの経緯・成果等を鑑み、引き続き、一事業でレビューを実施。
【参考】資料要求時は平成29年度レビューシートベースで作成のため、便宜的に当該事業に一本で記載。</t>
    <rPh sb="15" eb="16">
      <t>ナド</t>
    </rPh>
    <rPh sb="16" eb="18">
      <t>スイシン</t>
    </rPh>
    <rPh sb="31" eb="33">
      <t>センエン</t>
    </rPh>
    <rPh sb="142" eb="144">
      <t>シリョウ</t>
    </rPh>
    <rPh sb="144" eb="146">
      <t>ヨウキュウ</t>
    </rPh>
    <rPh sb="146" eb="147">
      <t>ジ</t>
    </rPh>
    <rPh sb="148" eb="150">
      <t>ヘイセイ</t>
    </rPh>
    <rPh sb="152" eb="153">
      <t>ネン</t>
    </rPh>
    <rPh sb="153" eb="154">
      <t>ド</t>
    </rPh>
    <rPh sb="165" eb="167">
      <t>サクセイ</t>
    </rPh>
    <rPh sb="171" eb="174">
      <t>ベンギテキ</t>
    </rPh>
    <rPh sb="175" eb="177">
      <t>トウガイ</t>
    </rPh>
    <rPh sb="177" eb="179">
      <t>ジギョウ</t>
    </rPh>
    <rPh sb="180" eb="182">
      <t>イッポン</t>
    </rPh>
    <rPh sb="183" eb="185">
      <t>キサイ</t>
    </rPh>
    <phoneticPr fontId="4"/>
  </si>
  <si>
    <t>11-2、11-4</t>
    <phoneticPr fontId="4"/>
  </si>
  <si>
    <t>11-2、11-4（再掲）</t>
    <rPh sb="10" eb="12">
      <t>サイケイ</t>
    </rPh>
    <phoneticPr fontId="4"/>
  </si>
  <si>
    <t>○文化芸術創造拠点形成事業　1,051,423千円
○国際文化芸術発信拠点形成事業　957,908千円
※旧事業名：文化芸術創造活用プラットフォーム形成事業</t>
    <rPh sb="1" eb="3">
      <t>ブンカ</t>
    </rPh>
    <rPh sb="3" eb="5">
      <t>ゲイジュツ</t>
    </rPh>
    <rPh sb="5" eb="7">
      <t>ソウゾウ</t>
    </rPh>
    <rPh sb="7" eb="9">
      <t>キョテン</t>
    </rPh>
    <rPh sb="9" eb="11">
      <t>ケイセイ</t>
    </rPh>
    <rPh sb="11" eb="13">
      <t>ジギョウ</t>
    </rPh>
    <rPh sb="23" eb="25">
      <t>センエン</t>
    </rPh>
    <rPh sb="27" eb="29">
      <t>コクサイ</t>
    </rPh>
    <rPh sb="29" eb="31">
      <t>ブンカ</t>
    </rPh>
    <rPh sb="31" eb="33">
      <t>ゲイジュツ</t>
    </rPh>
    <rPh sb="33" eb="35">
      <t>ハッシン</t>
    </rPh>
    <rPh sb="35" eb="37">
      <t>キョテン</t>
    </rPh>
    <rPh sb="37" eb="39">
      <t>ケイセイ</t>
    </rPh>
    <rPh sb="39" eb="41">
      <t>ジギョウ</t>
    </rPh>
    <rPh sb="49" eb="51">
      <t>センエン</t>
    </rPh>
    <phoneticPr fontId="4"/>
  </si>
  <si>
    <t>○建造物の保存修理等　12,568,539千円
○美術工芸品の保存修理等　1,126,429千円
○伝統的建造物群基盤強化　1,767,828千円
○指定文化財管理等　141,407千円
○無形文化財の伝承・公開　648,805千円
○民俗文化財の保存修理等　359,308千円
○文化財保存技術の伝承等　410,497千円
○記念物等の保存整備・活用等　3,769,210千円
○地域活性化のための特色ある文化財調査・活用事業　22,241千円
○文化財を通じた歴史体感プロジェクト　6,604,561千円
○地域の特色ある埋蔵文化財活用事業　565,184千円</t>
    <rPh sb="141" eb="144">
      <t>ブンカザイ</t>
    </rPh>
    <rPh sb="144" eb="146">
      <t>ホゾン</t>
    </rPh>
    <rPh sb="146" eb="148">
      <t>ギジュツ</t>
    </rPh>
    <rPh sb="149" eb="151">
      <t>デンショウ</t>
    </rPh>
    <rPh sb="151" eb="152">
      <t>ナド</t>
    </rPh>
    <rPh sb="160" eb="162">
      <t>センエン</t>
    </rPh>
    <rPh sb="187" eb="189">
      <t>センエン</t>
    </rPh>
    <rPh sb="221" eb="223">
      <t>センエン</t>
    </rPh>
    <rPh sb="225" eb="228">
      <t>ブンカザイ</t>
    </rPh>
    <rPh sb="229" eb="230">
      <t>ツウ</t>
    </rPh>
    <rPh sb="232" eb="234">
      <t>レキシ</t>
    </rPh>
    <rPh sb="234" eb="236">
      <t>タイカン</t>
    </rPh>
    <rPh sb="252" eb="254">
      <t>センエン</t>
    </rPh>
    <rPh sb="280" eb="282">
      <t>センエン</t>
    </rPh>
    <phoneticPr fontId="4"/>
  </si>
  <si>
    <t>海底地震・津波観測網の構築・運用</t>
    <rPh sb="0" eb="4">
      <t>カイテイジシン</t>
    </rPh>
    <rPh sb="5" eb="10">
      <t>ツナミカンソクモウ</t>
    </rPh>
    <rPh sb="11" eb="13">
      <t>コウチク</t>
    </rPh>
    <rPh sb="14" eb="16">
      <t>ウンヨウ</t>
    </rPh>
    <phoneticPr fontId="4"/>
  </si>
  <si>
    <t>社会教育を推進するための指導者の資質向上等</t>
    <phoneticPr fontId="4"/>
  </si>
  <si>
    <t>（～2016）上位施策</t>
    <rPh sb="7" eb="9">
      <t>ジョウイ</t>
    </rPh>
    <rPh sb="9" eb="11">
      <t>シサク</t>
    </rPh>
    <phoneticPr fontId="4"/>
  </si>
  <si>
    <t>（2017）上位施策</t>
    <rPh sb="6" eb="8">
      <t>ジョウイ</t>
    </rPh>
    <rPh sb="8" eb="10">
      <t>シサク</t>
    </rPh>
    <phoneticPr fontId="4"/>
  </si>
  <si>
    <t>（－）</t>
    <phoneticPr fontId="4"/>
  </si>
  <si>
    <t>（＋）</t>
    <phoneticPr fontId="4"/>
  </si>
  <si>
    <t>会計区分</t>
    <phoneticPr fontId="4"/>
  </si>
  <si>
    <t>反映内容</t>
    <phoneticPr fontId="4"/>
  </si>
  <si>
    <t>（＋）</t>
    <phoneticPr fontId="4"/>
  </si>
  <si>
    <t>(±）</t>
    <phoneticPr fontId="4"/>
  </si>
  <si>
    <t>(±）</t>
    <phoneticPr fontId="4"/>
  </si>
  <si>
    <t>A</t>
    <phoneticPr fontId="4"/>
  </si>
  <si>
    <t>Ｂ</t>
    <phoneticPr fontId="4"/>
  </si>
  <si>
    <t>Ｂ－Ａ＝Ｃ</t>
    <phoneticPr fontId="4"/>
  </si>
  <si>
    <t>(項)初等中等教育振興費
(大事項)確かな学力の育成に必要な経費</t>
  </si>
  <si>
    <t>(項)初等中等教育振興費
(大事項)豊かな心の育成に必要な経費</t>
  </si>
  <si>
    <t>(項)初等中等教育振興費
(大事項)健やかな体の育成に必要な経費</t>
  </si>
  <si>
    <t>(項)初等中等教育振興費
(大事項)信頼される学校づくりに必要な経費</t>
  </si>
  <si>
    <t>(項)私立学校振興費
(大事項)私立学校の振興に必要な経費</t>
  </si>
  <si>
    <t>(項)研究振興費
(大事項)研究基盤の強化に必要な経費</t>
  </si>
  <si>
    <t>(項)国立研究開発法人量子科学技術研究開発機構施設整備費
(大事項)国立研究開発法人量子科学技術研究開発機構施設整備に必要な経費</t>
  </si>
  <si>
    <t>(項)研究開発推進費
(大事項)環境・エネルギーに関する課題対応に必要な経費</t>
  </si>
  <si>
    <t>(項)研究開発推進費
(大事項)安全・安心の確保に関する課題対応に必要な経費</t>
  </si>
  <si>
    <t>(項)研究開発推進費
(大事項)海洋に関する基幹技術の推進に必要な経費</t>
  </si>
  <si>
    <t>(項)研究開発推進費
(大事項)原子力エネルギーに関する基幹技術の推進に必要な経費</t>
  </si>
  <si>
    <t>(項)スポーツ振興費
(大事項)スポーツ参画人口の拡大に必要な経費</t>
  </si>
  <si>
    <t>○中事項：リサーチ・アドミニストレーターに係る質保証制度の構築（49,533千円）
○中事項：科学技術に関する人材の育成・活躍促進　（4,859,085千円）の一部</t>
    <rPh sb="21" eb="22">
      <t>カカ</t>
    </rPh>
    <rPh sb="23" eb="24">
      <t>シツ</t>
    </rPh>
    <rPh sb="24" eb="26">
      <t>ホショウ</t>
    </rPh>
    <rPh sb="26" eb="28">
      <t>セイド</t>
    </rPh>
    <rPh sb="29" eb="31">
      <t>コウチク</t>
    </rPh>
    <rPh sb="44" eb="45">
      <t>チュウ</t>
    </rPh>
    <rPh sb="45" eb="47">
      <t>ジコウ</t>
    </rPh>
    <rPh sb="48" eb="50">
      <t>カガク</t>
    </rPh>
    <rPh sb="50" eb="52">
      <t>ギジュツ</t>
    </rPh>
    <rPh sb="53" eb="54">
      <t>カン</t>
    </rPh>
    <rPh sb="56" eb="58">
      <t>ジンザイ</t>
    </rPh>
    <rPh sb="59" eb="61">
      <t>イクセイ</t>
    </rPh>
    <rPh sb="62" eb="64">
      <t>カツヤク</t>
    </rPh>
    <rPh sb="64" eb="66">
      <t>ソクシン</t>
    </rPh>
    <rPh sb="77" eb="79">
      <t>センエン</t>
    </rPh>
    <rPh sb="81" eb="83">
      <t>イチブ</t>
    </rPh>
    <phoneticPr fontId="4"/>
  </si>
  <si>
    <t>(項)初等中等教育振興費
(大事項)教育機会の確保に必要な経費</t>
    <rPh sb="1" eb="2">
      <t>コウ</t>
    </rPh>
    <rPh sb="3" eb="5">
      <t>ショトウ</t>
    </rPh>
    <rPh sb="5" eb="7">
      <t>チュウトウ</t>
    </rPh>
    <rPh sb="7" eb="9">
      <t>キョウイク</t>
    </rPh>
    <rPh sb="9" eb="11">
      <t>シンコウ</t>
    </rPh>
    <rPh sb="11" eb="12">
      <t>ヒ</t>
    </rPh>
    <rPh sb="14" eb="15">
      <t>ダイ</t>
    </rPh>
    <rPh sb="15" eb="17">
      <t>ジコウ</t>
    </rPh>
    <rPh sb="18" eb="20">
      <t>キョウイク</t>
    </rPh>
    <rPh sb="20" eb="22">
      <t>キカイ</t>
    </rPh>
    <rPh sb="23" eb="25">
      <t>カクホ</t>
    </rPh>
    <rPh sb="26" eb="28">
      <t>ヒツヨウ</t>
    </rPh>
    <rPh sb="29" eb="31">
      <t>ケイヒ</t>
    </rPh>
    <phoneticPr fontId="12"/>
  </si>
  <si>
    <t>(項)初等中等教育振興費
(大事項)幼児教育の振興に必要な経費</t>
    <rPh sb="1" eb="2">
      <t>コウ</t>
    </rPh>
    <rPh sb="3" eb="5">
      <t>ショトウ</t>
    </rPh>
    <rPh sb="5" eb="7">
      <t>チュウトウ</t>
    </rPh>
    <rPh sb="7" eb="9">
      <t>キョウイク</t>
    </rPh>
    <rPh sb="9" eb="11">
      <t>シンコウ</t>
    </rPh>
    <rPh sb="11" eb="12">
      <t>ヒ</t>
    </rPh>
    <rPh sb="14" eb="15">
      <t>ダイ</t>
    </rPh>
    <rPh sb="15" eb="17">
      <t>ジコウ</t>
    </rPh>
    <rPh sb="18" eb="20">
      <t>ヨウジ</t>
    </rPh>
    <rPh sb="20" eb="22">
      <t>キョウイク</t>
    </rPh>
    <rPh sb="23" eb="25">
      <t>シンコウ</t>
    </rPh>
    <rPh sb="26" eb="28">
      <t>ヒツヨウ</t>
    </rPh>
    <rPh sb="29" eb="31">
      <t>ケイヒ</t>
    </rPh>
    <phoneticPr fontId="12"/>
  </si>
  <si>
    <t>(項)初等中等教育振興費
(大事項)特別支援教育の推進に必要な経費</t>
    <rPh sb="1" eb="2">
      <t>コウ</t>
    </rPh>
    <rPh sb="3" eb="5">
      <t>ショトウ</t>
    </rPh>
    <rPh sb="5" eb="7">
      <t>チュウトウ</t>
    </rPh>
    <rPh sb="7" eb="9">
      <t>キョウイク</t>
    </rPh>
    <rPh sb="9" eb="11">
      <t>シンコウ</t>
    </rPh>
    <rPh sb="11" eb="12">
      <t>ヒ</t>
    </rPh>
    <rPh sb="14" eb="15">
      <t>ダイ</t>
    </rPh>
    <rPh sb="15" eb="17">
      <t>ジコウ</t>
    </rPh>
    <rPh sb="18" eb="20">
      <t>トクベツ</t>
    </rPh>
    <rPh sb="20" eb="22">
      <t>シエン</t>
    </rPh>
    <rPh sb="22" eb="24">
      <t>キョウイク</t>
    </rPh>
    <rPh sb="25" eb="27">
      <t>スイシン</t>
    </rPh>
    <rPh sb="28" eb="30">
      <t>ヒツヨウ</t>
    </rPh>
    <rPh sb="31" eb="33">
      <t>ケイヒ</t>
    </rPh>
    <phoneticPr fontId="12"/>
  </si>
  <si>
    <t>(項)電源利用対策費
(大事項)電源利用対策に必要な経費</t>
    <rPh sb="1" eb="2">
      <t>コウ</t>
    </rPh>
    <rPh sb="3" eb="5">
      <t>デンゲン</t>
    </rPh>
    <rPh sb="5" eb="7">
      <t>リヨウ</t>
    </rPh>
    <rPh sb="7" eb="10">
      <t>タイサクヒ</t>
    </rPh>
    <rPh sb="12" eb="13">
      <t>ダイ</t>
    </rPh>
    <rPh sb="13" eb="15">
      <t>ジコウ</t>
    </rPh>
    <rPh sb="16" eb="18">
      <t>デンゲン</t>
    </rPh>
    <rPh sb="18" eb="20">
      <t>リヨウ</t>
    </rPh>
    <rPh sb="20" eb="22">
      <t>タイサク</t>
    </rPh>
    <rPh sb="23" eb="25">
      <t>ヒツヨウ</t>
    </rPh>
    <rPh sb="26" eb="28">
      <t>ケイヒ</t>
    </rPh>
    <phoneticPr fontId="16"/>
  </si>
  <si>
    <t>(項)文化振興費
(大事項)芸術文化等の振興に必要な経費</t>
    <rPh sb="1" eb="2">
      <t>コウ</t>
    </rPh>
    <rPh sb="3" eb="5">
      <t>ブンカ</t>
    </rPh>
    <rPh sb="5" eb="7">
      <t>シンコウ</t>
    </rPh>
    <rPh sb="7" eb="8">
      <t>ヒ</t>
    </rPh>
    <rPh sb="10" eb="11">
      <t>ダイ</t>
    </rPh>
    <rPh sb="11" eb="13">
      <t>ジコウ</t>
    </rPh>
    <rPh sb="20" eb="22">
      <t>シンコウ</t>
    </rPh>
    <rPh sb="23" eb="25">
      <t>ヒツヨウ</t>
    </rPh>
    <rPh sb="26" eb="28">
      <t>ケイヒ</t>
    </rPh>
    <phoneticPr fontId="16"/>
  </si>
  <si>
    <t>平成31年以降の表記は、本年５月以降、新元号に読み替えることとする。</t>
    <rPh sb="0" eb="2">
      <t>ヘイセイ</t>
    </rPh>
    <rPh sb="4" eb="5">
      <t>ネン</t>
    </rPh>
    <rPh sb="5" eb="7">
      <t>イコウ</t>
    </rPh>
    <rPh sb="8" eb="10">
      <t>ヒョウキ</t>
    </rPh>
    <rPh sb="12" eb="14">
      <t>ホンネン</t>
    </rPh>
    <rPh sb="15" eb="16">
      <t>ガツ</t>
    </rPh>
    <rPh sb="16" eb="18">
      <t>イコウ</t>
    </rPh>
    <rPh sb="19" eb="22">
      <t>シンゲンゴウ</t>
    </rPh>
    <rPh sb="23" eb="24">
      <t>ヨ</t>
    </rPh>
    <rPh sb="25" eb="26">
      <t>カ</t>
    </rPh>
    <phoneticPr fontId="4"/>
  </si>
  <si>
    <t>↓J列を転記
（４月）
要値貼付け</t>
    <rPh sb="2" eb="3">
      <t>レツ</t>
    </rPh>
    <rPh sb="4" eb="6">
      <t>テンキ</t>
    </rPh>
    <rPh sb="9" eb="10">
      <t>ガツ</t>
    </rPh>
    <rPh sb="12" eb="13">
      <t>ヨウ</t>
    </rPh>
    <rPh sb="13" eb="14">
      <t>アタイ</t>
    </rPh>
    <rPh sb="14" eb="16">
      <t>ハリツ</t>
    </rPh>
    <phoneticPr fontId="4"/>
  </si>
  <si>
    <t>↓Ｑ列を転記
（７～８月）
※要値貼付け</t>
    <rPh sb="11" eb="12">
      <t>ガツ</t>
    </rPh>
    <rPh sb="15" eb="16">
      <t>ヨウ</t>
    </rPh>
    <rPh sb="16" eb="17">
      <t>アタイ</t>
    </rPh>
    <rPh sb="17" eb="19">
      <t>ハリツ</t>
    </rPh>
    <phoneticPr fontId="4"/>
  </si>
  <si>
    <t>↓Ｒ列を転記
（７～８月）
※要値貼付け</t>
    <rPh sb="11" eb="12">
      <t>ガツ</t>
    </rPh>
    <rPh sb="15" eb="16">
      <t>ヨウ</t>
    </rPh>
    <rPh sb="16" eb="17">
      <t>アタイ</t>
    </rPh>
    <rPh sb="17" eb="19">
      <t>ハリツ</t>
    </rPh>
    <phoneticPr fontId="4"/>
  </si>
  <si>
    <t>当初予算額</t>
    <rPh sb="0" eb="2">
      <t>トウショ</t>
    </rPh>
    <rPh sb="2" eb="4">
      <t>ヨサン</t>
    </rPh>
    <rPh sb="4" eb="5">
      <t>ガク</t>
    </rPh>
    <phoneticPr fontId="4"/>
  </si>
  <si>
    <t>要求額</t>
    <rPh sb="0" eb="2">
      <t>ヨウキュウ</t>
    </rPh>
    <rPh sb="2" eb="3">
      <t>ガク</t>
    </rPh>
    <phoneticPr fontId="4"/>
  </si>
  <si>
    <t>↓X列を転記
（７～８月）
※要値貼付け</t>
    <rPh sb="11" eb="12">
      <t>ガツ</t>
    </rPh>
    <rPh sb="15" eb="16">
      <t>ヨウ</t>
    </rPh>
    <rPh sb="16" eb="17">
      <t>アタイ</t>
    </rPh>
    <rPh sb="17" eb="19">
      <t>ハリツ</t>
    </rPh>
    <phoneticPr fontId="4"/>
  </si>
  <si>
    <t>↓Y列を転記
（７～８月）
※要値貼付け</t>
    <rPh sb="11" eb="12">
      <t>ガツ</t>
    </rPh>
    <rPh sb="15" eb="16">
      <t>ヨウ</t>
    </rPh>
    <rPh sb="16" eb="17">
      <t>アタイ</t>
    </rPh>
    <rPh sb="17" eb="19">
      <t>ハリツ</t>
    </rPh>
    <phoneticPr fontId="4"/>
  </si>
  <si>
    <t>S25</t>
    <phoneticPr fontId="4"/>
  </si>
  <si>
    <t>S28</t>
    <phoneticPr fontId="4"/>
  </si>
  <si>
    <t>S32</t>
    <phoneticPr fontId="4"/>
  </si>
  <si>
    <t>H14</t>
    <phoneticPr fontId="4"/>
  </si>
  <si>
    <t>反映額</t>
    <rPh sb="0" eb="2">
      <t>ハンエイ</t>
    </rPh>
    <rPh sb="2" eb="3">
      <t>ガク</t>
    </rPh>
    <phoneticPr fontId="4"/>
  </si>
  <si>
    <t>自動集計</t>
    <rPh sb="0" eb="2">
      <t>ジドウ</t>
    </rPh>
    <rPh sb="2" eb="4">
      <t>シュウケイ</t>
    </rPh>
    <phoneticPr fontId="4"/>
  </si>
  <si>
    <t>（単位：百万円）</t>
    <rPh sb="4" eb="6">
      <t>ヒャクマン</t>
    </rPh>
    <phoneticPr fontId="4"/>
  </si>
  <si>
    <t>項・事項</t>
    <phoneticPr fontId="4"/>
  </si>
  <si>
    <t>総合教育政策局</t>
    <rPh sb="0" eb="7">
      <t>ソウゴウキョウイクセイサクキョク</t>
    </rPh>
    <phoneticPr fontId="16"/>
  </si>
  <si>
    <t>地域学習推進課</t>
    <rPh sb="0" eb="2">
      <t>チイキ</t>
    </rPh>
    <rPh sb="2" eb="4">
      <t>ガクシュウ</t>
    </rPh>
    <rPh sb="4" eb="6">
      <t>スイシン</t>
    </rPh>
    <rPh sb="6" eb="7">
      <t>カ</t>
    </rPh>
    <phoneticPr fontId="4"/>
  </si>
  <si>
    <t>国立大学法人等施設整備（文教施設費）【事業番号0123】の再掲</t>
    <rPh sb="6" eb="7">
      <t>トウ</t>
    </rPh>
    <rPh sb="19" eb="21">
      <t>ジギョウ</t>
    </rPh>
    <rPh sb="21" eb="23">
      <t>バンゴウ</t>
    </rPh>
    <phoneticPr fontId="16"/>
  </si>
  <si>
    <t>スポーツ・フォー・トゥモロー等推進プログラム【事業番号0313】の再掲</t>
    <phoneticPr fontId="4"/>
  </si>
  <si>
    <t>障害者スポーツ推進プロジェクト</t>
    <rPh sb="0" eb="2">
      <t>ショウガイ</t>
    </rPh>
    <rPh sb="2" eb="3">
      <t>シャ</t>
    </rPh>
    <rPh sb="7" eb="9">
      <t>スイシン</t>
    </rPh>
    <phoneticPr fontId="3"/>
  </si>
  <si>
    <t>地域文化創生本部</t>
    <rPh sb="0" eb="6">
      <t>チイキブンカソウセイ</t>
    </rPh>
    <rPh sb="6" eb="8">
      <t>ホンブ</t>
    </rPh>
    <phoneticPr fontId="4"/>
  </si>
  <si>
    <t>地域文化創生本部</t>
    <rPh sb="0" eb="8">
      <t>チイキブンカソウセイホンブ</t>
    </rPh>
    <phoneticPr fontId="4"/>
  </si>
  <si>
    <t>次世代アントレプレナー育成事業（EDGE-NEXT）</t>
    <rPh sb="13" eb="15">
      <t>ジギョウ</t>
    </rPh>
    <phoneticPr fontId="4"/>
  </si>
  <si>
    <t>文化財第一課</t>
    <rPh sb="3" eb="4">
      <t>ダイ</t>
    </rPh>
    <rPh sb="4" eb="6">
      <t>イッカ</t>
    </rPh>
    <phoneticPr fontId="4"/>
  </si>
  <si>
    <t>ナショナルトレーニングセンター競技別強化拠点機能強化事業</t>
    <phoneticPr fontId="16"/>
  </si>
  <si>
    <t>博物館を中核とした文化クラスター形成事業</t>
    <rPh sb="0" eb="3">
      <t>ハクブツカン</t>
    </rPh>
    <rPh sb="4" eb="6">
      <t>チュウカク</t>
    </rPh>
    <rPh sb="9" eb="11">
      <t>ブンカ</t>
    </rPh>
    <rPh sb="16" eb="18">
      <t>ケイセイ</t>
    </rPh>
    <rPh sb="18" eb="20">
      <t>ジギョウ</t>
    </rPh>
    <phoneticPr fontId="16"/>
  </si>
  <si>
    <t>（項）沖縄教育振興事業費（事項）（内閣府で作成）</t>
    <rPh sb="1" eb="2">
      <t>コウ</t>
    </rPh>
    <rPh sb="3" eb="5">
      <t>オキナワ</t>
    </rPh>
    <rPh sb="5" eb="7">
      <t>キョウイク</t>
    </rPh>
    <rPh sb="7" eb="9">
      <t>シンコウ</t>
    </rPh>
    <rPh sb="9" eb="12">
      <t>ジギョウヒ</t>
    </rPh>
    <rPh sb="13" eb="15">
      <t>ジコウ</t>
    </rPh>
    <rPh sb="17" eb="19">
      <t>ナイカク</t>
    </rPh>
    <rPh sb="19" eb="20">
      <t>フ</t>
    </rPh>
    <rPh sb="21" eb="23">
      <t>サクセイ</t>
    </rPh>
    <phoneticPr fontId="4"/>
  </si>
  <si>
    <t>（項）沖縄北部連携促進特別振興事業費（内閣府で作成）</t>
    <rPh sb="1" eb="2">
      <t>コウ</t>
    </rPh>
    <rPh sb="3" eb="5">
      <t>オキナワ</t>
    </rPh>
    <rPh sb="5" eb="7">
      <t>ホクブ</t>
    </rPh>
    <rPh sb="7" eb="9">
      <t>レンケイ</t>
    </rPh>
    <rPh sb="9" eb="11">
      <t>ソクシン</t>
    </rPh>
    <rPh sb="11" eb="13">
      <t>トクベツ</t>
    </rPh>
    <rPh sb="13" eb="15">
      <t>シンコウ</t>
    </rPh>
    <rPh sb="15" eb="17">
      <t>ジギョウ</t>
    </rPh>
    <rPh sb="17" eb="18">
      <t>ヒ</t>
    </rPh>
    <rPh sb="19" eb="21">
      <t>ナイカク</t>
    </rPh>
    <rPh sb="21" eb="22">
      <t>フ</t>
    </rPh>
    <rPh sb="23" eb="25">
      <t>サクセイ</t>
    </rPh>
    <phoneticPr fontId="4"/>
  </si>
  <si>
    <t>（項）沖縄振興交付金事業推進費（事項）（内閣府で作成）</t>
    <rPh sb="1" eb="2">
      <t>コウ</t>
    </rPh>
    <rPh sb="3" eb="5">
      <t>オキナワ</t>
    </rPh>
    <rPh sb="5" eb="7">
      <t>シンコウ</t>
    </rPh>
    <rPh sb="7" eb="10">
      <t>コウフキン</t>
    </rPh>
    <rPh sb="10" eb="12">
      <t>ジギョウ</t>
    </rPh>
    <rPh sb="12" eb="14">
      <t>スイシン</t>
    </rPh>
    <rPh sb="14" eb="15">
      <t>ヒ</t>
    </rPh>
    <rPh sb="16" eb="18">
      <t>ジコウ</t>
    </rPh>
    <rPh sb="20" eb="22">
      <t>ナイカク</t>
    </rPh>
    <rPh sb="22" eb="23">
      <t>フ</t>
    </rPh>
    <rPh sb="24" eb="26">
      <t>サクセイ</t>
    </rPh>
    <phoneticPr fontId="4"/>
  </si>
  <si>
    <r>
      <t>【本省執行他省レビュー経費】</t>
    </r>
    <r>
      <rPr>
        <sz val="11"/>
        <color rgb="FFFF0000"/>
        <rFont val="ＭＳ ゴシック"/>
        <family val="3"/>
        <charset val="128"/>
      </rPr>
      <t>（７～８月頃）</t>
    </r>
    <rPh sb="1" eb="3">
      <t>ホンショウ</t>
    </rPh>
    <rPh sb="3" eb="5">
      <t>シッコウ</t>
    </rPh>
    <rPh sb="5" eb="7">
      <t>タショウ</t>
    </rPh>
    <rPh sb="11" eb="13">
      <t>ケイヒ</t>
    </rPh>
    <rPh sb="18" eb="19">
      <t>ガツ</t>
    </rPh>
    <rPh sb="19" eb="20">
      <t>ゴロ</t>
    </rPh>
    <phoneticPr fontId="4"/>
  </si>
  <si>
    <t>（項）総合特区推進調整費（内閣府で作成）</t>
    <rPh sb="1" eb="2">
      <t>コウ</t>
    </rPh>
    <rPh sb="3" eb="5">
      <t>ソウゴウ</t>
    </rPh>
    <rPh sb="5" eb="7">
      <t>トック</t>
    </rPh>
    <rPh sb="7" eb="9">
      <t>スイシン</t>
    </rPh>
    <rPh sb="9" eb="12">
      <t>チョウセイヒ</t>
    </rPh>
    <rPh sb="13" eb="16">
      <t>ナイカクフ</t>
    </rPh>
    <rPh sb="17" eb="19">
      <t>サクセイ</t>
    </rPh>
    <phoneticPr fontId="4"/>
  </si>
  <si>
    <t>0243　医療分野に含む</t>
    <rPh sb="5" eb="7">
      <t>イリョウ</t>
    </rPh>
    <rPh sb="7" eb="9">
      <t>ブンヤ</t>
    </rPh>
    <rPh sb="10" eb="11">
      <t>フク</t>
    </rPh>
    <phoneticPr fontId="4"/>
  </si>
  <si>
    <t>理科教育等設備整備費補助等</t>
    <phoneticPr fontId="4"/>
  </si>
  <si>
    <t>著作権施策の推進</t>
    <phoneticPr fontId="4"/>
  </si>
  <si>
    <t>（項）沖縄国立大学法人施設整備費（内閣府で作成）</t>
    <rPh sb="1" eb="2">
      <t>コウ</t>
    </rPh>
    <rPh sb="3" eb="5">
      <t>オキナワ</t>
    </rPh>
    <rPh sb="5" eb="7">
      <t>コクリツ</t>
    </rPh>
    <rPh sb="7" eb="9">
      <t>ダイガク</t>
    </rPh>
    <rPh sb="9" eb="11">
      <t>ホウジン</t>
    </rPh>
    <rPh sb="11" eb="13">
      <t>シセツ</t>
    </rPh>
    <rPh sb="13" eb="16">
      <t>セイビヒ</t>
    </rPh>
    <rPh sb="17" eb="20">
      <t>ナイカクフ</t>
    </rPh>
    <rPh sb="21" eb="23">
      <t>サクセイ</t>
    </rPh>
    <phoneticPr fontId="4"/>
  </si>
  <si>
    <t>（項）総合特区推進調整費（内閣府で作成）：本省分</t>
    <rPh sb="1" eb="2">
      <t>コウ</t>
    </rPh>
    <rPh sb="3" eb="5">
      <t>ソウゴウ</t>
    </rPh>
    <rPh sb="5" eb="7">
      <t>トック</t>
    </rPh>
    <rPh sb="7" eb="9">
      <t>スイシン</t>
    </rPh>
    <rPh sb="9" eb="12">
      <t>チョウセイヒ</t>
    </rPh>
    <rPh sb="13" eb="16">
      <t>ナイカクフ</t>
    </rPh>
    <rPh sb="17" eb="19">
      <t>サクセイ</t>
    </rPh>
    <rPh sb="21" eb="23">
      <t>ホンショウ</t>
    </rPh>
    <rPh sb="23" eb="24">
      <t>ブン</t>
    </rPh>
    <phoneticPr fontId="4"/>
  </si>
  <si>
    <t>（項）地球環境保全等試験研究費</t>
    <rPh sb="1" eb="2">
      <t>コウ</t>
    </rPh>
    <rPh sb="3" eb="5">
      <t>チキュウ</t>
    </rPh>
    <rPh sb="5" eb="7">
      <t>カンキョウ</t>
    </rPh>
    <rPh sb="7" eb="9">
      <t>ホゼン</t>
    </rPh>
    <rPh sb="9" eb="10">
      <t>トウ</t>
    </rPh>
    <rPh sb="10" eb="12">
      <t>シケン</t>
    </rPh>
    <rPh sb="12" eb="15">
      <t>ケンキュウヒ</t>
    </rPh>
    <phoneticPr fontId="4"/>
  </si>
  <si>
    <t>（項）科学技術イノベーション創造推進費のうち、戦略的イノベーション創造プログラム</t>
    <rPh sb="1" eb="2">
      <t>コウ</t>
    </rPh>
    <rPh sb="3" eb="7">
      <t>カガクギジュツ</t>
    </rPh>
    <rPh sb="14" eb="16">
      <t>ソウゾウ</t>
    </rPh>
    <rPh sb="16" eb="18">
      <t>スイシン</t>
    </rPh>
    <rPh sb="18" eb="19">
      <t>ヒ</t>
    </rPh>
    <rPh sb="23" eb="26">
      <t>センリャクテキ</t>
    </rPh>
    <rPh sb="33" eb="35">
      <t>ソウゾウ</t>
    </rPh>
    <phoneticPr fontId="4"/>
  </si>
  <si>
    <t>執行可能額-執行額</t>
    <rPh sb="0" eb="2">
      <t>シッコウ</t>
    </rPh>
    <rPh sb="2" eb="5">
      <t>カノウガク</t>
    </rPh>
    <rPh sb="6" eb="8">
      <t>シッコウ</t>
    </rPh>
    <rPh sb="8" eb="9">
      <t>ガク</t>
    </rPh>
    <phoneticPr fontId="4"/>
  </si>
  <si>
    <t>学校教育における外部人材の活用促進事業</t>
    <phoneticPr fontId="4"/>
  </si>
  <si>
    <t>総合教育政策局</t>
    <rPh sb="0" eb="2">
      <t>ソウゴウ</t>
    </rPh>
    <rPh sb="2" eb="4">
      <t>キョウイク</t>
    </rPh>
    <rPh sb="4" eb="6">
      <t>セイサク</t>
    </rPh>
    <rPh sb="6" eb="7">
      <t>キョク</t>
    </rPh>
    <phoneticPr fontId="4"/>
  </si>
  <si>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16"/>
  </si>
  <si>
    <t>施策名：1-4 生涯を通じた学習機会の拡大</t>
    <phoneticPr fontId="4"/>
  </si>
  <si>
    <t>専修学校における先端技術利活用実証研究</t>
  </si>
  <si>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16"/>
  </si>
  <si>
    <t>大学等におけるリカレント講座の持続可能な運営モデル構築</t>
  </si>
  <si>
    <t>図書館における障害者利用の促進</t>
  </si>
  <si>
    <t>(項)教育政策推進費
(大事項)家庭・地域の教育力の向上に必要な経費</t>
    <rPh sb="1" eb="2">
      <t>コウ</t>
    </rPh>
    <rPh sb="3" eb="5">
      <t>キョウイク</t>
    </rPh>
    <rPh sb="5" eb="7">
      <t>セイサク</t>
    </rPh>
    <rPh sb="7" eb="9">
      <t>スイシン</t>
    </rPh>
    <rPh sb="9" eb="10">
      <t>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16"/>
  </si>
  <si>
    <t>学校図書館総合推進事業</t>
  </si>
  <si>
    <t>施策名：1-6 男女共同参画・共生社会の実現及び学校安全の推進</t>
    <phoneticPr fontId="4"/>
  </si>
  <si>
    <t>女性の多様なチャレンジに寄り添う学びと社会参画支援事業</t>
  </si>
  <si>
    <t>(項)教育政策推進費
(大事項)男女共同参画・共生社会の実現及び学校安全の推進に必要な経費</t>
    <rPh sb="1" eb="2">
      <t>コウ</t>
    </rPh>
    <rPh sb="3" eb="5">
      <t>キョウイク</t>
    </rPh>
    <rPh sb="5" eb="7">
      <t>セイサク</t>
    </rPh>
    <rPh sb="7" eb="9">
      <t>スイシン</t>
    </rPh>
    <rPh sb="9" eb="10">
      <t>ヒ</t>
    </rPh>
    <rPh sb="12" eb="13">
      <t>ダイ</t>
    </rPh>
    <rPh sb="13" eb="15">
      <t>ジコウ</t>
    </rPh>
    <rPh sb="16" eb="18">
      <t>ダンジョ</t>
    </rPh>
    <rPh sb="18" eb="20">
      <t>キョウドウ</t>
    </rPh>
    <rPh sb="20" eb="22">
      <t>サンカク</t>
    </rPh>
    <rPh sb="23" eb="25">
      <t>キョウセイ</t>
    </rPh>
    <rPh sb="25" eb="27">
      <t>シャカイ</t>
    </rPh>
    <rPh sb="28" eb="30">
      <t>ジツゲン</t>
    </rPh>
    <rPh sb="30" eb="31">
      <t>オヨ</t>
    </rPh>
    <rPh sb="32" eb="34">
      <t>ガッコウ</t>
    </rPh>
    <rPh sb="34" eb="36">
      <t>アンゼン</t>
    </rPh>
    <rPh sb="37" eb="39">
      <t>スイシン</t>
    </rPh>
    <rPh sb="40" eb="42">
      <t>ヒツヨウ</t>
    </rPh>
    <rPh sb="43" eb="45">
      <t>ケイヒ</t>
    </rPh>
    <phoneticPr fontId="16"/>
  </si>
  <si>
    <t>自律的、組織的な学校運営体制の構築（学校における働き方改革推進事業）</t>
    <phoneticPr fontId="4"/>
  </si>
  <si>
    <t>初等中等教育局</t>
    <rPh sb="0" eb="6">
      <t>ショトウチュウトウキョウイク</t>
    </rPh>
    <rPh sb="6" eb="7">
      <t>キョク</t>
    </rPh>
    <phoneticPr fontId="4"/>
  </si>
  <si>
    <t>(項)初等中等教育振興費
(大事項)信頼される学校づくりに必要な経費</t>
    <rPh sb="1" eb="2">
      <t>コウ</t>
    </rPh>
    <rPh sb="14" eb="15">
      <t>ダイ</t>
    </rPh>
    <rPh sb="15" eb="17">
      <t>ジコウ</t>
    </rPh>
    <rPh sb="18" eb="20">
      <t>シンライ</t>
    </rPh>
    <rPh sb="23" eb="25">
      <t>ガッコウ</t>
    </rPh>
    <rPh sb="29" eb="31">
      <t>ヒツヨウ</t>
    </rPh>
    <rPh sb="32" eb="34">
      <t>ケイヒ</t>
    </rPh>
    <phoneticPr fontId="4"/>
  </si>
  <si>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phoneticPr fontId="4"/>
  </si>
  <si>
    <t>知識集約型社会を支える人材育成事業</t>
    <rPh sb="0" eb="2">
      <t>チシキ</t>
    </rPh>
    <rPh sb="2" eb="4">
      <t>シュウヤク</t>
    </rPh>
    <rPh sb="4" eb="5">
      <t>カタ</t>
    </rPh>
    <rPh sb="5" eb="7">
      <t>シャカイ</t>
    </rPh>
    <rPh sb="8" eb="9">
      <t>ササ</t>
    </rPh>
    <rPh sb="11" eb="13">
      <t>ジンザイ</t>
    </rPh>
    <rPh sb="13" eb="15">
      <t>イクセイ</t>
    </rPh>
    <rPh sb="15" eb="17">
      <t>ジギョウ</t>
    </rPh>
    <phoneticPr fontId="4"/>
  </si>
  <si>
    <t>保健医療分野におけるAI研究開発加速に向けた人材養成産学協働プロジェクト</t>
  </si>
  <si>
    <t>(項)高等教育振興費
(大事項)大学における教育研究拠点の形成等に必要な経費</t>
  </si>
  <si>
    <t>創発的研究支援事業</t>
    <rPh sb="0" eb="9">
      <t>ソウハツテキケンキュウシエンジギョウ</t>
    </rPh>
    <phoneticPr fontId="4"/>
  </si>
  <si>
    <t>(項)研究振興費
(大事項)学術研究等の推進に必要な経費</t>
    <rPh sb="3" eb="5">
      <t>ケンキュウ</t>
    </rPh>
    <rPh sb="5" eb="7">
      <t>シンコウ</t>
    </rPh>
    <rPh sb="7" eb="8">
      <t>ヒ</t>
    </rPh>
    <rPh sb="14" eb="16">
      <t>ガクジュツ</t>
    </rPh>
    <rPh sb="16" eb="18">
      <t>ケンキュウ</t>
    </rPh>
    <rPh sb="18" eb="19">
      <t>トウ</t>
    </rPh>
    <rPh sb="20" eb="22">
      <t>スイシン</t>
    </rPh>
    <rPh sb="23" eb="25">
      <t>ヒツヨウ</t>
    </rPh>
    <rPh sb="26" eb="28">
      <t>ケイヒ</t>
    </rPh>
    <phoneticPr fontId="25"/>
  </si>
  <si>
    <t>人文学・社会科学を軸とした学術知統合プロジェクト</t>
    <rPh sb="0" eb="3">
      <t>ジンブンガク</t>
    </rPh>
    <rPh sb="4" eb="6">
      <t>シャカイ</t>
    </rPh>
    <rPh sb="6" eb="8">
      <t>カガク</t>
    </rPh>
    <rPh sb="9" eb="10">
      <t>ジク</t>
    </rPh>
    <rPh sb="13" eb="15">
      <t>ガクジュツ</t>
    </rPh>
    <rPh sb="15" eb="16">
      <t>チ</t>
    </rPh>
    <rPh sb="16" eb="18">
      <t>トウゴウ</t>
    </rPh>
    <phoneticPr fontId="4"/>
  </si>
  <si>
    <t>Sport in Life推進プロジェクト</t>
    <rPh sb="13" eb="15">
      <t>スイシン</t>
    </rPh>
    <phoneticPr fontId="5"/>
  </si>
  <si>
    <t>スポーツ庁</t>
    <rPh sb="4" eb="5">
      <t>チョウ</t>
    </rPh>
    <phoneticPr fontId="5"/>
  </si>
  <si>
    <t>一般会計</t>
    <rPh sb="0" eb="2">
      <t>イッパン</t>
    </rPh>
    <rPh sb="2" eb="4">
      <t>カイケイ</t>
    </rPh>
    <phoneticPr fontId="5"/>
  </si>
  <si>
    <t>(項)スポーツ振興費
(大事項)スポーツ参画人口拡大に必要な経費</t>
    <rPh sb="20" eb="22">
      <t>サンカク</t>
    </rPh>
    <rPh sb="22" eb="24">
      <t>ジンコウ</t>
    </rPh>
    <rPh sb="24" eb="26">
      <t>カクダイ</t>
    </rPh>
    <rPh sb="27" eb="29">
      <t>ヒツヨウ</t>
    </rPh>
    <rPh sb="30" eb="32">
      <t>ケイヒ</t>
    </rPh>
    <phoneticPr fontId="7"/>
  </si>
  <si>
    <t>スポーツ庁</t>
    <rPh sb="4" eb="5">
      <t>チョウ</t>
    </rPh>
    <phoneticPr fontId="7"/>
  </si>
  <si>
    <t>一般会計</t>
    <rPh sb="0" eb="2">
      <t>イッパン</t>
    </rPh>
    <rPh sb="2" eb="4">
      <t>カイケイ</t>
    </rPh>
    <phoneticPr fontId="7"/>
  </si>
  <si>
    <t>「スポーツ資源」を活用したインバウンド拡大の環境整備</t>
    <rPh sb="5" eb="7">
      <t>シゲン</t>
    </rPh>
    <rPh sb="9" eb="11">
      <t>カツヨウ</t>
    </rPh>
    <rPh sb="19" eb="21">
      <t>カクダイ</t>
    </rPh>
    <rPh sb="22" eb="24">
      <t>カンキョウ</t>
    </rPh>
    <rPh sb="24" eb="26">
      <t>セイビ</t>
    </rPh>
    <phoneticPr fontId="7"/>
  </si>
  <si>
    <t>(項)スポーツ振興費
(大事項)スポーツを通じた社会課題解決の推進に必要な経費</t>
  </si>
  <si>
    <t>博物館文化拠点機能強化プラン</t>
    <phoneticPr fontId="4"/>
  </si>
  <si>
    <t>(項)文化振興基盤整備費
(大事項)文化振興の基盤整備に必要な経費</t>
    <rPh sb="1" eb="2">
      <t>コウ</t>
    </rPh>
    <rPh sb="14" eb="15">
      <t>ダイ</t>
    </rPh>
    <rPh sb="15" eb="17">
      <t>ジコウ</t>
    </rPh>
    <phoneticPr fontId="4"/>
  </si>
  <si>
    <t>留学生政策の推進に係る調査研究</t>
  </si>
  <si>
    <t>高等教育局</t>
    <rPh sb="0" eb="4">
      <t>コウトウキョウイク</t>
    </rPh>
    <rPh sb="4" eb="5">
      <t>キョク</t>
    </rPh>
    <phoneticPr fontId="4"/>
  </si>
  <si>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25"/>
  </si>
  <si>
    <t>ユネスコ未来共創プラットフォーム事業</t>
    <rPh sb="4" eb="6">
      <t>ミライ</t>
    </rPh>
    <rPh sb="6" eb="8">
      <t>キョウソウ</t>
    </rPh>
    <rPh sb="16" eb="18">
      <t>ジギョウ</t>
    </rPh>
    <phoneticPr fontId="4"/>
  </si>
  <si>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25"/>
  </si>
  <si>
    <t>（新）上位施策
（平成３０～）</t>
    <rPh sb="1" eb="2">
      <t>シン</t>
    </rPh>
    <rPh sb="3" eb="5">
      <t>ジョウイ</t>
    </rPh>
    <rPh sb="5" eb="7">
      <t>シサク</t>
    </rPh>
    <phoneticPr fontId="4"/>
  </si>
  <si>
    <t>事業番号</t>
    <rPh sb="0" eb="2">
      <t>ジギョウ</t>
    </rPh>
    <rPh sb="2" eb="4">
      <t>バンゴウ</t>
    </rPh>
    <phoneticPr fontId="4"/>
  </si>
  <si>
    <t>科学技術に関する人材の養成・活躍促進</t>
    <rPh sb="0" eb="2">
      <t>カガク</t>
    </rPh>
    <rPh sb="2" eb="4">
      <t>ギジュツ</t>
    </rPh>
    <rPh sb="5" eb="6">
      <t>カン</t>
    </rPh>
    <rPh sb="8" eb="10">
      <t>ジンザイ</t>
    </rPh>
    <rPh sb="11" eb="13">
      <t>ヨウセイ</t>
    </rPh>
    <rPh sb="14" eb="16">
      <t>カツヤク</t>
    </rPh>
    <rPh sb="16" eb="18">
      <t>ソクシン</t>
    </rPh>
    <phoneticPr fontId="14"/>
  </si>
  <si>
    <t>反映額（円）</t>
    <rPh sb="0" eb="2">
      <t>ハンエイ</t>
    </rPh>
    <rPh sb="2" eb="3">
      <t>ガク</t>
    </rPh>
    <rPh sb="4" eb="5">
      <t>エン</t>
    </rPh>
    <phoneticPr fontId="4"/>
  </si>
  <si>
    <t>８月
円</t>
    <rPh sb="3" eb="4">
      <t>エン</t>
    </rPh>
    <phoneticPr fontId="4"/>
  </si>
  <si>
    <t>自動集計
（百万円）</t>
    <rPh sb="0" eb="2">
      <t>ジドウ</t>
    </rPh>
    <rPh sb="2" eb="4">
      <t>シュウケイ</t>
    </rPh>
    <rPh sb="6" eb="9">
      <t>ヒャクマンエン</t>
    </rPh>
    <phoneticPr fontId="4"/>
  </si>
  <si>
    <t>国立研究開発法人日本原子力研究開発機構施設整備費（エネ特）</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rPh sb="27" eb="28">
      <t>トク</t>
    </rPh>
    <phoneticPr fontId="18"/>
  </si>
  <si>
    <t>エネ特</t>
    <rPh sb="2" eb="3">
      <t>トク</t>
    </rPh>
    <phoneticPr fontId="4"/>
  </si>
  <si>
    <t>総計（原研除く）</t>
    <rPh sb="0" eb="2">
      <t>ソウケイ</t>
    </rPh>
    <rPh sb="3" eb="5">
      <t>ゲンケン</t>
    </rPh>
    <rPh sb="5" eb="6">
      <t>ノゾ</t>
    </rPh>
    <phoneticPr fontId="4"/>
  </si>
  <si>
    <t>メディア芸術の創造・発信プラン</t>
    <phoneticPr fontId="4"/>
  </si>
  <si>
    <t>次世代のライフプランニング教育推進事業</t>
  </si>
  <si>
    <t>(項)初等中等教育振興費
(大事項)幼児教育の振興に必要な経費</t>
  </si>
  <si>
    <t>医療データ人材育成拠点形成事業</t>
  </si>
  <si>
    <t>ストック適正化による持続可能な地域スポーツ環境の確保</t>
  </si>
  <si>
    <t>SDGs達成の担い手育成（ＥＳＤ）推進事業</t>
  </si>
  <si>
    <t>R1
事業番号</t>
    <rPh sb="3" eb="5">
      <t>ジギョウ</t>
    </rPh>
    <rPh sb="5" eb="7">
      <t>バンゴウ</t>
    </rPh>
    <phoneticPr fontId="4"/>
  </si>
  <si>
    <t>R1</t>
  </si>
  <si>
    <t>R2</t>
  </si>
  <si>
    <t>R3</t>
  </si>
  <si>
    <t>R4</t>
  </si>
  <si>
    <t>R5</t>
  </si>
  <si>
    <t>R6</t>
  </si>
  <si>
    <t>R7</t>
  </si>
  <si>
    <t>R9</t>
  </si>
  <si>
    <t>R10</t>
  </si>
  <si>
    <t>R24</t>
  </si>
  <si>
    <t>令和元年度
当初予算（円）</t>
    <rPh sb="6" eb="8">
      <t>トウショ</t>
    </rPh>
    <rPh sb="8" eb="10">
      <t>ヨサン</t>
    </rPh>
    <rPh sb="11" eb="12">
      <t>エン</t>
    </rPh>
    <phoneticPr fontId="4"/>
  </si>
  <si>
    <t>令和元年度
補正予算（円）
(±）</t>
    <rPh sb="6" eb="8">
      <t>ホセイ</t>
    </rPh>
    <rPh sb="8" eb="10">
      <t>ヨサン</t>
    </rPh>
    <rPh sb="11" eb="12">
      <t>エン</t>
    </rPh>
    <phoneticPr fontId="4"/>
  </si>
  <si>
    <t>令和元年度
補正後予算額（円）</t>
    <rPh sb="3" eb="5">
      <t>ネンド</t>
    </rPh>
    <rPh sb="6" eb="8">
      <t>ホセイ</t>
    </rPh>
    <rPh sb="8" eb="9">
      <t>ゴ</t>
    </rPh>
    <rPh sb="9" eb="11">
      <t>ヨサン</t>
    </rPh>
    <rPh sb="11" eb="12">
      <t>ガク</t>
    </rPh>
    <rPh sb="13" eb="14">
      <t>エン</t>
    </rPh>
    <phoneticPr fontId="4"/>
  </si>
  <si>
    <t>令和元年度
補正後予算額</t>
    <rPh sb="3" eb="5">
      <t>ネンド</t>
    </rPh>
    <rPh sb="6" eb="8">
      <t>ホセイ</t>
    </rPh>
    <rPh sb="8" eb="9">
      <t>ゴ</t>
    </rPh>
    <rPh sb="9" eb="12">
      <t>ヨサンガク</t>
    </rPh>
    <phoneticPr fontId="4"/>
  </si>
  <si>
    <t>令和元年度予算額増減</t>
    <rPh sb="3" eb="4">
      <t>ネン</t>
    </rPh>
    <rPh sb="4" eb="5">
      <t>ド</t>
    </rPh>
    <rPh sb="5" eb="7">
      <t>ヨサン</t>
    </rPh>
    <rPh sb="7" eb="8">
      <t>ガク</t>
    </rPh>
    <rPh sb="8" eb="10">
      <t>ゾウゲン</t>
    </rPh>
    <phoneticPr fontId="4"/>
  </si>
  <si>
    <t>H30→R1前年度繰越</t>
    <rPh sb="6" eb="9">
      <t>ゼンネンド</t>
    </rPh>
    <rPh sb="9" eb="11">
      <t>クリコシ</t>
    </rPh>
    <phoneticPr fontId="4"/>
  </si>
  <si>
    <t>R1→R2翌年度繰越</t>
    <rPh sb="5" eb="8">
      <t>ヨクネンド</t>
    </rPh>
    <rPh sb="8" eb="10">
      <t>クリコシ</t>
    </rPh>
    <phoneticPr fontId="4"/>
  </si>
  <si>
    <t>R1執行可能額</t>
    <rPh sb="2" eb="4">
      <t>シッコウ</t>
    </rPh>
    <rPh sb="4" eb="7">
      <t>カノウガク</t>
    </rPh>
    <phoneticPr fontId="4"/>
  </si>
  <si>
    <t>令和元年度
執行額（円）
（事項別決算）</t>
    <rPh sb="3" eb="4">
      <t>ネン</t>
    </rPh>
    <rPh sb="4" eb="5">
      <t>ド</t>
    </rPh>
    <rPh sb="6" eb="8">
      <t>シッコウ</t>
    </rPh>
    <rPh sb="8" eb="9">
      <t>ガク</t>
    </rPh>
    <rPh sb="10" eb="11">
      <t>エン</t>
    </rPh>
    <rPh sb="14" eb="16">
      <t>ジコウ</t>
    </rPh>
    <rPh sb="16" eb="17">
      <t>ベツ</t>
    </rPh>
    <rPh sb="17" eb="19">
      <t>ケッサン</t>
    </rPh>
    <phoneticPr fontId="4"/>
  </si>
  <si>
    <t>令和元年度</t>
    <rPh sb="3" eb="5">
      <t>ネンド</t>
    </rPh>
    <phoneticPr fontId="4"/>
  </si>
  <si>
    <t>令和２年度</t>
    <rPh sb="3" eb="5">
      <t>ネンド</t>
    </rPh>
    <phoneticPr fontId="4"/>
  </si>
  <si>
    <t>令和３年度</t>
    <rPh sb="3" eb="5">
      <t>ネンド</t>
    </rPh>
    <phoneticPr fontId="4"/>
  </si>
  <si>
    <t>令和元年度レビューシート番号</t>
    <rPh sb="0" eb="2">
      <t>レイワ</t>
    </rPh>
    <rPh sb="2" eb="3">
      <t>モト</t>
    </rPh>
    <rPh sb="3" eb="5">
      <t>ネンド</t>
    </rPh>
    <rPh sb="12" eb="14">
      <t>バンゴウ</t>
    </rPh>
    <phoneticPr fontId="4"/>
  </si>
  <si>
    <t>令和元年度予算
内訳内容メモ
※緑字は事業単位整理の回答後会で追記</t>
    <rPh sb="0" eb="2">
      <t>レイワ</t>
    </rPh>
    <rPh sb="2" eb="3">
      <t>モト</t>
    </rPh>
    <rPh sb="3" eb="5">
      <t>ネンド</t>
    </rPh>
    <rPh sb="5" eb="7">
      <t>ヨサン</t>
    </rPh>
    <rPh sb="8" eb="10">
      <t>ウチワケ</t>
    </rPh>
    <rPh sb="10" eb="12">
      <t>ナイヨウ</t>
    </rPh>
    <rPh sb="16" eb="17">
      <t>ミドリ</t>
    </rPh>
    <rPh sb="17" eb="18">
      <t>ジ</t>
    </rPh>
    <rPh sb="19" eb="25">
      <t>ジギョウタンイセイリ</t>
    </rPh>
    <rPh sb="26" eb="28">
      <t>カイトウ</t>
    </rPh>
    <rPh sb="28" eb="29">
      <t>ゴ</t>
    </rPh>
    <rPh sb="29" eb="30">
      <t>カイ</t>
    </rPh>
    <rPh sb="31" eb="33">
      <t>ツイキ</t>
    </rPh>
    <phoneticPr fontId="4"/>
  </si>
  <si>
    <t>令和元年度補正
内訳内容メモ</t>
    <rPh sb="0" eb="2">
      <t>レイワ</t>
    </rPh>
    <rPh sb="2" eb="3">
      <t>モト</t>
    </rPh>
    <rPh sb="3" eb="5">
      <t>ネンド</t>
    </rPh>
    <rPh sb="5" eb="7">
      <t>ホセイ</t>
    </rPh>
    <rPh sb="8" eb="10">
      <t>ウチワケ</t>
    </rPh>
    <rPh sb="10" eb="12">
      <t>ナイヨウ</t>
    </rPh>
    <phoneticPr fontId="4"/>
  </si>
  <si>
    <t>令和２年度予算
内訳内容メモ
※緑字は事業単位整理の回答後会で追記</t>
    <rPh sb="0" eb="2">
      <t>レイワ</t>
    </rPh>
    <rPh sb="3" eb="4">
      <t>ネン</t>
    </rPh>
    <rPh sb="4" eb="5">
      <t>ド</t>
    </rPh>
    <rPh sb="5" eb="7">
      <t>ヨサン</t>
    </rPh>
    <rPh sb="8" eb="10">
      <t>ウチワケ</t>
    </rPh>
    <rPh sb="10" eb="12">
      <t>ナイヨウ</t>
    </rPh>
    <rPh sb="16" eb="17">
      <t>ミドリ</t>
    </rPh>
    <rPh sb="17" eb="18">
      <t>ジ</t>
    </rPh>
    <rPh sb="19" eb="25">
      <t>ジギョウタンイセイリ</t>
    </rPh>
    <rPh sb="26" eb="28">
      <t>カイトウ</t>
    </rPh>
    <rPh sb="28" eb="29">
      <t>ゴ</t>
    </rPh>
    <rPh sb="29" eb="30">
      <t>カイ</t>
    </rPh>
    <rPh sb="31" eb="33">
      <t>ツイキ</t>
    </rPh>
    <phoneticPr fontId="4"/>
  </si>
  <si>
    <t>レビュー確認事項</t>
    <phoneticPr fontId="4"/>
  </si>
  <si>
    <t>令和元年度対象</t>
  </si>
  <si>
    <t>Ｃ列同様</t>
    <rPh sb="1" eb="2">
      <t>レツ</t>
    </rPh>
    <rPh sb="2" eb="4">
      <t>ドウヨウ</t>
    </rPh>
    <phoneticPr fontId="4"/>
  </si>
  <si>
    <t>事業開始年度の始期にてカウント。</t>
    <rPh sb="0" eb="2">
      <t>ジギョウ</t>
    </rPh>
    <rPh sb="2" eb="4">
      <t>カイシ</t>
    </rPh>
    <rPh sb="4" eb="6">
      <t>ネンド</t>
    </rPh>
    <rPh sb="7" eb="9">
      <t>シキ</t>
    </rPh>
    <phoneticPr fontId="4"/>
  </si>
  <si>
    <t>事業終了（予定）年度の終期にてカウント。</t>
    <rPh sb="0" eb="4">
      <t>ジギョウシュウリョウ</t>
    </rPh>
    <rPh sb="5" eb="7">
      <t>ヨテイ</t>
    </rPh>
    <rPh sb="8" eb="10">
      <t>ネンド</t>
    </rPh>
    <rPh sb="11" eb="13">
      <t>シュウキ</t>
    </rPh>
    <phoneticPr fontId="4"/>
  </si>
  <si>
    <t>※平成２７年度対象は行革事務局への提出の際は「その他」の区分で整理する。</t>
    <rPh sb="1" eb="3">
      <t>ヘイセイ</t>
    </rPh>
    <rPh sb="5" eb="7">
      <t>ネンド</t>
    </rPh>
    <rPh sb="7" eb="9">
      <t>タイショウ</t>
    </rPh>
    <rPh sb="10" eb="12">
      <t>ギョウカク</t>
    </rPh>
    <rPh sb="12" eb="15">
      <t>ジムキョク</t>
    </rPh>
    <rPh sb="17" eb="19">
      <t>テイシュツ</t>
    </rPh>
    <rPh sb="20" eb="21">
      <t>サイ</t>
    </rPh>
    <rPh sb="25" eb="26">
      <t>タ</t>
    </rPh>
    <rPh sb="28" eb="30">
      <t>クブン</t>
    </rPh>
    <rPh sb="31" eb="33">
      <t>セイリ</t>
    </rPh>
    <phoneticPr fontId="4"/>
  </si>
  <si>
    <t/>
  </si>
  <si>
    <t>自動計算
↓後日削除</t>
    <rPh sb="0" eb="2">
      <t>ジドウ</t>
    </rPh>
    <rPh sb="2" eb="4">
      <t>ケイサン</t>
    </rPh>
    <rPh sb="6" eb="8">
      <t>ゴジツ</t>
    </rPh>
    <rPh sb="8" eb="10">
      <t>サクジョ</t>
    </rPh>
    <phoneticPr fontId="4"/>
  </si>
  <si>
    <t>自動計算</t>
    <rPh sb="0" eb="2">
      <t>ジドウ</t>
    </rPh>
    <rPh sb="2" eb="4">
      <t>ケイサン</t>
    </rPh>
    <phoneticPr fontId="4"/>
  </si>
  <si>
    <t>自動計算</t>
    <rPh sb="0" eb="4">
      <t>ジドウケイサン</t>
    </rPh>
    <phoneticPr fontId="4"/>
  </si>
  <si>
    <t>自動計算
↓後日削除</t>
    <rPh sb="0" eb="4">
      <t>ジドウケイサン</t>
    </rPh>
    <rPh sb="6" eb="8">
      <t>ゴジツ</t>
    </rPh>
    <rPh sb="8" eb="10">
      <t>サクジョ</t>
    </rPh>
    <phoneticPr fontId="4"/>
  </si>
  <si>
    <t>【基礎データ】令和２年度行政事業レビュー事業単位整理表兼点検結果の令和３年度予算概算要求への反映状況調表　　※様式は今後変更予定</t>
    <rPh sb="1" eb="3">
      <t>キソ</t>
    </rPh>
    <rPh sb="7" eb="9">
      <t>レイワ</t>
    </rPh>
    <rPh sb="10" eb="11">
      <t>ネン</t>
    </rPh>
    <rPh sb="11" eb="12">
      <t>ド</t>
    </rPh>
    <rPh sb="12" eb="14">
      <t>ギョウセイ</t>
    </rPh>
    <rPh sb="14" eb="16">
      <t>ジギョウ</t>
    </rPh>
    <rPh sb="20" eb="22">
      <t>ジギョウ</t>
    </rPh>
    <rPh sb="22" eb="24">
      <t>タンイ</t>
    </rPh>
    <rPh sb="24" eb="26">
      <t>セイリ</t>
    </rPh>
    <rPh sb="26" eb="27">
      <t>ヒョウ</t>
    </rPh>
    <rPh sb="27" eb="28">
      <t>ケン</t>
    </rPh>
    <rPh sb="28" eb="30">
      <t>テンケン</t>
    </rPh>
    <rPh sb="30" eb="32">
      <t>ケッカ</t>
    </rPh>
    <rPh sb="33" eb="35">
      <t>レイワ</t>
    </rPh>
    <rPh sb="36" eb="37">
      <t>ネン</t>
    </rPh>
    <rPh sb="37" eb="38">
      <t>ド</t>
    </rPh>
    <rPh sb="38" eb="40">
      <t>ヨサン</t>
    </rPh>
    <rPh sb="40" eb="42">
      <t>ガイサン</t>
    </rPh>
    <rPh sb="42" eb="44">
      <t>ヨウキュウ</t>
    </rPh>
    <rPh sb="46" eb="48">
      <t>ハンエイ</t>
    </rPh>
    <rPh sb="48" eb="50">
      <t>ジョウキョウ</t>
    </rPh>
    <rPh sb="50" eb="51">
      <t>チョウ</t>
    </rPh>
    <rPh sb="51" eb="52">
      <t>ヒョウ</t>
    </rPh>
    <rPh sb="55" eb="57">
      <t>ヨウシキ</t>
    </rPh>
    <rPh sb="58" eb="60">
      <t>コンゴ</t>
    </rPh>
    <rPh sb="60" eb="62">
      <t>ヘンコウ</t>
    </rPh>
    <rPh sb="62" eb="64">
      <t>ヨテイ</t>
    </rPh>
    <phoneticPr fontId="4"/>
  </si>
  <si>
    <t>令和２年度
当初予算額</t>
    <rPh sb="0" eb="2">
      <t>レイワ</t>
    </rPh>
    <rPh sb="3" eb="4">
      <t>ネン</t>
    </rPh>
    <rPh sb="4" eb="5">
      <t>ド</t>
    </rPh>
    <rPh sb="6" eb="8">
      <t>トウショ</t>
    </rPh>
    <rPh sb="8" eb="10">
      <t>ヨサン</t>
    </rPh>
    <rPh sb="10" eb="11">
      <t>ガク</t>
    </rPh>
    <phoneticPr fontId="4"/>
  </si>
  <si>
    <t>令和３年度
要求額</t>
    <rPh sb="0" eb="2">
      <t>レイワ</t>
    </rPh>
    <rPh sb="3" eb="4">
      <t>ネン</t>
    </rPh>
    <rPh sb="4" eb="5">
      <t>ド</t>
    </rPh>
    <rPh sb="6" eb="8">
      <t>ヨウキュウ</t>
    </rPh>
    <rPh sb="8" eb="9">
      <t>ガク</t>
    </rPh>
    <phoneticPr fontId="4"/>
  </si>
  <si>
    <t>新32</t>
  </si>
  <si>
    <t>R1一般会計　当初</t>
    <rPh sb="2" eb="4">
      <t>イッパン</t>
    </rPh>
    <rPh sb="4" eb="6">
      <t>カイケイ</t>
    </rPh>
    <rPh sb="7" eb="9">
      <t>トウショ</t>
    </rPh>
    <phoneticPr fontId="4"/>
  </si>
  <si>
    <t>R1一般会計　補正</t>
    <rPh sb="2" eb="4">
      <t>イッパン</t>
    </rPh>
    <rPh sb="4" eb="6">
      <t>カイケイ</t>
    </rPh>
    <rPh sb="7" eb="9">
      <t>ホセイ</t>
    </rPh>
    <phoneticPr fontId="4"/>
  </si>
  <si>
    <t>R1補正後予算額一般会計</t>
    <rPh sb="2" eb="4">
      <t>ホセイ</t>
    </rPh>
    <rPh sb="4" eb="5">
      <t>ゴ</t>
    </rPh>
    <rPh sb="5" eb="8">
      <t>ヨサンガク</t>
    </rPh>
    <phoneticPr fontId="4"/>
  </si>
  <si>
    <t>令和２年度新規事業</t>
    <rPh sb="0" eb="2">
      <t>レイワ</t>
    </rPh>
    <rPh sb="3" eb="5">
      <t>ネンド</t>
    </rPh>
    <rPh sb="5" eb="7">
      <t>シンキ</t>
    </rPh>
    <rPh sb="7" eb="9">
      <t>ジギョウ</t>
    </rPh>
    <phoneticPr fontId="4"/>
  </si>
  <si>
    <t>(項)教育政策推進費
(大事項)海外で学ぶ児童生徒等に対する教育に必要な経費</t>
    <phoneticPr fontId="12"/>
  </si>
  <si>
    <t>(項)教育政策推進費
(大事項)男女共同参画・共生社会の実現及び学校安全の推進に必要な経費</t>
    <rPh sb="3" eb="10">
      <t>キョウイクセイサクスイシンヒ</t>
    </rPh>
    <phoneticPr fontId="12"/>
  </si>
  <si>
    <t>２～３月／８月
※R2年度予算ベースで処理</t>
    <rPh sb="3" eb="4">
      <t>ガツ</t>
    </rPh>
    <rPh sb="6" eb="7">
      <t>ガツ</t>
    </rPh>
    <rPh sb="11" eb="12">
      <t>ネン</t>
    </rPh>
    <rPh sb="12" eb="13">
      <t>ド</t>
    </rPh>
    <rPh sb="13" eb="15">
      <t>ヨサン</t>
    </rPh>
    <rPh sb="19" eb="21">
      <t>ショリ</t>
    </rPh>
    <phoneticPr fontId="4"/>
  </si>
  <si>
    <t>(項)文化振興費
(大事項)芸術文化等の振興に必要な経費</t>
    <rPh sb="1" eb="2">
      <t>コウ</t>
    </rPh>
    <rPh sb="3" eb="5">
      <t>ブンカ</t>
    </rPh>
    <rPh sb="5" eb="7">
      <t>シンコウ</t>
    </rPh>
    <rPh sb="7" eb="8">
      <t>ヒ</t>
    </rPh>
    <rPh sb="10" eb="11">
      <t>ダイ</t>
    </rPh>
    <rPh sb="11" eb="13">
      <t>ジコウ</t>
    </rPh>
    <rPh sb="14" eb="16">
      <t>ゲイジュツ</t>
    </rPh>
    <rPh sb="16" eb="18">
      <t>ブンカ</t>
    </rPh>
    <rPh sb="18" eb="19">
      <t>トウ</t>
    </rPh>
    <rPh sb="20" eb="22">
      <t>シンコウ</t>
    </rPh>
    <rPh sb="23" eb="25">
      <t>ヒツヨウ</t>
    </rPh>
    <rPh sb="26" eb="28">
      <t>ケイヒ</t>
    </rPh>
    <phoneticPr fontId="19"/>
  </si>
  <si>
    <t>(項)文化振興費
　　文化財保存事業費
(大事項)芸術文化等の振興に必要な経費
　　　　文化財の保存及び活用に必要な経費</t>
    <rPh sb="1" eb="2">
      <t>コウ</t>
    </rPh>
    <rPh sb="3" eb="5">
      <t>ブンカ</t>
    </rPh>
    <rPh sb="5" eb="7">
      <t>シンコウ</t>
    </rPh>
    <rPh sb="7" eb="8">
      <t>ヒ</t>
    </rPh>
    <rPh sb="11" eb="14">
      <t>ブンカザイ</t>
    </rPh>
    <rPh sb="14" eb="16">
      <t>ホゾン</t>
    </rPh>
    <rPh sb="16" eb="19">
      <t>ジギョウヒ</t>
    </rPh>
    <rPh sb="21" eb="22">
      <t>ダイ</t>
    </rPh>
    <rPh sb="22" eb="24">
      <t>ジコウ</t>
    </rPh>
    <rPh sb="25" eb="27">
      <t>ゲイジュツ</t>
    </rPh>
    <rPh sb="27" eb="29">
      <t>ブンカ</t>
    </rPh>
    <rPh sb="29" eb="30">
      <t>トウ</t>
    </rPh>
    <rPh sb="31" eb="33">
      <t>シンコウ</t>
    </rPh>
    <rPh sb="34" eb="36">
      <t>ヒツヨウ</t>
    </rPh>
    <rPh sb="37" eb="39">
      <t>ケイヒ</t>
    </rPh>
    <rPh sb="44" eb="47">
      <t>ブンカザイ</t>
    </rPh>
    <rPh sb="48" eb="50">
      <t>ホゾン</t>
    </rPh>
    <rPh sb="50" eb="51">
      <t>オヨ</t>
    </rPh>
    <rPh sb="52" eb="54">
      <t>カツヨウ</t>
    </rPh>
    <rPh sb="55" eb="57">
      <t>ヒツヨウ</t>
    </rPh>
    <rPh sb="58" eb="60">
      <t>ケイヒ</t>
    </rPh>
    <phoneticPr fontId="19"/>
  </si>
  <si>
    <t>(項)文化財保存事業費
(大事項)文化財の保存及び活用に必要な経費</t>
    <rPh sb="28" eb="30">
      <t>ヒツヨウ</t>
    </rPh>
    <rPh sb="31" eb="33">
      <t>ケイヒ</t>
    </rPh>
    <phoneticPr fontId="19"/>
  </si>
  <si>
    <t>(項)文化振興費
(大事項)芸術文化等の振興に必要な経費</t>
    <phoneticPr fontId="16"/>
  </si>
  <si>
    <t>(項)文化振興基盤整備費
(大事項)文化振興の基盤整備に必要な経費</t>
    <phoneticPr fontId="16"/>
  </si>
  <si>
    <t>(項)文化振興基盤整備費
(大事項)文化振興の基盤整備に必要な経費</t>
    <rPh sb="1" eb="2">
      <t>コウ</t>
    </rPh>
    <rPh sb="3" eb="5">
      <t>ブンカ</t>
    </rPh>
    <rPh sb="5" eb="7">
      <t>シンコウ</t>
    </rPh>
    <rPh sb="7" eb="9">
      <t>キバン</t>
    </rPh>
    <rPh sb="9" eb="12">
      <t>セイビヒ</t>
    </rPh>
    <rPh sb="14" eb="15">
      <t>ダイ</t>
    </rPh>
    <rPh sb="15" eb="17">
      <t>ジコウ</t>
    </rPh>
    <rPh sb="18" eb="20">
      <t>ブンカ</t>
    </rPh>
    <rPh sb="20" eb="22">
      <t>シンコウ</t>
    </rPh>
    <rPh sb="23" eb="25">
      <t>キバン</t>
    </rPh>
    <rPh sb="25" eb="27">
      <t>セイビ</t>
    </rPh>
    <rPh sb="28" eb="30">
      <t>ヒツヨウ</t>
    </rPh>
    <rPh sb="31" eb="33">
      <t>ケイヒ</t>
    </rPh>
    <phoneticPr fontId="16"/>
  </si>
  <si>
    <t>(項)研究振興費
(大事項)科学技術イノベーション人材力の強化に必要な経費</t>
    <rPh sb="1" eb="2">
      <t>コウ</t>
    </rPh>
    <rPh sb="3" eb="5">
      <t>ケンキュウ</t>
    </rPh>
    <rPh sb="5" eb="7">
      <t>シンコウ</t>
    </rPh>
    <rPh sb="7" eb="8">
      <t>ヒ</t>
    </rPh>
    <rPh sb="10" eb="11">
      <t>ダイ</t>
    </rPh>
    <rPh sb="11" eb="13">
      <t>ジコウ</t>
    </rPh>
    <rPh sb="25" eb="27">
      <t>ジンザイ</t>
    </rPh>
    <rPh sb="27" eb="28">
      <t>リョク</t>
    </rPh>
    <rPh sb="29" eb="31">
      <t>キョウカ</t>
    </rPh>
    <rPh sb="32" eb="34">
      <t>ヒツヨウ</t>
    </rPh>
    <rPh sb="35" eb="37">
      <t>ケイヒ</t>
    </rPh>
    <phoneticPr fontId="16"/>
  </si>
  <si>
    <t>(項)科学技術・学術政策推進費
(大事項)人材・知・資金の好循環システムの構築に必要な経費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21" eb="23">
      <t>ジンザイ</t>
    </rPh>
    <rPh sb="24" eb="25">
      <t>チ</t>
    </rPh>
    <rPh sb="26" eb="28">
      <t>シキン</t>
    </rPh>
    <rPh sb="29" eb="32">
      <t>コウジュンカン</t>
    </rPh>
    <rPh sb="37" eb="39">
      <t>コウチク</t>
    </rPh>
    <rPh sb="40" eb="42">
      <t>ヒツヨウ</t>
    </rPh>
    <rPh sb="43" eb="45">
      <t>ケイヒ</t>
    </rPh>
    <phoneticPr fontId="16"/>
  </si>
  <si>
    <t>(項)研究開発推進費
(大事項)先端基盤技術の強化に必要な経費</t>
    <rPh sb="5" eb="7">
      <t>カイハツ</t>
    </rPh>
    <rPh sb="7" eb="9">
      <t>スイシン</t>
    </rPh>
    <phoneticPr fontId="16"/>
  </si>
  <si>
    <t>(項)研究開発推進費
(大事項)健康・医療・ライフサイエンスに関する課題対応に必要な経費</t>
    <rPh sb="3" eb="5">
      <t>ケンキュウ</t>
    </rPh>
    <rPh sb="5" eb="7">
      <t>カイハツ</t>
    </rPh>
    <rPh sb="7" eb="9">
      <t>スイシン</t>
    </rPh>
    <rPh sb="9" eb="10">
      <t>ヒ</t>
    </rPh>
    <rPh sb="39" eb="41">
      <t>ヒツヨウ</t>
    </rPh>
    <rPh sb="42" eb="44">
      <t>ケイヒ</t>
    </rPh>
    <phoneticPr fontId="16"/>
  </si>
  <si>
    <t>(項)研究開発推進費
(大事項)安全・安心の確保に関する課題対応に必要な経費</t>
    <rPh sb="3" eb="5">
      <t>ケンキュウ</t>
    </rPh>
    <rPh sb="5" eb="7">
      <t>カイハツ</t>
    </rPh>
    <rPh sb="7" eb="9">
      <t>スイシン</t>
    </rPh>
    <rPh sb="9" eb="10">
      <t>ヒ</t>
    </rPh>
    <rPh sb="12" eb="13">
      <t>ダイ</t>
    </rPh>
    <rPh sb="13" eb="15">
      <t>ジコウ</t>
    </rPh>
    <phoneticPr fontId="16"/>
  </si>
  <si>
    <t>(項)研究開発推進費
(大事項)宇宙・航空に関する基幹技術の推進に必要な経費</t>
    <rPh sb="3" eb="5">
      <t>ケンキュウ</t>
    </rPh>
    <rPh sb="5" eb="7">
      <t>カイハツ</t>
    </rPh>
    <rPh sb="7" eb="9">
      <t>スイシン</t>
    </rPh>
    <rPh sb="9" eb="10">
      <t>ヒ</t>
    </rPh>
    <rPh sb="16" eb="18">
      <t>ウチュウ</t>
    </rPh>
    <rPh sb="19" eb="21">
      <t>コウクウ</t>
    </rPh>
    <rPh sb="22" eb="23">
      <t>カン</t>
    </rPh>
    <rPh sb="25" eb="27">
      <t>キカン</t>
    </rPh>
    <rPh sb="27" eb="29">
      <t>ギジュツ</t>
    </rPh>
    <rPh sb="30" eb="32">
      <t>スイシン</t>
    </rPh>
    <rPh sb="33" eb="35">
      <t>ヒツヨウ</t>
    </rPh>
    <rPh sb="36" eb="38">
      <t>ケイヒ</t>
    </rPh>
    <phoneticPr fontId="16"/>
  </si>
  <si>
    <t>(項)研究開発推進費
(大事項)環境・エネルギーに関する課題対応に必要な経費</t>
    <rPh sb="1" eb="2">
      <t>コウ</t>
    </rPh>
    <rPh sb="3" eb="5">
      <t>ケンキュウ</t>
    </rPh>
    <rPh sb="5" eb="7">
      <t>カイハツ</t>
    </rPh>
    <rPh sb="7" eb="9">
      <t>スイシン</t>
    </rPh>
    <rPh sb="9" eb="10">
      <t>ヒ</t>
    </rPh>
    <rPh sb="12" eb="13">
      <t>ダイ</t>
    </rPh>
    <rPh sb="13" eb="15">
      <t>ジコウ</t>
    </rPh>
    <phoneticPr fontId="16"/>
  </si>
  <si>
    <t>(項)研究開発推進費
(大事項)海洋に関する基幹技術の推進に必要な経費</t>
    <rPh sb="3" eb="5">
      <t>ケンキュウ</t>
    </rPh>
    <rPh sb="5" eb="7">
      <t>カイハツ</t>
    </rPh>
    <rPh sb="7" eb="9">
      <t>スイシン</t>
    </rPh>
    <rPh sb="9" eb="10">
      <t>ヒ</t>
    </rPh>
    <rPh sb="16" eb="18">
      <t>カイヨウ</t>
    </rPh>
    <rPh sb="19" eb="20">
      <t>カン</t>
    </rPh>
    <rPh sb="22" eb="24">
      <t>キカン</t>
    </rPh>
    <rPh sb="24" eb="26">
      <t>ギジュツ</t>
    </rPh>
    <rPh sb="27" eb="29">
      <t>スイシン</t>
    </rPh>
    <rPh sb="30" eb="32">
      <t>ヒツヨウ</t>
    </rPh>
    <rPh sb="33" eb="35">
      <t>ケイヒ</t>
    </rPh>
    <phoneticPr fontId="16"/>
  </si>
  <si>
    <t>(項)研究開発推進費
(大事項)原子力研究開発に関する基幹技術の推進に必要な経費</t>
    <rPh sb="1" eb="2">
      <t>コウ</t>
    </rPh>
    <rPh sb="3" eb="5">
      <t>ケンキュウ</t>
    </rPh>
    <rPh sb="5" eb="7">
      <t>カイハツ</t>
    </rPh>
    <rPh sb="7" eb="9">
      <t>スイシン</t>
    </rPh>
    <rPh sb="9" eb="10">
      <t>ヒ</t>
    </rPh>
    <rPh sb="16" eb="19">
      <t>ゲンシリョク</t>
    </rPh>
    <rPh sb="19" eb="21">
      <t>ケンキュウ</t>
    </rPh>
    <rPh sb="21" eb="23">
      <t>カイハツ</t>
    </rPh>
    <rPh sb="24" eb="25">
      <t>カン</t>
    </rPh>
    <rPh sb="35" eb="37">
      <t>ヒツヨウ</t>
    </rPh>
    <rPh sb="38" eb="40">
      <t>ケイヒ</t>
    </rPh>
    <phoneticPr fontId="16"/>
  </si>
  <si>
    <t>(項)スポーツ振興費
(大事項)スポーツを通じた社会課題解決の推進に必要な経費</t>
    <phoneticPr fontId="16"/>
  </si>
  <si>
    <t>(項)スポーツ振興費
(大事項)スポーツを通じた社会課題解決の推進に必要な経費</t>
    <phoneticPr fontId="19"/>
  </si>
  <si>
    <t>(項)スポーツ振興費
(大事項)スポーツを通じた社会課題解決の推進に必要な経費</t>
    <rPh sb="21" eb="22">
      <t>ツウ</t>
    </rPh>
    <rPh sb="24" eb="26">
      <t>シャカイ</t>
    </rPh>
    <rPh sb="26" eb="28">
      <t>カダイ</t>
    </rPh>
    <rPh sb="28" eb="30">
      <t>カイケツ</t>
    </rPh>
    <rPh sb="31" eb="33">
      <t>スイシン</t>
    </rPh>
    <rPh sb="34" eb="36">
      <t>ヒツヨウ</t>
    </rPh>
    <rPh sb="37" eb="39">
      <t>ケイヒ</t>
    </rPh>
    <phoneticPr fontId="19"/>
  </si>
  <si>
    <t>(項)教育政策推進費
(大事項)生涯を通じた学習機会の拡大に必要な経費</t>
    <phoneticPr fontId="16"/>
  </si>
  <si>
    <t>(項)教育政策推進費
(大事項)客観的根拠に基づく教育政策立案の推進に必要な経費</t>
    <phoneticPr fontId="12"/>
  </si>
  <si>
    <t>(項)教育政策推進費
(大事項)生涯を通じた学習機会の拡大に必要な経費</t>
    <rPh sb="1" eb="2">
      <t>コウ</t>
    </rPh>
    <rPh sb="3" eb="10">
      <t>キョウイクセイサクスイシンヒ</t>
    </rPh>
    <rPh sb="12" eb="13">
      <t>ダイ</t>
    </rPh>
    <rPh sb="13" eb="15">
      <t>ジコウ</t>
    </rPh>
    <phoneticPr fontId="12"/>
  </si>
  <si>
    <t>(項)初等中等教育振興費
(大事項)確かな学力の育成に必要な経費</t>
    <phoneticPr fontId="12"/>
  </si>
  <si>
    <t>(項)教育政策推進費
(大事項)教育人材の養成・確保に必要な経費</t>
    <rPh sb="3" eb="5">
      <t>キョウイク</t>
    </rPh>
    <rPh sb="5" eb="7">
      <t>セイサク</t>
    </rPh>
    <rPh sb="7" eb="9">
      <t>スイシン</t>
    </rPh>
    <rPh sb="9" eb="10">
      <t>ヒ</t>
    </rPh>
    <rPh sb="16" eb="18">
      <t>キョウイク</t>
    </rPh>
    <rPh sb="18" eb="20">
      <t>ジンザイ</t>
    </rPh>
    <rPh sb="21" eb="23">
      <t>ヨウセイ</t>
    </rPh>
    <rPh sb="24" eb="26">
      <t>カクホ</t>
    </rPh>
    <rPh sb="27" eb="29">
      <t>ヒツヨウ</t>
    </rPh>
    <rPh sb="30" eb="32">
      <t>ケイヒ</t>
    </rPh>
    <phoneticPr fontId="12"/>
  </si>
  <si>
    <t>(項)教育政策推進費
(大事項)教育人材の養成・確保に必要な経費</t>
    <rPh sb="1" eb="2">
      <t>コウ</t>
    </rPh>
    <rPh sb="3" eb="10">
      <t>キョウイクセイサクスイシンヒ</t>
    </rPh>
    <rPh sb="12" eb="13">
      <t>ダイ</t>
    </rPh>
    <rPh sb="13" eb="15">
      <t>ジコウ</t>
    </rPh>
    <rPh sb="16" eb="18">
      <t>キョウイク</t>
    </rPh>
    <rPh sb="18" eb="20">
      <t>ジンザイ</t>
    </rPh>
    <rPh sb="21" eb="23">
      <t>ヨウセイ</t>
    </rPh>
    <rPh sb="24" eb="26">
      <t>カクホ</t>
    </rPh>
    <rPh sb="27" eb="29">
      <t>ヒツヨウ</t>
    </rPh>
    <rPh sb="30" eb="32">
      <t>ケイヒ</t>
    </rPh>
    <phoneticPr fontId="14"/>
  </si>
  <si>
    <t>(項)教育政策推進費
(大事項)男女共同参画・共生社会の実現及び学校安全の推進に必要な経費</t>
    <rPh sb="1" eb="2">
      <t>コウ</t>
    </rPh>
    <rPh sb="3" eb="10">
      <t>キョウイクセイサクスイシンヒ</t>
    </rPh>
    <rPh sb="12" eb="13">
      <t>ダイ</t>
    </rPh>
    <rPh sb="13" eb="15">
      <t>ジコウ</t>
    </rPh>
    <phoneticPr fontId="12"/>
  </si>
  <si>
    <t>(項)教育政策推進費
(大事項)海外で学ぶ児童生徒等に対する教育に必要な経費</t>
    <rPh sb="3" eb="5">
      <t>キョウイク</t>
    </rPh>
    <rPh sb="5" eb="7">
      <t>セイサク</t>
    </rPh>
    <rPh sb="7" eb="9">
      <t>スイシン</t>
    </rPh>
    <rPh sb="9" eb="10">
      <t>ヒ</t>
    </rPh>
    <rPh sb="16" eb="18">
      <t>カイガイ</t>
    </rPh>
    <rPh sb="19" eb="20">
      <t>マナ</t>
    </rPh>
    <rPh sb="21" eb="23">
      <t>ジドウ</t>
    </rPh>
    <rPh sb="23" eb="25">
      <t>セイト</t>
    </rPh>
    <rPh sb="25" eb="26">
      <t>トウ</t>
    </rPh>
    <rPh sb="27" eb="28">
      <t>タイ</t>
    </rPh>
    <rPh sb="30" eb="32">
      <t>キョウイク</t>
    </rPh>
    <phoneticPr fontId="12"/>
  </si>
  <si>
    <t>(項)教育政策推進費
(大事項)家庭・地域の教育力の向上に必要な経費</t>
    <phoneticPr fontId="14"/>
  </si>
  <si>
    <t>(項)公立文教施設整備費
　　初等中等教育振興費
(大事項)公立文教施設整備に必要な経費
　　　　学校施設の整備推進に必要な経費</t>
    <rPh sb="1" eb="2">
      <t>コウ</t>
    </rPh>
    <rPh sb="3" eb="7">
      <t>コウリツブンキョウ</t>
    </rPh>
    <rPh sb="7" eb="9">
      <t>シセツ</t>
    </rPh>
    <rPh sb="9" eb="12">
      <t>セイビヒ</t>
    </rPh>
    <rPh sb="15" eb="19">
      <t>ショトウチュウトウ</t>
    </rPh>
    <rPh sb="19" eb="21">
      <t>キョウイク</t>
    </rPh>
    <rPh sb="21" eb="23">
      <t>シンコウ</t>
    </rPh>
    <rPh sb="23" eb="24">
      <t>ヒ</t>
    </rPh>
    <rPh sb="26" eb="27">
      <t>ダイ</t>
    </rPh>
    <rPh sb="27" eb="29">
      <t>ジコウ</t>
    </rPh>
    <rPh sb="30" eb="34">
      <t>コウリツブンキョウ</t>
    </rPh>
    <rPh sb="34" eb="36">
      <t>シセツ</t>
    </rPh>
    <rPh sb="36" eb="38">
      <t>セイビ</t>
    </rPh>
    <rPh sb="39" eb="41">
      <t>ヒツヨウ</t>
    </rPh>
    <rPh sb="42" eb="44">
      <t>ケイヒ</t>
    </rPh>
    <rPh sb="49" eb="53">
      <t>ガッコウシセツ</t>
    </rPh>
    <rPh sb="54" eb="56">
      <t>セイビ</t>
    </rPh>
    <rPh sb="56" eb="58">
      <t>スイシン</t>
    </rPh>
    <rPh sb="59" eb="61">
      <t>ヒツヨウ</t>
    </rPh>
    <rPh sb="62" eb="64">
      <t>ケイヒ</t>
    </rPh>
    <phoneticPr fontId="4"/>
  </si>
  <si>
    <t>(項)科学技術・学術政策推進費
(大事項)科学技術国際活動の推進に必要な経費</t>
    <rPh sb="30" eb="32">
      <t>スイシン</t>
    </rPh>
    <phoneticPr fontId="19"/>
  </si>
  <si>
    <t>(項)スポーツ振興費
(大事項)スポーツ参画人口の拡大に必要な経費</t>
    <phoneticPr fontId="16"/>
  </si>
  <si>
    <t>(項)研究開発推進費
(大事項)環境・エネルギーに関する課題対応に必要な経費</t>
    <phoneticPr fontId="16"/>
  </si>
  <si>
    <t>(項)研究開発推進費
(大事項)原子力エネルギーに関する基幹技術の推進に必要な経費</t>
    <phoneticPr fontId="16"/>
  </si>
  <si>
    <t>(項)研究振興費
(大事項)科学技術イノベーション人材力の強化に必要な経費</t>
    <rPh sb="3" eb="5">
      <t>ケンキュウ</t>
    </rPh>
    <rPh sb="5" eb="7">
      <t>シンコウ</t>
    </rPh>
    <rPh sb="7" eb="8">
      <t>ヒ</t>
    </rPh>
    <rPh sb="25" eb="27">
      <t>ジンザイ</t>
    </rPh>
    <rPh sb="27" eb="28">
      <t>リョク</t>
    </rPh>
    <rPh sb="29" eb="31">
      <t>キョウカ</t>
    </rPh>
    <rPh sb="32" eb="34">
      <t>ヒツヨウ</t>
    </rPh>
    <rPh sb="35" eb="37">
      <t>ケイヒ</t>
    </rPh>
    <phoneticPr fontId="16"/>
  </si>
  <si>
    <t>(項)研究開発推進費
(大事項）先端基盤技術の強化に必要な経費</t>
    <rPh sb="3" eb="5">
      <t>ケンキュウ</t>
    </rPh>
    <rPh sb="5" eb="7">
      <t>カイハツ</t>
    </rPh>
    <rPh sb="7" eb="9">
      <t>スイシン</t>
    </rPh>
    <rPh sb="9" eb="10">
      <t>ヒ</t>
    </rPh>
    <rPh sb="12" eb="13">
      <t>ダイ</t>
    </rPh>
    <rPh sb="13" eb="15">
      <t>ジコウ</t>
    </rPh>
    <phoneticPr fontId="16"/>
  </si>
  <si>
    <t>(項)研究開発推進費
(大事項)原子力研究開発に関する基幹技術の推進に必要な経費
(大事項)原子力エネルギーに関する基幹技術の推進に必要な経費</t>
    <phoneticPr fontId="4"/>
  </si>
  <si>
    <t>(項)研究開発推進費
(大事項)海洋に関する基幹技術の推進に必要な経費</t>
    <rPh sb="1" eb="2">
      <t>コウ</t>
    </rPh>
    <rPh sb="3" eb="5">
      <t>ケンキュウ</t>
    </rPh>
    <rPh sb="5" eb="7">
      <t>カイハツ</t>
    </rPh>
    <rPh sb="7" eb="9">
      <t>スイシン</t>
    </rPh>
    <rPh sb="9" eb="10">
      <t>ヒ</t>
    </rPh>
    <rPh sb="12" eb="13">
      <t>ダイ</t>
    </rPh>
    <rPh sb="13" eb="15">
      <t>ジコウ</t>
    </rPh>
    <rPh sb="16" eb="18">
      <t>カイヨウ</t>
    </rPh>
    <rPh sb="19" eb="20">
      <t>カン</t>
    </rPh>
    <rPh sb="22" eb="24">
      <t>キカン</t>
    </rPh>
    <rPh sb="24" eb="26">
      <t>ギジュツ</t>
    </rPh>
    <rPh sb="27" eb="29">
      <t>スイシン</t>
    </rPh>
    <rPh sb="30" eb="32">
      <t>ヒツヨウ</t>
    </rPh>
    <rPh sb="33" eb="35">
      <t>ケイヒ</t>
    </rPh>
    <phoneticPr fontId="16"/>
  </si>
  <si>
    <t>(項)研究振興費
(大事項)研究基盤の強化に必要な経費</t>
    <rPh sb="3" eb="5">
      <t>ケンキュウ</t>
    </rPh>
    <rPh sb="5" eb="7">
      <t>シンコウ</t>
    </rPh>
    <rPh sb="7" eb="8">
      <t>ヒ</t>
    </rPh>
    <rPh sb="10" eb="11">
      <t>ダイ</t>
    </rPh>
    <rPh sb="11" eb="13">
      <t>ジコウ</t>
    </rPh>
    <phoneticPr fontId="16"/>
  </si>
  <si>
    <t>(項)研究開発推進費
(大事項)先端基盤技術の強化に必要な経費</t>
    <rPh sb="3" eb="5">
      <t>ケンキュウ</t>
    </rPh>
    <rPh sb="5" eb="7">
      <t>カイハツ</t>
    </rPh>
    <rPh sb="7" eb="9">
      <t>スイシン</t>
    </rPh>
    <rPh sb="9" eb="10">
      <t>ヒ</t>
    </rPh>
    <phoneticPr fontId="16"/>
  </si>
  <si>
    <t>(項)スポーツ振興費
(大事項)スポーツ参画人口の拡大に必要な経費</t>
    <phoneticPr fontId="19"/>
  </si>
  <si>
    <t>(項)教育政策推進費
(大事項)家庭・地域の教育力の向上に必要な経費</t>
    <rPh sb="1" eb="2">
      <t>コウ</t>
    </rPh>
    <rPh sb="3" eb="10">
      <t>キョウイクセイサクスイシンヒ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12"/>
  </si>
  <si>
    <t>(項)教育政策推進費
(大事項)男女共同参画・共生社会の実現及び学校安全の推進に必要な経費</t>
    <phoneticPr fontId="12"/>
  </si>
  <si>
    <t>(項)研究振興費
(大事項)研究基盤の強化に必要な経費</t>
    <rPh sb="1" eb="2">
      <t>コウ</t>
    </rPh>
    <rPh sb="3" eb="5">
      <t>ケンキュウ</t>
    </rPh>
    <rPh sb="5" eb="7">
      <t>シンコウ</t>
    </rPh>
    <rPh sb="7" eb="8">
      <t>ヒ</t>
    </rPh>
    <rPh sb="10" eb="11">
      <t>ダイ</t>
    </rPh>
    <rPh sb="11" eb="13">
      <t>ジコウ</t>
    </rPh>
    <phoneticPr fontId="16"/>
  </si>
  <si>
    <t>３年に１度調査事業</t>
    <rPh sb="1" eb="2">
      <t>ネン</t>
    </rPh>
    <rPh sb="4" eb="5">
      <t>ド</t>
    </rPh>
    <rPh sb="5" eb="7">
      <t>チョウサ</t>
    </rPh>
    <rPh sb="7" eb="9">
      <t>ジギョウ</t>
    </rPh>
    <phoneticPr fontId="4"/>
  </si>
  <si>
    <t>災害復旧に伴う補助金（基本補正がつくもの）</t>
    <rPh sb="0" eb="2">
      <t>サイガイ</t>
    </rPh>
    <rPh sb="2" eb="4">
      <t>フッキュウ</t>
    </rPh>
    <rPh sb="5" eb="6">
      <t>トモナ</t>
    </rPh>
    <rPh sb="7" eb="10">
      <t>ホジョキン</t>
    </rPh>
    <rPh sb="11" eb="13">
      <t>キホン</t>
    </rPh>
    <rPh sb="13" eb="15">
      <t>ホセイ</t>
    </rPh>
    <phoneticPr fontId="4"/>
  </si>
  <si>
    <t>災害復旧関連（補正予算がつくケースが多い）</t>
    <rPh sb="0" eb="4">
      <t>サイガイフッキュウ</t>
    </rPh>
    <rPh sb="4" eb="6">
      <t>カンレン</t>
    </rPh>
    <rPh sb="7" eb="9">
      <t>ホセイ</t>
    </rPh>
    <rPh sb="9" eb="11">
      <t>ヨサン</t>
    </rPh>
    <rPh sb="18" eb="19">
      <t>オオ</t>
    </rPh>
    <phoneticPr fontId="4"/>
  </si>
  <si>
    <t>今年度対象外</t>
    <rPh sb="0" eb="3">
      <t>コンネンド</t>
    </rPh>
    <rPh sb="3" eb="6">
      <t>タイショウガイ</t>
    </rPh>
    <phoneticPr fontId="4"/>
  </si>
  <si>
    <t>(項)教育政策推進費
(大事項)男女共同参画・共生社会の実現及び学校安全の推進に必要な経費</t>
    <rPh sb="1" eb="2">
      <t>コウ</t>
    </rPh>
    <rPh sb="12" eb="13">
      <t>ダイ</t>
    </rPh>
    <rPh sb="13" eb="15">
      <t>ジコウ</t>
    </rPh>
    <phoneticPr fontId="12"/>
  </si>
  <si>
    <t>(項)科学技術・学術政策推進費
(大事項)科学技術イノベーション創出機能等の強化に必要な経費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36" eb="37">
      <t>ナド</t>
    </rPh>
    <rPh sb="41" eb="43">
      <t>ヒツヨウ</t>
    </rPh>
    <rPh sb="44" eb="46">
      <t>ケイヒ</t>
    </rPh>
    <phoneticPr fontId="16"/>
  </si>
  <si>
    <t>(項)独立行政法人教職員支援機構運営費
(大事項)独立行政法人教職員支援機構運営費交付金に必要な経費</t>
    <phoneticPr fontId="12"/>
  </si>
  <si>
    <t>(項)独立行政法人教職員支援機構施設整備費
(大事項)独立行政法人教職員支援機構施設整備に必要な経費</t>
    <phoneticPr fontId="12"/>
  </si>
  <si>
    <t>(項)スポーツ振興費
(大事項)公正・公平なスポーツの推進に必要な経費</t>
    <rPh sb="1" eb="2">
      <t>コウ</t>
    </rPh>
    <rPh sb="7" eb="9">
      <t>シンコウ</t>
    </rPh>
    <rPh sb="9" eb="10">
      <t>ヒ</t>
    </rPh>
    <rPh sb="12" eb="13">
      <t>ダイ</t>
    </rPh>
    <rPh sb="13" eb="15">
      <t>ジコウ</t>
    </rPh>
    <rPh sb="16" eb="18">
      <t>コウセイ</t>
    </rPh>
    <rPh sb="19" eb="21">
      <t>コウヘイ</t>
    </rPh>
    <rPh sb="27" eb="29">
      <t>スイシン</t>
    </rPh>
    <rPh sb="30" eb="32">
      <t>ヒツヨウ</t>
    </rPh>
    <rPh sb="33" eb="35">
      <t>ケイヒ</t>
    </rPh>
    <phoneticPr fontId="16"/>
  </si>
  <si>
    <t>(項)国立教育政策研究所
(大事項)教育政策の基礎的な調査研究に必要な経費</t>
    <rPh sb="1" eb="2">
      <t>コウ</t>
    </rPh>
    <rPh sb="3" eb="5">
      <t>コクリツ</t>
    </rPh>
    <rPh sb="5" eb="7">
      <t>キョウイク</t>
    </rPh>
    <rPh sb="7" eb="9">
      <t>セイサク</t>
    </rPh>
    <rPh sb="9" eb="12">
      <t>ケンキュウジョ</t>
    </rPh>
    <rPh sb="18" eb="20">
      <t>キョウイク</t>
    </rPh>
    <rPh sb="20" eb="22">
      <t>セイサク</t>
    </rPh>
    <rPh sb="23" eb="26">
      <t>キソテキ</t>
    </rPh>
    <rPh sb="27" eb="29">
      <t>チョウサ</t>
    </rPh>
    <rPh sb="29" eb="31">
      <t>ケンキュウ</t>
    </rPh>
    <rPh sb="32" eb="34">
      <t>ヒツヨウ</t>
    </rPh>
    <rPh sb="35" eb="37">
      <t>ケイヒ</t>
    </rPh>
    <phoneticPr fontId="16"/>
  </si>
  <si>
    <t>自律的、組織的な学校運営体制の構築</t>
    <phoneticPr fontId="4"/>
  </si>
  <si>
    <t>教員の養成・採用・研修の一体的改革推進事業（62,116千円）
教職課程の実地状況調査・指導等（3,844千円）
教員養成学部・大学院事務経費（875千円）</t>
    <rPh sb="28" eb="30">
      <t>センエン</t>
    </rPh>
    <rPh sb="53" eb="55">
      <t>センエン</t>
    </rPh>
    <rPh sb="75" eb="77">
      <t>センエン</t>
    </rPh>
    <phoneticPr fontId="4"/>
  </si>
  <si>
    <t>学習指導要領等の編集改訂（132,328千円）
学習指導要領等趣旨徹底（72,281千円）
学習指導要領等趣旨徹底（25,110千円）</t>
    <rPh sb="20" eb="22">
      <t>センエン</t>
    </rPh>
    <rPh sb="42" eb="44">
      <t>センエン</t>
    </rPh>
    <rPh sb="64" eb="66">
      <t>センエン</t>
    </rPh>
    <phoneticPr fontId="4"/>
  </si>
  <si>
    <t>教科書制度運営事務処理費（268,338千円）
義務教育教科書購入費等（46,030,121千円）</t>
    <rPh sb="20" eb="22">
      <t>センエン</t>
    </rPh>
    <rPh sb="46" eb="48">
      <t>センエン</t>
    </rPh>
    <phoneticPr fontId="4"/>
  </si>
  <si>
    <t>情報教育指導充実事業（41,172千円）
児童生徒の情報活用能力の把握に関する調査研究（54,869千円）
情報モラル教育推進事業（37,399千円）</t>
    <rPh sb="17" eb="19">
      <t>センエン</t>
    </rPh>
    <rPh sb="50" eb="52">
      <t>センエン</t>
    </rPh>
    <rPh sb="72" eb="74">
      <t>センエン</t>
    </rPh>
    <phoneticPr fontId="4"/>
  </si>
  <si>
    <t>○義務教育段階の就学支援の充実（571,844千円）
○要保護児童生徒援助費補助等（54,315千円）</t>
    <rPh sb="23" eb="25">
      <t>センエン</t>
    </rPh>
    <rPh sb="48" eb="50">
      <t>センエン</t>
    </rPh>
    <phoneticPr fontId="4"/>
  </si>
  <si>
    <t>○国立大学法人施設整備費必要な経費‐文教施設費（66,869,437千円）
○国立大学法人研究施設整備費に必要な経費-文教施設費（5,276,395千円）
○高専機構施設整備費に必要な経費（6,962,710千円）</t>
    <rPh sb="1" eb="3">
      <t>コクリツ</t>
    </rPh>
    <rPh sb="3" eb="5">
      <t>ダイガク</t>
    </rPh>
    <rPh sb="5" eb="7">
      <t>ホウジン</t>
    </rPh>
    <rPh sb="7" eb="9">
      <t>シセツ</t>
    </rPh>
    <rPh sb="9" eb="12">
      <t>セイビヒ</t>
    </rPh>
    <rPh sb="12" eb="14">
      <t>ヒツヨウ</t>
    </rPh>
    <rPh sb="15" eb="17">
      <t>ケイヒ</t>
    </rPh>
    <rPh sb="18" eb="20">
      <t>ブンキョウ</t>
    </rPh>
    <rPh sb="20" eb="22">
      <t>シセツ</t>
    </rPh>
    <rPh sb="22" eb="23">
      <t>ヒ</t>
    </rPh>
    <rPh sb="34" eb="36">
      <t>センエン</t>
    </rPh>
    <rPh sb="39" eb="41">
      <t>コクリツ</t>
    </rPh>
    <rPh sb="41" eb="43">
      <t>ダイガク</t>
    </rPh>
    <rPh sb="43" eb="45">
      <t>ホウジン</t>
    </rPh>
    <rPh sb="45" eb="47">
      <t>ケンキュウ</t>
    </rPh>
    <rPh sb="47" eb="49">
      <t>シセツ</t>
    </rPh>
    <rPh sb="49" eb="52">
      <t>セイビヒ</t>
    </rPh>
    <rPh sb="53" eb="55">
      <t>ヒツヨウ</t>
    </rPh>
    <rPh sb="56" eb="58">
      <t>ケイヒ</t>
    </rPh>
    <rPh sb="59" eb="61">
      <t>ブンキョウ</t>
    </rPh>
    <rPh sb="61" eb="63">
      <t>シセツ</t>
    </rPh>
    <rPh sb="63" eb="64">
      <t>ヒ</t>
    </rPh>
    <rPh sb="74" eb="76">
      <t>センエン</t>
    </rPh>
    <rPh sb="79" eb="81">
      <t>コウセン</t>
    </rPh>
    <rPh sb="81" eb="83">
      <t>キコウ</t>
    </rPh>
    <rPh sb="83" eb="85">
      <t>シセツ</t>
    </rPh>
    <rPh sb="85" eb="88">
      <t>セイビヒ</t>
    </rPh>
    <rPh sb="89" eb="91">
      <t>ヒツヨウ</t>
    </rPh>
    <rPh sb="92" eb="94">
      <t>ケイヒ</t>
    </rPh>
    <rPh sb="104" eb="106">
      <t>センエン</t>
    </rPh>
    <phoneticPr fontId="4"/>
  </si>
  <si>
    <t>○私立大学等経常費補助　287,734,000千円
○私立大学研究推進費補助　9,958,000千円</t>
    <rPh sb="1" eb="3">
      <t>シリツ</t>
    </rPh>
    <rPh sb="3" eb="5">
      <t>ダイガク</t>
    </rPh>
    <rPh sb="5" eb="6">
      <t>ナド</t>
    </rPh>
    <rPh sb="6" eb="9">
      <t>ケイジョウヒ</t>
    </rPh>
    <rPh sb="9" eb="11">
      <t>ホジョ</t>
    </rPh>
    <rPh sb="23" eb="25">
      <t>センエン</t>
    </rPh>
    <rPh sb="27" eb="29">
      <t>シリツ</t>
    </rPh>
    <rPh sb="29" eb="31">
      <t>ダイガク</t>
    </rPh>
    <rPh sb="31" eb="33">
      <t>ケンキュウ</t>
    </rPh>
    <rPh sb="33" eb="35">
      <t>スイシン</t>
    </rPh>
    <rPh sb="35" eb="36">
      <t>ヒ</t>
    </rPh>
    <rPh sb="36" eb="38">
      <t>ホジョ</t>
    </rPh>
    <rPh sb="48" eb="50">
      <t>センエン</t>
    </rPh>
    <phoneticPr fontId="4"/>
  </si>
  <si>
    <t>○私立学校行政事務処理　13,118千円
○私立学校教職員共済制度改善充実等　812千円
○学校法人の運営に関する調査指導　7,191千円
○学校法人監事研修会等　1,043千円</t>
    <rPh sb="1" eb="3">
      <t>シリツ</t>
    </rPh>
    <rPh sb="3" eb="5">
      <t>ガッコウ</t>
    </rPh>
    <rPh sb="5" eb="7">
      <t>ギョウセイ</t>
    </rPh>
    <rPh sb="7" eb="9">
      <t>ジム</t>
    </rPh>
    <rPh sb="9" eb="11">
      <t>ショリ</t>
    </rPh>
    <rPh sb="18" eb="20">
      <t>センエン</t>
    </rPh>
    <rPh sb="22" eb="24">
      <t>シリツ</t>
    </rPh>
    <rPh sb="24" eb="26">
      <t>ガッコウ</t>
    </rPh>
    <rPh sb="26" eb="29">
      <t>キョウショクイン</t>
    </rPh>
    <rPh sb="29" eb="31">
      <t>キョウサイ</t>
    </rPh>
    <rPh sb="31" eb="33">
      <t>セイド</t>
    </rPh>
    <rPh sb="33" eb="35">
      <t>カイゼン</t>
    </rPh>
    <rPh sb="35" eb="37">
      <t>ジュウジツ</t>
    </rPh>
    <rPh sb="37" eb="38">
      <t>ナド</t>
    </rPh>
    <rPh sb="42" eb="44">
      <t>センエン</t>
    </rPh>
    <rPh sb="46" eb="48">
      <t>ガッコウ</t>
    </rPh>
    <rPh sb="48" eb="50">
      <t>ホウジン</t>
    </rPh>
    <rPh sb="51" eb="53">
      <t>ウンエイ</t>
    </rPh>
    <rPh sb="54" eb="55">
      <t>カン</t>
    </rPh>
    <rPh sb="57" eb="59">
      <t>チョウサ</t>
    </rPh>
    <rPh sb="59" eb="61">
      <t>シドウ</t>
    </rPh>
    <rPh sb="67" eb="69">
      <t>センエン</t>
    </rPh>
    <rPh sb="71" eb="73">
      <t>ガッコウ</t>
    </rPh>
    <rPh sb="73" eb="75">
      <t>ホウジン</t>
    </rPh>
    <rPh sb="75" eb="77">
      <t>カンジ</t>
    </rPh>
    <rPh sb="77" eb="80">
      <t>ケンシュウカイ</t>
    </rPh>
    <rPh sb="80" eb="81">
      <t>ナド</t>
    </rPh>
    <rPh sb="87" eb="89">
      <t>センエン</t>
    </rPh>
    <phoneticPr fontId="4"/>
  </si>
  <si>
    <t>○科学研究費補助 237,350,000千円
○科学研究費の資料整理に係る事務経費　31,066千円</t>
    <rPh sb="1" eb="3">
      <t>カガク</t>
    </rPh>
    <rPh sb="3" eb="6">
      <t>ケンキュウヒ</t>
    </rPh>
    <rPh sb="6" eb="8">
      <t>ホジョ</t>
    </rPh>
    <rPh sb="20" eb="22">
      <t>センエン</t>
    </rPh>
    <rPh sb="24" eb="26">
      <t>カガク</t>
    </rPh>
    <rPh sb="26" eb="29">
      <t>ケンキュウヒ</t>
    </rPh>
    <rPh sb="30" eb="32">
      <t>シリョウ</t>
    </rPh>
    <rPh sb="32" eb="34">
      <t>セイリ</t>
    </rPh>
    <rPh sb="35" eb="36">
      <t>カカ</t>
    </rPh>
    <rPh sb="37" eb="39">
      <t>ジム</t>
    </rPh>
    <rPh sb="39" eb="41">
      <t>ケイヒ</t>
    </rPh>
    <rPh sb="48" eb="50">
      <t>センエン</t>
    </rPh>
    <phoneticPr fontId="4"/>
  </si>
  <si>
    <t>○特定先端大型研究施設利用促進（SPring-8、SACLA)　（1,378,839千円）
○特定放射光施設（SPring-8、SACLA)の運営（13,825,164千円）</t>
    <rPh sb="1" eb="3">
      <t>トクテイ</t>
    </rPh>
    <rPh sb="3" eb="5">
      <t>センタン</t>
    </rPh>
    <rPh sb="5" eb="7">
      <t>オオガタ</t>
    </rPh>
    <rPh sb="7" eb="9">
      <t>ケンキュウ</t>
    </rPh>
    <rPh sb="9" eb="11">
      <t>シセツ</t>
    </rPh>
    <rPh sb="11" eb="13">
      <t>リヨウ</t>
    </rPh>
    <rPh sb="13" eb="15">
      <t>ソクシン</t>
    </rPh>
    <rPh sb="42" eb="44">
      <t>センエン</t>
    </rPh>
    <rPh sb="47" eb="49">
      <t>トクテイ</t>
    </rPh>
    <rPh sb="71" eb="73">
      <t>ウンエイ</t>
    </rPh>
    <rPh sb="84" eb="86">
      <t>センエン</t>
    </rPh>
    <phoneticPr fontId="4"/>
  </si>
  <si>
    <t>○特定先端大型研究施設利用促進（Ｊ－ＰＡＲＣ）
　（740,422千円）
○特定中性子線施設（Ｊ－ＰＡＲＣ）の運営
　（10,182,527千円）</t>
    <rPh sb="1" eb="3">
      <t>トクテイ</t>
    </rPh>
    <rPh sb="3" eb="5">
      <t>センタン</t>
    </rPh>
    <rPh sb="5" eb="7">
      <t>オオガタ</t>
    </rPh>
    <rPh sb="7" eb="9">
      <t>ケンキュウ</t>
    </rPh>
    <rPh sb="9" eb="11">
      <t>シセツ</t>
    </rPh>
    <rPh sb="11" eb="13">
      <t>リヨウ</t>
    </rPh>
    <rPh sb="13" eb="15">
      <t>ソクシン</t>
    </rPh>
    <rPh sb="33" eb="35">
      <t>センエン</t>
    </rPh>
    <rPh sb="38" eb="40">
      <t>トクテイ</t>
    </rPh>
    <rPh sb="40" eb="44">
      <t>チュウセイシセン</t>
    </rPh>
    <rPh sb="44" eb="46">
      <t>シセツ</t>
    </rPh>
    <rPh sb="55" eb="57">
      <t>ウンエイ</t>
    </rPh>
    <rPh sb="70" eb="72">
      <t>センエン</t>
    </rPh>
    <phoneticPr fontId="4"/>
  </si>
  <si>
    <t>○高機能演算研究基盤構築のための研究開発（1,998,872千円）
○特定高速電子計算機施設の運営（10,893,621千円）
○高機能演算研究基盤の高度利用事業（126,405千円）
○特定先端大型研究施設利用促進（スーパーコンピュータ）（761,613千円）
○次世代超高速電子計算機システム利用の成果促進（900,000千円）</t>
    <rPh sb="1" eb="4">
      <t>コウキノウ</t>
    </rPh>
    <rPh sb="4" eb="6">
      <t>エンザン</t>
    </rPh>
    <rPh sb="6" eb="8">
      <t>ケンキュウ</t>
    </rPh>
    <rPh sb="8" eb="10">
      <t>キバン</t>
    </rPh>
    <rPh sb="10" eb="12">
      <t>コウチク</t>
    </rPh>
    <rPh sb="16" eb="18">
      <t>ケンキュウ</t>
    </rPh>
    <rPh sb="18" eb="20">
      <t>カイハツ</t>
    </rPh>
    <rPh sb="30" eb="32">
      <t>センエン</t>
    </rPh>
    <rPh sb="35" eb="37">
      <t>トクテイ</t>
    </rPh>
    <rPh sb="37" eb="39">
      <t>コウソク</t>
    </rPh>
    <rPh sb="39" eb="41">
      <t>デンシ</t>
    </rPh>
    <rPh sb="41" eb="44">
      <t>ケイサンキ</t>
    </rPh>
    <rPh sb="44" eb="46">
      <t>シセツ</t>
    </rPh>
    <rPh sb="47" eb="49">
      <t>ウンエイ</t>
    </rPh>
    <rPh sb="60" eb="62">
      <t>センエン</t>
    </rPh>
    <rPh sb="65" eb="68">
      <t>コウキノウ</t>
    </rPh>
    <rPh sb="68" eb="70">
      <t>エンザン</t>
    </rPh>
    <rPh sb="70" eb="72">
      <t>ケンキュウ</t>
    </rPh>
    <rPh sb="72" eb="74">
      <t>キバン</t>
    </rPh>
    <rPh sb="75" eb="77">
      <t>コウド</t>
    </rPh>
    <rPh sb="77" eb="79">
      <t>リヨウ</t>
    </rPh>
    <rPh sb="79" eb="81">
      <t>ジギョウ</t>
    </rPh>
    <rPh sb="89" eb="91">
      <t>センエン</t>
    </rPh>
    <rPh sb="128" eb="130">
      <t>センエン</t>
    </rPh>
    <rPh sb="163" eb="165">
      <t>センエン</t>
    </rPh>
    <phoneticPr fontId="4"/>
  </si>
  <si>
    <t>○次世代超高速電子計算機システムの開発・整備等　（5,975,197千円）</t>
    <rPh sb="1" eb="4">
      <t>ジセダイ</t>
    </rPh>
    <rPh sb="4" eb="7">
      <t>チョウコウソク</t>
    </rPh>
    <rPh sb="7" eb="9">
      <t>デンシ</t>
    </rPh>
    <rPh sb="9" eb="12">
      <t>ケイサンキ</t>
    </rPh>
    <rPh sb="17" eb="19">
      <t>カイハツ</t>
    </rPh>
    <rPh sb="20" eb="22">
      <t>セイビ</t>
    </rPh>
    <rPh sb="22" eb="23">
      <t>ナド</t>
    </rPh>
    <rPh sb="34" eb="36">
      <t>センエン</t>
    </rPh>
    <phoneticPr fontId="4"/>
  </si>
  <si>
    <t>○大学スポーツ資源の活用による地域活性化拠点形成支援事業（大学スポーツアドミニストレーター配置事業から名称変更）（87,605千円）
○一般社団法人大学スポーツ協会活動支援事業（日本版ＮＣＡＡ（仮称）活動支援事業から名称変更）（50,560千円）</t>
    <rPh sb="63" eb="65">
      <t>センエン</t>
    </rPh>
    <rPh sb="120" eb="122">
      <t>センエン</t>
    </rPh>
    <phoneticPr fontId="4"/>
  </si>
  <si>
    <t>○スポーツ・フォー・トゥモロー等推進プログラム（849,235千円）
○国際アンチ・ドーピング強化支援事業（185,957千円）</t>
    <rPh sb="31" eb="33">
      <t>センエン</t>
    </rPh>
    <phoneticPr fontId="4"/>
  </si>
  <si>
    <t>○文化芸術創造拠点形成事業（1,000,517千円）
○国際文化芸術発信拠点形成事業（904,620千円）</t>
    <rPh sb="1" eb="3">
      <t>ブンカ</t>
    </rPh>
    <rPh sb="3" eb="5">
      <t>ゲイジュツ</t>
    </rPh>
    <rPh sb="5" eb="7">
      <t>ソウゾウ</t>
    </rPh>
    <rPh sb="7" eb="9">
      <t>キョテン</t>
    </rPh>
    <rPh sb="9" eb="11">
      <t>ケイセイ</t>
    </rPh>
    <rPh sb="11" eb="13">
      <t>ジギョウ</t>
    </rPh>
    <rPh sb="23" eb="25">
      <t>センエン</t>
    </rPh>
    <rPh sb="28" eb="30">
      <t>コクサイ</t>
    </rPh>
    <rPh sb="30" eb="32">
      <t>ブンカ</t>
    </rPh>
    <rPh sb="32" eb="34">
      <t>ゲイジュツ</t>
    </rPh>
    <rPh sb="34" eb="36">
      <t>ハッシン</t>
    </rPh>
    <rPh sb="36" eb="38">
      <t>キョテン</t>
    </rPh>
    <rPh sb="38" eb="40">
      <t>ケイセイ</t>
    </rPh>
    <rPh sb="40" eb="42">
      <t>ジギョウ</t>
    </rPh>
    <rPh sb="50" eb="52">
      <t>センエン</t>
    </rPh>
    <phoneticPr fontId="4"/>
  </si>
  <si>
    <t>○文化財保護対策の検討等（138,122千円）
○生活文化の振興等の推進（83,756千円）</t>
    <rPh sb="1" eb="4">
      <t>ブンカザイ</t>
    </rPh>
    <rPh sb="4" eb="6">
      <t>ホゴ</t>
    </rPh>
    <rPh sb="6" eb="8">
      <t>タイサク</t>
    </rPh>
    <rPh sb="9" eb="11">
      <t>ケントウ</t>
    </rPh>
    <rPh sb="11" eb="12">
      <t>トウ</t>
    </rPh>
    <rPh sb="20" eb="22">
      <t>センエン</t>
    </rPh>
    <rPh sb="25" eb="27">
      <t>セイカツ</t>
    </rPh>
    <rPh sb="27" eb="29">
      <t>ブンカ</t>
    </rPh>
    <rPh sb="30" eb="32">
      <t>シンコウ</t>
    </rPh>
    <rPh sb="32" eb="33">
      <t>トウ</t>
    </rPh>
    <rPh sb="34" eb="36">
      <t>スイシン</t>
    </rPh>
    <rPh sb="43" eb="45">
      <t>センエン</t>
    </rPh>
    <phoneticPr fontId="4"/>
  </si>
  <si>
    <t>○社会総がかりで行う高校生留学促進事業（133,310千円）
○社会総がかりで行う高校生留学促進制度（経協分）　（31,913千円）</t>
    <rPh sb="1" eb="3">
      <t>シャカイ</t>
    </rPh>
    <rPh sb="3" eb="4">
      <t>ソウ</t>
    </rPh>
    <rPh sb="8" eb="9">
      <t>オコナ</t>
    </rPh>
    <rPh sb="10" eb="13">
      <t>コウコウセイ</t>
    </rPh>
    <rPh sb="13" eb="15">
      <t>リュウガク</t>
    </rPh>
    <rPh sb="15" eb="17">
      <t>ソクシン</t>
    </rPh>
    <rPh sb="17" eb="19">
      <t>ジギョウ</t>
    </rPh>
    <rPh sb="27" eb="29">
      <t>センエン</t>
    </rPh>
    <rPh sb="32" eb="34">
      <t>シャカイ</t>
    </rPh>
    <rPh sb="34" eb="35">
      <t>ソウ</t>
    </rPh>
    <rPh sb="39" eb="40">
      <t>オコナ</t>
    </rPh>
    <rPh sb="41" eb="44">
      <t>コウコウセイ</t>
    </rPh>
    <rPh sb="44" eb="46">
      <t>リュウガク</t>
    </rPh>
    <rPh sb="46" eb="48">
      <t>ソクシン</t>
    </rPh>
    <rPh sb="48" eb="50">
      <t>セイド</t>
    </rPh>
    <rPh sb="51" eb="53">
      <t>ケイキョウ</t>
    </rPh>
    <rPh sb="53" eb="54">
      <t>ブン</t>
    </rPh>
    <rPh sb="63" eb="65">
      <t>センエン</t>
    </rPh>
    <phoneticPr fontId="4"/>
  </si>
  <si>
    <t>高等学校における教育の質確保・多様性への対応に関する調査研究（55,169千円）</t>
    <rPh sb="37" eb="39">
      <t>センエン</t>
    </rPh>
    <phoneticPr fontId="4"/>
  </si>
  <si>
    <t>(項)教育政策推進費
　　公立文教施設整備費
(大事項)家庭・地域の教育力の向上に必要な経費
　　　　公立文教施設整備に必要な経費</t>
    <rPh sb="1" eb="2">
      <t>コウ</t>
    </rPh>
    <rPh sb="24" eb="27">
      <t>ダイジコウ</t>
    </rPh>
    <rPh sb="28" eb="30">
      <t>カテイ</t>
    </rPh>
    <rPh sb="31" eb="33">
      <t>チイキ</t>
    </rPh>
    <rPh sb="34" eb="36">
      <t>キョウイク</t>
    </rPh>
    <rPh sb="36" eb="37">
      <t>リョク</t>
    </rPh>
    <rPh sb="38" eb="40">
      <t>コウジョウ</t>
    </rPh>
    <rPh sb="41" eb="43">
      <t>ヒツヨウ</t>
    </rPh>
    <rPh sb="44" eb="46">
      <t>ケイヒ</t>
    </rPh>
    <phoneticPr fontId="14"/>
  </si>
  <si>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16"/>
  </si>
  <si>
    <t>○現代型食生活のための食品成分情報取得・活用強化事業　（71,416千円）
○日本食品標準成分表の信頼性向上（7,164千円）</t>
    <rPh sb="1" eb="4">
      <t>ゲンダイガタ</t>
    </rPh>
    <rPh sb="4" eb="7">
      <t>ショクセイカツ</t>
    </rPh>
    <rPh sb="11" eb="13">
      <t>ショクヒン</t>
    </rPh>
    <rPh sb="13" eb="15">
      <t>セイブン</t>
    </rPh>
    <rPh sb="15" eb="17">
      <t>ジョウホウ</t>
    </rPh>
    <rPh sb="17" eb="19">
      <t>シュトク</t>
    </rPh>
    <rPh sb="20" eb="22">
      <t>カツヨウ</t>
    </rPh>
    <rPh sb="22" eb="24">
      <t>キョウカ</t>
    </rPh>
    <rPh sb="24" eb="26">
      <t>ジギョウ</t>
    </rPh>
    <rPh sb="34" eb="36">
      <t>センエン</t>
    </rPh>
    <rPh sb="39" eb="41">
      <t>ニホン</t>
    </rPh>
    <rPh sb="41" eb="43">
      <t>ショクヒン</t>
    </rPh>
    <rPh sb="43" eb="45">
      <t>ヒョウジュン</t>
    </rPh>
    <rPh sb="45" eb="48">
      <t>セイブンヒョウ</t>
    </rPh>
    <rPh sb="49" eb="52">
      <t>シンライセイ</t>
    </rPh>
    <rPh sb="52" eb="54">
      <t>コウジョウ</t>
    </rPh>
    <rPh sb="60" eb="62">
      <t>センエン</t>
    </rPh>
    <phoneticPr fontId="4"/>
  </si>
  <si>
    <t>新時代の学びにおける先端技術導入実証研究事業（25,881千円）
新時代の学びにおける先端技術導入実証研究事業　’（426,888千円）（新規）</t>
    <rPh sb="29" eb="31">
      <t>センエン</t>
    </rPh>
    <rPh sb="65" eb="67">
      <t>センエン</t>
    </rPh>
    <rPh sb="69" eb="71">
      <t>シンキ</t>
    </rPh>
    <phoneticPr fontId="4"/>
  </si>
  <si>
    <t>施策名：2-2 豊かな心の育成</t>
    <phoneticPr fontId="4"/>
  </si>
  <si>
    <t>施策名：2-2 豊かな心の育成</t>
    <phoneticPr fontId="4"/>
  </si>
  <si>
    <t>(項)初等中等教育振興費
(大事項)豊かな心の育成に必要な経費</t>
    <rPh sb="1" eb="2">
      <t>コウ</t>
    </rPh>
    <rPh sb="14" eb="15">
      <t>ダイ</t>
    </rPh>
    <rPh sb="15" eb="17">
      <t>ジコウ</t>
    </rPh>
    <rPh sb="18" eb="19">
      <t>ユタ</t>
    </rPh>
    <rPh sb="21" eb="22">
      <t>ココロ</t>
    </rPh>
    <rPh sb="23" eb="25">
      <t>イクセイ</t>
    </rPh>
    <rPh sb="26" eb="28">
      <t>ヒツヨウ</t>
    </rPh>
    <rPh sb="29" eb="31">
      <t>ケイヒ</t>
    </rPh>
    <phoneticPr fontId="4"/>
  </si>
  <si>
    <t>(項)初等中等教育振興費
(大事項)信頼される学校づくりに必要な経費
　　　　教育機会の確保に必要な経費</t>
    <phoneticPr fontId="4"/>
  </si>
  <si>
    <t>地方教育行政推進事業（178,234千円） 
地方教育行政推進事業（55,376千円）（新規）</t>
    <rPh sb="18" eb="20">
      <t>センエン</t>
    </rPh>
    <rPh sb="40" eb="42">
      <t>センエン</t>
    </rPh>
    <rPh sb="44" eb="46">
      <t>シンキ</t>
    </rPh>
    <phoneticPr fontId="4"/>
  </si>
  <si>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phoneticPr fontId="4"/>
  </si>
  <si>
    <t xml:space="preserve">○建造物の保存修理等　11,679,356千円
○美術工芸品の保存修理等　1,086,659千円
○伝統的建造物群基盤強化　1,567,433千円
○指定文化財管理等　132,300千円
○無形文化財の伝承・公開　651,600千円
○民俗文化財の保存修理等　332,100千円
○文化財保存技術の伝承等　444,218千円
○記念物等の保存整備・活用等　10,371,877千円
○重要文化財等防災施設整備事業　2,631,729千円（新規）
</t>
    <rPh sb="141" eb="144">
      <t>ブンカザイ</t>
    </rPh>
    <rPh sb="144" eb="146">
      <t>ホゾン</t>
    </rPh>
    <rPh sb="146" eb="148">
      <t>ギジュツ</t>
    </rPh>
    <rPh sb="149" eb="151">
      <t>デンショウ</t>
    </rPh>
    <rPh sb="151" eb="152">
      <t>ナド</t>
    </rPh>
    <rPh sb="160" eb="162">
      <t>センエン</t>
    </rPh>
    <rPh sb="188" eb="190">
      <t>センエン</t>
    </rPh>
    <rPh sb="216" eb="218">
      <t>センエン</t>
    </rPh>
    <rPh sb="219" eb="221">
      <t>シンキ</t>
    </rPh>
    <phoneticPr fontId="4"/>
  </si>
  <si>
    <t>○研究大学強化促進費補助　4,060,000千円
○研究大学強化促進費の事務経費　7,676千円</t>
    <rPh sb="1" eb="3">
      <t>ケンキュウ</t>
    </rPh>
    <rPh sb="3" eb="5">
      <t>ダイガク</t>
    </rPh>
    <rPh sb="5" eb="7">
      <t>キョウカ</t>
    </rPh>
    <rPh sb="7" eb="9">
      <t>ソクシン</t>
    </rPh>
    <rPh sb="9" eb="10">
      <t>ヒ</t>
    </rPh>
    <rPh sb="10" eb="12">
      <t>ホジョ</t>
    </rPh>
    <rPh sb="22" eb="23">
      <t>チ</t>
    </rPh>
    <rPh sb="23" eb="24">
      <t>エン</t>
    </rPh>
    <rPh sb="26" eb="28">
      <t>ケンキュウ</t>
    </rPh>
    <rPh sb="28" eb="30">
      <t>ダイガク</t>
    </rPh>
    <rPh sb="30" eb="32">
      <t>キョウカ</t>
    </rPh>
    <rPh sb="32" eb="34">
      <t>ソクシン</t>
    </rPh>
    <rPh sb="34" eb="35">
      <t>ヒ</t>
    </rPh>
    <rPh sb="36" eb="38">
      <t>ジム</t>
    </rPh>
    <rPh sb="38" eb="40">
      <t>ケイヒ</t>
    </rPh>
    <rPh sb="46" eb="47">
      <t>チ</t>
    </rPh>
    <rPh sb="47" eb="48">
      <t>エン</t>
    </rPh>
    <phoneticPr fontId="4"/>
  </si>
  <si>
    <t>○公立学校施設費　62,615,116千円</t>
    <rPh sb="1" eb="3">
      <t>コウリツ</t>
    </rPh>
    <rPh sb="3" eb="5">
      <t>ガッコウ</t>
    </rPh>
    <rPh sb="5" eb="7">
      <t>シセツ</t>
    </rPh>
    <rPh sb="7" eb="8">
      <t>ヒ</t>
    </rPh>
    <rPh sb="19" eb="21">
      <t>センエン</t>
    </rPh>
    <phoneticPr fontId="4"/>
  </si>
  <si>
    <t>○公立学校施設災害復旧費　12,389,754千円</t>
    <rPh sb="1" eb="3">
      <t>コウリツ</t>
    </rPh>
    <rPh sb="3" eb="5">
      <t>ガッコウ</t>
    </rPh>
    <rPh sb="5" eb="7">
      <t>シセツ</t>
    </rPh>
    <rPh sb="7" eb="9">
      <t>サイガイ</t>
    </rPh>
    <rPh sb="9" eb="11">
      <t>フッキュウ</t>
    </rPh>
    <rPh sb="11" eb="12">
      <t>ヒ</t>
    </rPh>
    <rPh sb="23" eb="25">
      <t>センエン</t>
    </rPh>
    <phoneticPr fontId="4"/>
  </si>
  <si>
    <t>新32-0016</t>
    <rPh sb="0" eb="1">
      <t>シン</t>
    </rPh>
    <phoneticPr fontId="4"/>
  </si>
  <si>
    <t>R1</t>
    <phoneticPr fontId="4"/>
  </si>
  <si>
    <t>ＧＩＧＡスクールネットワーク構想（公立）</t>
    <phoneticPr fontId="4"/>
  </si>
  <si>
    <t>R1</t>
    <phoneticPr fontId="4"/>
  </si>
  <si>
    <t>(項)初等中等教育振興費
(大事項)情報通信技術を活用した教育の推進に必要な経費</t>
    <phoneticPr fontId="4"/>
  </si>
  <si>
    <t>R1</t>
    <phoneticPr fontId="4"/>
  </si>
  <si>
    <t>ＧＩＧＡスクールネットワーク構想（私立）</t>
    <phoneticPr fontId="4"/>
  </si>
  <si>
    <t>R1</t>
    <phoneticPr fontId="4"/>
  </si>
  <si>
    <t>(項)私立学校振興費
(大事項)私立大学等における研究の推進等に必要な経費</t>
    <rPh sb="1" eb="2">
      <t>コウ</t>
    </rPh>
    <rPh sb="3" eb="5">
      <t>シリツ</t>
    </rPh>
    <rPh sb="5" eb="7">
      <t>ガッコウ</t>
    </rPh>
    <rPh sb="7" eb="9">
      <t>シンコウ</t>
    </rPh>
    <rPh sb="9" eb="10">
      <t>ヒ</t>
    </rPh>
    <rPh sb="16" eb="18">
      <t>シリツ</t>
    </rPh>
    <rPh sb="18" eb="20">
      <t>ダイガク</t>
    </rPh>
    <rPh sb="20" eb="21">
      <t>ナド</t>
    </rPh>
    <rPh sb="25" eb="27">
      <t>ケンキュウ</t>
    </rPh>
    <rPh sb="28" eb="30">
      <t>スイシン</t>
    </rPh>
    <rPh sb="30" eb="31">
      <t>ナド</t>
    </rPh>
    <rPh sb="32" eb="34">
      <t>ヒツヨウ</t>
    </rPh>
    <rPh sb="35" eb="37">
      <t>ケイヒ</t>
    </rPh>
    <phoneticPr fontId="16"/>
  </si>
  <si>
    <t>(項)私立学校振興費
(大事項)私立学校の振興に必要な経費
　　　　私立大学等における研究の推進等に必要な経費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rPh sb="34" eb="36">
      <t>シリツ</t>
    </rPh>
    <rPh sb="36" eb="38">
      <t>ダイガク</t>
    </rPh>
    <rPh sb="38" eb="39">
      <t>ナド</t>
    </rPh>
    <rPh sb="43" eb="45">
      <t>ケンキュウ</t>
    </rPh>
    <rPh sb="46" eb="48">
      <t>スイシン</t>
    </rPh>
    <rPh sb="48" eb="49">
      <t>ナド</t>
    </rPh>
    <rPh sb="50" eb="52">
      <t>ヒツヨウ</t>
    </rPh>
    <rPh sb="53" eb="55">
      <t>ケイヒ</t>
    </rPh>
    <phoneticPr fontId="16"/>
  </si>
  <si>
    <t>公立学校施設整備費（ＧＩＧＡスクールネットワーク構想（公立））</t>
    <phoneticPr fontId="4"/>
  </si>
  <si>
    <t>(項)文部科学本省施設費
　　日本学士院施設費
(大事項)文部科学本省施設整備に必要な経費
　　　　日本学士院施設整備に必要な経費</t>
    <rPh sb="1" eb="2">
      <t>コウ</t>
    </rPh>
    <rPh sb="3" eb="5">
      <t>モンブ</t>
    </rPh>
    <rPh sb="5" eb="7">
      <t>カガク</t>
    </rPh>
    <rPh sb="7" eb="9">
      <t>ホンショウ</t>
    </rPh>
    <rPh sb="9" eb="11">
      <t>シセツ</t>
    </rPh>
    <rPh sb="11" eb="12">
      <t>ヒ</t>
    </rPh>
    <rPh sb="15" eb="17">
      <t>ニホン</t>
    </rPh>
    <rPh sb="17" eb="19">
      <t>ガクシ</t>
    </rPh>
    <rPh sb="19" eb="20">
      <t>イン</t>
    </rPh>
    <rPh sb="20" eb="22">
      <t>シセツ</t>
    </rPh>
    <rPh sb="22" eb="23">
      <t>ヒ</t>
    </rPh>
    <rPh sb="25" eb="26">
      <t>ダイ</t>
    </rPh>
    <rPh sb="26" eb="28">
      <t>ジコウ</t>
    </rPh>
    <rPh sb="29" eb="33">
      <t>モンブカガク</t>
    </rPh>
    <rPh sb="33" eb="35">
      <t>ホンショウ</t>
    </rPh>
    <rPh sb="35" eb="37">
      <t>シセツ</t>
    </rPh>
    <rPh sb="37" eb="39">
      <t>セイビ</t>
    </rPh>
    <rPh sb="40" eb="42">
      <t>ヒツヨウ</t>
    </rPh>
    <rPh sb="43" eb="45">
      <t>ケイヒ</t>
    </rPh>
    <phoneticPr fontId="4"/>
  </si>
  <si>
    <t xml:space="preserve">○建造物の保存修理等　303,108千円
○無形文化財の伝承・公開　7,216千円
○記念物等の保存整備・活用等　546,186千円
○文化財の防災施設整備　5,664,936千円（新規）
</t>
    <rPh sb="64" eb="66">
      <t>センエン</t>
    </rPh>
    <rPh sb="68" eb="71">
      <t>ブンカザイ</t>
    </rPh>
    <rPh sb="72" eb="74">
      <t>ボウサイ</t>
    </rPh>
    <rPh sb="74" eb="76">
      <t>シセツ</t>
    </rPh>
    <rPh sb="76" eb="78">
      <t>セイビ</t>
    </rPh>
    <rPh sb="88" eb="90">
      <t>センエン</t>
    </rPh>
    <rPh sb="91" eb="93">
      <t>シンキ</t>
    </rPh>
    <phoneticPr fontId="4"/>
  </si>
  <si>
    <t>私立大学等経常費補助</t>
    <phoneticPr fontId="4"/>
  </si>
  <si>
    <t>補正新規</t>
    <rPh sb="0" eb="2">
      <t>ホセイ</t>
    </rPh>
    <rPh sb="2" eb="4">
      <t>シンキ</t>
    </rPh>
    <phoneticPr fontId="4"/>
  </si>
  <si>
    <t>独立行政法人日本学生支援機構施設整備に必要な経費</t>
    <rPh sb="0" eb="2">
      <t>ドクリツ</t>
    </rPh>
    <rPh sb="2" eb="4">
      <t>ギョウセイ</t>
    </rPh>
    <rPh sb="4" eb="6">
      <t>ホウジン</t>
    </rPh>
    <rPh sb="6" eb="8">
      <t>ニホン</t>
    </rPh>
    <rPh sb="8" eb="10">
      <t>ガクセイ</t>
    </rPh>
    <rPh sb="10" eb="12">
      <t>シエン</t>
    </rPh>
    <rPh sb="12" eb="14">
      <t>キコウ</t>
    </rPh>
    <rPh sb="14" eb="16">
      <t>シセツ</t>
    </rPh>
    <rPh sb="16" eb="18">
      <t>セイビ</t>
    </rPh>
    <rPh sb="19" eb="21">
      <t>ヒツヨウ</t>
    </rPh>
    <rPh sb="22" eb="24">
      <t>ケイヒ</t>
    </rPh>
    <phoneticPr fontId="16"/>
  </si>
  <si>
    <t>(項)独立行政法人日本学生支援機構施設整備費
(大事項)独立行政法人日本学生支援機構施設整備に必要な経費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シセツ</t>
    </rPh>
    <rPh sb="19" eb="22">
      <t>セイビヒ</t>
    </rPh>
    <rPh sb="24" eb="25">
      <t>ダイ</t>
    </rPh>
    <rPh sb="25" eb="27">
      <t>ジコウ</t>
    </rPh>
    <rPh sb="28" eb="30">
      <t>ドクリツ</t>
    </rPh>
    <rPh sb="30" eb="32">
      <t>ギョウセイ</t>
    </rPh>
    <rPh sb="32" eb="34">
      <t>ホウジン</t>
    </rPh>
    <rPh sb="34" eb="36">
      <t>ニホン</t>
    </rPh>
    <rPh sb="36" eb="38">
      <t>ガクセイ</t>
    </rPh>
    <rPh sb="38" eb="40">
      <t>シエン</t>
    </rPh>
    <rPh sb="40" eb="42">
      <t>キコウ</t>
    </rPh>
    <rPh sb="42" eb="44">
      <t>シセツ</t>
    </rPh>
    <rPh sb="44" eb="46">
      <t>セイビ</t>
    </rPh>
    <rPh sb="47" eb="49">
      <t>ヒツヨウ</t>
    </rPh>
    <rPh sb="50" eb="52">
      <t>ケイヒ</t>
    </rPh>
    <phoneticPr fontId="16"/>
  </si>
  <si>
    <t>補正新規</t>
    <rPh sb="0" eb="4">
      <t>ホセイシンキ</t>
    </rPh>
    <phoneticPr fontId="4"/>
  </si>
  <si>
    <t>(項)公立文教施設整備費
(大事項)情報通信ネットワーク環境施設整備に必要な経費</t>
    <rPh sb="1" eb="2">
      <t>コウ</t>
    </rPh>
    <rPh sb="14" eb="15">
      <t>ダイ</t>
    </rPh>
    <rPh sb="15" eb="17">
      <t>ジコウ</t>
    </rPh>
    <rPh sb="18" eb="20">
      <t>ジョウホウ</t>
    </rPh>
    <rPh sb="20" eb="22">
      <t>ツウシン</t>
    </rPh>
    <rPh sb="28" eb="30">
      <t>カンキョウ</t>
    </rPh>
    <rPh sb="30" eb="32">
      <t>シセツ</t>
    </rPh>
    <rPh sb="32" eb="34">
      <t>セイビ</t>
    </rPh>
    <rPh sb="35" eb="37">
      <t>ヒツヨウ</t>
    </rPh>
    <rPh sb="38" eb="40">
      <t>ケイヒ</t>
    </rPh>
    <phoneticPr fontId="4"/>
  </si>
  <si>
    <t>今年度対象外</t>
    <rPh sb="0" eb="6">
      <t>コンネンドタイショウガイ</t>
    </rPh>
    <phoneticPr fontId="4"/>
  </si>
  <si>
    <t>幼稚園就園奨励費補助</t>
    <phoneticPr fontId="4"/>
  </si>
  <si>
    <t>(項)研究開発推進費
(大事項)原子力研究開発に関する基幹技術の推進に必要な経費
　　　　原子力エネルギーに関する基幹技術の推進に必要な経費</t>
    <phoneticPr fontId="16"/>
  </si>
  <si>
    <t>(項)スポーツ振興費
(大事項)スポーツを通じた社会課題解決の推進に必要な経費
　　　　公正・公平なスポーツの推進に必要な経費</t>
    <phoneticPr fontId="16"/>
  </si>
  <si>
    <t>R1</t>
    <phoneticPr fontId="4"/>
  </si>
  <si>
    <t>○独立行政法人国立高等専門学校機構情報通信ネットワーク環境施設整備に必要な経費（330,000千円）
○独立行政法人国立高等専門学校機構の教育研究設備の整備（2,973,756千円）</t>
    <rPh sb="47" eb="49">
      <t>センエン</t>
    </rPh>
    <rPh sb="88" eb="90">
      <t>センエン</t>
    </rPh>
    <phoneticPr fontId="4"/>
  </si>
  <si>
    <t>(項)高等教育振興費
　　独立行政法人国立高等専門学校機構施設整備費
(大事項)大学等における教育改革に必要な経費
　　　　独立行政法人国立高等専門学校機構情報通信ネットワーク環境施設整備に必要な経費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7">
      <t>ダイ</t>
    </rPh>
    <rPh sb="37" eb="39">
      <t>ジコウ</t>
    </rPh>
    <rPh sb="62" eb="64">
      <t>ドクリツ</t>
    </rPh>
    <rPh sb="64" eb="66">
      <t>ギョウセイ</t>
    </rPh>
    <rPh sb="66" eb="68">
      <t>ホウジン</t>
    </rPh>
    <rPh sb="68" eb="70">
      <t>コクリツ</t>
    </rPh>
    <rPh sb="70" eb="72">
      <t>コウトウ</t>
    </rPh>
    <rPh sb="72" eb="74">
      <t>センモン</t>
    </rPh>
    <rPh sb="74" eb="76">
      <t>ガッコウ</t>
    </rPh>
    <rPh sb="76" eb="78">
      <t>キコウ</t>
    </rPh>
    <rPh sb="78" eb="80">
      <t>ジョウホウ</t>
    </rPh>
    <rPh sb="80" eb="82">
      <t>ツウシン</t>
    </rPh>
    <rPh sb="88" eb="90">
      <t>カンキョウ</t>
    </rPh>
    <rPh sb="90" eb="92">
      <t>シセツ</t>
    </rPh>
    <rPh sb="92" eb="94">
      <t>セイビ</t>
    </rPh>
    <rPh sb="95" eb="97">
      <t>ヒツヨウ</t>
    </rPh>
    <rPh sb="98" eb="100">
      <t>ケイヒ</t>
    </rPh>
    <phoneticPr fontId="16"/>
  </si>
  <si>
    <t>R1</t>
    <phoneticPr fontId="4"/>
  </si>
  <si>
    <t>先端共用研究設備整備費補助</t>
    <phoneticPr fontId="4"/>
  </si>
  <si>
    <t>科学技術・学術政策局</t>
    <phoneticPr fontId="4"/>
  </si>
  <si>
    <t>(項)国立大学法人施設整備費
(大事項)国立大学法人研究施設整備に必要な経費
　　　　国立大学法人施設整備に必要な経費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43" eb="45">
      <t>コクリツ</t>
    </rPh>
    <rPh sb="45" eb="47">
      <t>ダイガク</t>
    </rPh>
    <rPh sb="47" eb="49">
      <t>ホウジン</t>
    </rPh>
    <rPh sb="49" eb="51">
      <t>シセツ</t>
    </rPh>
    <rPh sb="51" eb="53">
      <t>セイビ</t>
    </rPh>
    <rPh sb="54" eb="56">
      <t>ヒツヨウ</t>
    </rPh>
    <rPh sb="57" eb="59">
      <t>ケイヒ</t>
    </rPh>
    <phoneticPr fontId="16"/>
  </si>
  <si>
    <t>施策名：11-2 スポーツを通じた活力があり絆の強い社会の実現</t>
    <phoneticPr fontId="4"/>
  </si>
  <si>
    <t>R1</t>
    <phoneticPr fontId="16"/>
  </si>
  <si>
    <t>スポーツキャリアサポート支援事業</t>
    <rPh sb="12" eb="14">
      <t>シエン</t>
    </rPh>
    <rPh sb="14" eb="16">
      <t>ジギョウ</t>
    </rPh>
    <phoneticPr fontId="16"/>
  </si>
  <si>
    <t>R1</t>
    <phoneticPr fontId="4"/>
  </si>
  <si>
    <t>R1</t>
    <phoneticPr fontId="4"/>
  </si>
  <si>
    <t>R1</t>
    <phoneticPr fontId="4"/>
  </si>
  <si>
    <t>2020年東京大会関係者を対象とした風しん・麻しんに関する特別対策事業</t>
    <phoneticPr fontId="3"/>
  </si>
  <si>
    <t>H23</t>
    <phoneticPr fontId="4"/>
  </si>
  <si>
    <t>スポーツ・インテグリティ推進事業</t>
    <phoneticPr fontId="4"/>
  </si>
  <si>
    <t>スーパーコンピュータ「富岳」の開発</t>
    <rPh sb="11" eb="13">
      <t>フガク</t>
    </rPh>
    <rPh sb="15" eb="17">
      <t>カイハツ</t>
    </rPh>
    <phoneticPr fontId="16"/>
  </si>
  <si>
    <t>大学による地方創生人材教育プログラム構築事業</t>
    <rPh sb="0" eb="2">
      <t>ダイガク</t>
    </rPh>
    <rPh sb="5" eb="7">
      <t>チホウ</t>
    </rPh>
    <rPh sb="7" eb="9">
      <t>ソウセイ</t>
    </rPh>
    <rPh sb="9" eb="11">
      <t>ジンザイ</t>
    </rPh>
    <rPh sb="11" eb="13">
      <t>キョウイク</t>
    </rPh>
    <rPh sb="18" eb="20">
      <t>コウチク</t>
    </rPh>
    <rPh sb="20" eb="22">
      <t>ジギョウ</t>
    </rPh>
    <phoneticPr fontId="4"/>
  </si>
  <si>
    <t>就職氷河期世代を対象とした教職に関するリカレント教育プログラム事業</t>
    <rPh sb="0" eb="2">
      <t>シュウショク</t>
    </rPh>
    <rPh sb="2" eb="5">
      <t>ヒョウガキ</t>
    </rPh>
    <rPh sb="5" eb="7">
      <t>セダイ</t>
    </rPh>
    <rPh sb="8" eb="10">
      <t>タイショウ</t>
    </rPh>
    <rPh sb="13" eb="15">
      <t>キョウショク</t>
    </rPh>
    <rPh sb="16" eb="17">
      <t>カン</t>
    </rPh>
    <rPh sb="24" eb="26">
      <t>キョウイク</t>
    </rPh>
    <rPh sb="31" eb="33">
      <t>ジギョウ</t>
    </rPh>
    <phoneticPr fontId="4"/>
  </si>
  <si>
    <t>教員の養成・採用・研修の一体的改革推進事業</t>
    <phoneticPr fontId="4"/>
  </si>
  <si>
    <t>体験活動等を通じた青少年自立支援プロジェクト</t>
    <rPh sb="0" eb="2">
      <t>タイケン</t>
    </rPh>
    <rPh sb="2" eb="4">
      <t>カツドウ</t>
    </rPh>
    <rPh sb="4" eb="5">
      <t>トウ</t>
    </rPh>
    <rPh sb="6" eb="7">
      <t>ツウ</t>
    </rPh>
    <rPh sb="9" eb="12">
      <t>セイショウネン</t>
    </rPh>
    <rPh sb="12" eb="14">
      <t>ジリツ</t>
    </rPh>
    <rPh sb="14" eb="16">
      <t>シエン</t>
    </rPh>
    <phoneticPr fontId="12"/>
  </si>
  <si>
    <t>イノベーションシステム整備事業</t>
    <rPh sb="11" eb="13">
      <t>セイビ</t>
    </rPh>
    <rPh sb="13" eb="15">
      <t>ジギョウ</t>
    </rPh>
    <phoneticPr fontId="16"/>
  </si>
  <si>
    <t>○産学官連携の推進及び地域科学技術の振興に関する事業の推進（5,622,461千円）</t>
    <rPh sb="39" eb="41">
      <t>センエン</t>
    </rPh>
    <phoneticPr fontId="4"/>
  </si>
  <si>
    <t>文部科学省新31-0015
文部科学省新31-0016</t>
    <rPh sb="0" eb="5">
      <t>モンブカガクショウ</t>
    </rPh>
    <rPh sb="5" eb="6">
      <t>シン</t>
    </rPh>
    <rPh sb="14" eb="19">
      <t>モンブカガクショウ</t>
    </rPh>
    <rPh sb="19" eb="20">
      <t>シン</t>
    </rPh>
    <phoneticPr fontId="4"/>
  </si>
  <si>
    <t>我が国の文化芸術の創造力向上と国際的発信</t>
    <rPh sb="0" eb="1">
      <t>ワ</t>
    </rPh>
    <rPh sb="2" eb="3">
      <t>クニ</t>
    </rPh>
    <rPh sb="4" eb="6">
      <t>ブンカ</t>
    </rPh>
    <rPh sb="6" eb="8">
      <t>ゲイジュツ</t>
    </rPh>
    <rPh sb="9" eb="12">
      <t>ソウゾウリョク</t>
    </rPh>
    <rPh sb="12" eb="14">
      <t>コウジョウ</t>
    </rPh>
    <rPh sb="15" eb="18">
      <t>コクサイテキ</t>
    </rPh>
    <rPh sb="18" eb="20">
      <t>ハッシン</t>
    </rPh>
    <phoneticPr fontId="16"/>
  </si>
  <si>
    <t>R1</t>
    <phoneticPr fontId="16"/>
  </si>
  <si>
    <t>国際芸術交流支援事業</t>
    <rPh sb="0" eb="2">
      <t>コクサイ</t>
    </rPh>
    <rPh sb="2" eb="4">
      <t>ゲイジュツ</t>
    </rPh>
    <rPh sb="4" eb="6">
      <t>コウリュウ</t>
    </rPh>
    <rPh sb="6" eb="8">
      <t>シエン</t>
    </rPh>
    <rPh sb="8" eb="10">
      <t>ジギョウ</t>
    </rPh>
    <phoneticPr fontId="4"/>
  </si>
  <si>
    <t>我が国におけるアート・エコシステムの形成</t>
    <rPh sb="0" eb="1">
      <t>ワ</t>
    </rPh>
    <rPh sb="2" eb="3">
      <t>クニ</t>
    </rPh>
    <rPh sb="18" eb="20">
      <t>ケイセイ</t>
    </rPh>
    <phoneticPr fontId="4"/>
  </si>
  <si>
    <t>0351から切り分け</t>
    <rPh sb="6" eb="7">
      <t>キ</t>
    </rPh>
    <rPh sb="8" eb="9">
      <t>ワ</t>
    </rPh>
    <phoneticPr fontId="4"/>
  </si>
  <si>
    <t>○国際芸術交流支援事業（812,409千円）</t>
    <rPh sb="1" eb="3">
      <t>コクサイ</t>
    </rPh>
    <rPh sb="3" eb="5">
      <t>ゲイジュツ</t>
    </rPh>
    <rPh sb="5" eb="7">
      <t>コウリュウ</t>
    </rPh>
    <rPh sb="7" eb="9">
      <t>シエン</t>
    </rPh>
    <rPh sb="9" eb="11">
      <t>ジギョウ</t>
    </rPh>
    <rPh sb="19" eb="21">
      <t>センエン</t>
    </rPh>
    <phoneticPr fontId="4"/>
  </si>
  <si>
    <t>○アート市場の活性化と現代アートの国際発信（192,3468千円）</t>
    <rPh sb="4" eb="6">
      <t>シジョウ</t>
    </rPh>
    <rPh sb="7" eb="10">
      <t>カッセイカ</t>
    </rPh>
    <rPh sb="11" eb="13">
      <t>ゲンダイ</t>
    </rPh>
    <rPh sb="17" eb="19">
      <t>コクサイ</t>
    </rPh>
    <rPh sb="19" eb="21">
      <t>ハッシン</t>
    </rPh>
    <rPh sb="30" eb="32">
      <t>センエン</t>
    </rPh>
    <phoneticPr fontId="4"/>
  </si>
  <si>
    <t>R7</t>
    <phoneticPr fontId="4"/>
  </si>
  <si>
    <t>R2</t>
    <phoneticPr fontId="4"/>
  </si>
  <si>
    <t>R3</t>
    <phoneticPr fontId="4"/>
  </si>
  <si>
    <t>H23</t>
    <phoneticPr fontId="4"/>
  </si>
  <si>
    <t>国立大学法人船舶建造に必要な経費</t>
    <phoneticPr fontId="4"/>
  </si>
  <si>
    <t>令和２年度より、本事業名を「高等教育の修学支援の着実な実施（無利子奨学金）」とし、給付型奨学金事業は当該事業には含まず、内閣府にて登録となる。</t>
    <phoneticPr fontId="4"/>
  </si>
  <si>
    <t>障害のある学生の修学・就職支援促進事業</t>
    <rPh sb="0" eb="2">
      <t>ショウガイ</t>
    </rPh>
    <rPh sb="5" eb="7">
      <t>ガクセイ</t>
    </rPh>
    <rPh sb="8" eb="10">
      <t>シュウガク</t>
    </rPh>
    <rPh sb="11" eb="13">
      <t>シュウショク</t>
    </rPh>
    <rPh sb="13" eb="15">
      <t>シエン</t>
    </rPh>
    <rPh sb="15" eb="17">
      <t>ソクシン</t>
    </rPh>
    <rPh sb="17" eb="19">
      <t>ジギョウ</t>
    </rPh>
    <phoneticPr fontId="4"/>
  </si>
  <si>
    <t>特定原子力損害賠償仮払資金の貸付け</t>
    <rPh sb="0" eb="2">
      <t>トクテイ</t>
    </rPh>
    <rPh sb="2" eb="5">
      <t>ゲンシリョク</t>
    </rPh>
    <rPh sb="5" eb="7">
      <t>ソンガイ</t>
    </rPh>
    <rPh sb="7" eb="9">
      <t>バイショウ</t>
    </rPh>
    <rPh sb="9" eb="11">
      <t>カリバラ</t>
    </rPh>
    <rPh sb="11" eb="13">
      <t>シキン</t>
    </rPh>
    <rPh sb="14" eb="15">
      <t>カ</t>
    </rPh>
    <rPh sb="15" eb="16">
      <t>ツ</t>
    </rPh>
    <phoneticPr fontId="4"/>
  </si>
  <si>
    <t>○気候変動適応戦略イニシアティブ（1,126,887千円）
○全球地球観測システム構築推進事務（64,213千円）の一部（6,138千円）</t>
    <rPh sb="1" eb="3">
      <t>キコウ</t>
    </rPh>
    <rPh sb="3" eb="5">
      <t>ヘンドウ</t>
    </rPh>
    <rPh sb="5" eb="7">
      <t>テキオウ</t>
    </rPh>
    <rPh sb="7" eb="9">
      <t>センリャク</t>
    </rPh>
    <rPh sb="26" eb="28">
      <t>センエン</t>
    </rPh>
    <rPh sb="31" eb="32">
      <t>ゼン</t>
    </rPh>
    <rPh sb="32" eb="33">
      <t>キュウ</t>
    </rPh>
    <rPh sb="54" eb="56">
      <t>センエン</t>
    </rPh>
    <rPh sb="58" eb="60">
      <t>イチブ</t>
    </rPh>
    <rPh sb="66" eb="68">
      <t>センエン</t>
    </rPh>
    <phoneticPr fontId="4"/>
  </si>
  <si>
    <t>○地球観測衛星システムの開発に必要な経費（5,450,456千円）
○全球地球観測システム構築推進事務（64,213千円）の一部（753千円）</t>
    <rPh sb="1" eb="3">
      <t>チキュウ</t>
    </rPh>
    <rPh sb="3" eb="5">
      <t>カンソク</t>
    </rPh>
    <rPh sb="5" eb="7">
      <t>エイセイ</t>
    </rPh>
    <rPh sb="12" eb="14">
      <t>カイハツ</t>
    </rPh>
    <rPh sb="15" eb="17">
      <t>ヒツヨウ</t>
    </rPh>
    <rPh sb="18" eb="20">
      <t>ケイヒ</t>
    </rPh>
    <rPh sb="30" eb="32">
      <t>センエン</t>
    </rPh>
    <phoneticPr fontId="4"/>
  </si>
  <si>
    <t>○海底地震・津波観測網の運用に必要な経費（6,959,997千円）
○全球地球観測システム構築推進事務（64,213千円）の一部（305千円）</t>
    <rPh sb="1" eb="3">
      <t>カイテイ</t>
    </rPh>
    <rPh sb="3" eb="5">
      <t>ジシン</t>
    </rPh>
    <rPh sb="6" eb="8">
      <t>ツナミ</t>
    </rPh>
    <rPh sb="8" eb="10">
      <t>カンソク</t>
    </rPh>
    <rPh sb="10" eb="11">
      <t>モウ</t>
    </rPh>
    <rPh sb="12" eb="14">
      <t>ウンヨウ</t>
    </rPh>
    <rPh sb="15" eb="17">
      <t>ヒツヨウ</t>
    </rPh>
    <rPh sb="18" eb="20">
      <t>ケイヒ</t>
    </rPh>
    <rPh sb="30" eb="32">
      <t>センエン</t>
    </rPh>
    <phoneticPr fontId="4"/>
  </si>
  <si>
    <t>○首都圏を中心としたレジリエンス総合力向上プロジェクト（456,078千円）
○全球地球観測システム構築推進事務（64,213千円）の一部（444千円）</t>
    <rPh sb="1" eb="3">
      <t>シュト</t>
    </rPh>
    <rPh sb="3" eb="4">
      <t>ケン</t>
    </rPh>
    <rPh sb="5" eb="7">
      <t>チュウシン</t>
    </rPh>
    <rPh sb="16" eb="19">
      <t>ソウゴウリョク</t>
    </rPh>
    <rPh sb="19" eb="21">
      <t>コウジョウ</t>
    </rPh>
    <phoneticPr fontId="4"/>
  </si>
  <si>
    <t>○全球地球観測システム構築推進事務【一部】（地球観測政府間会合拠出金　56,573千円）</t>
    <rPh sb="2" eb="3">
      <t>キュウ</t>
    </rPh>
    <rPh sb="22" eb="24">
      <t>チキュウ</t>
    </rPh>
    <rPh sb="24" eb="26">
      <t>カンソク</t>
    </rPh>
    <rPh sb="26" eb="28">
      <t>セイフ</t>
    </rPh>
    <rPh sb="28" eb="29">
      <t>カン</t>
    </rPh>
    <rPh sb="29" eb="31">
      <t>カイゴウ</t>
    </rPh>
    <rPh sb="31" eb="34">
      <t>キョシュツキン</t>
    </rPh>
    <rPh sb="41" eb="43">
      <t>センエン</t>
    </rPh>
    <phoneticPr fontId="4"/>
  </si>
  <si>
    <t>○海洋資源利用促進技術開発プログラム（134,700千円）の一部　（53,319千円）</t>
    <rPh sb="1" eb="3">
      <t>カイヨウ</t>
    </rPh>
    <rPh sb="3" eb="5">
      <t>シゲン</t>
    </rPh>
    <rPh sb="5" eb="7">
      <t>リヨウ</t>
    </rPh>
    <rPh sb="7" eb="9">
      <t>ソクシン</t>
    </rPh>
    <rPh sb="9" eb="11">
      <t>ギジュツ</t>
    </rPh>
    <rPh sb="11" eb="13">
      <t>カイハツ</t>
    </rPh>
    <rPh sb="26" eb="28">
      <t>センエン</t>
    </rPh>
    <rPh sb="30" eb="32">
      <t>イチブ</t>
    </rPh>
    <rPh sb="40" eb="42">
      <t>センエン</t>
    </rPh>
    <phoneticPr fontId="4"/>
  </si>
  <si>
    <t>○海洋資源利用促進技術開発プログラム（134,700千円）の一部　（81,381千円）</t>
    <rPh sb="1" eb="3">
      <t>カイヨウ</t>
    </rPh>
    <rPh sb="3" eb="5">
      <t>シゲン</t>
    </rPh>
    <rPh sb="5" eb="7">
      <t>リヨウ</t>
    </rPh>
    <rPh sb="7" eb="9">
      <t>ソクシン</t>
    </rPh>
    <rPh sb="9" eb="11">
      <t>ギジュツ</t>
    </rPh>
    <rPh sb="11" eb="13">
      <t>カイハツ</t>
    </rPh>
    <rPh sb="26" eb="28">
      <t>センエン</t>
    </rPh>
    <rPh sb="30" eb="32">
      <t>イチブ</t>
    </rPh>
    <rPh sb="40" eb="42">
      <t>センエン</t>
    </rPh>
    <phoneticPr fontId="4"/>
  </si>
  <si>
    <t>○海洋資源利用促進技術開発プログラム（▲417千円）の一部　（▲206千円）</t>
    <rPh sb="1" eb="3">
      <t>カイヨウ</t>
    </rPh>
    <rPh sb="3" eb="5">
      <t>シゲン</t>
    </rPh>
    <rPh sb="5" eb="7">
      <t>リヨウ</t>
    </rPh>
    <rPh sb="7" eb="9">
      <t>ソクシン</t>
    </rPh>
    <rPh sb="9" eb="11">
      <t>ギジュツ</t>
    </rPh>
    <rPh sb="11" eb="13">
      <t>カイハツ</t>
    </rPh>
    <rPh sb="23" eb="25">
      <t>センエン</t>
    </rPh>
    <rPh sb="27" eb="29">
      <t>イチブ</t>
    </rPh>
    <rPh sb="35" eb="37">
      <t>センエン</t>
    </rPh>
    <phoneticPr fontId="4"/>
  </si>
  <si>
    <t>○海洋資源利用促進技術開発プログラム（▲417千円）の一部　（▲211千円）</t>
    <rPh sb="1" eb="3">
      <t>カイヨウ</t>
    </rPh>
    <rPh sb="3" eb="5">
      <t>シゲン</t>
    </rPh>
    <rPh sb="5" eb="7">
      <t>リヨウ</t>
    </rPh>
    <rPh sb="7" eb="9">
      <t>ソクシン</t>
    </rPh>
    <rPh sb="9" eb="11">
      <t>ギジュツ</t>
    </rPh>
    <rPh sb="11" eb="13">
      <t>カイハツ</t>
    </rPh>
    <rPh sb="23" eb="25">
      <t>センエン</t>
    </rPh>
    <rPh sb="27" eb="29">
      <t>イチブ</t>
    </rPh>
    <rPh sb="35" eb="37">
      <t>センエン</t>
    </rPh>
    <phoneticPr fontId="4"/>
  </si>
  <si>
    <t>原子力課</t>
    <rPh sb="0" eb="4">
      <t>ゲンシリョクカ</t>
    </rPh>
    <phoneticPr fontId="4"/>
  </si>
  <si>
    <t>学力向上のための基盤づくりに関する調査研究</t>
    <rPh sb="0" eb="2">
      <t>ガクリョク</t>
    </rPh>
    <rPh sb="2" eb="4">
      <t>コウジョウ</t>
    </rPh>
    <rPh sb="8" eb="10">
      <t>キバン</t>
    </rPh>
    <rPh sb="14" eb="15">
      <t>カン</t>
    </rPh>
    <rPh sb="17" eb="19">
      <t>チョウサ</t>
    </rPh>
    <rPh sb="19" eb="21">
      <t>ケンキュウ</t>
    </rPh>
    <phoneticPr fontId="4"/>
  </si>
  <si>
    <t>小・中・高等学校を通じた情報教育強化事業</t>
    <rPh sb="0" eb="1">
      <t>ショウ</t>
    </rPh>
    <rPh sb="2" eb="3">
      <t>チュウ</t>
    </rPh>
    <rPh sb="4" eb="6">
      <t>コウトウ</t>
    </rPh>
    <rPh sb="6" eb="8">
      <t>ガッコウ</t>
    </rPh>
    <rPh sb="9" eb="10">
      <t>ツウ</t>
    </rPh>
    <rPh sb="12" eb="14">
      <t>ジョウホウ</t>
    </rPh>
    <rPh sb="14" eb="16">
      <t>キョウイク</t>
    </rPh>
    <rPh sb="16" eb="18">
      <t>キョウカ</t>
    </rPh>
    <rPh sb="18" eb="20">
      <t>ジギョウ</t>
    </rPh>
    <phoneticPr fontId="12"/>
  </si>
  <si>
    <t>R1</t>
    <phoneticPr fontId="4"/>
  </si>
  <si>
    <t>R1</t>
    <phoneticPr fontId="4"/>
  </si>
  <si>
    <t>高等学校における教育の質確保・多様性への対応に関する調査研究</t>
    <phoneticPr fontId="4"/>
  </si>
  <si>
    <t>独立行政法人国立高等専門学校機構情報通信ネットワーク環境施設整備に必要な経費</t>
    <phoneticPr fontId="4"/>
  </si>
  <si>
    <t>○公立社会教育施設災害復旧事業　10,313,856千円</t>
    <rPh sb="26" eb="28">
      <t>センエン</t>
    </rPh>
    <phoneticPr fontId="4"/>
  </si>
  <si>
    <t>○中事項：大学院教育改革推進事業（7,751,612千円）の一部（0千円）</t>
    <rPh sb="1" eb="2">
      <t>チュウ</t>
    </rPh>
    <rPh sb="2" eb="4">
      <t>ジコウ</t>
    </rPh>
    <rPh sb="5" eb="7">
      <t>ダイガク</t>
    </rPh>
    <rPh sb="7" eb="8">
      <t>イン</t>
    </rPh>
    <rPh sb="8" eb="10">
      <t>キョウイク</t>
    </rPh>
    <rPh sb="10" eb="12">
      <t>カイカク</t>
    </rPh>
    <rPh sb="12" eb="14">
      <t>スイシン</t>
    </rPh>
    <rPh sb="14" eb="16">
      <t>ジギョウ</t>
    </rPh>
    <rPh sb="26" eb="28">
      <t>センエン</t>
    </rPh>
    <rPh sb="30" eb="32">
      <t>イチブ</t>
    </rPh>
    <rPh sb="34" eb="36">
      <t>センエン</t>
    </rPh>
    <phoneticPr fontId="4"/>
  </si>
  <si>
    <t>○中事項：大学院教育改革推進事業（7,751,612千円）</t>
    <rPh sb="1" eb="2">
      <t>チュウ</t>
    </rPh>
    <rPh sb="2" eb="4">
      <t>ジコウ</t>
    </rPh>
    <rPh sb="5" eb="7">
      <t>ダイガク</t>
    </rPh>
    <rPh sb="7" eb="8">
      <t>イン</t>
    </rPh>
    <rPh sb="8" eb="10">
      <t>キョウイク</t>
    </rPh>
    <rPh sb="10" eb="12">
      <t>カイカク</t>
    </rPh>
    <rPh sb="12" eb="14">
      <t>スイシン</t>
    </rPh>
    <rPh sb="14" eb="16">
      <t>ジギョウ</t>
    </rPh>
    <rPh sb="26" eb="28">
      <t>センエン</t>
    </rPh>
    <phoneticPr fontId="4"/>
  </si>
  <si>
    <t>○中事項：Society5.0に対応した高度技術人材育成事業（1,203,658千円）の一部（689,818千円）</t>
    <rPh sb="1" eb="2">
      <t>チュウ</t>
    </rPh>
    <rPh sb="2" eb="4">
      <t>ジコウ</t>
    </rPh>
    <rPh sb="16" eb="18">
      <t>タイオウ</t>
    </rPh>
    <rPh sb="20" eb="22">
      <t>コウド</t>
    </rPh>
    <rPh sb="22" eb="24">
      <t>ギジュツ</t>
    </rPh>
    <rPh sb="24" eb="26">
      <t>ジンザイ</t>
    </rPh>
    <rPh sb="26" eb="28">
      <t>イクセイ</t>
    </rPh>
    <rPh sb="28" eb="30">
      <t>ジギョウ</t>
    </rPh>
    <rPh sb="40" eb="42">
      <t>センエン</t>
    </rPh>
    <rPh sb="44" eb="46">
      <t>イチブ</t>
    </rPh>
    <rPh sb="54" eb="56">
      <t>センエン</t>
    </rPh>
    <phoneticPr fontId="4"/>
  </si>
  <si>
    <t>○中事項：Society5.0に対応した高度技術人材育成事業（1,203,658千円）の一部（513,840千円）</t>
    <rPh sb="1" eb="2">
      <t>チュウ</t>
    </rPh>
    <rPh sb="2" eb="4">
      <t>ジコウ</t>
    </rPh>
    <rPh sb="16" eb="18">
      <t>タイオウ</t>
    </rPh>
    <rPh sb="20" eb="22">
      <t>コウド</t>
    </rPh>
    <rPh sb="22" eb="24">
      <t>ギジュツ</t>
    </rPh>
    <rPh sb="24" eb="26">
      <t>ジンザイ</t>
    </rPh>
    <rPh sb="26" eb="28">
      <t>イクセイ</t>
    </rPh>
    <rPh sb="28" eb="30">
      <t>ジギョウ</t>
    </rPh>
    <rPh sb="40" eb="42">
      <t>センエン</t>
    </rPh>
    <rPh sb="44" eb="46">
      <t>イチブ</t>
    </rPh>
    <rPh sb="54" eb="56">
      <t>センエン</t>
    </rPh>
    <phoneticPr fontId="4"/>
  </si>
  <si>
    <t>○先進的医療イノベーション人材養成事業（1,075,056千円）のうち（703,593千円）</t>
    <rPh sb="29" eb="31">
      <t>センエン</t>
    </rPh>
    <rPh sb="43" eb="45">
      <t>センエン</t>
    </rPh>
    <phoneticPr fontId="4"/>
  </si>
  <si>
    <t>○先進的医療イノベーション人材養成事業（1,075,056千円）のうち（169,896千円）</t>
    <rPh sb="29" eb="31">
      <t>センエン</t>
    </rPh>
    <rPh sb="43" eb="45">
      <t>センエン</t>
    </rPh>
    <phoneticPr fontId="4"/>
  </si>
  <si>
    <t>○高等教育改革の総合的な推進　23,750千円
○大学改革の推進等　10,116千円
○専門教育の振興等　10,336千円
○医療関連教育の改善充実　7,842千円
○学生生活支援の充実等　5,056千円
○国立大学法人の運営支援　12,538千円
○高等教育負担軽減の推進　6,400千円</t>
    <rPh sb="59" eb="61">
      <t>センエン</t>
    </rPh>
    <rPh sb="65" eb="67">
      <t>カンレン</t>
    </rPh>
    <rPh sb="126" eb="128">
      <t>コウトウ</t>
    </rPh>
    <rPh sb="128" eb="130">
      <t>キョウイク</t>
    </rPh>
    <rPh sb="130" eb="132">
      <t>フタン</t>
    </rPh>
    <rPh sb="132" eb="134">
      <t>ケイゲン</t>
    </rPh>
    <rPh sb="135" eb="137">
      <t>スイシン</t>
    </rPh>
    <rPh sb="143" eb="145">
      <t>センエン</t>
    </rPh>
    <phoneticPr fontId="4"/>
  </si>
  <si>
    <t>○高等教育負担軽減の推進（325,792千円）のうち（310,392千円）</t>
    <rPh sb="20" eb="22">
      <t>センエン</t>
    </rPh>
    <rPh sb="34" eb="36">
      <t>センエン</t>
    </rPh>
    <phoneticPr fontId="4"/>
  </si>
  <si>
    <t>○高等教育負担軽減の推進（325,792千円）のうち（9,000千円）</t>
    <rPh sb="20" eb="22">
      <t>センエン</t>
    </rPh>
    <rPh sb="32" eb="34">
      <t>センエン</t>
    </rPh>
    <phoneticPr fontId="4"/>
  </si>
  <si>
    <t>○国公私立大学を通じた大学教育改革の支援の充実
（1,372,107千円）のうち（319,404千円）</t>
    <rPh sb="34" eb="36">
      <t>センエン</t>
    </rPh>
    <rPh sb="48" eb="50">
      <t>センエン</t>
    </rPh>
    <phoneticPr fontId="4"/>
  </si>
  <si>
    <t>○国公私立大学を通じた大学教育改革の支援の充実
（1,372,107千円）のうち（61,296千円）</t>
    <rPh sb="34" eb="36">
      <t>センエン</t>
    </rPh>
    <rPh sb="47" eb="49">
      <t>センエン</t>
    </rPh>
    <phoneticPr fontId="4"/>
  </si>
  <si>
    <t>○国公私立大学を通じた大学教育改革の支援の充実
（1,372,107千円）のうち（89,879千円）</t>
    <rPh sb="34" eb="36">
      <t>センエン</t>
    </rPh>
    <rPh sb="47" eb="49">
      <t>センエン</t>
    </rPh>
    <phoneticPr fontId="4"/>
  </si>
  <si>
    <t>○国公私立大学を通じた大学教育改革の支援の充実
（1,372,107千円）のうち（0千円）</t>
    <rPh sb="34" eb="36">
      <t>センエン</t>
    </rPh>
    <rPh sb="42" eb="44">
      <t>センエン</t>
    </rPh>
    <phoneticPr fontId="4"/>
  </si>
  <si>
    <t>○国公私立大学を通じた大学教育改革の支援の充実
（1,372,107千円）のうち（65,613千円）</t>
    <rPh sb="34" eb="36">
      <t>センエン</t>
    </rPh>
    <rPh sb="47" eb="49">
      <t>センエン</t>
    </rPh>
    <phoneticPr fontId="4"/>
  </si>
  <si>
    <t>○国公私立大学を通じた大学教育改革の支援の充実
（1,372,107千円）のうち（108,939千円）</t>
    <rPh sb="34" eb="36">
      <t>センエン</t>
    </rPh>
    <rPh sb="48" eb="50">
      <t>センエン</t>
    </rPh>
    <phoneticPr fontId="4"/>
  </si>
  <si>
    <t>○国公私立大学を通じた大学教育改革の支援の充実
（1,372,107千円）のうち（57,513千円）</t>
    <rPh sb="34" eb="36">
      <t>センエン</t>
    </rPh>
    <rPh sb="47" eb="49">
      <t>センエン</t>
    </rPh>
    <phoneticPr fontId="4"/>
  </si>
  <si>
    <t>○国際化拠点整備事業（4,500,635千円）の一部（1,197,733千円）</t>
    <rPh sb="1" eb="4">
      <t>コクサイカ</t>
    </rPh>
    <rPh sb="4" eb="6">
      <t>キョテン</t>
    </rPh>
    <rPh sb="6" eb="8">
      <t>セイビ</t>
    </rPh>
    <rPh sb="8" eb="10">
      <t>ジギョウ</t>
    </rPh>
    <rPh sb="20" eb="22">
      <t>センエン</t>
    </rPh>
    <rPh sb="24" eb="26">
      <t>イチブ</t>
    </rPh>
    <rPh sb="36" eb="38">
      <t>センエン</t>
    </rPh>
    <phoneticPr fontId="4"/>
  </si>
  <si>
    <t>○国際化拠点整備事業（4,500,635千円）の一部（3,302,902千円）</t>
    <rPh sb="1" eb="4">
      <t>コクサイカ</t>
    </rPh>
    <rPh sb="4" eb="6">
      <t>キョテン</t>
    </rPh>
    <rPh sb="6" eb="8">
      <t>セイビ</t>
    </rPh>
    <rPh sb="8" eb="10">
      <t>ジギョウ</t>
    </rPh>
    <rPh sb="20" eb="22">
      <t>センエン</t>
    </rPh>
    <rPh sb="24" eb="26">
      <t>イチブ</t>
    </rPh>
    <rPh sb="36" eb="38">
      <t>センエン</t>
    </rPh>
    <phoneticPr fontId="4"/>
  </si>
  <si>
    <t>○産学官連携の推進及び地域科学技術の振興に関する事業の推進（▲51千円）</t>
    <rPh sb="33" eb="35">
      <t>センエン</t>
    </rPh>
    <phoneticPr fontId="4"/>
  </si>
  <si>
    <t>H27</t>
    <phoneticPr fontId="4"/>
  </si>
  <si>
    <t>持続可能開発目標達成支援事業</t>
    <rPh sb="0" eb="2">
      <t>ジゾク</t>
    </rPh>
    <rPh sb="2" eb="4">
      <t>カノウ</t>
    </rPh>
    <rPh sb="4" eb="6">
      <t>カイハツ</t>
    </rPh>
    <rPh sb="6" eb="8">
      <t>モクヒョウ</t>
    </rPh>
    <rPh sb="8" eb="10">
      <t>タッセイ</t>
    </rPh>
    <rPh sb="10" eb="12">
      <t>シエン</t>
    </rPh>
    <rPh sb="12" eb="14">
      <t>ジギョウ</t>
    </rPh>
    <phoneticPr fontId="4"/>
  </si>
  <si>
    <t>科学技術・学術戦略官（国際担当）付</t>
    <rPh sb="0" eb="2">
      <t>カガク</t>
    </rPh>
    <rPh sb="2" eb="4">
      <t>ギジュツ</t>
    </rPh>
    <rPh sb="5" eb="7">
      <t>ガクジュツ</t>
    </rPh>
    <rPh sb="7" eb="9">
      <t>センリャク</t>
    </rPh>
    <rPh sb="9" eb="10">
      <t>カン</t>
    </rPh>
    <rPh sb="11" eb="13">
      <t>コクサイ</t>
    </rPh>
    <rPh sb="13" eb="15">
      <t>タントウ</t>
    </rPh>
    <rPh sb="16" eb="17">
      <t>ツキ</t>
    </rPh>
    <phoneticPr fontId="4"/>
  </si>
  <si>
    <t>新31</t>
    <rPh sb="0" eb="1">
      <t>シン</t>
    </rPh>
    <phoneticPr fontId="4"/>
  </si>
  <si>
    <t>○科学技術に関する人材の育成・活躍促進（▲413千円</t>
    <phoneticPr fontId="4"/>
  </si>
  <si>
    <t>○科学技術に関する人材の育成・活躍促進（4,069,809千円）のうち一部
○リサーチ・アドミニストレーターに係る質保証制度の構築（53,053千円）のうち一部</t>
    <rPh sb="29" eb="31">
      <t>センエン</t>
    </rPh>
    <rPh sb="35" eb="37">
      <t>イチブ</t>
    </rPh>
    <rPh sb="72" eb="74">
      <t>センエン</t>
    </rPh>
    <rPh sb="78" eb="80">
      <t>イチブ</t>
    </rPh>
    <phoneticPr fontId="4"/>
  </si>
  <si>
    <t>研究開発基盤課</t>
    <phoneticPr fontId="4"/>
  </si>
  <si>
    <t>独立行政法人国立高等専門学校機構の教育研究設備の整備</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4"/>
  </si>
  <si>
    <t>(項)高等教育振興費
　　独立行政法人国立高等専門学校機構施設整備費
(大事項)大学等における教育改革に必要な経費
　　独立行政法人国立高等専門学校機構施設整備に必要な経費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8">
      <t>ダイジ</t>
    </rPh>
    <rPh sb="38" eb="39">
      <t>コウ</t>
    </rPh>
    <rPh sb="60" eb="62">
      <t>ドクリツ</t>
    </rPh>
    <rPh sb="62" eb="64">
      <t>ギョウセイ</t>
    </rPh>
    <rPh sb="64" eb="66">
      <t>ホウジン</t>
    </rPh>
    <rPh sb="66" eb="68">
      <t>コクリツ</t>
    </rPh>
    <rPh sb="68" eb="70">
      <t>コウトウ</t>
    </rPh>
    <rPh sb="70" eb="72">
      <t>センモン</t>
    </rPh>
    <rPh sb="72" eb="74">
      <t>ガッコウ</t>
    </rPh>
    <rPh sb="74" eb="76">
      <t>キコウ</t>
    </rPh>
    <rPh sb="76" eb="78">
      <t>シセツ</t>
    </rPh>
    <rPh sb="78" eb="80">
      <t>セイビ</t>
    </rPh>
    <rPh sb="81" eb="83">
      <t>ヒツヨウ</t>
    </rPh>
    <rPh sb="84" eb="86">
      <t>ケイヒ</t>
    </rPh>
    <phoneticPr fontId="4"/>
  </si>
  <si>
    <t>○独立行政法人国立高等専門学校機構情報通信ネットワーク環境施設整備に必要な経費（330,000千円）</t>
    <rPh sb="47" eb="49">
      <t>センエン</t>
    </rPh>
    <phoneticPr fontId="4"/>
  </si>
  <si>
    <t>○独立行政法人国立高等専門学校機構の教育研究設備の整備（2,973,756千円）
○独立行政法人国立高等専門学校機構設備整備に必要な経費（1,038,538千円）</t>
    <rPh sb="78" eb="80">
      <t>センエン</t>
    </rPh>
    <phoneticPr fontId="4"/>
  </si>
  <si>
    <t>○国立大学法人等設備の整備（3,000,672千円）
○国立大学基盤強化促進費（1,502,134千円）
○ＧＩＧＡスクールネットワーク構想（国立）2,278,995千円</t>
    <rPh sb="23" eb="25">
      <t>センエン</t>
    </rPh>
    <rPh sb="49" eb="51">
      <t>センエン</t>
    </rPh>
    <phoneticPr fontId="4"/>
  </si>
  <si>
    <t>【旧】（～令和元年度）
(項)初等中等教育振興費
(大事項)確かな学力の育成に必要な経費
【新】(令和２年度～)
(項)初等中等教育振興費
(大事項)確かな学力の育成に必要な経費
　　　　情報通信技術を活用した教育の推進に必要な経費</t>
    <rPh sb="5" eb="7">
      <t>レイワ</t>
    </rPh>
    <rPh sb="7" eb="8">
      <t>モト</t>
    </rPh>
    <rPh sb="47" eb="48">
      <t>シン</t>
    </rPh>
    <rPh sb="50" eb="52">
      <t>レイワ</t>
    </rPh>
    <rPh sb="53" eb="55">
      <t>ネンド</t>
    </rPh>
    <phoneticPr fontId="4"/>
  </si>
  <si>
    <t>(項)高等教育振興費
　　国立大学法人施設整備費
(大事項)大学等における教育改革に必要な経費
　　　　大学における教育研究拠点の形成等に必要な経費
　　　　国立大学法人研究施設整備に必要な経費
      　国立大学法人施設整備に必要な経費</t>
    <rPh sb="1" eb="2">
      <t>コウ</t>
    </rPh>
    <rPh sb="3" eb="5">
      <t>コウトウ</t>
    </rPh>
    <rPh sb="5" eb="7">
      <t>キョウイク</t>
    </rPh>
    <rPh sb="7" eb="10">
      <t>シンコウヒ</t>
    </rPh>
    <rPh sb="13" eb="15">
      <t>コクリツ</t>
    </rPh>
    <rPh sb="15" eb="17">
      <t>ダイガク</t>
    </rPh>
    <rPh sb="17" eb="19">
      <t>ホウジン</t>
    </rPh>
    <rPh sb="19" eb="21">
      <t>シセツ</t>
    </rPh>
    <rPh sb="21" eb="24">
      <t>セイビヒ</t>
    </rPh>
    <rPh sb="26" eb="28">
      <t>ダイジ</t>
    </rPh>
    <rPh sb="28" eb="29">
      <t>コウ</t>
    </rPh>
    <rPh sb="30" eb="32">
      <t>ダイガク</t>
    </rPh>
    <rPh sb="32" eb="33">
      <t>トウ</t>
    </rPh>
    <rPh sb="37" eb="39">
      <t>キョウイク</t>
    </rPh>
    <rPh sb="39" eb="41">
      <t>カイカク</t>
    </rPh>
    <rPh sb="42" eb="44">
      <t>ヒツヨウ</t>
    </rPh>
    <rPh sb="45" eb="47">
      <t>ケイヒ</t>
    </rPh>
    <rPh sb="52" eb="54">
      <t>ダイガク</t>
    </rPh>
    <rPh sb="58" eb="60">
      <t>キョウイク</t>
    </rPh>
    <rPh sb="60" eb="62">
      <t>ケンキュウ</t>
    </rPh>
    <rPh sb="62" eb="64">
      <t>キョテン</t>
    </rPh>
    <rPh sb="65" eb="67">
      <t>ケイセイ</t>
    </rPh>
    <rPh sb="67" eb="68">
      <t>トウ</t>
    </rPh>
    <rPh sb="69" eb="71">
      <t>ヒツヨウ</t>
    </rPh>
    <rPh sb="72" eb="74">
      <t>ケイヒ</t>
    </rPh>
    <rPh sb="79" eb="81">
      <t>コクリツ</t>
    </rPh>
    <rPh sb="81" eb="83">
      <t>ダイガク</t>
    </rPh>
    <rPh sb="83" eb="85">
      <t>ホウジン</t>
    </rPh>
    <rPh sb="85" eb="87">
      <t>ケンキュウ</t>
    </rPh>
    <rPh sb="87" eb="89">
      <t>シセツ</t>
    </rPh>
    <rPh sb="89" eb="91">
      <t>セイビ</t>
    </rPh>
    <rPh sb="92" eb="94">
      <t>ヒツヨウ</t>
    </rPh>
    <rPh sb="95" eb="97">
      <t>ケイヒ</t>
    </rPh>
    <rPh sb="105" eb="111">
      <t>コクリツダイガクホウジン</t>
    </rPh>
    <rPh sb="111" eb="113">
      <t>シセツ</t>
    </rPh>
    <rPh sb="113" eb="115">
      <t>セイビ</t>
    </rPh>
    <rPh sb="116" eb="118">
      <t>ヒツヨウ</t>
    </rPh>
    <rPh sb="119" eb="121">
      <t>ケイヒ</t>
    </rPh>
    <phoneticPr fontId="4"/>
  </si>
  <si>
    <t>研究開発戦略官（核燃料サイクル・廃止措置担当）付</t>
    <rPh sb="0" eb="2">
      <t>ケンキュウ</t>
    </rPh>
    <rPh sb="2" eb="4">
      <t>カイハツ</t>
    </rPh>
    <rPh sb="4" eb="6">
      <t>センリャク</t>
    </rPh>
    <rPh sb="6" eb="7">
      <t>カン</t>
    </rPh>
    <rPh sb="8" eb="11">
      <t>カクネンリョウ</t>
    </rPh>
    <rPh sb="16" eb="18">
      <t>ハイシ</t>
    </rPh>
    <rPh sb="18" eb="20">
      <t>ソチ</t>
    </rPh>
    <rPh sb="20" eb="22">
      <t>タントウ</t>
    </rPh>
    <rPh sb="23" eb="24">
      <t>ツキ</t>
    </rPh>
    <phoneticPr fontId="4"/>
  </si>
  <si>
    <t>日本映画の創造・振興プラン</t>
    <rPh sb="8" eb="10">
      <t>シンコウ</t>
    </rPh>
    <phoneticPr fontId="4"/>
  </si>
  <si>
    <t>R2</t>
    <phoneticPr fontId="4"/>
  </si>
  <si>
    <t>新学習指導要領の着実な実施に向けた取組の推進</t>
    <rPh sb="0" eb="1">
      <t>シン</t>
    </rPh>
    <rPh sb="1" eb="3">
      <t>ガクシュウ</t>
    </rPh>
    <rPh sb="3" eb="5">
      <t>シドウ</t>
    </rPh>
    <rPh sb="5" eb="7">
      <t>ヨウリョウ</t>
    </rPh>
    <rPh sb="8" eb="10">
      <t>チャクジツ</t>
    </rPh>
    <rPh sb="11" eb="13">
      <t>ジッシ</t>
    </rPh>
    <rPh sb="14" eb="15">
      <t>ム</t>
    </rPh>
    <rPh sb="17" eb="18">
      <t>ト</t>
    </rPh>
    <rPh sb="18" eb="19">
      <t>ク</t>
    </rPh>
    <rPh sb="20" eb="22">
      <t>スイシン</t>
    </rPh>
    <phoneticPr fontId="12"/>
  </si>
  <si>
    <t>○公立学校施設費　116,479,242千円
○公立文教施設事務経費　195,976千円の一部（190,818千円）</t>
    <rPh sb="1" eb="3">
      <t>コウリツ</t>
    </rPh>
    <rPh sb="3" eb="5">
      <t>ガッコウ</t>
    </rPh>
    <rPh sb="5" eb="7">
      <t>シセツ</t>
    </rPh>
    <rPh sb="7" eb="8">
      <t>ヒ</t>
    </rPh>
    <rPh sb="20" eb="22">
      <t>センエン</t>
    </rPh>
    <rPh sb="55" eb="57">
      <t>センエン</t>
    </rPh>
    <phoneticPr fontId="4"/>
  </si>
  <si>
    <t>○公立学校施設災害復旧費　523,064千円
○公立文教施設事務経費　195,976千円の一部（5,158千円）</t>
    <rPh sb="1" eb="3">
      <t>コウリツ</t>
    </rPh>
    <rPh sb="3" eb="5">
      <t>ガッコウ</t>
    </rPh>
    <rPh sb="5" eb="7">
      <t>シセツ</t>
    </rPh>
    <rPh sb="7" eb="9">
      <t>サイガイ</t>
    </rPh>
    <rPh sb="9" eb="11">
      <t>フッキュウ</t>
    </rPh>
    <rPh sb="11" eb="12">
      <t>ヒ</t>
    </rPh>
    <rPh sb="20" eb="22">
      <t>センエン</t>
    </rPh>
    <phoneticPr fontId="4"/>
  </si>
  <si>
    <t>○国立大学法人施設整備費必要な経費‐文教施設費（16,390,475千円）
○国立大学法人研究施設整備費に必要な経費-文教施設費（243,130千円）
○高専機構施設整備費に必要な経費（15,972,556千円）</t>
    <rPh sb="1" eb="3">
      <t>コクリツ</t>
    </rPh>
    <rPh sb="3" eb="5">
      <t>ダイガク</t>
    </rPh>
    <rPh sb="5" eb="7">
      <t>ホウジン</t>
    </rPh>
    <rPh sb="7" eb="9">
      <t>シセツ</t>
    </rPh>
    <rPh sb="9" eb="12">
      <t>セイビヒ</t>
    </rPh>
    <rPh sb="12" eb="14">
      <t>ヒツヨウ</t>
    </rPh>
    <rPh sb="15" eb="17">
      <t>ケイヒ</t>
    </rPh>
    <rPh sb="18" eb="20">
      <t>ブンキョウ</t>
    </rPh>
    <rPh sb="20" eb="22">
      <t>シセツ</t>
    </rPh>
    <rPh sb="22" eb="23">
      <t>ヒ</t>
    </rPh>
    <rPh sb="34" eb="36">
      <t>センエン</t>
    </rPh>
    <rPh sb="39" eb="41">
      <t>コクリツ</t>
    </rPh>
    <rPh sb="41" eb="43">
      <t>ダイガク</t>
    </rPh>
    <rPh sb="43" eb="45">
      <t>ホウジン</t>
    </rPh>
    <rPh sb="45" eb="47">
      <t>ケンキュウ</t>
    </rPh>
    <rPh sb="47" eb="49">
      <t>シセツ</t>
    </rPh>
    <rPh sb="49" eb="52">
      <t>セイビヒ</t>
    </rPh>
    <rPh sb="53" eb="55">
      <t>ヒツヨウ</t>
    </rPh>
    <rPh sb="56" eb="58">
      <t>ケイヒ</t>
    </rPh>
    <rPh sb="59" eb="61">
      <t>ブンキョウ</t>
    </rPh>
    <rPh sb="61" eb="63">
      <t>シセツ</t>
    </rPh>
    <rPh sb="63" eb="64">
      <t>ヒ</t>
    </rPh>
    <rPh sb="72" eb="74">
      <t>センエン</t>
    </rPh>
    <rPh sb="77" eb="79">
      <t>コウセン</t>
    </rPh>
    <rPh sb="79" eb="81">
      <t>キコウ</t>
    </rPh>
    <rPh sb="81" eb="83">
      <t>シセツ</t>
    </rPh>
    <rPh sb="83" eb="86">
      <t>セイビヒ</t>
    </rPh>
    <rPh sb="87" eb="89">
      <t>ヒツヨウ</t>
    </rPh>
    <rPh sb="90" eb="92">
      <t>ケイヒ</t>
    </rPh>
    <rPh sb="103" eb="105">
      <t>センエン</t>
    </rPh>
    <phoneticPr fontId="4"/>
  </si>
  <si>
    <t>383
新32-0022に統合</t>
    <rPh sb="4" eb="5">
      <t>シン</t>
    </rPh>
    <rPh sb="13" eb="15">
      <t>トウゴウ</t>
    </rPh>
    <phoneticPr fontId="4"/>
  </si>
  <si>
    <t>385
新32-0022に統合</t>
    <phoneticPr fontId="4"/>
  </si>
  <si>
    <t>地域における小学校就学前の子供を対象とした多様な集団活動等への支援の在り方に関する調査事業</t>
    <rPh sb="43" eb="45">
      <t>ジギョウ</t>
    </rPh>
    <phoneticPr fontId="4"/>
  </si>
  <si>
    <t>原研運営費交付金（エネ特分）△1</t>
    <rPh sb="0" eb="2">
      <t>ゲンケン</t>
    </rPh>
    <rPh sb="2" eb="5">
      <t>ウンエイヒ</t>
    </rPh>
    <rPh sb="5" eb="8">
      <t>コウフキン</t>
    </rPh>
    <rPh sb="11" eb="12">
      <t>トク</t>
    </rPh>
    <rPh sb="12" eb="13">
      <t>ブン</t>
    </rPh>
    <phoneticPr fontId="4"/>
  </si>
  <si>
    <t>R1</t>
    <phoneticPr fontId="4"/>
  </si>
  <si>
    <t>国立大学法人施設整備（大型特別機械整備費等（最先端等））【事業番号0154】の再掲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6"/>
  </si>
  <si>
    <t>国立大学法人船舶建造に必要な経費【事業番号0150】の再掲</t>
    <phoneticPr fontId="4"/>
  </si>
  <si>
    <t>国立研究開発法人科学技術振興機構運営費交付金に必要な経費【事業番号0175】の再掲</t>
    <rPh sb="0" eb="6">
      <t>コクリツケンキュウカイハツ</t>
    </rPh>
    <rPh sb="6" eb="8">
      <t>ホウジン</t>
    </rPh>
    <rPh sb="26" eb="28">
      <t>ケイヒ</t>
    </rPh>
    <phoneticPr fontId="16"/>
  </si>
  <si>
    <t>国立研究開発法人科学技術振興機構施設整備に必要な経費【事業番号0176】の再掲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6"/>
  </si>
  <si>
    <t>独立行政法人日本学術振興会運営費交付金に必要な経費【事業番号0185】の再掲</t>
    <rPh sb="24" eb="25">
      <t>ヒ</t>
    </rPh>
    <phoneticPr fontId="16"/>
  </si>
  <si>
    <t>国立大学法人の運営に必要な経費【事業番号0151】の再掲</t>
    <phoneticPr fontId="4"/>
  </si>
  <si>
    <t>国立研究開発法人理化学研究所運営費交付金に必要な経費【事業番号0177】の再掲</t>
    <phoneticPr fontId="4"/>
  </si>
  <si>
    <t>国立研究開発法人理化学研究所施設整備に必要な経費【事業番号0178】の再掲</t>
    <phoneticPr fontId="4"/>
  </si>
  <si>
    <t>国立研究開発法人量子科学技術研究開発機構施設整備に必要な経費【事業番号0229】の再掲</t>
    <rPh sb="8" eb="10">
      <t>リョウシ</t>
    </rPh>
    <rPh sb="10" eb="12">
      <t>カガク</t>
    </rPh>
    <rPh sb="12" eb="14">
      <t>ギジュツ</t>
    </rPh>
    <rPh sb="14" eb="16">
      <t>ケンキュウ</t>
    </rPh>
    <rPh sb="16" eb="18">
      <t>カイハツ</t>
    </rPh>
    <rPh sb="18" eb="20">
      <t>キコウ</t>
    </rPh>
    <rPh sb="28" eb="30">
      <t>ケイヒ</t>
    </rPh>
    <phoneticPr fontId="16"/>
  </si>
  <si>
    <t>国立研究開発法人量子科学技術研究開発機構運営費交付金に必要な経費【事業番号0228】の再掲</t>
    <phoneticPr fontId="4"/>
  </si>
  <si>
    <t>公立学校施設災害復旧費【事業番号0099】の再掲</t>
    <phoneticPr fontId="4"/>
  </si>
  <si>
    <t>公立学校施設整備費【事業番号0098】の再掲</t>
    <phoneticPr fontId="4"/>
  </si>
  <si>
    <t>独立行政法人日本学生支援機構運営費交付金に必要な経費【事業番号0157】の再掲</t>
    <rPh sb="24" eb="26">
      <t>ケイヒ</t>
    </rPh>
    <phoneticPr fontId="16"/>
  </si>
  <si>
    <t>独立行政法人国立高等専門学校機構情報通信ネットワーク環境施設整備に必要な経費【事業番号0149】の再掲</t>
    <rPh sb="39" eb="41">
      <t>ジギョウ</t>
    </rPh>
    <rPh sb="41" eb="43">
      <t>バンゴウ</t>
    </rPh>
    <rPh sb="49" eb="51">
      <t>サイケイ</t>
    </rPh>
    <phoneticPr fontId="4"/>
  </si>
  <si>
    <t>独立行政法人日本学生支援機構施設整備に必要な経費【事業番号0158】の再掲</t>
    <rPh sb="14" eb="16">
      <t>シセツ</t>
    </rPh>
    <rPh sb="16" eb="18">
      <t>セイビ</t>
    </rPh>
    <rPh sb="22" eb="24">
      <t>ケイヒ</t>
    </rPh>
    <phoneticPr fontId="16"/>
  </si>
  <si>
    <t>R6</t>
    <phoneticPr fontId="4"/>
  </si>
  <si>
    <t>○国際原子力人材イニシアティブ（228,569千円）
○原子力研究開発の中核的施設の共用の推進（50,000千円）</t>
    <rPh sb="1" eb="3">
      <t>コクサイ</t>
    </rPh>
    <rPh sb="3" eb="6">
      <t>ゲンシリョク</t>
    </rPh>
    <rPh sb="6" eb="8">
      <t>ジンザイ</t>
    </rPh>
    <rPh sb="54" eb="56">
      <t>センエン</t>
    </rPh>
    <phoneticPr fontId="4"/>
  </si>
  <si>
    <t>研究開発基盤課</t>
    <rPh sb="0" eb="2">
      <t>ケンキュウ</t>
    </rPh>
    <rPh sb="2" eb="4">
      <t>カイハツ</t>
    </rPh>
    <rPh sb="4" eb="6">
      <t>キバン</t>
    </rPh>
    <rPh sb="6" eb="7">
      <t>カ</t>
    </rPh>
    <phoneticPr fontId="4"/>
  </si>
  <si>
    <t>高等教育の修学支援の着実な実施（無利子奨学金）</t>
  </si>
  <si>
    <t>平成２９年度対象</t>
    <phoneticPr fontId="4"/>
  </si>
  <si>
    <t>1億円以上事業数</t>
    <rPh sb="1" eb="3">
      <t>オクエン</t>
    </rPh>
    <rPh sb="3" eb="5">
      <t>イジョウ</t>
    </rPh>
    <rPh sb="5" eb="7">
      <t>ジギョウ</t>
    </rPh>
    <rPh sb="7" eb="8">
      <t>スウ</t>
    </rPh>
    <phoneticPr fontId="4"/>
  </si>
  <si>
    <t>平成３１年度（令和元年度）レビューシート番号</t>
    <rPh sb="0" eb="2">
      <t>ヘイセイ</t>
    </rPh>
    <rPh sb="4" eb="6">
      <t>ネンド</t>
    </rPh>
    <rPh sb="7" eb="9">
      <t>レイワ</t>
    </rPh>
    <rPh sb="9" eb="11">
      <t>ガンネン</t>
    </rPh>
    <rPh sb="11" eb="12">
      <t>ド</t>
    </rPh>
    <rPh sb="20" eb="22">
      <t>バンゴウ</t>
    </rPh>
    <phoneticPr fontId="4"/>
  </si>
  <si>
    <t>全国一斉休業からの学校再開支援等</t>
    <rPh sb="0" eb="2">
      <t>ゼンコク</t>
    </rPh>
    <rPh sb="2" eb="4">
      <t>イッセイ</t>
    </rPh>
    <rPh sb="4" eb="6">
      <t>キュウギョウ</t>
    </rPh>
    <rPh sb="9" eb="11">
      <t>ガッコウ</t>
    </rPh>
    <rPh sb="11" eb="13">
      <t>サイカイ</t>
    </rPh>
    <rPh sb="13" eb="15">
      <t>シエン</t>
    </rPh>
    <rPh sb="15" eb="16">
      <t>トウ</t>
    </rPh>
    <phoneticPr fontId="4"/>
  </si>
  <si>
    <t>(項)初等中等教育振興費
(大事項)健やかな体の育成に必要な経費</t>
    <rPh sb="1" eb="2">
      <t>コウ</t>
    </rPh>
    <rPh sb="14" eb="15">
      <t>ダイ</t>
    </rPh>
    <rPh sb="15" eb="17">
      <t>ジコウ</t>
    </rPh>
    <rPh sb="18" eb="19">
      <t>スコ</t>
    </rPh>
    <rPh sb="22" eb="23">
      <t>カラダ</t>
    </rPh>
    <rPh sb="24" eb="26">
      <t>イクセイ</t>
    </rPh>
    <rPh sb="27" eb="29">
      <t>ヒツヨウ</t>
    </rPh>
    <rPh sb="30" eb="32">
      <t>ケイヒ</t>
    </rPh>
    <phoneticPr fontId="4"/>
  </si>
  <si>
    <t>施策名：2-3 健やかな体の育成</t>
    <phoneticPr fontId="4"/>
  </si>
  <si>
    <t>施策名：12-1 文化芸術の創造・発展・継承と教育の充実</t>
    <phoneticPr fontId="4"/>
  </si>
  <si>
    <t>(項)文化振興費
(大事項)芸術文化等の振興に必要な経費</t>
    <rPh sb="1" eb="2">
      <t>コウ</t>
    </rPh>
    <rPh sb="10" eb="11">
      <t>ダイ</t>
    </rPh>
    <rPh sb="11" eb="13">
      <t>ジコウ</t>
    </rPh>
    <phoneticPr fontId="4"/>
  </si>
  <si>
    <t>○</t>
    <phoneticPr fontId="4"/>
  </si>
  <si>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rPh sb="18" eb="19">
      <t>トウ</t>
    </rPh>
    <rPh sb="25" eb="27">
      <t>カイカク</t>
    </rPh>
    <phoneticPr fontId="4"/>
  </si>
  <si>
    <t>2年度1号補正 126百万円</t>
    <rPh sb="4" eb="5">
      <t>ゴウ</t>
    </rPh>
    <phoneticPr fontId="4"/>
  </si>
  <si>
    <t>2年度1号補正 1,317百万円</t>
    <rPh sb="4" eb="5">
      <t>ゴウ</t>
    </rPh>
    <phoneticPr fontId="4"/>
  </si>
  <si>
    <t>大学等における遠隔授業の環境構築の加速による学修機会の確保</t>
    <phoneticPr fontId="4"/>
  </si>
  <si>
    <t>スポーツによる地域活性化推進事業（地域スポーツコミッションの活動再開支援事業）</t>
    <phoneticPr fontId="5"/>
  </si>
  <si>
    <t>全国規模のスポーツリーグ又は大会の主催団体補助</t>
    <phoneticPr fontId="5"/>
  </si>
  <si>
    <t>文化施設の感染防止等対策事業</t>
    <phoneticPr fontId="4"/>
  </si>
  <si>
    <t>アートキャラバン</t>
    <phoneticPr fontId="4"/>
  </si>
  <si>
    <t>2年度1号補正 1,080百万円</t>
    <rPh sb="4" eb="5">
      <t>ゴウ</t>
    </rPh>
    <phoneticPr fontId="4"/>
  </si>
  <si>
    <t>(項)高等教育振興費
(大事項)大学における教育研究拠点の形成等に必要な経費
(項)私立学校振興費
(大事項)私立大学等における研究の推進等に必要な経費</t>
    <rPh sb="1" eb="2">
      <t>コウ</t>
    </rPh>
    <rPh sb="3" eb="5">
      <t>コウトウ</t>
    </rPh>
    <rPh sb="5" eb="7">
      <t>キョウイク</t>
    </rPh>
    <rPh sb="7" eb="9">
      <t>シンコウ</t>
    </rPh>
    <rPh sb="9" eb="10">
      <t>ヒ</t>
    </rPh>
    <rPh sb="12" eb="13">
      <t>ダイ</t>
    </rPh>
    <rPh sb="13" eb="15">
      <t>ジコウ</t>
    </rPh>
    <rPh sb="40" eb="41">
      <t>コウ</t>
    </rPh>
    <rPh sb="51" eb="52">
      <t>ダイ</t>
    </rPh>
    <rPh sb="52" eb="54">
      <t>ジコウ</t>
    </rPh>
    <phoneticPr fontId="4"/>
  </si>
  <si>
    <t>文化芸術・スポーツ活動の継続支援</t>
    <rPh sb="14" eb="16">
      <t>シエン</t>
    </rPh>
    <phoneticPr fontId="4"/>
  </si>
  <si>
    <t>2年度2号補正 50,918百万円</t>
    <phoneticPr fontId="4"/>
  </si>
  <si>
    <t>2年度2号補正 497百万円</t>
    <phoneticPr fontId="4"/>
  </si>
  <si>
    <t>国立大学法人が行う短期借入に対する利子助成</t>
    <phoneticPr fontId="4"/>
  </si>
  <si>
    <t>2年度2号補正 254百万円</t>
    <phoneticPr fontId="4"/>
  </si>
  <si>
    <t>文化芸術収益力強化事業（最先端技術を活用した鑑賞環境の改善と文化施設の収益力の強化）</t>
    <phoneticPr fontId="4"/>
  </si>
  <si>
    <t>施策名：5-1 意欲・能力のある学生に対する奨学金事業の推進</t>
    <phoneticPr fontId="4"/>
  </si>
  <si>
    <t>学生支援緊急給付金給付事業</t>
    <rPh sb="0" eb="2">
      <t>ガクセイ</t>
    </rPh>
    <rPh sb="2" eb="4">
      <t>シエン</t>
    </rPh>
    <rPh sb="4" eb="6">
      <t>キンキュウ</t>
    </rPh>
    <rPh sb="6" eb="9">
      <t>キュウフキン</t>
    </rPh>
    <rPh sb="9" eb="11">
      <t>キュウフ</t>
    </rPh>
    <rPh sb="11" eb="13">
      <t>ジギョウ</t>
    </rPh>
    <phoneticPr fontId="4"/>
  </si>
  <si>
    <t>(項)育英事業費
(大事項)育英事業に必要な経費</t>
    <rPh sb="1" eb="2">
      <t>コウ</t>
    </rPh>
    <rPh sb="3" eb="5">
      <t>イクエイ</t>
    </rPh>
    <rPh sb="5" eb="7">
      <t>ジギョウ</t>
    </rPh>
    <rPh sb="7" eb="8">
      <t>ヒ</t>
    </rPh>
    <rPh sb="10" eb="11">
      <t>ダイ</t>
    </rPh>
    <rPh sb="11" eb="13">
      <t>ジコウ</t>
    </rPh>
    <rPh sb="14" eb="16">
      <t>イクエイ</t>
    </rPh>
    <rPh sb="16" eb="18">
      <t>ジギョウ</t>
    </rPh>
    <rPh sb="19" eb="21">
      <t>ヒツヨウ</t>
    </rPh>
    <rPh sb="22" eb="24">
      <t>ケイヒ</t>
    </rPh>
    <phoneticPr fontId="4"/>
  </si>
  <si>
    <t>大学保有検査機器活用促進事業</t>
    <phoneticPr fontId="4"/>
  </si>
  <si>
    <t>新型感染症対策高度先端医療人材養成事業</t>
    <phoneticPr fontId="4"/>
  </si>
  <si>
    <t>2年度1号補正　
新型コロナウイルス感染症対策予備費　53,112百万円</t>
    <rPh sb="4" eb="5">
      <t>ゴウ</t>
    </rPh>
    <rPh sb="9" eb="11">
      <t>シンガタ</t>
    </rPh>
    <rPh sb="18" eb="21">
      <t>カンセンショウ</t>
    </rPh>
    <rPh sb="21" eb="23">
      <t>タイサク</t>
    </rPh>
    <rPh sb="23" eb="26">
      <t>ヨビヒ</t>
    </rPh>
    <rPh sb="33" eb="36">
      <t>ヒャクマンエン</t>
    </rPh>
    <phoneticPr fontId="4"/>
  </si>
  <si>
    <t>新型コロナウイルス感染症への対応など緊要な経費　352百万円</t>
    <phoneticPr fontId="4"/>
  </si>
  <si>
    <t>新型コロナウイルス感染症への対応など緊要な経費　80百万円</t>
    <phoneticPr fontId="4"/>
  </si>
  <si>
    <t>2年度1号補正 2,084百万円
新型コロナウイルス感染症への対応など緊要な経費　2,100百万円</t>
    <rPh sb="4" eb="5">
      <t>ゴウ</t>
    </rPh>
    <phoneticPr fontId="4"/>
  </si>
  <si>
    <t>新型コロナウイルス感染症への対応など緊要な経費　1,512百万円</t>
    <phoneticPr fontId="4"/>
  </si>
  <si>
    <t>大学入学者選抜における共通テスト改革推進事業</t>
    <phoneticPr fontId="4"/>
  </si>
  <si>
    <t>2年度1号補正 2,692百万円
2年度2号補正 7,288百万円</t>
    <rPh sb="4" eb="5">
      <t>ゴウ</t>
    </rPh>
    <rPh sb="13" eb="16">
      <t>ヒャクマンエン</t>
    </rPh>
    <phoneticPr fontId="4"/>
  </si>
  <si>
    <t>新型コロナウイルス感染症への対応など緊要な経費　30百万円</t>
    <phoneticPr fontId="4"/>
  </si>
  <si>
    <t>事業の実施状況等を踏まえ、適切なアウトカムの設定について不断の見直しを図ること。
引き続き事業の着実な実施及び適切な予算執行に努めること。</t>
  </si>
  <si>
    <t>2年度1号補正 10,717百万円
2年度2号補正 42,092百万円
新型コロナウイルス感染症への対応など緊要な経費　13,041百万円</t>
    <rPh sb="4" eb="5">
      <t>ゴウ</t>
    </rPh>
    <phoneticPr fontId="4"/>
  </si>
  <si>
    <t>2年度1号補正 718百万円
2年度2号補正 1,166百万円
新型コロナウイルス感染症への対応など緊要な経費　3,906百万円</t>
    <rPh sb="4" eb="5">
      <t>ゴウ</t>
    </rPh>
    <phoneticPr fontId="4"/>
  </si>
  <si>
    <t>2年度1号補正 1,419百万円
2年度2号補正 5,040百万円
新型コロナウイルス感染症への対応など緊要な経費　5,300百万円</t>
    <rPh sb="4" eb="5">
      <t>ゴウ</t>
    </rPh>
    <phoneticPr fontId="4"/>
  </si>
  <si>
    <t>（単位：百万円）</t>
    <rPh sb="1" eb="3">
      <t>タンイ</t>
    </rPh>
    <rPh sb="4" eb="7">
      <t>ヒャクマンエン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</si>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</sst>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00"/>
    <numFmt numFmtId="177" formatCode="0000"/>
    <numFmt numFmtId="178" formatCode="_ * #,##0_ ;_ * &quot;▲&quot;#,##0_ ;_ * &quot;-&quot;_ ;_ @_ "/>
    <numFmt numFmtId="179" formatCode="000"/>
    <numFmt numFmtId="180" formatCode="#,##0_ "/>
    <numFmt numFmtId="181" formatCode="#,##0;&quot;▲ &quot;#,##0"/>
    <numFmt numFmtId="182" formatCode="_ * #,##0.000_ ;_ * &quot;▲&quot;#,##0.000_ ;_ * &quot;-&quot;_ ;_ @_ "/>
    <numFmt numFmtId="183" formatCode="#,##0.0;&quot;▲ &quot;#,##0.0,"/>
    <numFmt numFmtId="184" formatCode="00"/>
    <numFmt numFmtId="185" formatCode="m/d;@"/>
    <numFmt numFmtId="186" formatCode="&quot;新&quot;\3\2\-0000"/>
    <numFmt numFmtId="187" formatCode="&quot;新&quot;\2\-000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52"/>
      <name val="ＭＳ Ｐゴシック"/>
      <family val="3"/>
      <charset val="128"/>
    </font>
    <font>
      <b/>
      <sz val="11"/>
      <color indexed="9"/>
      <name val="ＭＳ Ｐゴシック"/>
      <family val="3"/>
      <charset val="128"/>
    </font>
    <font>
      <sz val="11"/>
      <color indexed="6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sz val="10"/>
      <name val="ＭＳ ゴシック"/>
      <family val="3"/>
      <charset val="128"/>
    </font>
    <font>
      <sz val="10"/>
      <name val="ＭＳ Ｐゴシック"/>
      <family val="3"/>
      <charset val="128"/>
    </font>
    <font>
      <b/>
      <sz val="9"/>
      <name val="ＭＳ ゴシック"/>
      <family val="3"/>
      <charset val="128"/>
    </font>
    <font>
      <strike/>
      <sz val="9"/>
      <color indexed="10"/>
      <name val="ＭＳ ゴシック"/>
      <family val="3"/>
      <charset val="128"/>
    </font>
    <font>
      <sz val="11"/>
      <color indexed="10"/>
      <name val="ＭＳ 明朝"/>
      <family val="1"/>
      <charset val="128"/>
    </font>
    <font>
      <strike/>
      <sz val="9"/>
      <name val="ＭＳ ゴシック"/>
      <family val="3"/>
      <charset val="128"/>
    </font>
    <font>
      <sz val="9"/>
      <color indexed="36"/>
      <name val="ＭＳ ゴシック"/>
      <family val="3"/>
      <charset val="128"/>
    </font>
    <font>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9"/>
      <color theme="1"/>
      <name val="ＭＳ ゴシック"/>
      <family val="3"/>
      <charset val="128"/>
    </font>
    <font>
      <sz val="9"/>
      <color theme="7"/>
      <name val="ＭＳ ゴシック"/>
      <family val="3"/>
      <charset val="128"/>
    </font>
    <font>
      <sz val="11"/>
      <color rgb="FF7030A0"/>
      <name val="ＭＳ ゴシック"/>
      <family val="3"/>
      <charset val="128"/>
    </font>
    <font>
      <sz val="9"/>
      <color rgb="FF7030A0"/>
      <name val="ＭＳ ゴシック"/>
      <family val="3"/>
      <charset val="128"/>
    </font>
    <font>
      <sz val="12"/>
      <color rgb="FF7030A0"/>
      <name val="ＭＳ ゴシック"/>
      <family val="3"/>
      <charset val="128"/>
    </font>
    <font>
      <sz val="12"/>
      <color rgb="FF000000"/>
      <name val="ＭＳ 明朝"/>
      <family val="1"/>
      <charset val="128"/>
    </font>
    <font>
      <b/>
      <sz val="9"/>
      <color indexed="81"/>
      <name val="MS P ゴシック"/>
      <family val="3"/>
      <charset val="128"/>
    </font>
    <font>
      <sz val="10"/>
      <color rgb="FF7030A0"/>
      <name val="ＭＳ ゴシック"/>
      <family val="3"/>
      <charset val="128"/>
    </font>
    <font>
      <b/>
      <sz val="18"/>
      <color indexed="10"/>
      <name val="ＭＳ Ｐゴシック"/>
      <family val="3"/>
      <charset val="128"/>
    </font>
    <font>
      <sz val="6"/>
      <color rgb="FF7030A0"/>
      <name val="ＭＳ ゴシック"/>
      <family val="3"/>
      <charset val="128"/>
    </font>
    <font>
      <sz val="11"/>
      <color theme="1"/>
      <name val="ＭＳ Ｐゴシック"/>
      <family val="2"/>
      <charset val="128"/>
      <scheme val="minor"/>
    </font>
    <font>
      <sz val="9"/>
      <color indexed="81"/>
      <name val="MS P ゴシック"/>
      <family val="3"/>
      <charset val="128"/>
    </font>
    <font>
      <i/>
      <sz val="11"/>
      <name val="ＭＳ ゴシック"/>
      <family val="3"/>
      <charset val="128"/>
    </font>
    <font>
      <i/>
      <sz val="9"/>
      <name val="ＭＳ ゴシック"/>
      <family val="3"/>
      <charset val="128"/>
    </font>
    <font>
      <sz val="11"/>
      <color theme="7" tint="-0.249977111117893"/>
      <name val="ＭＳ ゴシック"/>
      <family val="3"/>
      <charset val="128"/>
    </font>
    <font>
      <sz val="8"/>
      <name val="ＭＳ ゴシック"/>
      <family val="3"/>
      <charset val="128"/>
    </font>
    <font>
      <sz val="11"/>
      <color theme="1"/>
      <name val="ＭＳ Ｐゴシック"/>
      <family val="2"/>
      <charset val="128"/>
    </font>
    <font>
      <sz val="8"/>
      <color rgb="FF7030A0"/>
      <name val="ＭＳ ゴシック"/>
      <family val="3"/>
      <charset val="128"/>
    </font>
    <font>
      <sz val="11"/>
      <color theme="1"/>
      <name val="ＭＳ ゴシック"/>
      <family val="3"/>
      <charset val="128"/>
    </font>
    <font>
      <b/>
      <sz val="9"/>
      <color theme="1"/>
      <name val="ＭＳ ゴシック"/>
      <family val="3"/>
      <charset val="128"/>
    </font>
    <font>
      <sz val="9"/>
      <color theme="0"/>
      <name val="ＭＳ ゴシック"/>
      <family val="3"/>
      <charset val="128"/>
    </font>
    <font>
      <b/>
      <sz val="11"/>
      <color theme="1"/>
      <name val="ＭＳ 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34998626667073579"/>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left/>
      <right/>
      <top style="thin">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right/>
      <top style="double">
        <color indexed="64"/>
      </top>
      <bottom/>
      <diagonal style="thin">
        <color indexed="64"/>
      </diagonal>
    </border>
    <border diagonalUp="1">
      <left/>
      <right/>
      <top/>
      <bottom style="medium">
        <color indexed="64"/>
      </bottom>
      <diagonal style="thin">
        <color indexed="64"/>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top style="double">
        <color indexed="64"/>
      </top>
      <bottom style="thin">
        <color indexed="64"/>
      </bottom>
      <diagonal/>
    </border>
  </borders>
  <cellStyleXfs count="10">
    <xf numFmtId="0" fontId="0" fillId="0" borderId="0"/>
    <xf numFmtId="38" fontId="3" fillId="0" borderId="0" applyFont="0" applyFill="0" applyBorder="0" applyAlignment="0" applyProtection="0"/>
    <xf numFmtId="38" fontId="3" fillId="0" borderId="0" applyFont="0" applyFill="0" applyBorder="0" applyAlignment="0" applyProtection="0"/>
    <xf numFmtId="0" fontId="28" fillId="0" borderId="0">
      <alignment vertical="center"/>
    </xf>
    <xf numFmtId="0" fontId="22" fillId="0" borderId="0"/>
    <xf numFmtId="0" fontId="36" fillId="0" borderId="0">
      <alignment vertical="center"/>
    </xf>
    <xf numFmtId="0" fontId="41" fillId="0" borderId="0">
      <alignment vertical="center"/>
    </xf>
    <xf numFmtId="38" fontId="47" fillId="0" borderId="0" applyFont="0" applyFill="0" applyBorder="0" applyAlignment="0" applyProtection="0">
      <alignment vertical="center"/>
    </xf>
    <xf numFmtId="0" fontId="2" fillId="0" borderId="0">
      <alignment vertical="center"/>
    </xf>
    <xf numFmtId="0" fontId="1" fillId="0" borderId="0">
      <alignment vertical="center"/>
    </xf>
  </cellStyleXfs>
  <cellXfs count="642">
    <xf numFmtId="0" fontId="0" fillId="0" borderId="0" xfId="0"/>
    <xf numFmtId="0" fontId="10" fillId="0" borderId="1" xfId="0" applyFont="1" applyFill="1" applyBorder="1" applyAlignment="1" applyProtection="1">
      <alignment horizontal="center" vertical="center" wrapText="1"/>
      <protection locked="0"/>
    </xf>
    <xf numFmtId="178" fontId="10" fillId="0" borderId="1" xfId="0" applyNumberFormat="1" applyFont="1" applyFill="1" applyBorder="1" applyAlignment="1" applyProtection="1">
      <alignment vertical="center" wrapText="1"/>
      <protection locked="0"/>
    </xf>
    <xf numFmtId="178" fontId="10" fillId="0" borderId="1" xfId="0" applyNumberFormat="1" applyFont="1" applyFill="1" applyBorder="1" applyAlignment="1" applyProtection="1">
      <alignment vertical="center" shrinkToFit="1"/>
      <protection locked="0"/>
    </xf>
    <xf numFmtId="0" fontId="10" fillId="0" borderId="1" xfId="0" applyFont="1" applyFill="1" applyBorder="1" applyAlignment="1" applyProtection="1">
      <alignment horizontal="center" vertical="center"/>
      <protection locked="0"/>
    </xf>
    <xf numFmtId="178" fontId="10" fillId="0" borderId="1" xfId="0" applyNumberFormat="1" applyFont="1" applyFill="1" applyBorder="1" applyAlignment="1" applyProtection="1">
      <alignment vertical="center" wrapText="1"/>
    </xf>
    <xf numFmtId="178" fontId="10" fillId="0" borderId="1" xfId="0" applyNumberFormat="1" applyFont="1" applyFill="1" applyBorder="1" applyAlignment="1" applyProtection="1">
      <alignment vertical="center" shrinkToFit="1"/>
    </xf>
    <xf numFmtId="178" fontId="10" fillId="0" borderId="3" xfId="0" applyNumberFormat="1" applyFont="1" applyFill="1" applyBorder="1" applyAlignment="1" applyProtection="1">
      <alignment vertical="center" wrapText="1"/>
    </xf>
    <xf numFmtId="178" fontId="10" fillId="0" borderId="9" xfId="0" applyNumberFormat="1" applyFont="1" applyFill="1" applyBorder="1" applyAlignment="1" applyProtection="1">
      <alignment vertical="center" shrinkToFit="1"/>
    </xf>
    <xf numFmtId="178" fontId="10" fillId="0" borderId="9" xfId="0" applyNumberFormat="1" applyFont="1" applyFill="1" applyBorder="1" applyAlignment="1" applyProtection="1">
      <alignment vertical="center" wrapText="1"/>
    </xf>
    <xf numFmtId="178" fontId="10" fillId="0" borderId="10" xfId="0" applyNumberFormat="1" applyFont="1" applyFill="1" applyBorder="1" applyAlignment="1" applyProtection="1">
      <alignment vertical="center" wrapText="1"/>
    </xf>
    <xf numFmtId="178" fontId="10" fillId="0" borderId="10" xfId="0" applyNumberFormat="1" applyFont="1" applyFill="1" applyBorder="1" applyAlignment="1" applyProtection="1">
      <alignment vertical="center" shrinkToFit="1"/>
    </xf>
    <xf numFmtId="178" fontId="10" fillId="0" borderId="3" xfId="0" applyNumberFormat="1" applyFont="1" applyFill="1" applyBorder="1" applyAlignment="1" applyProtection="1">
      <alignment vertical="center" shrinkToFit="1"/>
    </xf>
    <xf numFmtId="178" fontId="10" fillId="0" borderId="11" xfId="0" applyNumberFormat="1" applyFont="1" applyFill="1" applyBorder="1" applyAlignment="1" applyProtection="1">
      <alignment vertical="center" shrinkToFit="1"/>
    </xf>
    <xf numFmtId="178" fontId="10" fillId="0" borderId="2" xfId="0" applyNumberFormat="1" applyFont="1" applyFill="1" applyBorder="1" applyAlignment="1" applyProtection="1">
      <alignment vertical="center" wrapText="1"/>
    </xf>
    <xf numFmtId="178" fontId="10" fillId="0" borderId="2" xfId="0" applyNumberFormat="1" applyFont="1" applyFill="1" applyBorder="1" applyAlignment="1" applyProtection="1">
      <alignment vertical="center" shrinkToFit="1"/>
    </xf>
    <xf numFmtId="178" fontId="10" fillId="0" borderId="12" xfId="0" applyNumberFormat="1" applyFont="1" applyFill="1" applyBorder="1" applyAlignment="1" applyProtection="1">
      <alignment vertical="center" shrinkToFit="1"/>
    </xf>
    <xf numFmtId="0" fontId="5" fillId="0" borderId="0" xfId="0" applyFont="1" applyProtection="1"/>
    <xf numFmtId="0" fontId="5" fillId="0" borderId="0" xfId="0" applyFont="1" applyAlignment="1" applyProtection="1">
      <alignment horizontal="center"/>
    </xf>
    <xf numFmtId="180" fontId="5" fillId="0" borderId="0" xfId="0" applyNumberFormat="1" applyFont="1" applyProtection="1"/>
    <xf numFmtId="181" fontId="5" fillId="0" borderId="0" xfId="0" applyNumberFormat="1" applyFont="1" applyProtection="1"/>
    <xf numFmtId="180" fontId="7" fillId="0" borderId="0" xfId="0" applyNumberFormat="1" applyFont="1" applyProtection="1"/>
    <xf numFmtId="178" fontId="10" fillId="0" borderId="4" xfId="0" applyNumberFormat="1" applyFont="1" applyFill="1" applyBorder="1" applyAlignment="1" applyProtection="1">
      <alignment vertical="center" shrinkToFit="1"/>
    </xf>
    <xf numFmtId="178" fontId="10" fillId="0" borderId="4" xfId="0" applyNumberFormat="1" applyFont="1" applyFill="1" applyBorder="1" applyAlignment="1" applyProtection="1">
      <alignment vertical="center" wrapText="1"/>
    </xf>
    <xf numFmtId="178" fontId="10" fillId="0" borderId="13" xfId="0" applyNumberFormat="1" applyFont="1" applyFill="1" applyBorder="1" applyAlignment="1" applyProtection="1">
      <alignment vertical="center" wrapText="1"/>
    </xf>
    <xf numFmtId="178" fontId="10" fillId="0" borderId="14" xfId="0" applyNumberFormat="1" applyFont="1" applyFill="1" applyBorder="1" applyAlignment="1" applyProtection="1">
      <alignment vertical="center" shrinkToFit="1"/>
    </xf>
    <xf numFmtId="178" fontId="10" fillId="0" borderId="15" xfId="0" applyNumberFormat="1" applyFont="1" applyFill="1" applyBorder="1" applyAlignment="1" applyProtection="1">
      <alignment vertical="center" shrinkToFit="1"/>
    </xf>
    <xf numFmtId="181" fontId="5" fillId="0" borderId="0" xfId="0" applyNumberFormat="1" applyFont="1" applyFill="1" applyProtection="1"/>
    <xf numFmtId="0" fontId="5" fillId="0" borderId="0" xfId="0" applyFont="1" applyFill="1" applyAlignment="1" applyProtection="1">
      <alignment horizontal="center"/>
    </xf>
    <xf numFmtId="178" fontId="10" fillId="0" borderId="1" xfId="0" applyNumberFormat="1" applyFont="1" applyFill="1" applyBorder="1" applyAlignment="1" applyProtection="1">
      <alignment horizontal="right" vertical="center" shrinkToFit="1"/>
      <protection locked="0"/>
    </xf>
    <xf numFmtId="178" fontId="10" fillId="0" borderId="16" xfId="0" applyNumberFormat="1" applyFont="1" applyFill="1" applyBorder="1" applyAlignment="1" applyProtection="1">
      <alignment vertical="center" shrinkToFit="1"/>
      <protection locked="0"/>
    </xf>
    <xf numFmtId="0" fontId="10" fillId="0" borderId="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0" xfId="0" applyFont="1" applyFill="1" applyAlignment="1" applyProtection="1">
      <alignment vertical="center" wrapText="1"/>
      <protection locked="0"/>
    </xf>
    <xf numFmtId="178" fontId="7" fillId="0" borderId="0" xfId="0" applyNumberFormat="1" applyFont="1" applyFill="1" applyProtection="1"/>
    <xf numFmtId="182" fontId="10" fillId="0" borderId="0" xfId="1" applyNumberFormat="1" applyFont="1" applyFill="1" applyBorder="1" applyAlignment="1" applyProtection="1">
      <alignment horizontal="left" vertical="center" wrapText="1"/>
      <protection locked="0"/>
    </xf>
    <xf numFmtId="0" fontId="10" fillId="0" borderId="0" xfId="4" applyFont="1" applyFill="1" applyBorder="1" applyAlignment="1" applyProtection="1">
      <alignment horizontal="left" vertical="center" wrapText="1"/>
      <protection locked="0"/>
    </xf>
    <xf numFmtId="0" fontId="10" fillId="0" borderId="0" xfId="0" applyFont="1" applyProtection="1"/>
    <xf numFmtId="49" fontId="10" fillId="0" borderId="0" xfId="0" applyNumberFormat="1" applyFont="1" applyFill="1" applyAlignment="1" applyProtection="1">
      <alignment horizontal="left" vertical="center"/>
    </xf>
    <xf numFmtId="0" fontId="10" fillId="0" borderId="0" xfId="0" applyFont="1" applyFill="1" applyProtection="1"/>
    <xf numFmtId="0" fontId="5" fillId="0" borderId="0" xfId="0" applyFont="1" applyAlignment="1" applyProtection="1">
      <alignment horizontal="right"/>
    </xf>
    <xf numFmtId="0" fontId="5" fillId="0" borderId="0" xfId="0" applyFont="1" applyAlignment="1" applyProtection="1">
      <alignment horizontal="center" vertical="center"/>
    </xf>
    <xf numFmtId="0" fontId="10" fillId="0" borderId="0" xfId="0" applyFont="1" applyAlignment="1" applyProtection="1">
      <alignment horizontal="left" wrapText="1"/>
    </xf>
    <xf numFmtId="49" fontId="10" fillId="0" borderId="0" xfId="0" applyNumberFormat="1" applyFont="1" applyAlignment="1" applyProtection="1">
      <alignment horizontal="left" vertical="center"/>
    </xf>
    <xf numFmtId="0" fontId="5" fillId="0" borderId="0" xfId="0" applyFont="1" applyFill="1" applyProtection="1"/>
    <xf numFmtId="0" fontId="5" fillId="0" borderId="0" xfId="0" applyFont="1" applyFill="1" applyAlignment="1" applyProtection="1">
      <alignment horizontal="center" vertical="center"/>
    </xf>
    <xf numFmtId="178" fontId="10" fillId="0" borderId="21" xfId="0" applyNumberFormat="1" applyFont="1" applyFill="1" applyBorder="1" applyAlignment="1" applyProtection="1">
      <alignment vertical="center" wrapText="1"/>
    </xf>
    <xf numFmtId="178" fontId="10" fillId="0" borderId="23" xfId="0" applyNumberFormat="1" applyFont="1" applyFill="1" applyBorder="1" applyAlignment="1" applyProtection="1">
      <alignment vertical="center" wrapText="1"/>
    </xf>
    <xf numFmtId="177" fontId="10" fillId="0" borderId="16" xfId="0" applyNumberFormat="1" applyFont="1" applyFill="1" applyBorder="1" applyAlignment="1" applyProtection="1">
      <alignment horizontal="center" vertical="center"/>
    </xf>
    <xf numFmtId="178" fontId="10" fillId="0" borderId="21" xfId="0" applyNumberFormat="1" applyFont="1" applyFill="1" applyBorder="1" applyAlignment="1" applyProtection="1">
      <alignment vertical="center" shrinkToFit="1"/>
    </xf>
    <xf numFmtId="177" fontId="10" fillId="0" borderId="25" xfId="0" applyNumberFormat="1" applyFont="1" applyFill="1" applyBorder="1" applyAlignment="1" applyProtection="1">
      <alignment horizontal="center" vertical="center"/>
    </xf>
    <xf numFmtId="178" fontId="10" fillId="0" borderId="27" xfId="0" applyNumberFormat="1" applyFont="1" applyFill="1" applyBorder="1" applyAlignment="1" applyProtection="1">
      <alignment vertical="center" shrinkToFit="1"/>
    </xf>
    <xf numFmtId="177" fontId="10" fillId="0" borderId="12" xfId="0" applyNumberFormat="1" applyFont="1" applyFill="1" applyBorder="1" applyAlignment="1" applyProtection="1">
      <alignment horizontal="center" vertical="center"/>
    </xf>
    <xf numFmtId="0" fontId="7" fillId="0" borderId="0" xfId="0" applyFont="1" applyProtection="1"/>
    <xf numFmtId="0" fontId="5"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alignment horizontal="right"/>
    </xf>
    <xf numFmtId="0" fontId="7" fillId="0" borderId="0" xfId="0" applyFont="1" applyFill="1" applyAlignment="1" applyProtection="1">
      <alignment horizontal="center"/>
    </xf>
    <xf numFmtId="0" fontId="10" fillId="0" borderId="0" xfId="0" applyFont="1" applyFill="1" applyAlignment="1" applyProtection="1">
      <alignment horizontal="left" wrapText="1"/>
    </xf>
    <xf numFmtId="178" fontId="10" fillId="0" borderId="16" xfId="0" applyNumberFormat="1" applyFont="1" applyFill="1" applyBorder="1" applyAlignment="1" applyProtection="1">
      <alignment vertical="center" wrapText="1"/>
      <protection locked="0"/>
    </xf>
    <xf numFmtId="0" fontId="5" fillId="0" borderId="0" xfId="0" applyFont="1" applyProtection="1">
      <protection locked="0"/>
    </xf>
    <xf numFmtId="0" fontId="10" fillId="0" borderId="0" xfId="0" applyFont="1" applyProtection="1">
      <protection locked="0"/>
    </xf>
    <xf numFmtId="0" fontId="10" fillId="0" borderId="0" xfId="0" applyFont="1" applyFill="1" applyProtection="1">
      <protection locked="0"/>
    </xf>
    <xf numFmtId="0" fontId="5" fillId="0" borderId="0" xfId="0" applyFont="1" applyFill="1" applyProtection="1">
      <protection locked="0"/>
    </xf>
    <xf numFmtId="0" fontId="5" fillId="2" borderId="0" xfId="0" applyFont="1" applyFill="1" applyProtection="1">
      <protection locked="0"/>
    </xf>
    <xf numFmtId="0" fontId="10" fillId="0" borderId="0" xfId="0" applyFont="1" applyFill="1" applyAlignment="1" applyProtection="1">
      <alignment horizontal="center"/>
      <protection locked="0"/>
    </xf>
    <xf numFmtId="0" fontId="5" fillId="0"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vertical="center"/>
      <protection locked="0"/>
    </xf>
    <xf numFmtId="0" fontId="5" fillId="0" borderId="0" xfId="0" applyFont="1" applyFill="1" applyAlignment="1" applyProtection="1">
      <alignment vertical="center"/>
      <protection locked="0"/>
    </xf>
    <xf numFmtId="0" fontId="33" fillId="0" borderId="0" xfId="0" applyFont="1" applyFill="1" applyAlignment="1" applyProtection="1">
      <alignment vertical="center"/>
      <protection locked="0"/>
    </xf>
    <xf numFmtId="0" fontId="10" fillId="0" borderId="0" xfId="0" applyFont="1" applyFill="1" applyBorder="1" applyAlignment="1" applyProtection="1">
      <alignment horizontal="left" vertical="center"/>
      <protection locked="0"/>
    </xf>
    <xf numFmtId="0" fontId="5" fillId="0" borderId="0" xfId="0" applyFont="1" applyAlignment="1" applyProtection="1">
      <alignment horizontal="left"/>
      <protection locked="0"/>
    </xf>
    <xf numFmtId="0" fontId="33" fillId="0" borderId="0" xfId="0" applyFont="1" applyBorder="1" applyAlignment="1" applyProtection="1">
      <alignment horizontal="left" vertical="center" wrapText="1"/>
      <protection locked="0"/>
    </xf>
    <xf numFmtId="49" fontId="5" fillId="0" borderId="0" xfId="0" applyNumberFormat="1" applyFont="1" applyAlignment="1" applyProtection="1">
      <alignment horizontal="center" vertical="center"/>
    </xf>
    <xf numFmtId="0" fontId="26" fillId="0" borderId="0" xfId="0" applyFont="1" applyFill="1" applyBorder="1" applyAlignment="1" applyProtection="1">
      <alignment horizontal="left" vertical="center" wrapText="1"/>
      <protection locked="0"/>
    </xf>
    <xf numFmtId="178" fontId="10" fillId="0" borderId="1" xfId="0" applyNumberFormat="1" applyFont="1" applyFill="1" applyBorder="1" applyAlignment="1" applyProtection="1">
      <alignment horizontal="right" vertical="center" wrapText="1" shrinkToFit="1"/>
      <protection locked="0"/>
    </xf>
    <xf numFmtId="178" fontId="10" fillId="0" borderId="8" xfId="0" applyNumberFormat="1" applyFont="1" applyFill="1" applyBorder="1" applyAlignment="1" applyProtection="1">
      <alignment vertical="center" shrinkToFit="1"/>
      <protection locked="0"/>
    </xf>
    <xf numFmtId="0" fontId="33" fillId="0" borderId="0" xfId="0" applyFont="1" applyAlignment="1" applyProtection="1">
      <alignment vertical="center"/>
      <protection locked="0"/>
    </xf>
    <xf numFmtId="0" fontId="33" fillId="0" borderId="30" xfId="0" applyFont="1" applyFill="1" applyBorder="1" applyAlignment="1" applyProtection="1">
      <alignment vertical="center" wrapText="1"/>
      <protection locked="0"/>
    </xf>
    <xf numFmtId="0" fontId="33" fillId="0" borderId="0" xfId="0" applyFont="1" applyFill="1" applyBorder="1" applyAlignment="1" applyProtection="1">
      <alignment horizontal="center" vertical="center" wrapText="1"/>
      <protection locked="0"/>
    </xf>
    <xf numFmtId="0" fontId="33" fillId="0" borderId="31" xfId="0" applyFont="1" applyFill="1" applyBorder="1" applyAlignment="1" applyProtection="1">
      <alignment horizontal="center" vertical="center" wrapText="1"/>
      <protection locked="0"/>
    </xf>
    <xf numFmtId="178" fontId="10" fillId="0" borderId="0" xfId="0" applyNumberFormat="1" applyFont="1" applyFill="1" applyBorder="1" applyAlignment="1" applyProtection="1">
      <alignment vertical="center" shrinkToFit="1"/>
      <protection locked="0"/>
    </xf>
    <xf numFmtId="0" fontId="5" fillId="0" borderId="0" xfId="0" applyFont="1" applyAlignment="1" applyProtection="1">
      <alignment horizontal="center" vertical="center"/>
      <protection locked="0"/>
    </xf>
    <xf numFmtId="14" fontId="5" fillId="0" borderId="0" xfId="0" applyNumberFormat="1" applyFont="1" applyAlignment="1" applyProtection="1">
      <alignment horizontal="center" vertical="center"/>
      <protection locked="0"/>
    </xf>
    <xf numFmtId="0" fontId="10" fillId="0" borderId="0" xfId="0" applyFont="1" applyAlignment="1" applyProtection="1">
      <alignment horizontal="left" wrapText="1"/>
      <protection locked="0"/>
    </xf>
    <xf numFmtId="49" fontId="10" fillId="0" borderId="0" xfId="0" applyNumberFormat="1" applyFont="1" applyAlignment="1" applyProtection="1">
      <alignment horizontal="left" vertical="center"/>
      <protection locked="0"/>
    </xf>
    <xf numFmtId="0" fontId="8" fillId="0" borderId="0" xfId="0"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0" fontId="33" fillId="0" borderId="0"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wrapText="1"/>
      <protection locked="0"/>
    </xf>
    <xf numFmtId="0" fontId="33" fillId="0" borderId="0" xfId="0" applyFont="1" applyBorder="1" applyAlignment="1" applyProtection="1">
      <alignment vertical="top" wrapText="1"/>
      <protection locked="0"/>
    </xf>
    <xf numFmtId="49" fontId="33" fillId="0" borderId="0" xfId="0" applyNumberFormat="1" applyFont="1" applyAlignment="1" applyProtection="1">
      <alignment horizontal="left" vertical="center"/>
      <protection locked="0"/>
    </xf>
    <xf numFmtId="0" fontId="7" fillId="0" borderId="31"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protection locked="0"/>
    </xf>
    <xf numFmtId="0" fontId="5" fillId="0" borderId="31" xfId="0" applyFont="1" applyBorder="1" applyAlignment="1" applyProtection="1">
      <alignment horizontal="center"/>
      <protection locked="0"/>
    </xf>
    <xf numFmtId="0" fontId="33" fillId="0" borderId="31" xfId="0" applyFont="1" applyBorder="1" applyProtection="1">
      <protection locked="0"/>
    </xf>
    <xf numFmtId="0" fontId="33" fillId="0" borderId="31" xfId="0" applyFont="1" applyBorder="1" applyAlignment="1" applyProtection="1">
      <alignment horizontal="right"/>
      <protection locked="0"/>
    </xf>
    <xf numFmtId="0" fontId="33" fillId="0" borderId="0" xfId="0" applyFont="1" applyBorder="1" applyProtection="1">
      <protection locked="0"/>
    </xf>
    <xf numFmtId="0" fontId="5" fillId="0" borderId="0" xfId="0" applyFont="1" applyBorder="1" applyProtection="1">
      <protection locked="0"/>
    </xf>
    <xf numFmtId="0" fontId="5" fillId="0" borderId="0" xfId="0" applyFont="1" applyFill="1" applyBorder="1" applyProtection="1">
      <protection locked="0"/>
    </xf>
    <xf numFmtId="0" fontId="5" fillId="0" borderId="31" xfId="0" applyFont="1" applyBorder="1" applyAlignment="1" applyProtection="1">
      <alignment horizontal="center" vertical="center"/>
      <protection locked="0"/>
    </xf>
    <xf numFmtId="49" fontId="32"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10" fillId="7" borderId="31" xfId="0" applyFont="1" applyFill="1" applyBorder="1" applyAlignment="1" applyProtection="1">
      <alignment horizontal="right" vertical="center" wrapText="1"/>
      <protection locked="0"/>
    </xf>
    <xf numFmtId="177" fontId="21" fillId="0" borderId="1" xfId="4"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vertical="center" wrapText="1" shrinkToFit="1"/>
      <protection locked="0"/>
    </xf>
    <xf numFmtId="3" fontId="10" fillId="0" borderId="1" xfId="0" applyNumberFormat="1" applyFont="1" applyFill="1" applyBorder="1" applyAlignment="1" applyProtection="1">
      <alignment horizontal="center" vertical="center" wrapText="1"/>
      <protection locked="0"/>
    </xf>
    <xf numFmtId="3"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vertical="center" wrapText="1"/>
      <protection locked="0"/>
    </xf>
    <xf numFmtId="0" fontId="10" fillId="0" borderId="8" xfId="0" applyFont="1" applyFill="1" applyBorder="1" applyAlignment="1" applyProtection="1">
      <alignment horizontal="left" vertical="center" wrapText="1"/>
      <protection locked="0"/>
    </xf>
    <xf numFmtId="0" fontId="10" fillId="0" borderId="37" xfId="0" applyFont="1" applyFill="1" applyBorder="1" applyAlignment="1" applyProtection="1">
      <alignment horizontal="center" vertical="center"/>
      <protection locked="0"/>
    </xf>
    <xf numFmtId="49" fontId="10" fillId="0" borderId="0" xfId="0" applyNumberFormat="1" applyFont="1" applyFill="1" applyAlignment="1" applyProtection="1">
      <alignment horizontal="left" vertical="center"/>
      <protection locked="0"/>
    </xf>
    <xf numFmtId="0" fontId="10" fillId="0" borderId="0" xfId="0" applyFont="1" applyFill="1" applyAlignment="1" applyProtection="1">
      <alignment horizontal="left" vertical="center"/>
      <protection locked="0"/>
    </xf>
    <xf numFmtId="0" fontId="10" fillId="0" borderId="6" xfId="0" applyNumberFormat="1" applyFont="1" applyFill="1" applyBorder="1" applyAlignment="1" applyProtection="1">
      <alignment vertical="center" wrapText="1"/>
      <protection locked="0"/>
    </xf>
    <xf numFmtId="0" fontId="10" fillId="0" borderId="16" xfId="0" applyNumberFormat="1" applyFont="1" applyFill="1" applyBorder="1" applyAlignment="1" applyProtection="1">
      <alignment horizontal="center" vertical="center" wrapText="1"/>
      <protection locked="0"/>
    </xf>
    <xf numFmtId="178" fontId="10" fillId="0" borderId="4" xfId="0" applyNumberFormat="1" applyFont="1" applyFill="1" applyBorder="1" applyAlignment="1" applyProtection="1">
      <alignment vertical="center" shrinkToFit="1"/>
      <protection locked="0"/>
    </xf>
    <xf numFmtId="49" fontId="10" fillId="0" borderId="0" xfId="0" applyNumberFormat="1" applyFont="1" applyFill="1" applyAlignment="1" applyProtection="1">
      <alignment horizontal="left" vertical="center" wrapText="1"/>
      <protection locked="0"/>
    </xf>
    <xf numFmtId="178" fontId="10" fillId="0" borderId="1" xfId="1" applyNumberFormat="1" applyFont="1" applyFill="1" applyBorder="1" applyAlignment="1" applyProtection="1">
      <alignment vertical="center" shrinkToFit="1"/>
      <protection locked="0"/>
    </xf>
    <xf numFmtId="182" fontId="21" fillId="0" borderId="1" xfId="1" applyNumberFormat="1" applyFont="1" applyFill="1" applyBorder="1" applyAlignment="1" applyProtection="1">
      <alignment horizontal="center" vertical="center"/>
      <protection locked="0"/>
    </xf>
    <xf numFmtId="179" fontId="10" fillId="0" borderId="1" xfId="0" applyNumberFormat="1" applyFont="1" applyFill="1" applyBorder="1" applyAlignment="1" applyProtection="1">
      <alignment horizontal="center" vertical="center"/>
      <protection locked="0"/>
    </xf>
    <xf numFmtId="178" fontId="10" fillId="0" borderId="1" xfId="0" quotePrefix="1" applyNumberFormat="1" applyFont="1" applyFill="1" applyBorder="1" applyAlignment="1" applyProtection="1">
      <alignment vertical="center" shrinkToFit="1"/>
      <protection locked="0"/>
    </xf>
    <xf numFmtId="0" fontId="10" fillId="0" borderId="35" xfId="0" applyFont="1" applyFill="1" applyBorder="1" applyAlignment="1" applyProtection="1">
      <alignment horizontal="center" vertical="center"/>
      <protection locked="0"/>
    </xf>
    <xf numFmtId="0" fontId="10" fillId="0" borderId="4" xfId="0" applyFont="1" applyFill="1" applyBorder="1" applyAlignment="1" applyProtection="1">
      <alignment vertical="center"/>
      <protection locked="0"/>
    </xf>
    <xf numFmtId="0" fontId="10" fillId="0" borderId="38" xfId="0" applyNumberFormat="1" applyFont="1" applyFill="1" applyBorder="1" applyAlignment="1" applyProtection="1">
      <alignment vertical="center" wrapText="1"/>
      <protection locked="0"/>
    </xf>
    <xf numFmtId="0" fontId="5" fillId="0" borderId="4" xfId="0" applyFont="1" applyFill="1" applyBorder="1" applyAlignment="1">
      <alignment vertical="center" wrapText="1"/>
    </xf>
    <xf numFmtId="0" fontId="5" fillId="0" borderId="45" xfId="0" applyFont="1" applyFill="1" applyBorder="1" applyAlignment="1">
      <alignment vertical="center" wrapText="1"/>
    </xf>
    <xf numFmtId="0" fontId="5" fillId="0" borderId="45" xfId="0" applyFont="1" applyFill="1" applyBorder="1" applyAlignment="1">
      <alignment horizontal="center" vertical="center" wrapText="1"/>
    </xf>
    <xf numFmtId="0" fontId="10" fillId="0" borderId="38" xfId="0" applyFont="1" applyFill="1" applyBorder="1" applyAlignment="1">
      <alignment vertical="center" wrapText="1"/>
    </xf>
    <xf numFmtId="0" fontId="5" fillId="0" borderId="8" xfId="0" applyFont="1" applyFill="1" applyBorder="1" applyAlignment="1">
      <alignment vertical="center" wrapText="1"/>
    </xf>
    <xf numFmtId="49" fontId="21" fillId="0" borderId="0" xfId="0" applyNumberFormat="1" applyFont="1" applyAlignment="1" applyProtection="1">
      <alignment horizontal="center" vertical="center"/>
    </xf>
    <xf numFmtId="49" fontId="21" fillId="3" borderId="0" xfId="0" applyNumberFormat="1" applyFont="1" applyFill="1" applyAlignment="1" applyProtection="1">
      <alignment horizontal="center" vertical="center"/>
    </xf>
    <xf numFmtId="0" fontId="5" fillId="3" borderId="0" xfId="0" applyFont="1" applyFill="1" applyProtection="1"/>
    <xf numFmtId="49" fontId="7" fillId="0" borderId="0" xfId="0" applyNumberFormat="1" applyFont="1" applyAlignment="1" applyProtection="1">
      <alignment horizontal="left" vertical="center"/>
    </xf>
    <xf numFmtId="178" fontId="10" fillId="0" borderId="24" xfId="0" applyNumberFormat="1" applyFont="1" applyFill="1" applyBorder="1" applyAlignment="1" applyProtection="1">
      <alignment vertical="center" shrinkToFit="1"/>
    </xf>
    <xf numFmtId="0" fontId="38" fillId="3" borderId="16" xfId="0" applyFont="1" applyFill="1" applyBorder="1" applyAlignment="1" applyProtection="1">
      <alignment horizontal="center" vertical="center" wrapText="1"/>
      <protection locked="0"/>
    </xf>
    <xf numFmtId="181" fontId="7" fillId="8" borderId="0" xfId="0" applyNumberFormat="1" applyFont="1" applyFill="1" applyProtection="1"/>
    <xf numFmtId="0" fontId="5" fillId="0" borderId="0" xfId="0" applyFont="1" applyFill="1"/>
    <xf numFmtId="0" fontId="40" fillId="9" borderId="16" xfId="0" applyFont="1" applyFill="1" applyBorder="1" applyAlignment="1" applyProtection="1">
      <alignment horizontal="center" vertical="center" wrapText="1"/>
      <protection locked="0"/>
    </xf>
    <xf numFmtId="178" fontId="10" fillId="0" borderId="21" xfId="0" applyNumberFormat="1" applyFont="1" applyFill="1" applyBorder="1" applyAlignment="1" applyProtection="1">
      <alignment vertical="center" shrinkToFit="1"/>
      <protection locked="0"/>
    </xf>
    <xf numFmtId="0" fontId="26" fillId="0" borderId="1" xfId="0" applyFont="1" applyFill="1" applyBorder="1" applyAlignment="1" applyProtection="1">
      <alignment horizontal="center" vertical="center"/>
      <protection locked="0"/>
    </xf>
    <xf numFmtId="178" fontId="5" fillId="0" borderId="0" xfId="0" applyNumberFormat="1" applyFont="1" applyProtection="1"/>
    <xf numFmtId="178" fontId="10" fillId="0" borderId="0" xfId="0" applyNumberFormat="1" applyFont="1" applyProtection="1"/>
    <xf numFmtId="0" fontId="5" fillId="10" borderId="0" xfId="0" applyFont="1" applyFill="1" applyProtection="1">
      <protection locked="0"/>
    </xf>
    <xf numFmtId="0" fontId="10" fillId="0" borderId="4" xfId="0" applyNumberFormat="1" applyFont="1" applyFill="1" applyBorder="1" applyAlignment="1" applyProtection="1">
      <alignment horizontal="left" vertical="center" wrapText="1"/>
      <protection locked="0"/>
    </xf>
    <xf numFmtId="178" fontId="10" fillId="0" borderId="1" xfId="0" applyNumberFormat="1" applyFont="1" applyFill="1" applyBorder="1" applyAlignment="1" applyProtection="1">
      <alignment horizontal="right" vertical="center" wrapText="1"/>
      <protection locked="0"/>
    </xf>
    <xf numFmtId="0" fontId="5" fillId="0" borderId="0" xfId="0" applyFont="1" applyFill="1" applyAlignment="1" applyProtection="1">
      <alignment horizontal="center" shrinkToFit="1"/>
    </xf>
    <xf numFmtId="180" fontId="5" fillId="0" borderId="0" xfId="0" applyNumberFormat="1" applyFont="1" applyAlignment="1" applyProtection="1">
      <alignment shrinkToFit="1"/>
    </xf>
    <xf numFmtId="181" fontId="5" fillId="0" borderId="0" xfId="0" applyNumberFormat="1" applyFont="1" applyAlignment="1" applyProtection="1">
      <alignment shrinkToFit="1"/>
    </xf>
    <xf numFmtId="0" fontId="5" fillId="0" borderId="0" xfId="0" applyFont="1" applyAlignment="1" applyProtection="1">
      <alignment shrinkToFit="1"/>
    </xf>
    <xf numFmtId="0" fontId="5" fillId="0" borderId="0" xfId="0" applyFont="1" applyAlignment="1" applyProtection="1">
      <alignment horizontal="right" shrinkToFit="1"/>
    </xf>
    <xf numFmtId="181" fontId="7" fillId="0" borderId="0" xfId="0" applyNumberFormat="1" applyFont="1" applyAlignment="1" applyProtection="1">
      <alignment shrinkToFit="1"/>
    </xf>
    <xf numFmtId="180" fontId="7" fillId="0" borderId="0" xfId="0" applyNumberFormat="1" applyFont="1" applyAlignment="1" applyProtection="1">
      <alignment shrinkToFit="1"/>
    </xf>
    <xf numFmtId="178" fontId="7" fillId="0" borderId="0" xfId="0" applyNumberFormat="1" applyFont="1" applyFill="1" applyAlignment="1" applyProtection="1">
      <alignment shrinkToFit="1"/>
    </xf>
    <xf numFmtId="0" fontId="5" fillId="0" borderId="0" xfId="0" applyFont="1" applyFill="1" applyAlignment="1" applyProtection="1">
      <alignment shrinkToFit="1"/>
    </xf>
    <xf numFmtId="0" fontId="43" fillId="0" borderId="0" xfId="0" applyFont="1" applyProtection="1">
      <protection locked="0"/>
    </xf>
    <xf numFmtId="0" fontId="43" fillId="0" borderId="0" xfId="0" applyFont="1" applyAlignment="1" applyProtection="1">
      <alignment horizontal="left"/>
      <protection locked="0"/>
    </xf>
    <xf numFmtId="0" fontId="44" fillId="0" borderId="0" xfId="0" applyFont="1" applyAlignment="1" applyProtection="1">
      <alignment horizontal="left" wrapText="1"/>
      <protection locked="0"/>
    </xf>
    <xf numFmtId="49" fontId="44" fillId="0" borderId="0" xfId="0" applyNumberFormat="1" applyFont="1" applyAlignment="1" applyProtection="1">
      <alignment horizontal="left" vertical="center"/>
      <protection locked="0"/>
    </xf>
    <xf numFmtId="0" fontId="44" fillId="0" borderId="0" xfId="0" applyFont="1" applyProtection="1">
      <protection locked="0"/>
    </xf>
    <xf numFmtId="0" fontId="44" fillId="0" borderId="0" xfId="0" applyFont="1" applyFill="1" applyProtection="1">
      <protection locked="0"/>
    </xf>
    <xf numFmtId="0" fontId="43" fillId="0" borderId="0" xfId="0" applyFont="1" applyFill="1" applyProtection="1">
      <protection locked="0"/>
    </xf>
    <xf numFmtId="49" fontId="5" fillId="0" borderId="0" xfId="0" applyNumberFormat="1" applyFont="1" applyAlignment="1" applyProtection="1">
      <alignment horizontal="center" vertical="center" shrinkToFit="1"/>
      <protection locked="0"/>
    </xf>
    <xf numFmtId="49" fontId="5" fillId="0" borderId="0" xfId="0" applyNumberFormat="1" applyFont="1" applyAlignment="1" applyProtection="1">
      <alignment horizontal="center" vertical="center" shrinkToFit="1"/>
    </xf>
    <xf numFmtId="182" fontId="21" fillId="0" borderId="0" xfId="1" applyNumberFormat="1" applyFont="1" applyFill="1" applyBorder="1" applyAlignment="1" applyProtection="1">
      <alignment horizontal="left" vertical="center" wrapText="1"/>
      <protection locked="0"/>
    </xf>
    <xf numFmtId="0" fontId="21" fillId="0" borderId="0" xfId="4" applyFont="1" applyFill="1" applyBorder="1" applyAlignment="1" applyProtection="1">
      <alignment horizontal="left" vertical="center"/>
      <protection locked="0"/>
    </xf>
    <xf numFmtId="177" fontId="10" fillId="0" borderId="1"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center" shrinkToFit="1"/>
    </xf>
    <xf numFmtId="0" fontId="8" fillId="0" borderId="0" xfId="0" applyFont="1" applyBorder="1" applyAlignment="1" applyProtection="1">
      <alignment horizontal="left" vertical="center"/>
      <protection locked="0"/>
    </xf>
    <xf numFmtId="0" fontId="30" fillId="0" borderId="0" xfId="0" applyFont="1" applyFill="1" applyProtection="1">
      <protection locked="0"/>
    </xf>
    <xf numFmtId="38" fontId="10" fillId="0" borderId="0" xfId="1" applyFont="1" applyFill="1" applyBorder="1" applyAlignment="1" applyProtection="1">
      <alignment horizontal="left" vertical="center" wrapText="1"/>
      <protection locked="0"/>
    </xf>
    <xf numFmtId="178" fontId="10" fillId="0" borderId="4" xfId="0" applyNumberFormat="1" applyFont="1" applyFill="1" applyBorder="1" applyAlignment="1" applyProtection="1">
      <alignment horizontal="right" vertical="center" shrinkToFit="1"/>
      <protection locked="0"/>
    </xf>
    <xf numFmtId="0" fontId="5" fillId="0" borderId="45" xfId="0" applyFont="1" applyFill="1" applyBorder="1" applyAlignment="1">
      <alignment vertical="center" shrinkToFit="1"/>
    </xf>
    <xf numFmtId="0" fontId="10" fillId="0" borderId="2" xfId="0" applyNumberFormat="1" applyFont="1" applyFill="1" applyBorder="1" applyAlignment="1" applyProtection="1">
      <alignment horizontal="center" vertical="center" wrapText="1"/>
      <protection locked="0"/>
    </xf>
    <xf numFmtId="178" fontId="10" fillId="0" borderId="2" xfId="0" applyNumberFormat="1" applyFont="1" applyFill="1" applyBorder="1" applyAlignment="1" applyProtection="1">
      <alignment vertical="center" wrapText="1"/>
      <protection locked="0"/>
    </xf>
    <xf numFmtId="178" fontId="10" fillId="0" borderId="2" xfId="0" applyNumberFormat="1" applyFont="1" applyFill="1" applyBorder="1" applyAlignment="1" applyProtection="1">
      <alignment vertical="center" shrinkToFit="1"/>
      <protection locked="0"/>
    </xf>
    <xf numFmtId="0" fontId="5" fillId="0" borderId="0" xfId="0" applyFont="1" applyBorder="1" applyAlignment="1" applyProtection="1">
      <alignment horizontal="left"/>
      <protection locked="0"/>
    </xf>
    <xf numFmtId="177" fontId="5" fillId="0" borderId="8" xfId="0" applyNumberFormat="1" applyFont="1" applyFill="1" applyBorder="1" applyAlignment="1" applyProtection="1">
      <alignment vertical="center" shrinkToFit="1"/>
      <protection locked="0"/>
    </xf>
    <xf numFmtId="184" fontId="5" fillId="0" borderId="21" xfId="0" applyNumberFormat="1" applyFont="1" applyFill="1" applyBorder="1" applyAlignment="1" applyProtection="1">
      <alignment vertical="center" wrapText="1"/>
      <protection locked="0"/>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left" wrapText="1"/>
    </xf>
    <xf numFmtId="178" fontId="10" fillId="0" borderId="1" xfId="2" applyNumberFormat="1" applyFont="1" applyFill="1" applyBorder="1" applyAlignment="1" applyProtection="1">
      <alignment vertical="center" shrinkToFit="1"/>
      <protection locked="0"/>
    </xf>
    <xf numFmtId="178" fontId="10" fillId="0" borderId="38" xfId="0" applyNumberFormat="1" applyFont="1" applyFill="1" applyBorder="1" applyAlignment="1" applyProtection="1">
      <alignment vertical="center" wrapText="1"/>
      <protection locked="0"/>
    </xf>
    <xf numFmtId="0" fontId="5" fillId="0" borderId="8" xfId="0" applyFont="1" applyFill="1" applyBorder="1" applyAlignment="1">
      <alignment horizontal="center" vertical="center" wrapText="1"/>
    </xf>
    <xf numFmtId="0" fontId="5" fillId="0" borderId="8" xfId="0" applyFont="1" applyFill="1" applyBorder="1" applyAlignment="1">
      <alignment vertical="center" shrinkToFit="1"/>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0" xfId="0" applyFont="1" applyFill="1" applyAlignment="1" applyProtection="1">
      <alignment horizontal="center" vertical="center"/>
      <protection locked="0"/>
    </xf>
    <xf numFmtId="0" fontId="10" fillId="3" borderId="16" xfId="0" applyFont="1" applyFill="1" applyBorder="1" applyAlignment="1" applyProtection="1">
      <alignment horizontal="center" vertical="center" wrapText="1"/>
      <protection locked="0"/>
    </xf>
    <xf numFmtId="0" fontId="5" fillId="0" borderId="31" xfId="0" applyFont="1" applyBorder="1" applyAlignment="1" applyProtection="1">
      <alignment horizontal="left"/>
      <protection locked="0"/>
    </xf>
    <xf numFmtId="0" fontId="34" fillId="0" borderId="0" xfId="0" applyFont="1" applyBorder="1" applyAlignment="1" applyProtection="1">
      <alignment horizontal="center" vertical="center" wrapText="1"/>
      <protection locked="0"/>
    </xf>
    <xf numFmtId="49" fontId="34"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4" fillId="0" borderId="0" xfId="0" applyFont="1" applyFill="1" applyAlignment="1" applyProtection="1">
      <alignment horizontal="center" vertical="center"/>
      <protection locked="0"/>
    </xf>
    <xf numFmtId="0" fontId="33" fillId="0" borderId="0" xfId="0" applyFont="1" applyFill="1" applyAlignment="1" applyProtection="1">
      <alignment horizontal="center" vertical="center"/>
      <protection locked="0"/>
    </xf>
    <xf numFmtId="0" fontId="33" fillId="0" borderId="0" xfId="0" applyFont="1" applyAlignment="1" applyProtection="1">
      <alignment horizontal="center" vertical="center"/>
      <protection locked="0"/>
    </xf>
    <xf numFmtId="0" fontId="45" fillId="0" borderId="0" xfId="0" applyFont="1" applyBorder="1" applyAlignment="1" applyProtection="1">
      <alignment horizontal="center" vertical="center" wrapText="1"/>
      <protection locked="0"/>
    </xf>
    <xf numFmtId="178" fontId="10" fillId="0" borderId="75" xfId="0" applyNumberFormat="1" applyFont="1" applyFill="1" applyBorder="1" applyAlignment="1" applyProtection="1">
      <alignment vertical="center" shrinkToFit="1"/>
      <protection locked="0"/>
    </xf>
    <xf numFmtId="178" fontId="10" fillId="0" borderId="27" xfId="0" applyNumberFormat="1" applyFont="1" applyFill="1" applyBorder="1" applyAlignment="1" applyProtection="1">
      <alignment vertical="center" shrinkToFit="1"/>
      <protection locked="0"/>
    </xf>
    <xf numFmtId="177" fontId="21" fillId="0" borderId="74" xfId="4" applyNumberFormat="1" applyFont="1" applyFill="1" applyBorder="1" applyAlignment="1" applyProtection="1">
      <alignment horizontal="center" vertical="center" wrapText="1"/>
      <protection locked="0"/>
    </xf>
    <xf numFmtId="177" fontId="21" fillId="0" borderId="29" xfId="4" applyNumberFormat="1" applyFont="1" applyFill="1" applyBorder="1" applyAlignment="1" applyProtection="1">
      <alignment horizontal="center" vertical="center" wrapText="1"/>
      <protection locked="0"/>
    </xf>
    <xf numFmtId="177" fontId="10" fillId="0" borderId="29" xfId="0" applyNumberFormat="1" applyFont="1" applyFill="1" applyBorder="1" applyAlignment="1">
      <alignment horizontal="center" vertical="center" shrinkToFit="1"/>
    </xf>
    <xf numFmtId="0" fontId="5" fillId="0" borderId="0" xfId="0" applyFont="1" applyFill="1" applyAlignment="1"/>
    <xf numFmtId="177" fontId="5" fillId="0" borderId="0" xfId="0" applyNumberFormat="1" applyFont="1" applyBorder="1" applyAlignment="1">
      <alignment horizontal="left"/>
    </xf>
    <xf numFmtId="0" fontId="5" fillId="0" borderId="0" xfId="0" applyFont="1" applyFill="1" applyBorder="1" applyAlignment="1"/>
    <xf numFmtId="0" fontId="5" fillId="0" borderId="0" xfId="0" applyFont="1" applyBorder="1" applyAlignment="1"/>
    <xf numFmtId="38" fontId="5" fillId="0" borderId="0" xfId="1" applyFont="1" applyFill="1" applyProtection="1">
      <protection locked="0"/>
    </xf>
    <xf numFmtId="181" fontId="5" fillId="0" borderId="0" xfId="0" quotePrefix="1" applyNumberFormat="1" applyFont="1" applyFill="1" applyProtection="1">
      <protection locked="0"/>
    </xf>
    <xf numFmtId="38" fontId="5" fillId="0" borderId="0" xfId="1" applyFont="1" applyProtection="1">
      <protection locked="0"/>
    </xf>
    <xf numFmtId="38" fontId="46" fillId="0" borderId="0" xfId="1" quotePrefix="1" applyFont="1" applyFill="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181" fontId="5" fillId="0" borderId="0" xfId="1" applyNumberFormat="1" applyFont="1" applyAlignment="1" applyProtection="1">
      <alignment shrinkToFit="1"/>
    </xf>
    <xf numFmtId="38" fontId="5" fillId="0" borderId="0" xfId="1" applyFont="1" applyProtection="1"/>
    <xf numFmtId="38" fontId="7" fillId="0" borderId="0" xfId="1" applyFont="1" applyFill="1" applyAlignment="1" applyProtection="1">
      <alignment shrinkToFit="1"/>
    </xf>
    <xf numFmtId="0" fontId="9" fillId="0" borderId="0" xfId="0" applyFont="1"/>
    <xf numFmtId="0" fontId="5" fillId="0" borderId="0" xfId="0" applyFont="1"/>
    <xf numFmtId="0" fontId="5" fillId="0" borderId="0" xfId="0" applyFont="1" applyAlignment="1">
      <alignment wrapText="1"/>
    </xf>
    <xf numFmtId="0" fontId="5" fillId="0" borderId="31" xfId="0" applyFont="1" applyBorder="1"/>
    <xf numFmtId="0" fontId="5" fillId="0" borderId="0" xfId="0" applyFont="1" applyBorder="1"/>
    <xf numFmtId="0" fontId="5" fillId="0" borderId="0" xfId="0" applyFont="1" applyBorder="1" applyAlignment="1">
      <alignment wrapText="1"/>
    </xf>
    <xf numFmtId="0" fontId="5" fillId="0" borderId="31" xfId="0" applyFont="1" applyBorder="1" applyAlignment="1">
      <alignment horizontal="right"/>
    </xf>
    <xf numFmtId="0" fontId="5" fillId="0" borderId="31" xfId="0" applyFont="1" applyBorder="1" applyAlignment="1"/>
    <xf numFmtId="0" fontId="5" fillId="0" borderId="0" xfId="0" applyFont="1" applyAlignment="1">
      <alignment horizontal="right"/>
    </xf>
    <xf numFmtId="0" fontId="5" fillId="0" borderId="37" xfId="0" applyFont="1" applyFill="1" applyBorder="1" applyAlignment="1">
      <alignment horizontal="center" vertical="center"/>
    </xf>
    <xf numFmtId="178" fontId="5" fillId="5" borderId="9" xfId="0" applyNumberFormat="1" applyFont="1" applyFill="1" applyBorder="1" applyAlignment="1">
      <alignment horizontal="center" vertical="center"/>
    </xf>
    <xf numFmtId="178" fontId="5" fillId="5" borderId="1" xfId="0" applyNumberFormat="1" applyFont="1" applyFill="1" applyBorder="1" applyAlignment="1">
      <alignment horizontal="center" vertical="center"/>
    </xf>
    <xf numFmtId="178" fontId="5" fillId="5" borderId="10" xfId="0" applyNumberFormat="1" applyFont="1" applyFill="1" applyBorder="1" applyAlignment="1">
      <alignment horizontal="center" vertical="center"/>
    </xf>
    <xf numFmtId="176" fontId="5" fillId="0" borderId="0" xfId="0" applyNumberFormat="1" applyFont="1" applyAlignment="1"/>
    <xf numFmtId="0" fontId="5" fillId="0" borderId="0" xfId="0" applyFont="1" applyAlignment="1"/>
    <xf numFmtId="177" fontId="5" fillId="0" borderId="0" xfId="0" applyNumberFormat="1" applyFont="1" applyBorder="1" applyAlignment="1"/>
    <xf numFmtId="178" fontId="5" fillId="0" borderId="0" xfId="0" applyNumberFormat="1" applyFont="1"/>
    <xf numFmtId="0" fontId="7" fillId="0" borderId="31" xfId="0" applyFont="1" applyBorder="1" applyAlignment="1">
      <alignment vertical="center"/>
    </xf>
    <xf numFmtId="0" fontId="5" fillId="0" borderId="0" xfId="0" applyFont="1" applyAlignment="1">
      <alignment vertical="center"/>
    </xf>
    <xf numFmtId="0" fontId="5" fillId="5" borderId="19"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3" xfId="0" applyFont="1" applyFill="1" applyBorder="1" applyAlignment="1">
      <alignment horizontal="center" vertical="center"/>
    </xf>
    <xf numFmtId="0" fontId="5" fillId="0" borderId="0" xfId="0" applyFont="1" applyBorder="1" applyAlignment="1">
      <alignment vertical="center"/>
    </xf>
    <xf numFmtId="3" fontId="5" fillId="0" borderId="0" xfId="0" applyNumberFormat="1" applyFont="1" applyBorder="1" applyAlignment="1">
      <alignment vertical="center" shrinkToFit="1"/>
    </xf>
    <xf numFmtId="0" fontId="38" fillId="0" borderId="0" xfId="0" applyFont="1" applyBorder="1"/>
    <xf numFmtId="0" fontId="38" fillId="0" borderId="0" xfId="0" applyFont="1" applyBorder="1" applyAlignment="1">
      <alignment vertical="center"/>
    </xf>
    <xf numFmtId="0" fontId="10" fillId="3" borderId="31" xfId="0" applyFont="1" applyFill="1" applyBorder="1" applyAlignment="1" applyProtection="1">
      <alignment horizontal="right" vertical="center" wrapText="1"/>
      <protection locked="0"/>
    </xf>
    <xf numFmtId="177" fontId="5" fillId="0" borderId="0" xfId="0" applyNumberFormat="1" applyFont="1" applyBorder="1" applyAlignment="1">
      <alignment horizontal="left" vertical="center"/>
    </xf>
    <xf numFmtId="177" fontId="5" fillId="0" borderId="0" xfId="0" applyNumberFormat="1" applyFont="1" applyBorder="1" applyAlignment="1">
      <alignment horizontal="center" vertical="center"/>
    </xf>
    <xf numFmtId="178" fontId="5" fillId="0" borderId="0" xfId="0" applyNumberFormat="1" applyFont="1" applyBorder="1" applyAlignment="1">
      <alignment vertical="center" shrinkToFit="1"/>
    </xf>
    <xf numFmtId="178" fontId="5" fillId="5" borderId="0" xfId="0" applyNumberFormat="1" applyFont="1" applyFill="1" applyBorder="1" applyAlignment="1">
      <alignment vertical="center" shrinkToFit="1"/>
    </xf>
    <xf numFmtId="0" fontId="5" fillId="5" borderId="0" xfId="0" applyFont="1" applyFill="1" applyBorder="1" applyAlignment="1">
      <alignment horizontal="center" vertical="center"/>
    </xf>
    <xf numFmtId="178" fontId="5" fillId="5" borderId="0" xfId="0" applyNumberFormat="1" applyFont="1" applyFill="1" applyBorder="1" applyAlignment="1">
      <alignment horizontal="center" vertical="center" shrinkToFit="1"/>
    </xf>
    <xf numFmtId="3" fontId="5" fillId="5"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0" fontId="5" fillId="0" borderId="0" xfId="0" applyFont="1" applyBorder="1" applyAlignment="1">
      <alignment horizontal="center" vertical="center"/>
    </xf>
    <xf numFmtId="0" fontId="0" fillId="0" borderId="0" xfId="0" applyFont="1" applyBorder="1" applyAlignment="1"/>
    <xf numFmtId="0" fontId="5" fillId="5" borderId="0" xfId="0" applyFont="1" applyFill="1"/>
    <xf numFmtId="178" fontId="10" fillId="0" borderId="10" xfId="0" applyNumberFormat="1" applyFont="1" applyFill="1" applyBorder="1" applyAlignment="1" applyProtection="1">
      <alignment vertical="center" shrinkToFit="1"/>
      <protection locked="0"/>
    </xf>
    <xf numFmtId="178" fontId="10" fillId="0" borderId="72" xfId="0" applyNumberFormat="1" applyFont="1" applyFill="1" applyBorder="1" applyAlignment="1" applyProtection="1">
      <alignment vertical="center" shrinkToFit="1"/>
      <protection locked="0"/>
    </xf>
    <xf numFmtId="178" fontId="10" fillId="0" borderId="13" xfId="0" applyNumberFormat="1" applyFont="1" applyFill="1" applyBorder="1" applyAlignment="1" applyProtection="1">
      <alignment vertical="center" shrinkToFit="1"/>
      <protection locked="0"/>
    </xf>
    <xf numFmtId="178" fontId="10" fillId="0" borderId="9" xfId="0" applyNumberFormat="1" applyFont="1" applyFill="1" applyBorder="1" applyAlignment="1" applyProtection="1">
      <alignment vertical="center" shrinkToFit="1"/>
      <protection locked="0"/>
    </xf>
    <xf numFmtId="178" fontId="10" fillId="0" borderId="77" xfId="0" applyNumberFormat="1" applyFont="1" applyFill="1" applyBorder="1" applyAlignment="1" applyProtection="1">
      <alignment vertical="center" shrinkToFit="1"/>
      <protection locked="0"/>
    </xf>
    <xf numFmtId="178" fontId="10" fillId="0" borderId="19" xfId="0" applyNumberFormat="1" applyFont="1" applyFill="1" applyBorder="1" applyAlignment="1" applyProtection="1">
      <alignment vertical="center" shrinkToFit="1"/>
      <protection locked="0"/>
    </xf>
    <xf numFmtId="177" fontId="10" fillId="0" borderId="29" xfId="0" applyNumberFormat="1" applyFont="1" applyFill="1" applyBorder="1" applyAlignment="1" applyProtection="1">
      <alignment horizontal="center" vertical="center" wrapText="1"/>
      <protection locked="0"/>
    </xf>
    <xf numFmtId="179" fontId="10" fillId="0" borderId="29" xfId="0" applyNumberFormat="1" applyFont="1" applyFill="1" applyBorder="1" applyAlignment="1" applyProtection="1">
      <alignment horizontal="center" vertical="center"/>
      <protection locked="0"/>
    </xf>
    <xf numFmtId="0" fontId="10" fillId="0" borderId="66" xfId="0" applyNumberFormat="1" applyFont="1" applyFill="1" applyBorder="1" applyAlignment="1" applyProtection="1">
      <alignment vertical="center" wrapText="1"/>
      <protection locked="0"/>
    </xf>
    <xf numFmtId="0" fontId="10" fillId="0" borderId="8"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wrapText="1"/>
      <protection locked="0"/>
    </xf>
    <xf numFmtId="0" fontId="33" fillId="3" borderId="0" xfId="0" applyFont="1" applyFill="1" applyBorder="1" applyAlignment="1" applyProtection="1">
      <alignment horizontal="center" vertical="center"/>
      <protection locked="0"/>
    </xf>
    <xf numFmtId="177" fontId="5" fillId="0" borderId="0" xfId="0" applyNumberFormat="1" applyFont="1" applyAlignment="1" applyProtection="1">
      <alignment horizontal="center" vertical="center" shrinkToFit="1"/>
      <protection locked="0"/>
    </xf>
    <xf numFmtId="177" fontId="5" fillId="0" borderId="31" xfId="0" applyNumberFormat="1" applyFont="1" applyBorder="1" applyAlignment="1" applyProtection="1">
      <alignment horizontal="center" vertical="center" shrinkToFit="1"/>
      <protection locked="0"/>
    </xf>
    <xf numFmtId="177" fontId="5" fillId="0" borderId="0" xfId="0" applyNumberFormat="1" applyFont="1" applyAlignment="1" applyProtection="1">
      <alignment horizontal="center" vertical="center" shrinkToFit="1"/>
    </xf>
    <xf numFmtId="177" fontId="5" fillId="0" borderId="0" xfId="0" applyNumberFormat="1" applyFont="1"/>
    <xf numFmtId="0" fontId="48"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vertical="top" wrapText="1"/>
      <protection locked="0"/>
    </xf>
    <xf numFmtId="0" fontId="33" fillId="0" borderId="0" xfId="0" applyFont="1" applyFill="1" applyBorder="1" applyAlignment="1" applyProtection="1">
      <alignment horizontal="center" vertical="top" wrapText="1"/>
      <protection locked="0"/>
    </xf>
    <xf numFmtId="0" fontId="33" fillId="0" borderId="0" xfId="0" applyFont="1" applyFill="1" applyBorder="1" applyAlignment="1" applyProtection="1">
      <alignment wrapText="1"/>
      <protection locked="0"/>
    </xf>
    <xf numFmtId="0" fontId="33" fillId="0" borderId="0" xfId="0" applyFont="1" applyFill="1" applyBorder="1" applyAlignment="1" applyProtection="1">
      <alignment horizontal="center" wrapText="1"/>
      <protection locked="0"/>
    </xf>
    <xf numFmtId="0" fontId="35" fillId="0" borderId="0" xfId="0" applyFont="1" applyFill="1" applyAlignment="1" applyProtection="1">
      <alignment horizontal="center" vertical="center" wrapText="1"/>
      <protection locked="0"/>
    </xf>
    <xf numFmtId="0" fontId="11" fillId="7" borderId="23" xfId="0" applyFont="1" applyFill="1" applyBorder="1" applyAlignment="1">
      <alignment horizontal="center" vertical="center" wrapText="1"/>
    </xf>
    <xf numFmtId="185" fontId="44" fillId="0" borderId="0" xfId="0" applyNumberFormat="1" applyFont="1" applyAlignment="1" applyProtection="1">
      <alignment horizontal="center" vertical="center"/>
      <protection locked="0"/>
    </xf>
    <xf numFmtId="0" fontId="10" fillId="0" borderId="1" xfId="4" applyFont="1" applyFill="1" applyBorder="1" applyAlignment="1" applyProtection="1">
      <alignment horizontal="center" vertical="center"/>
      <protection locked="0"/>
    </xf>
    <xf numFmtId="0" fontId="10" fillId="0" borderId="37" xfId="4" applyFont="1" applyFill="1" applyBorder="1" applyAlignment="1" applyProtection="1">
      <alignment horizontal="center" vertical="center"/>
      <protection locked="0"/>
    </xf>
    <xf numFmtId="182" fontId="26" fillId="0" borderId="1" xfId="1" applyNumberFormat="1" applyFont="1" applyFill="1" applyBorder="1" applyAlignment="1" applyProtection="1">
      <alignment horizontal="center" vertical="center" wrapText="1"/>
      <protection locked="0"/>
    </xf>
    <xf numFmtId="182" fontId="10" fillId="0" borderId="1" xfId="1" applyNumberFormat="1" applyFont="1" applyFill="1" applyBorder="1" applyAlignment="1" applyProtection="1">
      <alignment horizontal="center" vertical="center" wrapText="1"/>
      <protection locked="0"/>
    </xf>
    <xf numFmtId="182" fontId="10" fillId="0" borderId="37" xfId="1" applyNumberFormat="1" applyFont="1" applyFill="1" applyBorder="1" applyAlignment="1" applyProtection="1">
      <alignment horizontal="center" vertical="center" wrapText="1"/>
      <protection locked="0"/>
    </xf>
    <xf numFmtId="0" fontId="38" fillId="0" borderId="0" xfId="0" applyFont="1" applyFill="1" applyBorder="1" applyAlignment="1">
      <alignment wrapText="1"/>
    </xf>
    <xf numFmtId="179" fontId="10" fillId="0" borderId="8" xfId="0" applyNumberFormat="1" applyFont="1" applyFill="1" applyBorder="1" applyAlignment="1" applyProtection="1">
      <alignment horizontal="center" vertical="center"/>
      <protection locked="0"/>
    </xf>
    <xf numFmtId="177" fontId="10" fillId="0" borderId="8" xfId="0" applyNumberFormat="1" applyFont="1" applyFill="1" applyBorder="1" applyAlignment="1" applyProtection="1">
      <alignment horizontal="center" vertical="center" shrinkToFit="1"/>
      <protection locked="0"/>
    </xf>
    <xf numFmtId="179" fontId="10" fillId="0" borderId="8" xfId="0" applyNumberFormat="1"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left" vertical="center" wrapText="1"/>
      <protection locked="0"/>
    </xf>
    <xf numFmtId="178" fontId="10" fillId="0" borderId="19" xfId="0" applyNumberFormat="1" applyFont="1" applyFill="1" applyBorder="1" applyAlignment="1" applyProtection="1">
      <alignment vertical="center" shrinkToFit="1"/>
    </xf>
    <xf numFmtId="178" fontId="10" fillId="0" borderId="13" xfId="0" applyNumberFormat="1" applyFont="1" applyFill="1" applyBorder="1" applyAlignment="1" applyProtection="1">
      <alignment vertical="center" shrinkToFit="1"/>
    </xf>
    <xf numFmtId="0" fontId="23" fillId="6" borderId="28" xfId="0" applyFont="1" applyFill="1" applyBorder="1" applyAlignment="1" applyProtection="1">
      <alignment horizontal="center" vertical="center"/>
      <protection locked="0"/>
    </xf>
    <xf numFmtId="0" fontId="23" fillId="6" borderId="7" xfId="0" applyFont="1" applyFill="1" applyBorder="1" applyAlignment="1" applyProtection="1">
      <alignment horizontal="left" vertical="center"/>
      <protection locked="0"/>
    </xf>
    <xf numFmtId="0" fontId="10" fillId="6" borderId="7" xfId="0" applyFont="1" applyFill="1" applyBorder="1" applyAlignment="1" applyProtection="1">
      <alignment horizontal="center" vertical="center"/>
      <protection locked="0"/>
    </xf>
    <xf numFmtId="0" fontId="10" fillId="6" borderId="7" xfId="0" applyFont="1" applyFill="1" applyBorder="1" applyAlignment="1" applyProtection="1">
      <alignment horizontal="left" vertical="center"/>
      <protection locked="0"/>
    </xf>
    <xf numFmtId="0" fontId="10" fillId="6" borderId="11" xfId="0" applyFont="1" applyFill="1" applyBorder="1" applyAlignment="1" applyProtection="1">
      <alignment horizontal="center" vertical="center"/>
      <protection locked="0"/>
    </xf>
    <xf numFmtId="183" fontId="10" fillId="6" borderId="7" xfId="0" applyNumberFormat="1"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right" vertical="center" wrapText="1"/>
      <protection locked="0"/>
    </xf>
    <xf numFmtId="0" fontId="10" fillId="6" borderId="32" xfId="0" applyFont="1" applyFill="1" applyBorder="1" applyAlignment="1" applyProtection="1">
      <alignment horizontal="right" vertical="center" wrapText="1"/>
      <protection locked="0"/>
    </xf>
    <xf numFmtId="0" fontId="10" fillId="6" borderId="11" xfId="0" applyFont="1" applyFill="1" applyBorder="1" applyAlignment="1" applyProtection="1">
      <alignment horizontal="right" vertical="center" wrapText="1"/>
      <protection locked="0"/>
    </xf>
    <xf numFmtId="0" fontId="10" fillId="6" borderId="33" xfId="0" applyFont="1" applyFill="1" applyBorder="1" applyAlignment="1" applyProtection="1">
      <alignment horizontal="center" vertical="center" wrapText="1"/>
      <protection locked="0"/>
    </xf>
    <xf numFmtId="0" fontId="10" fillId="6" borderId="32" xfId="0" applyFont="1" applyFill="1" applyBorder="1" applyAlignment="1" applyProtection="1">
      <alignment horizontal="center" vertical="center"/>
      <protection locked="0"/>
    </xf>
    <xf numFmtId="0" fontId="23" fillId="6" borderId="7" xfId="0" applyFont="1" applyFill="1" applyBorder="1" applyAlignment="1" applyProtection="1">
      <alignment horizontal="center" vertical="center"/>
      <protection locked="0"/>
    </xf>
    <xf numFmtId="177" fontId="23" fillId="6" borderId="7" xfId="0" applyNumberFormat="1" applyFont="1" applyFill="1" applyBorder="1" applyAlignment="1" applyProtection="1">
      <alignment horizontal="center" vertical="center" shrinkToFit="1"/>
      <protection locked="0"/>
    </xf>
    <xf numFmtId="0" fontId="23" fillId="6" borderId="7" xfId="0" applyFont="1" applyFill="1" applyBorder="1" applyAlignment="1" applyProtection="1">
      <alignment horizontal="center" vertical="center" shrinkToFit="1"/>
      <protection locked="0"/>
    </xf>
    <xf numFmtId="0" fontId="10" fillId="6" borderId="34" xfId="0" applyFont="1" applyFill="1" applyBorder="1" applyAlignment="1" applyProtection="1">
      <alignment horizontal="center" vertical="center"/>
      <protection locked="0"/>
    </xf>
    <xf numFmtId="0" fontId="10" fillId="6" borderId="0" xfId="0" applyFont="1" applyFill="1" applyBorder="1" applyAlignment="1" applyProtection="1">
      <alignment horizontal="left" vertical="center"/>
      <protection locked="0"/>
    </xf>
    <xf numFmtId="0" fontId="10" fillId="6" borderId="0" xfId="0" applyFont="1" applyFill="1" applyBorder="1" applyAlignment="1" applyProtection="1">
      <alignment horizontal="left" vertical="center" wrapText="1"/>
      <protection locked="0"/>
    </xf>
    <xf numFmtId="49" fontId="10" fillId="6" borderId="0" xfId="0" applyNumberFormat="1" applyFont="1" applyFill="1" applyAlignment="1" applyProtection="1">
      <alignment horizontal="left" vertical="center"/>
      <protection locked="0"/>
    </xf>
    <xf numFmtId="0" fontId="10" fillId="6" borderId="0" xfId="0" applyFont="1" applyFill="1" applyAlignment="1" applyProtection="1">
      <alignment horizontal="center"/>
      <protection locked="0"/>
    </xf>
    <xf numFmtId="0" fontId="10" fillId="6" borderId="0" xfId="0" applyFont="1" applyFill="1" applyProtection="1">
      <protection locked="0"/>
    </xf>
    <xf numFmtId="0" fontId="5" fillId="6" borderId="0" xfId="0" applyFont="1" applyFill="1" applyProtection="1">
      <protection locked="0"/>
    </xf>
    <xf numFmtId="179" fontId="10" fillId="6" borderId="29" xfId="0" applyNumberFormat="1" applyFont="1" applyFill="1" applyBorder="1" applyAlignment="1" applyProtection="1">
      <alignment horizontal="center" vertical="center"/>
      <protection locked="0"/>
    </xf>
    <xf numFmtId="0" fontId="23" fillId="6" borderId="8" xfId="0" applyNumberFormat="1" applyFont="1" applyFill="1" applyBorder="1" applyAlignment="1" applyProtection="1">
      <alignment vertical="center"/>
      <protection locked="0"/>
    </xf>
    <xf numFmtId="0" fontId="10" fillId="6" borderId="8" xfId="0" applyNumberFormat="1" applyFont="1" applyFill="1" applyBorder="1" applyAlignment="1" applyProtection="1">
      <alignment horizontal="center" vertical="center" wrapText="1"/>
      <protection locked="0"/>
    </xf>
    <xf numFmtId="178" fontId="10" fillId="6" borderId="8" xfId="0" applyNumberFormat="1" applyFont="1" applyFill="1" applyBorder="1" applyAlignment="1" applyProtection="1">
      <alignment vertical="center" wrapText="1"/>
      <protection locked="0"/>
    </xf>
    <xf numFmtId="178" fontId="10" fillId="6" borderId="8" xfId="0" applyNumberFormat="1" applyFont="1" applyFill="1" applyBorder="1" applyAlignment="1" applyProtection="1">
      <alignment vertical="center" shrinkToFit="1"/>
      <protection locked="0"/>
    </xf>
    <xf numFmtId="178" fontId="10" fillId="6" borderId="1" xfId="0" applyNumberFormat="1" applyFont="1" applyFill="1" applyBorder="1" applyAlignment="1" applyProtection="1">
      <alignment vertical="center" shrinkToFit="1"/>
      <protection locked="0"/>
    </xf>
    <xf numFmtId="178" fontId="10" fillId="6" borderId="21" xfId="0" applyNumberFormat="1" applyFont="1" applyFill="1" applyBorder="1" applyAlignment="1" applyProtection="1">
      <alignment vertical="center" shrinkToFit="1"/>
      <protection locked="0"/>
    </xf>
    <xf numFmtId="3" fontId="10" fillId="6" borderId="8" xfId="0" applyNumberFormat="1" applyFont="1" applyFill="1" applyBorder="1" applyAlignment="1" applyProtection="1">
      <alignment horizontal="center" vertical="center" wrapText="1"/>
      <protection locked="0"/>
    </xf>
    <xf numFmtId="3" fontId="10" fillId="6" borderId="8" xfId="0" applyNumberFormat="1" applyFont="1" applyFill="1" applyBorder="1" applyAlignment="1" applyProtection="1">
      <alignment vertical="center" wrapText="1"/>
      <protection locked="0"/>
    </xf>
    <xf numFmtId="178" fontId="10" fillId="6" borderId="4" xfId="0" applyNumberFormat="1" applyFont="1" applyFill="1" applyBorder="1" applyAlignment="1" applyProtection="1">
      <alignment vertical="center" shrinkToFit="1"/>
      <protection locked="0"/>
    </xf>
    <xf numFmtId="0" fontId="10" fillId="6" borderId="8" xfId="0" applyNumberFormat="1" applyFont="1" applyFill="1" applyBorder="1" applyAlignment="1" applyProtection="1">
      <alignment vertical="center" wrapText="1"/>
      <protection locked="0"/>
    </xf>
    <xf numFmtId="0" fontId="10" fillId="6" borderId="21"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left" vertical="center" wrapText="1"/>
      <protection locked="0"/>
    </xf>
    <xf numFmtId="179" fontId="10" fillId="6" borderId="8" xfId="0" applyNumberFormat="1" applyFont="1" applyFill="1" applyBorder="1" applyAlignment="1" applyProtection="1">
      <alignment horizontal="center" vertical="center"/>
      <protection locked="0"/>
    </xf>
    <xf numFmtId="177" fontId="10" fillId="6" borderId="8" xfId="0" applyNumberFormat="1" applyFont="1" applyFill="1" applyBorder="1" applyAlignment="1" applyProtection="1">
      <alignment horizontal="center" vertical="center" shrinkToFit="1"/>
      <protection locked="0"/>
    </xf>
    <xf numFmtId="179" fontId="10" fillId="6" borderId="8" xfId="0" applyNumberFormat="1" applyFont="1" applyFill="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protection locked="0"/>
    </xf>
    <xf numFmtId="0" fontId="10" fillId="6" borderId="35" xfId="0" applyFont="1" applyFill="1" applyBorder="1" applyAlignment="1" applyProtection="1">
      <alignment horizontal="center" vertical="center"/>
      <protection locked="0"/>
    </xf>
    <xf numFmtId="0" fontId="10" fillId="6" borderId="1" xfId="0" applyFont="1" applyFill="1" applyBorder="1" applyAlignment="1" applyProtection="1">
      <alignment horizontal="left" vertical="center" wrapText="1"/>
      <protection locked="0"/>
    </xf>
    <xf numFmtId="179" fontId="10" fillId="6" borderId="1" xfId="0" applyNumberFormat="1" applyFont="1" applyFill="1" applyBorder="1" applyAlignment="1" applyProtection="1">
      <alignment horizontal="center" vertical="center"/>
      <protection locked="0"/>
    </xf>
    <xf numFmtId="0" fontId="23" fillId="6" borderId="29" xfId="0" applyNumberFormat="1" applyFont="1" applyFill="1" applyBorder="1" applyAlignment="1" applyProtection="1">
      <alignment horizontal="center" vertical="center"/>
      <protection locked="0"/>
    </xf>
    <xf numFmtId="0" fontId="23" fillId="6" borderId="1" xfId="0" applyNumberFormat="1" applyFont="1" applyFill="1" applyBorder="1" applyAlignment="1" applyProtection="1">
      <alignment horizontal="center" vertical="center"/>
      <protection locked="0"/>
    </xf>
    <xf numFmtId="0" fontId="23" fillId="6" borderId="8" xfId="0" applyNumberFormat="1" applyFont="1" applyFill="1" applyBorder="1" applyAlignment="1" applyProtection="1">
      <alignment horizontal="center" vertical="center"/>
      <protection locked="0"/>
    </xf>
    <xf numFmtId="177" fontId="23" fillId="6" borderId="8" xfId="0" applyNumberFormat="1" applyFont="1" applyFill="1" applyBorder="1" applyAlignment="1" applyProtection="1">
      <alignment horizontal="center" vertical="center" shrinkToFit="1"/>
      <protection locked="0"/>
    </xf>
    <xf numFmtId="0" fontId="23" fillId="6" borderId="8" xfId="0" applyNumberFormat="1" applyFont="1" applyFill="1" applyBorder="1" applyAlignment="1" applyProtection="1">
      <alignment horizontal="center" vertical="center" shrinkToFit="1"/>
      <protection locked="0"/>
    </xf>
    <xf numFmtId="0" fontId="23" fillId="6" borderId="8" xfId="0" applyFont="1" applyFill="1" applyBorder="1" applyAlignment="1" applyProtection="1">
      <alignment horizontal="left" vertical="center"/>
      <protection locked="0"/>
    </xf>
    <xf numFmtId="177" fontId="34" fillId="0" borderId="17" xfId="0" applyNumberFormat="1" applyFont="1" applyFill="1" applyBorder="1" applyAlignment="1" applyProtection="1">
      <alignment horizontal="center" vertical="center" wrapText="1"/>
    </xf>
    <xf numFmtId="177" fontId="34" fillId="0" borderId="16" xfId="0" applyNumberFormat="1" applyFont="1" applyFill="1" applyBorder="1" applyAlignment="1" applyProtection="1">
      <alignment horizontal="center" vertical="center" wrapText="1"/>
    </xf>
    <xf numFmtId="177" fontId="34" fillId="0" borderId="12" xfId="0" applyNumberFormat="1" applyFont="1" applyFill="1" applyBorder="1" applyAlignment="1" applyProtection="1">
      <alignment horizontal="center" vertical="center" wrapText="1"/>
    </xf>
    <xf numFmtId="38" fontId="49" fillId="0" borderId="4" xfId="1" applyFont="1" applyFill="1" applyBorder="1" applyAlignment="1">
      <alignment vertical="center" shrinkToFit="1"/>
    </xf>
    <xf numFmtId="0" fontId="49" fillId="0" borderId="4" xfId="0" applyFont="1" applyFill="1" applyBorder="1" applyAlignment="1">
      <alignment horizontal="left" vertical="center" wrapText="1"/>
    </xf>
    <xf numFmtId="0" fontId="49" fillId="0" borderId="4" xfId="0" applyFont="1" applyFill="1" applyBorder="1" applyAlignment="1">
      <alignment vertical="center" wrapText="1"/>
    </xf>
    <xf numFmtId="0" fontId="49" fillId="0" borderId="8" xfId="0" applyFont="1" applyFill="1" applyBorder="1" applyAlignment="1">
      <alignment vertical="center" wrapText="1"/>
    </xf>
    <xf numFmtId="0" fontId="49" fillId="0" borderId="8" xfId="0" applyFont="1" applyFill="1" applyBorder="1" applyAlignment="1">
      <alignment horizontal="center" vertical="center" wrapText="1"/>
    </xf>
    <xf numFmtId="177" fontId="49" fillId="0" borderId="8" xfId="0" applyNumberFormat="1" applyFont="1" applyFill="1" applyBorder="1" applyAlignment="1" applyProtection="1">
      <alignment vertical="center" shrinkToFit="1"/>
      <protection locked="0"/>
    </xf>
    <xf numFmtId="184" fontId="49" fillId="0" borderId="21" xfId="0" applyNumberFormat="1" applyFont="1" applyFill="1" applyBorder="1" applyAlignment="1" applyProtection="1">
      <alignment vertical="center" wrapText="1"/>
      <protection locked="0"/>
    </xf>
    <xf numFmtId="0" fontId="49" fillId="0" borderId="8" xfId="0" applyFont="1" applyFill="1" applyBorder="1" applyAlignment="1">
      <alignment vertical="center" shrinkToFit="1"/>
    </xf>
    <xf numFmtId="0" fontId="31" fillId="0" borderId="1" xfId="0" applyFont="1" applyFill="1" applyBorder="1" applyAlignment="1">
      <alignment vertical="center" wrapText="1"/>
    </xf>
    <xf numFmtId="0" fontId="49" fillId="0" borderId="1" xfId="0" applyFont="1" applyFill="1" applyBorder="1" applyAlignment="1">
      <alignment horizontal="center" vertical="center"/>
    </xf>
    <xf numFmtId="0" fontId="49" fillId="0" borderId="37" xfId="0" applyFont="1" applyFill="1" applyBorder="1" applyAlignment="1">
      <alignment horizontal="center" vertical="center"/>
    </xf>
    <xf numFmtId="0" fontId="49" fillId="0" borderId="1" xfId="0" applyNumberFormat="1" applyFont="1" applyFill="1" applyBorder="1" applyAlignment="1">
      <alignment vertical="center" wrapText="1"/>
    </xf>
    <xf numFmtId="3" fontId="49" fillId="0" borderId="1" xfId="0" applyNumberFormat="1" applyFont="1" applyFill="1" applyBorder="1" applyAlignment="1">
      <alignment horizontal="left" vertical="center" wrapText="1"/>
    </xf>
    <xf numFmtId="0" fontId="49" fillId="0" borderId="4" xfId="0" applyNumberFormat="1" applyFont="1" applyFill="1" applyBorder="1" applyAlignment="1">
      <alignment vertical="center" wrapText="1"/>
    </xf>
    <xf numFmtId="0" fontId="49" fillId="0" borderId="4" xfId="0" applyFont="1" applyFill="1" applyBorder="1" applyAlignment="1">
      <alignment horizontal="center" vertical="center" wrapText="1"/>
    </xf>
    <xf numFmtId="0" fontId="5" fillId="6" borderId="0" xfId="0" applyFont="1" applyFill="1" applyAlignment="1">
      <alignment vertical="center"/>
    </xf>
    <xf numFmtId="0" fontId="5" fillId="6" borderId="0" xfId="0" applyFont="1" applyFill="1"/>
    <xf numFmtId="0" fontId="49" fillId="6" borderId="8" xfId="0" applyNumberFormat="1" applyFont="1" applyFill="1" applyBorder="1" applyAlignment="1">
      <alignment vertical="center" wrapText="1"/>
    </xf>
    <xf numFmtId="178" fontId="49" fillId="6" borderId="8" xfId="0" applyNumberFormat="1" applyFont="1" applyFill="1" applyBorder="1" applyAlignment="1">
      <alignment vertical="center" shrinkToFit="1"/>
    </xf>
    <xf numFmtId="0" fontId="49" fillId="6" borderId="8" xfId="0" applyFont="1" applyFill="1" applyBorder="1" applyAlignment="1">
      <alignment horizontal="center" vertical="center" wrapText="1"/>
    </xf>
    <xf numFmtId="0" fontId="49" fillId="6" borderId="8" xfId="0" applyFont="1" applyFill="1" applyBorder="1" applyAlignment="1">
      <alignment horizontal="left" vertical="center" wrapText="1"/>
    </xf>
    <xf numFmtId="0" fontId="50" fillId="6" borderId="5" xfId="0" applyFont="1" applyFill="1" applyBorder="1" applyAlignment="1" applyProtection="1">
      <alignment horizontal="center" vertical="center"/>
      <protection locked="0"/>
    </xf>
    <xf numFmtId="177" fontId="50" fillId="6" borderId="5" xfId="0" applyNumberFormat="1" applyFont="1" applyFill="1" applyBorder="1" applyAlignment="1" applyProtection="1">
      <alignment horizontal="center" vertical="center" shrinkToFit="1"/>
      <protection locked="0"/>
    </xf>
    <xf numFmtId="0" fontId="50" fillId="6" borderId="5" xfId="0" applyFont="1" applyFill="1" applyBorder="1" applyAlignment="1" applyProtection="1">
      <alignment horizontal="center" vertical="center" shrinkToFit="1"/>
      <protection locked="0"/>
    </xf>
    <xf numFmtId="0" fontId="49" fillId="6" borderId="8" xfId="0" applyFont="1" applyFill="1" applyBorder="1" applyAlignment="1">
      <alignment horizontal="center" vertical="center"/>
    </xf>
    <xf numFmtId="0" fontId="49" fillId="6" borderId="35" xfId="0" applyFont="1" applyFill="1" applyBorder="1" applyAlignment="1">
      <alignment horizontal="center" vertical="center"/>
    </xf>
    <xf numFmtId="187" fontId="49" fillId="0" borderId="21" xfId="0" applyNumberFormat="1" applyFont="1" applyFill="1" applyBorder="1" applyAlignment="1">
      <alignment horizontal="center" vertical="center"/>
    </xf>
    <xf numFmtId="187" fontId="49" fillId="6" borderId="8" xfId="0" applyNumberFormat="1" applyFont="1" applyFill="1" applyBorder="1" applyAlignment="1">
      <alignment horizontal="center" vertical="center"/>
    </xf>
    <xf numFmtId="185" fontId="4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wrapText="1"/>
      <protection locked="0"/>
    </xf>
    <xf numFmtId="49" fontId="33" fillId="0" borderId="0" xfId="0" applyNumberFormat="1" applyFont="1" applyBorder="1" applyAlignment="1" applyProtection="1">
      <alignment horizontal="center" vertical="center"/>
      <protection locked="0"/>
    </xf>
    <xf numFmtId="0" fontId="10" fillId="6" borderId="36"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33" fillId="3" borderId="16" xfId="0" applyFont="1" applyFill="1" applyBorder="1" applyAlignment="1" applyProtection="1">
      <alignment horizontal="center" vertical="center" wrapText="1"/>
      <protection locked="0"/>
    </xf>
    <xf numFmtId="0" fontId="33" fillId="3" borderId="12"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horizontal="center" vertical="center"/>
      <protection locked="0"/>
    </xf>
    <xf numFmtId="0" fontId="5" fillId="0" borderId="31" xfId="0" applyFont="1" applyBorder="1" applyAlignment="1" applyProtection="1">
      <alignment horizontal="right"/>
      <protection locked="0"/>
    </xf>
    <xf numFmtId="0" fontId="10" fillId="3" borderId="36"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7" borderId="23" xfId="0" applyFont="1" applyFill="1" applyBorder="1" applyAlignment="1">
      <alignment horizontal="center" vertical="center" wrapText="1"/>
    </xf>
    <xf numFmtId="177" fontId="10" fillId="0" borderId="20" xfId="0" applyNumberFormat="1" applyFont="1" applyFill="1" applyBorder="1" applyAlignment="1" applyProtection="1">
      <alignment horizontal="center" vertical="center"/>
    </xf>
    <xf numFmtId="177" fontId="10" fillId="0" borderId="22" xfId="0" applyNumberFormat="1" applyFont="1" applyFill="1" applyBorder="1" applyAlignment="1" applyProtection="1">
      <alignment horizontal="center" vertical="center"/>
    </xf>
    <xf numFmtId="177" fontId="10" fillId="0" borderId="26" xfId="0" applyNumberFormat="1" applyFont="1" applyFill="1" applyBorder="1" applyAlignment="1" applyProtection="1">
      <alignment horizontal="center" vertical="center"/>
    </xf>
    <xf numFmtId="0" fontId="5" fillId="0" borderId="0" xfId="0" applyFont="1" applyAlignment="1">
      <alignment vertical="top" wrapText="1"/>
    </xf>
    <xf numFmtId="0" fontId="0" fillId="0" borderId="0" xfId="0" applyAlignment="1">
      <alignment vertical="top" wrapText="1"/>
    </xf>
    <xf numFmtId="178" fontId="10" fillId="0" borderId="47" xfId="0" applyNumberFormat="1" applyFont="1" applyFill="1" applyBorder="1" applyAlignment="1" applyProtection="1">
      <alignment horizontal="center" vertical="center" shrinkToFit="1"/>
    </xf>
    <xf numFmtId="178" fontId="10" fillId="0" borderId="60" xfId="0" applyNumberFormat="1" applyFont="1" applyFill="1" applyBorder="1" applyAlignment="1" applyProtection="1">
      <alignment horizontal="center" vertical="center" shrinkToFit="1"/>
    </xf>
    <xf numFmtId="178" fontId="10" fillId="0" borderId="46" xfId="0" applyNumberFormat="1" applyFont="1" applyFill="1" applyBorder="1" applyAlignment="1" applyProtection="1">
      <alignment horizontal="center" vertical="center" shrinkToFit="1"/>
    </xf>
    <xf numFmtId="178" fontId="10" fillId="0" borderId="48" xfId="0" applyNumberFormat="1" applyFont="1" applyFill="1" applyBorder="1" applyAlignment="1" applyProtection="1">
      <alignment horizontal="center" vertical="center" shrinkToFit="1"/>
    </xf>
    <xf numFmtId="0" fontId="21" fillId="0" borderId="0" xfId="1" applyNumberFormat="1" applyFont="1" applyFill="1" applyBorder="1" applyAlignment="1" applyProtection="1">
      <alignment horizontal="left" vertical="center" wrapText="1"/>
      <protection locked="0"/>
    </xf>
    <xf numFmtId="0" fontId="46" fillId="0" borderId="0" xfId="0" applyFont="1" applyFill="1" applyBorder="1" applyAlignment="1" applyProtection="1">
      <alignment horizontal="left" vertical="center" wrapText="1"/>
      <protection locked="0"/>
    </xf>
    <xf numFmtId="0" fontId="10" fillId="0" borderId="25" xfId="0" applyNumberFormat="1" applyFont="1" applyFill="1" applyBorder="1" applyAlignment="1" applyProtection="1">
      <alignment horizontal="center" vertical="center" wrapText="1"/>
      <protection locked="0"/>
    </xf>
    <xf numFmtId="178" fontId="10" fillId="0" borderId="25" xfId="0" applyNumberFormat="1" applyFont="1" applyFill="1" applyBorder="1" applyAlignment="1" applyProtection="1">
      <alignment vertical="center" shrinkToFit="1"/>
      <protection locked="0"/>
    </xf>
    <xf numFmtId="3" fontId="49" fillId="6" borderId="8" xfId="0" applyNumberFormat="1" applyFont="1" applyFill="1" applyBorder="1" applyAlignment="1">
      <alignment horizontal="left" vertical="center" wrapText="1"/>
    </xf>
    <xf numFmtId="0" fontId="5" fillId="3" borderId="0" xfId="0" applyFont="1" applyFill="1"/>
    <xf numFmtId="0" fontId="5" fillId="3" borderId="0" xfId="0" applyFont="1" applyFill="1" applyAlignment="1">
      <alignment vertical="center" wrapText="1"/>
    </xf>
    <xf numFmtId="0" fontId="5" fillId="0" borderId="0" xfId="0" applyFont="1" applyFill="1" applyAlignment="1">
      <alignment vertical="center"/>
    </xf>
    <xf numFmtId="187" fontId="5" fillId="0" borderId="21" xfId="0" applyNumberFormat="1" applyFont="1" applyFill="1" applyBorder="1" applyAlignment="1">
      <alignment horizontal="center" vertical="center"/>
    </xf>
    <xf numFmtId="0" fontId="5" fillId="0" borderId="1" xfId="0" applyNumberFormat="1" applyFont="1" applyFill="1" applyBorder="1" applyAlignment="1">
      <alignment vertical="center" wrapText="1"/>
    </xf>
    <xf numFmtId="38" fontId="5" fillId="0" borderId="4" xfId="1" applyFont="1" applyFill="1" applyBorder="1" applyAlignment="1">
      <alignment vertical="center" shrinkToFit="1"/>
    </xf>
    <xf numFmtId="3" fontId="5" fillId="0" borderId="1" xfId="0" applyNumberFormat="1" applyFont="1" applyFill="1" applyBorder="1" applyAlignment="1">
      <alignment horizontal="left" vertical="center" wrapText="1"/>
    </xf>
    <xf numFmtId="0" fontId="5"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177" fontId="7" fillId="6" borderId="8" xfId="0" applyNumberFormat="1" applyFont="1" applyFill="1" applyBorder="1" applyAlignment="1">
      <alignment horizontal="center" vertical="center"/>
    </xf>
    <xf numFmtId="0" fontId="7" fillId="6" borderId="8" xfId="0" applyNumberFormat="1" applyFont="1" applyFill="1" applyBorder="1" applyAlignment="1">
      <alignment vertical="center" wrapText="1"/>
    </xf>
    <xf numFmtId="178" fontId="7" fillId="6" borderId="8" xfId="0" applyNumberFormat="1" applyFont="1" applyFill="1" applyBorder="1" applyAlignment="1">
      <alignment vertical="center" shrinkToFit="1"/>
    </xf>
    <xf numFmtId="3" fontId="7" fillId="6" borderId="8" xfId="0" applyNumberFormat="1" applyFont="1" applyFill="1" applyBorder="1" applyAlignment="1">
      <alignment horizontal="left"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left" vertical="center" wrapText="1"/>
    </xf>
    <xf numFmtId="0" fontId="7" fillId="6" borderId="8" xfId="0" applyFont="1" applyFill="1" applyBorder="1" applyAlignment="1">
      <alignment horizontal="center" vertical="center"/>
    </xf>
    <xf numFmtId="0" fontId="7" fillId="6" borderId="35" xfId="0" applyFont="1" applyFill="1" applyBorder="1" applyAlignment="1">
      <alignment horizontal="center" vertical="center"/>
    </xf>
    <xf numFmtId="0" fontId="7" fillId="6" borderId="0" xfId="0" applyFont="1" applyFill="1" applyAlignment="1">
      <alignment vertical="center"/>
    </xf>
    <xf numFmtId="0" fontId="7" fillId="6" borderId="0" xfId="0" applyFont="1" applyFill="1"/>
    <xf numFmtId="186" fontId="52" fillId="6" borderId="8" xfId="0" applyNumberFormat="1" applyFont="1" applyFill="1" applyBorder="1" applyAlignment="1">
      <alignment horizontal="center" vertical="center"/>
    </xf>
    <xf numFmtId="0" fontId="52" fillId="6" borderId="8" xfId="0" applyNumberFormat="1" applyFont="1" applyFill="1" applyBorder="1" applyAlignment="1">
      <alignment vertical="center" wrapText="1"/>
    </xf>
    <xf numFmtId="178" fontId="52" fillId="6" borderId="8" xfId="0" applyNumberFormat="1" applyFont="1" applyFill="1" applyBorder="1" applyAlignment="1">
      <alignment vertical="center" shrinkToFit="1"/>
    </xf>
    <xf numFmtId="3" fontId="52" fillId="6" borderId="8" xfId="0" applyNumberFormat="1" applyFont="1" applyFill="1" applyBorder="1" applyAlignment="1">
      <alignment horizontal="left" vertical="center" wrapText="1"/>
    </xf>
    <xf numFmtId="0" fontId="52" fillId="6" borderId="8" xfId="0" applyFont="1" applyFill="1" applyBorder="1" applyAlignment="1">
      <alignment horizontal="center" vertical="center" wrapText="1"/>
    </xf>
    <xf numFmtId="0" fontId="52" fillId="6" borderId="8" xfId="0" applyFont="1" applyFill="1" applyBorder="1" applyAlignment="1">
      <alignment horizontal="left" vertical="center" wrapText="1"/>
    </xf>
    <xf numFmtId="0" fontId="52" fillId="6" borderId="8" xfId="0" applyFont="1" applyFill="1" applyBorder="1" applyAlignment="1">
      <alignment horizontal="center" vertical="center"/>
    </xf>
    <xf numFmtId="0" fontId="52" fillId="6" borderId="35" xfId="0" applyFont="1" applyFill="1" applyBorder="1" applyAlignment="1">
      <alignment horizontal="center" vertical="center"/>
    </xf>
    <xf numFmtId="187" fontId="52" fillId="6" borderId="8" xfId="0" applyNumberFormat="1" applyFont="1" applyFill="1" applyBorder="1" applyAlignment="1">
      <alignment horizontal="center" vertical="center"/>
    </xf>
    <xf numFmtId="0" fontId="52" fillId="6" borderId="8" xfId="0" applyNumberFormat="1" applyFont="1" applyFill="1" applyBorder="1" applyAlignment="1">
      <alignment vertical="center"/>
    </xf>
    <xf numFmtId="179" fontId="23" fillId="6" borderId="29" xfId="0" applyNumberFormat="1" applyFont="1" applyFill="1" applyBorder="1" applyAlignment="1" applyProtection="1">
      <alignment horizontal="center" vertical="center"/>
      <protection locked="0"/>
    </xf>
    <xf numFmtId="0" fontId="7" fillId="6" borderId="8" xfId="0" applyNumberFormat="1" applyFont="1" applyFill="1" applyBorder="1" applyAlignment="1" applyProtection="1">
      <alignment vertical="center"/>
      <protection locked="0"/>
    </xf>
    <xf numFmtId="38" fontId="7" fillId="6" borderId="8" xfId="1" applyFont="1" applyFill="1" applyBorder="1" applyAlignment="1">
      <alignment vertical="center" shrinkToFit="1"/>
    </xf>
    <xf numFmtId="0" fontId="7" fillId="6" borderId="5" xfId="0" applyFont="1" applyFill="1" applyBorder="1" applyAlignment="1">
      <alignment vertical="center" wrapText="1"/>
    </xf>
    <xf numFmtId="0" fontId="7" fillId="6" borderId="5" xfId="0" applyFont="1" applyFill="1" applyBorder="1" applyAlignment="1">
      <alignment horizontal="center" vertical="center" wrapText="1"/>
    </xf>
    <xf numFmtId="177" fontId="7" fillId="6" borderId="5" xfId="0" applyNumberFormat="1" applyFont="1" applyFill="1" applyBorder="1" applyAlignment="1" applyProtection="1">
      <alignment vertical="center" shrinkToFit="1"/>
      <protection locked="0"/>
    </xf>
    <xf numFmtId="184" fontId="7" fillId="6" borderId="5" xfId="0" applyNumberFormat="1" applyFont="1" applyFill="1" applyBorder="1" applyAlignment="1" applyProtection="1">
      <alignment vertical="center" wrapText="1"/>
      <protection locked="0"/>
    </xf>
    <xf numFmtId="0" fontId="7" fillId="6" borderId="5" xfId="0" applyFont="1" applyFill="1" applyBorder="1" applyAlignment="1">
      <alignment vertical="center" shrinkToFit="1"/>
    </xf>
    <xf numFmtId="0" fontId="23" fillId="6" borderId="5" xfId="0" applyFont="1" applyFill="1" applyBorder="1" applyAlignment="1">
      <alignment vertical="center" wrapText="1"/>
    </xf>
    <xf numFmtId="0" fontId="7" fillId="3" borderId="0" xfId="0" applyFont="1" applyFill="1"/>
    <xf numFmtId="180" fontId="5" fillId="0" borderId="0" xfId="0" applyNumberFormat="1" applyFont="1" applyAlignment="1" applyProtection="1">
      <alignment horizontal="right" vertical="center"/>
    </xf>
    <xf numFmtId="0" fontId="10" fillId="0" borderId="63"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9" xfId="0" applyFont="1" applyFill="1" applyBorder="1" applyAlignment="1" applyProtection="1"/>
    <xf numFmtId="0" fontId="10" fillId="0" borderId="50" xfId="0" applyFont="1" applyFill="1" applyBorder="1" applyAlignment="1" applyProtection="1"/>
    <xf numFmtId="0" fontId="10" fillId="0" borderId="51" xfId="0" applyFont="1" applyFill="1" applyBorder="1" applyAlignment="1" applyProtection="1"/>
    <xf numFmtId="0" fontId="10" fillId="0" borderId="4"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3" fontId="10" fillId="0" borderId="46" xfId="0" applyNumberFormat="1" applyFont="1" applyFill="1" applyBorder="1" applyAlignment="1" applyProtection="1">
      <alignment horizontal="center" vertical="center" shrinkToFit="1"/>
    </xf>
    <xf numFmtId="3" fontId="10" fillId="0" borderId="47" xfId="0" applyNumberFormat="1" applyFont="1" applyFill="1" applyBorder="1" applyAlignment="1" applyProtection="1">
      <alignment horizontal="center" vertical="center" shrinkToFit="1"/>
    </xf>
    <xf numFmtId="3" fontId="10" fillId="0" borderId="48" xfId="0" applyNumberFormat="1" applyFont="1" applyFill="1" applyBorder="1" applyAlignment="1" applyProtection="1">
      <alignment horizontal="center" vertical="center" shrinkToFit="1"/>
    </xf>
    <xf numFmtId="177" fontId="10" fillId="0" borderId="55" xfId="0" applyNumberFormat="1" applyFont="1" applyFill="1" applyBorder="1" applyAlignment="1" applyProtection="1">
      <alignment horizontal="center" vertical="center"/>
    </xf>
    <xf numFmtId="177" fontId="10" fillId="0" borderId="56" xfId="0" applyNumberFormat="1" applyFont="1" applyFill="1" applyBorder="1" applyAlignment="1" applyProtection="1">
      <alignment horizontal="center" vertical="center"/>
    </xf>
    <xf numFmtId="177" fontId="10" fillId="0" borderId="57" xfId="0" applyNumberFormat="1" applyFont="1" applyFill="1" applyBorder="1" applyAlignment="1" applyProtection="1">
      <alignment horizontal="center" vertical="center"/>
    </xf>
    <xf numFmtId="177" fontId="10" fillId="0" borderId="18" xfId="0" applyNumberFormat="1" applyFont="1" applyFill="1" applyBorder="1" applyAlignment="1" applyProtection="1">
      <alignment horizontal="center" vertical="center"/>
    </xf>
    <xf numFmtId="177" fontId="10" fillId="0" borderId="20" xfId="0" applyNumberFormat="1" applyFont="1" applyFill="1" applyBorder="1" applyAlignment="1" applyProtection="1">
      <alignment horizontal="center" vertical="center"/>
    </xf>
    <xf numFmtId="177" fontId="10" fillId="0" borderId="22" xfId="0" applyNumberFormat="1"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178" fontId="10" fillId="0" borderId="46" xfId="0" applyNumberFormat="1" applyFont="1" applyFill="1" applyBorder="1" applyAlignment="1" applyProtection="1">
      <alignment horizontal="center" vertical="center" shrinkToFit="1"/>
    </xf>
    <xf numFmtId="178" fontId="10" fillId="0" borderId="47" xfId="0" applyNumberFormat="1" applyFont="1" applyFill="1" applyBorder="1" applyAlignment="1" applyProtection="1">
      <alignment horizontal="center" vertical="center" shrinkToFit="1"/>
    </xf>
    <xf numFmtId="178" fontId="10" fillId="0" borderId="48" xfId="0" applyNumberFormat="1" applyFont="1" applyFill="1" applyBorder="1" applyAlignment="1" applyProtection="1">
      <alignment horizontal="center" vertical="center" shrinkToFit="1"/>
    </xf>
    <xf numFmtId="3" fontId="10" fillId="0" borderId="46" xfId="0" applyNumberFormat="1" applyFont="1" applyFill="1" applyBorder="1" applyAlignment="1" applyProtection="1">
      <alignment horizontal="center" vertical="center" wrapText="1"/>
    </xf>
    <xf numFmtId="3" fontId="10" fillId="0" borderId="47" xfId="0" applyNumberFormat="1" applyFont="1" applyFill="1" applyBorder="1" applyAlignment="1" applyProtection="1">
      <alignment horizontal="center" vertical="center" wrapText="1"/>
    </xf>
    <xf numFmtId="3" fontId="10" fillId="0" borderId="48" xfId="0" applyNumberFormat="1"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10" fillId="0" borderId="61" xfId="0" applyFont="1" applyFill="1" applyBorder="1" applyAlignment="1" applyProtection="1"/>
    <xf numFmtId="0" fontId="10" fillId="0" borderId="62" xfId="0" applyFont="1" applyFill="1" applyBorder="1" applyAlignment="1" applyProtection="1"/>
    <xf numFmtId="0" fontId="10" fillId="0" borderId="14"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3" fontId="10" fillId="0" borderId="59" xfId="0" applyNumberFormat="1" applyFont="1" applyFill="1" applyBorder="1" applyAlignment="1" applyProtection="1">
      <alignment horizontal="center" vertical="center" shrinkToFit="1"/>
    </xf>
    <xf numFmtId="3" fontId="10" fillId="0" borderId="60" xfId="0" applyNumberFormat="1" applyFont="1" applyFill="1" applyBorder="1" applyAlignment="1" applyProtection="1">
      <alignment horizontal="center" vertical="center" shrinkToFit="1"/>
    </xf>
    <xf numFmtId="177" fontId="10" fillId="0" borderId="73" xfId="0" applyNumberFormat="1" applyFont="1" applyFill="1" applyBorder="1" applyAlignment="1" applyProtection="1">
      <alignment horizontal="center" vertical="center"/>
    </xf>
    <xf numFmtId="177" fontId="10" fillId="0" borderId="65" xfId="0" applyNumberFormat="1" applyFont="1" applyFill="1" applyBorder="1" applyAlignment="1" applyProtection="1">
      <alignment horizontal="center" vertical="center"/>
    </xf>
    <xf numFmtId="177" fontId="10" fillId="0" borderId="71" xfId="0" applyNumberFormat="1" applyFont="1" applyFill="1" applyBorder="1" applyAlignment="1" applyProtection="1">
      <alignment horizontal="center" vertical="center"/>
    </xf>
    <xf numFmtId="177" fontId="10" fillId="0" borderId="26" xfId="0" applyNumberFormat="1"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76" xfId="0" applyFont="1" applyFill="1" applyBorder="1" applyAlignment="1" applyProtection="1">
      <alignment horizontal="center" vertical="center"/>
    </xf>
    <xf numFmtId="178" fontId="10" fillId="0" borderId="60" xfId="0" applyNumberFormat="1" applyFont="1" applyFill="1" applyBorder="1" applyAlignment="1" applyProtection="1">
      <alignment horizontal="center" vertical="center" shrinkToFit="1"/>
    </xf>
    <xf numFmtId="3" fontId="10" fillId="0" borderId="60" xfId="0" applyNumberFormat="1" applyFont="1" applyFill="1" applyBorder="1" applyAlignment="1" applyProtection="1">
      <alignment horizontal="center" vertical="center" wrapText="1"/>
    </xf>
    <xf numFmtId="177" fontId="51" fillId="0" borderId="55" xfId="0" applyNumberFormat="1" applyFont="1" applyFill="1" applyBorder="1" applyAlignment="1" applyProtection="1">
      <alignment horizontal="center" vertical="center"/>
    </xf>
    <xf numFmtId="177" fontId="51" fillId="0" borderId="18" xfId="0" applyNumberFormat="1" applyFont="1" applyFill="1" applyBorder="1" applyAlignment="1" applyProtection="1">
      <alignment horizontal="center" vertical="center"/>
    </xf>
    <xf numFmtId="177" fontId="51" fillId="0" borderId="56" xfId="0" applyNumberFormat="1" applyFont="1" applyFill="1" applyBorder="1" applyAlignment="1" applyProtection="1">
      <alignment horizontal="center" vertical="center"/>
    </xf>
    <xf numFmtId="177" fontId="51" fillId="0" borderId="20" xfId="0" applyNumberFormat="1" applyFont="1" applyFill="1" applyBorder="1" applyAlignment="1" applyProtection="1">
      <alignment horizontal="center" vertical="center"/>
    </xf>
    <xf numFmtId="177" fontId="51" fillId="0" borderId="57" xfId="0" applyNumberFormat="1" applyFont="1" applyFill="1" applyBorder="1" applyAlignment="1" applyProtection="1">
      <alignment horizontal="center" vertical="center"/>
    </xf>
    <xf numFmtId="177" fontId="51" fillId="0" borderId="22" xfId="0" applyNumberFormat="1" applyFont="1" applyFill="1" applyBorder="1" applyAlignment="1" applyProtection="1">
      <alignment horizontal="center" vertical="center"/>
    </xf>
    <xf numFmtId="49" fontId="10" fillId="0" borderId="0" xfId="0" applyNumberFormat="1" applyFont="1" applyFill="1" applyAlignment="1" applyProtection="1">
      <alignment horizontal="center" vertical="center" wrapText="1"/>
      <protection locked="0"/>
    </xf>
    <xf numFmtId="49" fontId="10" fillId="0" borderId="0" xfId="0" applyNumberFormat="1" applyFont="1" applyFill="1" applyAlignment="1" applyProtection="1">
      <alignment horizontal="center" vertical="center"/>
      <protection locked="0"/>
    </xf>
    <xf numFmtId="0" fontId="10" fillId="7" borderId="0" xfId="0" applyFont="1" applyFill="1" applyBorder="1" applyAlignment="1" applyProtection="1">
      <alignment horizontal="center" vertical="center" wrapText="1"/>
      <protection locked="0"/>
    </xf>
    <xf numFmtId="0" fontId="10" fillId="7" borderId="31" xfId="0" applyFont="1" applyFill="1" applyBorder="1" applyAlignment="1" applyProtection="1">
      <alignment horizontal="center" vertical="center" wrapText="1"/>
      <protection locked="0"/>
    </xf>
    <xf numFmtId="0" fontId="10" fillId="7" borderId="38" xfId="0" applyFont="1" applyFill="1" applyBorder="1" applyAlignment="1" applyProtection="1">
      <alignment horizontal="center" vertical="center" wrapText="1"/>
      <protection locked="0"/>
    </xf>
    <xf numFmtId="0" fontId="10" fillId="7" borderId="12" xfId="0" applyFont="1" applyFill="1" applyBorder="1" applyAlignment="1" applyProtection="1">
      <alignment horizontal="center" vertical="center" wrapText="1"/>
      <protection locked="0"/>
    </xf>
    <xf numFmtId="0" fontId="10" fillId="7" borderId="66" xfId="0" applyFont="1" applyFill="1" applyBorder="1" applyAlignment="1" applyProtection="1">
      <alignment horizontal="center" vertical="center" wrapText="1"/>
      <protection locked="0"/>
    </xf>
    <xf numFmtId="0" fontId="10" fillId="7" borderId="15"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7" borderId="36" xfId="0" applyFont="1" applyFill="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7" borderId="68" xfId="0" applyFont="1" applyFill="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10" fillId="0" borderId="70" xfId="0" applyFont="1" applyBorder="1" applyAlignment="1" applyProtection="1">
      <alignment horizontal="center" vertical="center" wrapText="1"/>
      <protection locked="0"/>
    </xf>
    <xf numFmtId="0" fontId="10" fillId="4" borderId="56"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3" borderId="36"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7" borderId="36" xfId="0" applyFont="1" applyFill="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7" borderId="16"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10" fillId="7" borderId="30"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7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36" xfId="0" applyFont="1" applyFill="1" applyBorder="1" applyAlignment="1" applyProtection="1">
      <alignment horizontal="left" vertical="center" wrapText="1"/>
      <protection locked="0"/>
    </xf>
    <xf numFmtId="0" fontId="10" fillId="0" borderId="16"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7" borderId="13" xfId="0" applyFont="1" applyFill="1" applyBorder="1" applyAlignment="1">
      <alignment horizontal="center" vertical="center" wrapText="1"/>
    </xf>
    <xf numFmtId="0" fontId="10" fillId="7" borderId="7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16" xfId="0" applyFont="1" applyFill="1" applyBorder="1" applyAlignment="1" applyProtection="1">
      <alignment horizontal="center" vertical="center"/>
      <protection locked="0"/>
    </xf>
    <xf numFmtId="0" fontId="10" fillId="7" borderId="12" xfId="0" applyFont="1" applyFill="1" applyBorder="1" applyAlignment="1" applyProtection="1">
      <alignment horizontal="center" vertical="center"/>
      <protection locked="0"/>
    </xf>
    <xf numFmtId="0" fontId="33" fillId="3" borderId="33" xfId="0" applyFont="1" applyFill="1" applyBorder="1" applyAlignment="1" applyProtection="1">
      <alignment horizontal="center" vertical="center" wrapText="1"/>
      <protection locked="0"/>
    </xf>
    <xf numFmtId="0" fontId="33" fillId="3" borderId="7" xfId="0" applyFont="1" applyFill="1" applyBorder="1" applyAlignment="1" applyProtection="1">
      <alignment horizontal="center" vertical="center" wrapText="1"/>
      <protection locked="0"/>
    </xf>
    <xf numFmtId="0" fontId="33" fillId="3" borderId="32" xfId="0" applyFont="1" applyFill="1" applyBorder="1" applyAlignment="1" applyProtection="1">
      <alignment horizontal="center" vertical="center" wrapText="1"/>
      <protection locked="0"/>
    </xf>
    <xf numFmtId="0" fontId="33" fillId="3" borderId="36" xfId="0" applyFont="1" applyFill="1" applyBorder="1" applyAlignment="1" applyProtection="1">
      <alignment horizontal="center" vertical="center" wrapText="1"/>
      <protection locked="0"/>
    </xf>
    <xf numFmtId="0" fontId="33" fillId="3" borderId="16" xfId="0" applyFont="1" applyFill="1" applyBorder="1" applyAlignment="1" applyProtection="1">
      <alignment horizontal="center" vertical="center" wrapText="1"/>
      <protection locked="0"/>
    </xf>
    <xf numFmtId="0" fontId="33" fillId="3" borderId="12"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32" xfId="0" applyFont="1" applyFill="1" applyBorder="1" applyAlignment="1" applyProtection="1">
      <alignment horizontal="center" vertical="center" wrapText="1"/>
      <protection locked="0"/>
    </xf>
    <xf numFmtId="185" fontId="43" fillId="0" borderId="0" xfId="0" applyNumberFormat="1" applyFont="1" applyAlignment="1" applyProtection="1">
      <alignment horizontal="center" vertical="center"/>
      <protection locked="0"/>
    </xf>
    <xf numFmtId="0" fontId="9" fillId="0" borderId="0" xfId="0" applyFont="1" applyBorder="1" applyAlignment="1" applyProtection="1">
      <alignment horizontal="center"/>
      <protection locked="0"/>
    </xf>
    <xf numFmtId="49" fontId="33" fillId="0" borderId="0" xfId="0" applyNumberFormat="1" applyFont="1" applyBorder="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0" fontId="5" fillId="0" borderId="31" xfId="0" applyFont="1" applyBorder="1" applyAlignment="1" applyProtection="1">
      <alignment horizontal="right"/>
      <protection locked="0"/>
    </xf>
    <xf numFmtId="0" fontId="5" fillId="0" borderId="0" xfId="0" applyFont="1" applyFill="1" applyAlignment="1" applyProtection="1">
      <alignment horizontal="center" vertical="center"/>
      <protection locked="0"/>
    </xf>
    <xf numFmtId="0" fontId="10" fillId="3" borderId="73" xfId="0" applyFont="1" applyFill="1" applyBorder="1" applyAlignment="1" applyProtection="1">
      <alignment horizontal="center" vertical="center" wrapText="1"/>
      <protection locked="0"/>
    </xf>
    <xf numFmtId="0" fontId="10" fillId="3" borderId="56"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10" fillId="6" borderId="73" xfId="0" applyFont="1" applyFill="1" applyBorder="1" applyAlignment="1" applyProtection="1">
      <alignment horizontal="center" vertical="center" wrapText="1"/>
      <protection locked="0"/>
    </xf>
    <xf numFmtId="0" fontId="10" fillId="6" borderId="56" xfId="0" applyFont="1" applyFill="1" applyBorder="1" applyAlignment="1" applyProtection="1">
      <alignment horizontal="center" vertical="center"/>
      <protection locked="0"/>
    </xf>
    <xf numFmtId="0" fontId="10" fillId="6" borderId="57"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6"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0" fillId="6" borderId="15" xfId="0" applyFont="1" applyFill="1" applyBorder="1" applyAlignment="1" applyProtection="1">
      <alignment horizontal="center" vertical="center" wrapText="1"/>
      <protection locked="0"/>
    </xf>
    <xf numFmtId="0" fontId="10" fillId="6" borderId="36"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34" fillId="3" borderId="36" xfId="0" applyFont="1" applyFill="1" applyBorder="1" applyAlignment="1" applyProtection="1">
      <alignment horizontal="center" vertical="center" wrapText="1"/>
      <protection locked="0"/>
    </xf>
    <xf numFmtId="0" fontId="34" fillId="3" borderId="16"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wrapText="1"/>
      <protection locked="0"/>
    </xf>
    <xf numFmtId="0" fontId="10" fillId="7" borderId="33"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7" borderId="39"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6" borderId="36" xfId="0" applyFont="1" applyFill="1" applyBorder="1" applyAlignment="1" applyProtection="1">
      <alignment horizontal="center" vertical="center"/>
      <protection locked="0"/>
    </xf>
    <xf numFmtId="0" fontId="10" fillId="6" borderId="16"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7" borderId="67" xfId="0" applyFont="1" applyFill="1" applyBorder="1" applyAlignment="1" applyProtection="1">
      <alignment horizontal="center" vertical="center" wrapText="1"/>
      <protection locked="0"/>
    </xf>
    <xf numFmtId="0" fontId="10" fillId="7" borderId="22" xfId="0" applyFont="1" applyFill="1" applyBorder="1" applyAlignment="1" applyProtection="1">
      <alignment horizontal="center" vertical="center" wrapText="1"/>
      <protection locked="0"/>
    </xf>
    <xf numFmtId="0" fontId="5" fillId="5" borderId="46"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49" fontId="33" fillId="0" borderId="0" xfId="0" applyNumberFormat="1" applyFont="1" applyAlignment="1" applyProtection="1">
      <alignment horizontal="center" vertical="center"/>
      <protection locked="0"/>
    </xf>
    <xf numFmtId="0" fontId="11" fillId="7" borderId="30"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71"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7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5" fillId="7" borderId="30" xfId="0" applyFont="1" applyFill="1" applyBorder="1" applyAlignment="1">
      <alignment horizontal="center" vertical="center"/>
    </xf>
    <xf numFmtId="0" fontId="0" fillId="0" borderId="6" xfId="0" applyBorder="1" applyAlignment="1">
      <alignment vertical="center"/>
    </xf>
    <xf numFmtId="0" fontId="0" fillId="0" borderId="15" xfId="0" applyBorder="1" applyAlignment="1">
      <alignment vertical="center"/>
    </xf>
    <xf numFmtId="0" fontId="0" fillId="7" borderId="30" xfId="0" applyFont="1" applyFill="1" applyBorder="1" applyAlignment="1">
      <alignment horizontal="center" vertical="center"/>
    </xf>
    <xf numFmtId="0" fontId="10" fillId="7" borderId="36"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10" fillId="7" borderId="68" xfId="0" applyFont="1" applyFill="1" applyBorder="1" applyAlignment="1">
      <alignment horizontal="center" vertical="center" wrapText="1"/>
    </xf>
    <xf numFmtId="0" fontId="0" fillId="0" borderId="69" xfId="0" applyFont="1" applyBorder="1" applyAlignment="1">
      <alignment horizontal="center" vertical="center" wrapText="1"/>
    </xf>
    <xf numFmtId="0" fontId="0" fillId="0" borderId="70" xfId="0" applyFont="1" applyBorder="1" applyAlignment="1">
      <alignment horizontal="center" vertical="center" wrapText="1"/>
    </xf>
    <xf numFmtId="0" fontId="5" fillId="5" borderId="42" xfId="0" applyFont="1" applyFill="1" applyBorder="1" applyAlignment="1">
      <alignment horizontal="center" vertical="center"/>
    </xf>
    <xf numFmtId="0" fontId="5" fillId="5" borderId="40" xfId="0" applyFont="1" applyFill="1" applyBorder="1" applyAlignment="1">
      <alignment horizontal="center" vertical="center"/>
    </xf>
    <xf numFmtId="0" fontId="5" fillId="5" borderId="41" xfId="0" applyFont="1" applyFill="1" applyBorder="1" applyAlignment="1">
      <alignment horizontal="center" vertical="center"/>
    </xf>
    <xf numFmtId="0" fontId="5" fillId="7" borderId="71"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2" xfId="0" applyFont="1" applyFill="1" applyBorder="1" applyAlignment="1">
      <alignment horizontal="center" vertical="center" wrapText="1"/>
    </xf>
    <xf numFmtId="3" fontId="5" fillId="5" borderId="46" xfId="0" applyNumberFormat="1" applyFont="1" applyFill="1" applyBorder="1" applyAlignment="1">
      <alignment horizontal="center" vertical="center" wrapText="1" shrinkToFit="1"/>
    </xf>
    <xf numFmtId="3" fontId="5" fillId="5" borderId="47" xfId="0" applyNumberFormat="1" applyFont="1" applyFill="1" applyBorder="1" applyAlignment="1">
      <alignment horizontal="center" vertical="center" wrapText="1" shrinkToFit="1"/>
    </xf>
    <xf numFmtId="3" fontId="5" fillId="5" borderId="48" xfId="0" applyNumberFormat="1" applyFont="1" applyFill="1" applyBorder="1" applyAlignment="1">
      <alignment horizontal="center" vertical="center" wrapText="1" shrinkToFit="1"/>
    </xf>
    <xf numFmtId="3" fontId="5" fillId="5" borderId="46" xfId="0" applyNumberFormat="1" applyFont="1" applyFill="1" applyBorder="1" applyAlignment="1">
      <alignment horizontal="center" vertical="center" shrinkToFit="1"/>
    </xf>
    <xf numFmtId="3" fontId="5" fillId="5" borderId="47" xfId="0" applyNumberFormat="1" applyFont="1" applyFill="1" applyBorder="1" applyAlignment="1">
      <alignment horizontal="center" vertical="center" shrinkToFit="1"/>
    </xf>
    <xf numFmtId="3" fontId="5" fillId="5" borderId="48" xfId="0" applyNumberFormat="1" applyFont="1" applyFill="1" applyBorder="1" applyAlignment="1">
      <alignment horizontal="center" vertical="center" shrinkToFit="1"/>
    </xf>
    <xf numFmtId="177" fontId="5" fillId="5" borderId="55" xfId="0" applyNumberFormat="1" applyFont="1" applyFill="1" applyBorder="1" applyAlignment="1">
      <alignment horizontal="center" vertical="center"/>
    </xf>
    <xf numFmtId="177" fontId="5" fillId="5" borderId="18" xfId="0" applyNumberFormat="1" applyFont="1" applyFill="1" applyBorder="1" applyAlignment="1">
      <alignment horizontal="center" vertical="center"/>
    </xf>
    <xf numFmtId="177" fontId="5" fillId="5" borderId="56" xfId="0" applyNumberFormat="1" applyFont="1" applyFill="1" applyBorder="1" applyAlignment="1">
      <alignment horizontal="center" vertical="center"/>
    </xf>
    <xf numFmtId="177" fontId="5" fillId="5" borderId="20" xfId="0" applyNumberFormat="1" applyFont="1" applyFill="1" applyBorder="1" applyAlignment="1">
      <alignment horizontal="center" vertical="center"/>
    </xf>
    <xf numFmtId="177" fontId="5" fillId="5" borderId="57" xfId="0" applyNumberFormat="1" applyFont="1" applyFill="1" applyBorder="1" applyAlignment="1">
      <alignment horizontal="center" vertical="center"/>
    </xf>
    <xf numFmtId="177" fontId="5" fillId="5" borderId="22" xfId="0" applyNumberFormat="1" applyFont="1" applyFill="1" applyBorder="1" applyAlignment="1">
      <alignment horizontal="center" vertical="center"/>
    </xf>
    <xf numFmtId="0" fontId="5" fillId="7" borderId="36"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5" fillId="7" borderId="16"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36"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2" xfId="0" applyFont="1" applyFill="1" applyBorder="1" applyAlignment="1">
      <alignment horizontal="center" vertical="center" wrapText="1"/>
    </xf>
  </cellXfs>
  <cellStyles count="10">
    <cellStyle name="桁区切り" xfId="1" builtinId="6"/>
    <cellStyle name="桁区切り 2" xfId="7"/>
    <cellStyle name="桁区切り 3" xfId="2"/>
    <cellStyle name="標準" xfId="0" builtinId="0"/>
    <cellStyle name="標準 16" xfId="3"/>
    <cellStyle name="標準 2" xfId="6"/>
    <cellStyle name="標準 2 2" xfId="5"/>
    <cellStyle name="標準 2 3" xfId="8"/>
    <cellStyle name="標準 2 4" xfId="9"/>
    <cellStyle name="標準 3" xfId="4"/>
  </cellStyles>
  <dxfs count="200">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DCD"/>
        </patternFill>
      </fill>
    </dxf>
    <dxf>
      <font>
        <color rgb="FF9C0006"/>
      </font>
      <fill>
        <patternFill>
          <bgColor rgb="FFFFC7CE"/>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CFF"/>
        </patternFill>
      </fill>
    </dxf>
    <dxf>
      <font>
        <color rgb="FF9C0006"/>
      </font>
      <fill>
        <patternFill>
          <bgColor rgb="FFFFC7CE"/>
        </patternFill>
      </fill>
    </dxf>
    <dxf>
      <font>
        <color rgb="FF9C0006"/>
      </font>
      <fill>
        <patternFill>
          <bgColor rgb="FFFFCDCD"/>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C"/>
      <color rgb="FFFFCCFF"/>
      <color rgb="FF66FFFF"/>
      <color rgb="FFFF66CC"/>
      <color rgb="FF00FF00"/>
      <color rgb="FFFF66FF"/>
      <color rgb="FFFFFF99"/>
      <color rgb="FFCCFFFF"/>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70C0"/>
    <pageSetUpPr fitToPage="1"/>
  </sheetPr>
  <dimension ref="A1:IK591"/>
  <sheetViews>
    <sheetView view="pageBreakPreview" topLeftCell="A2" zoomScale="80" zoomScaleNormal="100" zoomScaleSheetLayoutView="80" workbookViewId="0">
      <pane xSplit="3" ySplit="9" topLeftCell="D532" activePane="bottomRight" state="frozen"/>
      <selection activeCell="C2" sqref="C2"/>
      <selection pane="topRight" activeCell="F2" sqref="F2"/>
      <selection pane="bottomLeft" activeCell="C11" sqref="C11"/>
      <selection pane="bottomRight" activeCell="E544" sqref="E544:Z563"/>
    </sheetView>
  </sheetViews>
  <sheetFormatPr defaultRowHeight="13.5" outlineLevelCol="1"/>
  <cols>
    <col min="1" max="1" width="6.625" style="83" customWidth="1" outlineLevel="1"/>
    <col min="2" max="2" width="6.625" style="83" customWidth="1"/>
    <col min="3" max="3" width="35.125" style="60" customWidth="1"/>
    <col min="4" max="4" width="11.5" style="67" customWidth="1"/>
    <col min="5" max="5" width="9.375" style="67" customWidth="1"/>
    <col min="6" max="8" width="19.25" style="60" hidden="1" customWidth="1" outlineLevel="1"/>
    <col min="9" max="9" width="12.625" style="60" customWidth="1" collapsed="1"/>
    <col min="10" max="10" width="20.375" style="60" hidden="1" customWidth="1" outlineLevel="1"/>
    <col min="11" max="13" width="14.5" style="60" hidden="1" customWidth="1" outlineLevel="1"/>
    <col min="14" max="14" width="20.375" style="60" hidden="1" customWidth="1" outlineLevel="1"/>
    <col min="15" max="15" width="20.5" style="60" hidden="1" customWidth="1" outlineLevel="1" collapsed="1"/>
    <col min="16" max="17" width="20.5" style="60" hidden="1" customWidth="1" outlineLevel="1"/>
    <col min="18" max="18" width="17.625" style="60" hidden="1" customWidth="1" collapsed="1"/>
    <col min="19" max="19" width="15.125" style="60" hidden="1" customWidth="1"/>
    <col min="20" max="20" width="38.75" style="60" hidden="1" customWidth="1"/>
    <col min="21" max="21" width="13.75" style="60" hidden="1" customWidth="1"/>
    <col min="22" max="22" width="35.5" style="60" hidden="1" customWidth="1"/>
    <col min="23" max="23" width="21.875" style="60" hidden="1" customWidth="1" outlineLevel="1"/>
    <col min="24" max="24" width="24.25" style="60" hidden="1" customWidth="1" outlineLevel="1"/>
    <col min="25" max="25" width="15.5" style="60" hidden="1" customWidth="1" outlineLevel="1"/>
    <col min="26" max="26" width="15.5" style="60" customWidth="1" collapsed="1"/>
    <col min="27" max="28" width="15.5" style="60" hidden="1" customWidth="1"/>
    <col min="29" max="29" width="14.5" style="60" hidden="1" customWidth="1" outlineLevel="1"/>
    <col min="30" max="30" width="14.5" style="60" hidden="1" customWidth="1"/>
    <col min="31" max="31" width="13.75" style="60" hidden="1" customWidth="1"/>
    <col min="32" max="32" width="32.25" style="60" hidden="1" customWidth="1"/>
    <col min="33" max="33" width="30.25" style="60" customWidth="1"/>
    <col min="34" max="34" width="14.75" style="60" customWidth="1"/>
    <col min="35" max="35" width="14.75" style="60" customWidth="1" outlineLevel="1"/>
    <col min="36" max="36" width="10.75" style="67" customWidth="1"/>
    <col min="37" max="37" width="45.125" style="60" customWidth="1"/>
    <col min="38" max="38" width="6.625" style="83" customWidth="1" outlineLevel="1"/>
    <col min="39" max="39" width="6.625" style="214" hidden="1" customWidth="1"/>
    <col min="40" max="40" width="4.625" style="214" hidden="1" customWidth="1"/>
    <col min="41" max="41" width="2.625" style="214" hidden="1" customWidth="1"/>
    <col min="42" max="42" width="4.625" style="268" hidden="1" customWidth="1"/>
    <col min="43" max="44" width="2.625" style="214" hidden="1" customWidth="1"/>
    <col min="45" max="45" width="6.625" style="214" hidden="1" customWidth="1"/>
    <col min="46" max="46" width="4.625" style="165" hidden="1" customWidth="1"/>
    <col min="47" max="47" width="2.625" style="214" hidden="1" customWidth="1"/>
    <col min="48" max="48" width="4.625" style="165" hidden="1" customWidth="1"/>
    <col min="49" max="50" width="2.625" style="214" hidden="1" customWidth="1"/>
    <col min="51" max="51" width="6.625" style="214" hidden="1" customWidth="1"/>
    <col min="52" max="52" width="4.625" style="165" hidden="1" customWidth="1"/>
    <col min="53" max="53" width="2.625" style="214" hidden="1" customWidth="1"/>
    <col min="54" max="54" width="4.625" style="165" hidden="1" customWidth="1"/>
    <col min="55" max="56" width="2.625" style="214" hidden="1" customWidth="1"/>
    <col min="57" max="57" width="15.625" style="214" hidden="1" customWidth="1"/>
    <col min="58" max="58" width="18.5" style="60" hidden="1" customWidth="1"/>
    <col min="59" max="61" width="4.75" style="61" hidden="1" customWidth="1"/>
    <col min="62" max="62" width="35.375" style="72" hidden="1" customWidth="1"/>
    <col min="63" max="65" width="40.625" style="85" customWidth="1"/>
    <col min="66" max="66" width="26.75" style="86" customWidth="1" outlineLevel="1"/>
    <col min="67" max="67" width="23.375" style="61" customWidth="1" outlineLevel="1"/>
    <col min="68" max="68" width="23.375" style="61" customWidth="1"/>
    <col min="69" max="69" width="9" style="62" customWidth="1"/>
    <col min="70" max="71" width="9" style="62"/>
    <col min="72" max="245" width="9" style="63"/>
    <col min="246" max="16384" width="9" style="60"/>
  </cols>
  <sheetData>
    <row r="1" spans="1:245" s="158" customFormat="1">
      <c r="A1" s="373"/>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551"/>
      <c r="AN1" s="551"/>
      <c r="AO1" s="551"/>
      <c r="AP1" s="551"/>
      <c r="AQ1" s="551"/>
      <c r="AR1" s="551"/>
      <c r="AS1" s="551"/>
      <c r="AT1" s="551"/>
      <c r="AU1" s="551"/>
      <c r="AV1" s="551"/>
      <c r="AW1" s="551"/>
      <c r="AX1" s="551"/>
      <c r="AY1" s="551"/>
      <c r="AZ1" s="551"/>
      <c r="BA1" s="551"/>
      <c r="BB1" s="551"/>
      <c r="BC1" s="551"/>
      <c r="BD1" s="551"/>
      <c r="BE1" s="373"/>
      <c r="BF1" s="373"/>
      <c r="BG1" s="280"/>
      <c r="BH1" s="280"/>
      <c r="BI1" s="280"/>
      <c r="BJ1" s="159"/>
      <c r="BK1" s="160"/>
      <c r="BL1" s="160"/>
      <c r="BM1" s="160"/>
      <c r="BN1" s="161"/>
      <c r="BO1" s="162"/>
      <c r="BP1" s="162"/>
      <c r="BQ1" s="163"/>
      <c r="BR1" s="163"/>
      <c r="BS1" s="163"/>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row>
    <row r="2" spans="1:245">
      <c r="A2" s="84"/>
      <c r="B2" s="84"/>
      <c r="C2" s="84"/>
      <c r="D2" s="84"/>
      <c r="E2" s="84"/>
      <c r="AL2" s="84"/>
      <c r="AP2" s="214"/>
      <c r="AT2" s="214"/>
      <c r="AV2" s="214"/>
      <c r="AZ2" s="214"/>
      <c r="BB2" s="214"/>
    </row>
    <row r="3" spans="1:245" ht="18.75">
      <c r="B3" s="171" t="s">
        <v>26</v>
      </c>
      <c r="AL3" s="87"/>
      <c r="AP3" s="214"/>
      <c r="AT3" s="214"/>
      <c r="AV3" s="214"/>
      <c r="AZ3" s="214"/>
      <c r="BB3" s="214"/>
    </row>
    <row r="4" spans="1:245" ht="21">
      <c r="B4" s="552" t="s">
        <v>1336</v>
      </c>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s="552"/>
      <c r="BB4" s="552"/>
      <c r="BC4" s="552"/>
      <c r="BD4" s="552"/>
      <c r="BE4" s="552"/>
      <c r="BF4" s="552"/>
      <c r="BG4" s="552"/>
      <c r="BH4" s="552"/>
      <c r="BI4" s="552"/>
    </row>
    <row r="5" spans="1:245" s="78" customFormat="1" ht="40.5">
      <c r="A5" s="374"/>
      <c r="B5" s="89" t="s">
        <v>490</v>
      </c>
      <c r="C5" s="90" t="s">
        <v>62</v>
      </c>
      <c r="D5" s="90" t="s">
        <v>62</v>
      </c>
      <c r="E5" s="90" t="s">
        <v>62</v>
      </c>
      <c r="F5" s="90" t="s">
        <v>62</v>
      </c>
      <c r="G5" s="90" t="s">
        <v>62</v>
      </c>
      <c r="H5" s="90" t="s">
        <v>62</v>
      </c>
      <c r="I5" s="91" t="s">
        <v>1206</v>
      </c>
      <c r="J5" s="90" t="s">
        <v>62</v>
      </c>
      <c r="K5" s="374" t="s">
        <v>583</v>
      </c>
      <c r="L5" s="374" t="s">
        <v>488</v>
      </c>
      <c r="M5" s="374" t="s">
        <v>488</v>
      </c>
      <c r="N5" s="374" t="s">
        <v>488</v>
      </c>
      <c r="O5" s="90" t="s">
        <v>61</v>
      </c>
      <c r="P5" s="90" t="s">
        <v>354</v>
      </c>
      <c r="Q5" s="90"/>
      <c r="R5" s="92" t="s">
        <v>1207</v>
      </c>
      <c r="S5" s="92" t="s">
        <v>1208</v>
      </c>
      <c r="T5" s="90" t="s">
        <v>58</v>
      </c>
      <c r="U5" s="90" t="s">
        <v>59</v>
      </c>
      <c r="V5" s="90" t="s">
        <v>59</v>
      </c>
      <c r="W5" s="90" t="s">
        <v>56</v>
      </c>
      <c r="X5" s="90" t="s">
        <v>59</v>
      </c>
      <c r="Y5" s="90" t="s">
        <v>1130</v>
      </c>
      <c r="Z5" s="274" t="s">
        <v>1211</v>
      </c>
      <c r="AA5" s="274" t="s">
        <v>1212</v>
      </c>
      <c r="AB5" s="273" t="s">
        <v>1218</v>
      </c>
      <c r="AC5" s="89" t="s">
        <v>1287</v>
      </c>
      <c r="AD5" s="89" t="s">
        <v>1288</v>
      </c>
      <c r="AE5" s="90" t="s">
        <v>60</v>
      </c>
      <c r="AF5" s="90" t="s">
        <v>60</v>
      </c>
      <c r="AG5" s="90" t="s">
        <v>61</v>
      </c>
      <c r="AH5" s="90" t="s">
        <v>62</v>
      </c>
      <c r="AI5" s="90" t="s">
        <v>62</v>
      </c>
      <c r="AJ5" s="90" t="s">
        <v>62</v>
      </c>
      <c r="AK5" s="200" t="s">
        <v>1346</v>
      </c>
      <c r="AL5" s="375" t="s">
        <v>355</v>
      </c>
      <c r="AM5" s="553" t="s">
        <v>57</v>
      </c>
      <c r="AN5" s="553"/>
      <c r="AO5" s="553"/>
      <c r="AP5" s="553"/>
      <c r="AQ5" s="553"/>
      <c r="AR5" s="553"/>
      <c r="AS5" s="553"/>
      <c r="AT5" s="553"/>
      <c r="AU5" s="553"/>
      <c r="AV5" s="553"/>
      <c r="AW5" s="553"/>
      <c r="AX5" s="553"/>
      <c r="AY5" s="553"/>
      <c r="AZ5" s="553"/>
      <c r="BA5" s="553"/>
      <c r="BB5" s="553"/>
      <c r="BC5" s="553"/>
      <c r="BD5" s="553"/>
      <c r="BE5" s="553"/>
      <c r="BF5" s="375" t="s">
        <v>56</v>
      </c>
      <c r="BG5" s="89" t="s">
        <v>56</v>
      </c>
      <c r="BH5" s="89" t="s">
        <v>56</v>
      </c>
      <c r="BI5" s="89" t="s">
        <v>56</v>
      </c>
      <c r="BJ5" s="73"/>
      <c r="BK5" s="73"/>
      <c r="BL5" s="73"/>
      <c r="BM5" s="73"/>
      <c r="BN5" s="93"/>
      <c r="BO5" s="68"/>
      <c r="BP5" s="68"/>
      <c r="BQ5" s="69"/>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row>
    <row r="6" spans="1:245" s="199" customFormat="1" ht="14.25">
      <c r="A6" s="374"/>
      <c r="B6" s="266" t="s">
        <v>588</v>
      </c>
      <c r="C6" s="90" t="s">
        <v>588</v>
      </c>
      <c r="D6" s="90" t="s">
        <v>588</v>
      </c>
      <c r="E6" s="90" t="s">
        <v>588</v>
      </c>
      <c r="F6" s="273"/>
      <c r="G6" s="273"/>
      <c r="H6" s="273"/>
      <c r="I6" s="277" t="s">
        <v>588</v>
      </c>
      <c r="J6" s="273"/>
      <c r="K6" s="273"/>
      <c r="L6" s="278"/>
      <c r="M6" s="278"/>
      <c r="N6" s="278"/>
      <c r="O6" s="273"/>
      <c r="P6" s="273"/>
      <c r="Q6" s="273"/>
      <c r="R6" s="275" t="s">
        <v>588</v>
      </c>
      <c r="S6" s="275" t="s">
        <v>588</v>
      </c>
      <c r="T6" s="275" t="s">
        <v>588</v>
      </c>
      <c r="U6" s="275" t="s">
        <v>588</v>
      </c>
      <c r="V6" s="275" t="s">
        <v>588</v>
      </c>
      <c r="W6" s="273"/>
      <c r="X6" s="273"/>
      <c r="Y6" s="273"/>
      <c r="Z6" s="275" t="s">
        <v>588</v>
      </c>
      <c r="AA6" s="275" t="s">
        <v>588</v>
      </c>
      <c r="AB6" s="273" t="s">
        <v>588</v>
      </c>
      <c r="AC6" s="267"/>
      <c r="AD6" s="267" t="s">
        <v>588</v>
      </c>
      <c r="AE6" s="273" t="s">
        <v>588</v>
      </c>
      <c r="AF6" s="273" t="s">
        <v>588</v>
      </c>
      <c r="AG6" s="267" t="s">
        <v>588</v>
      </c>
      <c r="AH6" s="273" t="s">
        <v>588</v>
      </c>
      <c r="AI6" s="273"/>
      <c r="AJ6" s="273" t="s">
        <v>588</v>
      </c>
      <c r="AK6" s="267" t="s">
        <v>588</v>
      </c>
      <c r="AL6" s="272" t="s">
        <v>1327</v>
      </c>
      <c r="AM6" s="554" t="s">
        <v>588</v>
      </c>
      <c r="AN6" s="554"/>
      <c r="AO6" s="554"/>
      <c r="AP6" s="554"/>
      <c r="AQ6" s="554"/>
      <c r="AR6" s="554"/>
      <c r="AS6" s="554"/>
      <c r="AT6" s="554"/>
      <c r="AU6" s="554"/>
      <c r="AV6" s="554"/>
      <c r="AW6" s="554"/>
      <c r="AX6" s="554"/>
      <c r="AY6" s="554"/>
      <c r="AZ6" s="554"/>
      <c r="BA6" s="554"/>
      <c r="BB6" s="554"/>
      <c r="BC6" s="554"/>
      <c r="BD6" s="554"/>
      <c r="BE6" s="554"/>
      <c r="BF6" s="381" t="s">
        <v>588</v>
      </c>
      <c r="BG6" s="375" t="s">
        <v>588</v>
      </c>
      <c r="BH6" s="375" t="s">
        <v>588</v>
      </c>
      <c r="BI6" s="375" t="s">
        <v>588</v>
      </c>
      <c r="BJ6" s="89"/>
      <c r="BK6" s="194"/>
      <c r="BL6" s="194"/>
      <c r="BM6" s="194"/>
      <c r="BN6" s="195"/>
      <c r="BO6" s="196"/>
      <c r="BP6" s="196"/>
      <c r="BQ6" s="191"/>
      <c r="BR6" s="197"/>
      <c r="BS6" s="197"/>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row>
    <row r="7" spans="1:245" ht="27.75" thickBot="1">
      <c r="A7" s="94"/>
      <c r="B7" s="193" t="s">
        <v>1205</v>
      </c>
      <c r="C7" s="382"/>
      <c r="D7" s="96"/>
      <c r="E7" s="96"/>
      <c r="F7" s="382"/>
      <c r="G7" s="382"/>
      <c r="H7" s="97" t="s">
        <v>1333</v>
      </c>
      <c r="I7" s="97" t="s">
        <v>1333</v>
      </c>
      <c r="J7" s="98"/>
      <c r="K7" s="97"/>
      <c r="L7" s="97"/>
      <c r="M7" s="97"/>
      <c r="N7" s="97"/>
      <c r="O7" s="97" t="s">
        <v>1334</v>
      </c>
      <c r="P7" s="97"/>
      <c r="Q7" s="276" t="s">
        <v>1332</v>
      </c>
      <c r="R7" s="97" t="s">
        <v>1334</v>
      </c>
      <c r="S7" s="99" t="s">
        <v>1334</v>
      </c>
      <c r="T7" s="100"/>
      <c r="U7" s="100"/>
      <c r="V7" s="100"/>
      <c r="W7" s="382"/>
      <c r="X7" s="101"/>
      <c r="Y7" s="276" t="s">
        <v>1335</v>
      </c>
      <c r="Z7" s="99" t="s">
        <v>1334</v>
      </c>
      <c r="AA7" s="99" t="s">
        <v>1334</v>
      </c>
      <c r="AB7" s="99" t="s">
        <v>1334</v>
      </c>
      <c r="AC7" s="100"/>
      <c r="AD7" s="100"/>
      <c r="AE7" s="101"/>
      <c r="AF7" s="100"/>
      <c r="AG7" s="100"/>
      <c r="AH7" s="100"/>
      <c r="AI7" s="100"/>
      <c r="AJ7" s="96"/>
      <c r="AK7" s="382"/>
      <c r="AL7" s="95"/>
      <c r="AM7" s="102"/>
      <c r="AN7" s="102"/>
      <c r="AO7" s="102"/>
      <c r="AP7" s="269"/>
      <c r="AQ7" s="102"/>
      <c r="AR7" s="102"/>
      <c r="AS7" s="102"/>
      <c r="AT7" s="102"/>
      <c r="AU7" s="102"/>
      <c r="AV7" s="102"/>
      <c r="AW7" s="102"/>
      <c r="AX7" s="102"/>
      <c r="AY7" s="102"/>
      <c r="AZ7" s="102"/>
      <c r="BA7" s="102"/>
      <c r="BB7" s="102"/>
      <c r="BC7" s="102"/>
      <c r="BD7" s="102"/>
      <c r="BE7" s="102"/>
      <c r="BF7" s="555" t="s">
        <v>1219</v>
      </c>
      <c r="BG7" s="555"/>
      <c r="BH7" s="555"/>
      <c r="BI7" s="555"/>
      <c r="BJ7" s="179"/>
      <c r="BK7" s="556" t="s">
        <v>584</v>
      </c>
      <c r="BL7" s="556"/>
      <c r="BM7" s="556"/>
      <c r="BN7" s="103" t="s">
        <v>515</v>
      </c>
      <c r="BO7" s="104" t="s">
        <v>515</v>
      </c>
      <c r="BP7" s="104" t="s">
        <v>515</v>
      </c>
    </row>
    <row r="8" spans="1:245" ht="13.5" customHeight="1">
      <c r="A8" s="557" t="s">
        <v>1298</v>
      </c>
      <c r="B8" s="560" t="s">
        <v>1284</v>
      </c>
      <c r="C8" s="563" t="s">
        <v>10</v>
      </c>
      <c r="D8" s="566" t="s">
        <v>22</v>
      </c>
      <c r="E8" s="569" t="s">
        <v>23</v>
      </c>
      <c r="F8" s="572" t="s">
        <v>1309</v>
      </c>
      <c r="G8" s="572" t="s">
        <v>1310</v>
      </c>
      <c r="H8" s="572" t="s">
        <v>1311</v>
      </c>
      <c r="I8" s="511" t="s">
        <v>1312</v>
      </c>
      <c r="J8" s="543" t="s">
        <v>1313</v>
      </c>
      <c r="K8" s="544"/>
      <c r="L8" s="544"/>
      <c r="M8" s="544"/>
      <c r="N8" s="545"/>
      <c r="O8" s="79" t="s">
        <v>1316</v>
      </c>
      <c r="P8" s="546" t="s">
        <v>1317</v>
      </c>
      <c r="Q8" s="546" t="s">
        <v>1244</v>
      </c>
      <c r="R8" s="549" t="s">
        <v>1318</v>
      </c>
      <c r="S8" s="550"/>
      <c r="T8" s="511" t="s">
        <v>24</v>
      </c>
      <c r="U8" s="575" t="s">
        <v>12</v>
      </c>
      <c r="V8" s="550"/>
      <c r="W8" s="383" t="s">
        <v>1319</v>
      </c>
      <c r="X8" s="383" t="s">
        <v>1320</v>
      </c>
      <c r="Y8" s="526" t="s">
        <v>3</v>
      </c>
      <c r="Z8" s="376" t="s">
        <v>1319</v>
      </c>
      <c r="AA8" s="376" t="s">
        <v>1320</v>
      </c>
      <c r="AB8" s="577" t="s">
        <v>3</v>
      </c>
      <c r="AC8" s="575" t="s">
        <v>16</v>
      </c>
      <c r="AD8" s="549"/>
      <c r="AE8" s="578"/>
      <c r="AF8" s="579"/>
      <c r="AG8" s="580" t="s">
        <v>11</v>
      </c>
      <c r="AH8" s="522" t="s">
        <v>7</v>
      </c>
      <c r="AI8" s="519" t="s">
        <v>600</v>
      </c>
      <c r="AJ8" s="522" t="s">
        <v>1179</v>
      </c>
      <c r="AK8" s="511" t="s">
        <v>1220</v>
      </c>
      <c r="AL8" s="526" t="s">
        <v>1298</v>
      </c>
      <c r="AM8" s="529" t="s">
        <v>1321</v>
      </c>
      <c r="AN8" s="530"/>
      <c r="AO8" s="530"/>
      <c r="AP8" s="530"/>
      <c r="AQ8" s="530"/>
      <c r="AR8" s="530"/>
      <c r="AS8" s="530"/>
      <c r="AT8" s="530"/>
      <c r="AU8" s="530"/>
      <c r="AV8" s="530"/>
      <c r="AW8" s="530"/>
      <c r="AX8" s="530"/>
      <c r="AY8" s="530"/>
      <c r="AZ8" s="530"/>
      <c r="BA8" s="530"/>
      <c r="BB8" s="530"/>
      <c r="BC8" s="530"/>
      <c r="BD8" s="530"/>
      <c r="BE8" s="531"/>
      <c r="BF8" s="535" t="s">
        <v>25</v>
      </c>
      <c r="BG8" s="511" t="s">
        <v>19</v>
      </c>
      <c r="BH8" s="511" t="s">
        <v>20</v>
      </c>
      <c r="BI8" s="514" t="s">
        <v>17</v>
      </c>
      <c r="BJ8" s="517" t="s">
        <v>1325</v>
      </c>
      <c r="BK8" s="518" t="s">
        <v>1324</v>
      </c>
      <c r="BL8" s="518" t="s">
        <v>1323</v>
      </c>
      <c r="BM8" s="518" t="s">
        <v>1322</v>
      </c>
      <c r="BN8" s="501" t="s">
        <v>1175</v>
      </c>
      <c r="BO8" s="501" t="s">
        <v>1176</v>
      </c>
      <c r="BP8" s="501" t="s">
        <v>1283</v>
      </c>
    </row>
    <row r="9" spans="1:245" ht="18" customHeight="1">
      <c r="A9" s="558"/>
      <c r="B9" s="561"/>
      <c r="C9" s="564"/>
      <c r="D9" s="567"/>
      <c r="E9" s="570"/>
      <c r="F9" s="573"/>
      <c r="G9" s="573"/>
      <c r="H9" s="573"/>
      <c r="I9" s="541"/>
      <c r="J9" s="379" t="s">
        <v>1314</v>
      </c>
      <c r="K9" s="138" t="s">
        <v>820</v>
      </c>
      <c r="L9" s="379" t="s">
        <v>489</v>
      </c>
      <c r="M9" s="141" t="s">
        <v>821</v>
      </c>
      <c r="N9" s="379" t="s">
        <v>1315</v>
      </c>
      <c r="O9" s="80" t="s">
        <v>360</v>
      </c>
      <c r="P9" s="547"/>
      <c r="Q9" s="547"/>
      <c r="R9" s="503" t="s">
        <v>21</v>
      </c>
      <c r="S9" s="505" t="s">
        <v>5</v>
      </c>
      <c r="T9" s="525"/>
      <c r="U9" s="507" t="s">
        <v>6</v>
      </c>
      <c r="V9" s="505" t="s">
        <v>4</v>
      </c>
      <c r="W9" s="192" t="s">
        <v>585</v>
      </c>
      <c r="X9" s="192" t="s">
        <v>481</v>
      </c>
      <c r="Y9" s="576"/>
      <c r="Z9" s="377" t="s">
        <v>1209</v>
      </c>
      <c r="AA9" s="377" t="s">
        <v>1210</v>
      </c>
      <c r="AB9" s="503"/>
      <c r="AC9" s="509" t="s">
        <v>1286</v>
      </c>
      <c r="AD9" s="505" t="s">
        <v>1217</v>
      </c>
      <c r="AE9" s="507" t="s">
        <v>1180</v>
      </c>
      <c r="AF9" s="583"/>
      <c r="AG9" s="581"/>
      <c r="AH9" s="523"/>
      <c r="AI9" s="520"/>
      <c r="AJ9" s="523"/>
      <c r="AK9" s="525"/>
      <c r="AL9" s="527"/>
      <c r="AM9" s="532"/>
      <c r="AN9" s="533"/>
      <c r="AO9" s="533"/>
      <c r="AP9" s="533"/>
      <c r="AQ9" s="533"/>
      <c r="AR9" s="533"/>
      <c r="AS9" s="533"/>
      <c r="AT9" s="533"/>
      <c r="AU9" s="533"/>
      <c r="AV9" s="533"/>
      <c r="AW9" s="533"/>
      <c r="AX9" s="533"/>
      <c r="AY9" s="533"/>
      <c r="AZ9" s="533"/>
      <c r="BA9" s="533"/>
      <c r="BB9" s="533"/>
      <c r="BC9" s="533"/>
      <c r="BD9" s="533"/>
      <c r="BE9" s="534"/>
      <c r="BF9" s="536"/>
      <c r="BG9" s="512"/>
      <c r="BH9" s="512"/>
      <c r="BI9" s="515"/>
      <c r="BJ9" s="517"/>
      <c r="BK9" s="518"/>
      <c r="BL9" s="518"/>
      <c r="BM9" s="518"/>
      <c r="BN9" s="502"/>
      <c r="BO9" s="502"/>
      <c r="BP9" s="502"/>
    </row>
    <row r="10" spans="1:245" ht="14.25" thickBot="1">
      <c r="A10" s="559"/>
      <c r="B10" s="562"/>
      <c r="C10" s="565"/>
      <c r="D10" s="568"/>
      <c r="E10" s="571"/>
      <c r="F10" s="574"/>
      <c r="G10" s="574"/>
      <c r="H10" s="574"/>
      <c r="I10" s="542"/>
      <c r="J10" s="380" t="s">
        <v>1178</v>
      </c>
      <c r="K10" s="380" t="s">
        <v>1181</v>
      </c>
      <c r="L10" s="380" t="s">
        <v>1182</v>
      </c>
      <c r="M10" s="380" t="s">
        <v>1183</v>
      </c>
      <c r="N10" s="380" t="s">
        <v>1177</v>
      </c>
      <c r="O10" s="81"/>
      <c r="P10" s="548"/>
      <c r="Q10" s="548"/>
      <c r="R10" s="504"/>
      <c r="S10" s="506"/>
      <c r="T10" s="506"/>
      <c r="U10" s="508"/>
      <c r="V10" s="506"/>
      <c r="W10" s="384" t="s">
        <v>1184</v>
      </c>
      <c r="X10" s="384" t="s">
        <v>1185</v>
      </c>
      <c r="Y10" s="244" t="s">
        <v>1186</v>
      </c>
      <c r="Z10" s="378" t="s">
        <v>1184</v>
      </c>
      <c r="AA10" s="378" t="s">
        <v>1185</v>
      </c>
      <c r="AB10" s="105" t="s">
        <v>1186</v>
      </c>
      <c r="AC10" s="510"/>
      <c r="AD10" s="506"/>
      <c r="AE10" s="508"/>
      <c r="AF10" s="584"/>
      <c r="AG10" s="582"/>
      <c r="AH10" s="524"/>
      <c r="AI10" s="521"/>
      <c r="AJ10" s="524"/>
      <c r="AK10" s="506"/>
      <c r="AL10" s="528"/>
      <c r="AM10" s="538" t="s">
        <v>591</v>
      </c>
      <c r="AN10" s="539"/>
      <c r="AO10" s="539"/>
      <c r="AP10" s="539"/>
      <c r="AQ10" s="539"/>
      <c r="AR10" s="540"/>
      <c r="AS10" s="538" t="s">
        <v>592</v>
      </c>
      <c r="AT10" s="539"/>
      <c r="AU10" s="539"/>
      <c r="AV10" s="539"/>
      <c r="AW10" s="539"/>
      <c r="AX10" s="540"/>
      <c r="AY10" s="538" t="s">
        <v>593</v>
      </c>
      <c r="AZ10" s="539"/>
      <c r="BA10" s="539"/>
      <c r="BB10" s="539"/>
      <c r="BC10" s="539"/>
      <c r="BD10" s="540"/>
      <c r="BE10" s="385" t="s">
        <v>594</v>
      </c>
      <c r="BF10" s="537"/>
      <c r="BG10" s="513"/>
      <c r="BH10" s="513"/>
      <c r="BI10" s="516"/>
      <c r="BJ10" s="517"/>
      <c r="BK10" s="518"/>
      <c r="BL10" s="518"/>
      <c r="BM10" s="518"/>
      <c r="BN10" s="502"/>
      <c r="BO10" s="502"/>
      <c r="BP10" s="502"/>
      <c r="BQ10" s="65" t="s">
        <v>582</v>
      </c>
    </row>
    <row r="11" spans="1:245" s="314" customFormat="1">
      <c r="A11" s="293"/>
      <c r="B11" s="293"/>
      <c r="C11" s="294" t="s">
        <v>856</v>
      </c>
      <c r="D11" s="295"/>
      <c r="E11" s="295"/>
      <c r="F11" s="296"/>
      <c r="G11" s="296"/>
      <c r="H11" s="296"/>
      <c r="I11" s="295"/>
      <c r="J11" s="295"/>
      <c r="K11" s="295"/>
      <c r="L11" s="295"/>
      <c r="M11" s="295"/>
      <c r="N11" s="295"/>
      <c r="O11" s="295"/>
      <c r="P11" s="297"/>
      <c r="Q11" s="295"/>
      <c r="R11" s="298"/>
      <c r="S11" s="298"/>
      <c r="T11" s="299"/>
      <c r="U11" s="299"/>
      <c r="V11" s="299"/>
      <c r="W11" s="300"/>
      <c r="X11" s="301"/>
      <c r="Y11" s="300"/>
      <c r="Z11" s="302"/>
      <c r="AA11" s="300"/>
      <c r="AB11" s="300"/>
      <c r="AC11" s="303"/>
      <c r="AD11" s="303"/>
      <c r="AE11" s="303"/>
      <c r="AF11" s="299"/>
      <c r="AG11" s="295"/>
      <c r="AH11" s="295"/>
      <c r="AI11" s="295"/>
      <c r="AJ11" s="304"/>
      <c r="AK11" s="295"/>
      <c r="AL11" s="305"/>
      <c r="AM11" s="305"/>
      <c r="AN11" s="305"/>
      <c r="AO11" s="305"/>
      <c r="AP11" s="306"/>
      <c r="AQ11" s="305"/>
      <c r="AR11" s="305"/>
      <c r="AS11" s="305"/>
      <c r="AT11" s="307"/>
      <c r="AU11" s="305"/>
      <c r="AV11" s="307"/>
      <c r="AW11" s="305"/>
      <c r="AX11" s="305"/>
      <c r="AY11" s="305"/>
      <c r="AZ11" s="307"/>
      <c r="BA11" s="305"/>
      <c r="BB11" s="307"/>
      <c r="BC11" s="305"/>
      <c r="BD11" s="305"/>
      <c r="BE11" s="305"/>
      <c r="BF11" s="295"/>
      <c r="BG11" s="295"/>
      <c r="BH11" s="295"/>
      <c r="BI11" s="308"/>
      <c r="BJ11" s="309"/>
      <c r="BK11" s="310"/>
      <c r="BL11" s="310"/>
      <c r="BM11" s="310"/>
      <c r="BN11" s="311" t="s">
        <v>369</v>
      </c>
      <c r="BO11" s="311" t="s">
        <v>369</v>
      </c>
      <c r="BP11" s="311" t="s">
        <v>491</v>
      </c>
      <c r="BQ11" s="312"/>
      <c r="BR11" s="313"/>
      <c r="BS11" s="313"/>
    </row>
    <row r="12" spans="1:245" s="63" customFormat="1" ht="27" hidden="1">
      <c r="A12" s="204">
        <v>1</v>
      </c>
      <c r="B12" s="203">
        <v>1</v>
      </c>
      <c r="C12" s="107" t="s">
        <v>701</v>
      </c>
      <c r="D12" s="108" t="s">
        <v>1213</v>
      </c>
      <c r="E12" s="108" t="s">
        <v>63</v>
      </c>
      <c r="F12" s="2">
        <v>17270000</v>
      </c>
      <c r="G12" s="2">
        <v>0</v>
      </c>
      <c r="H12" s="2">
        <f>F12+G12</f>
        <v>17270000</v>
      </c>
      <c r="I12" s="3">
        <f>ROUND(H12/1000000,1)</f>
        <v>17.3</v>
      </c>
      <c r="J12" s="3"/>
      <c r="K12" s="3"/>
      <c r="L12" s="3"/>
      <c r="M12" s="3"/>
      <c r="N12" s="3"/>
      <c r="O12" s="77">
        <f t="shared" ref="O12:O24" si="0">H12+SUM(J12:N12)</f>
        <v>17270000</v>
      </c>
      <c r="P12" s="3"/>
      <c r="Q12" s="142">
        <f>O12-P12</f>
        <v>17270000</v>
      </c>
      <c r="R12" s="142">
        <f t="shared" ref="R12:S24" si="1">ROUND(O12/1000000,1)</f>
        <v>17.3</v>
      </c>
      <c r="S12" s="77">
        <f t="shared" si="1"/>
        <v>0</v>
      </c>
      <c r="T12" s="109"/>
      <c r="U12" s="109"/>
      <c r="V12" s="109"/>
      <c r="W12" s="3">
        <v>23515000</v>
      </c>
      <c r="X12" s="3"/>
      <c r="Y12" s="77">
        <f t="shared" ref="Y12:Y24" si="2">X12-W12</f>
        <v>-23515000</v>
      </c>
      <c r="Z12" s="3">
        <f t="shared" ref="Z12:AA24" si="3">ROUND(W12/1000000,1)</f>
        <v>23.5</v>
      </c>
      <c r="AA12" s="77">
        <f t="shared" si="3"/>
        <v>0</v>
      </c>
      <c r="AB12" s="119">
        <f>AA12-Z12</f>
        <v>-23.5</v>
      </c>
      <c r="AC12" s="76"/>
      <c r="AD12" s="3">
        <f>ROUND(AC12/1000000,1)</f>
        <v>0</v>
      </c>
      <c r="AE12" s="109"/>
      <c r="AF12" s="109"/>
      <c r="AG12" s="107"/>
      <c r="AH12" s="107" t="s">
        <v>847</v>
      </c>
      <c r="AI12" s="107" t="s">
        <v>860</v>
      </c>
      <c r="AJ12" s="1" t="s">
        <v>36</v>
      </c>
      <c r="AK12" s="113" t="s">
        <v>1366</v>
      </c>
      <c r="AL12" s="106">
        <v>1</v>
      </c>
      <c r="AM12" s="128" t="s">
        <v>590</v>
      </c>
      <c r="AN12" s="129"/>
      <c r="AO12" s="130" t="s">
        <v>595</v>
      </c>
      <c r="AP12" s="180">
        <v>1</v>
      </c>
      <c r="AQ12" s="130" t="s">
        <v>589</v>
      </c>
      <c r="AR12" s="181"/>
      <c r="AS12" s="128" t="s">
        <v>590</v>
      </c>
      <c r="AT12" s="175"/>
      <c r="AU12" s="130" t="s">
        <v>595</v>
      </c>
      <c r="AV12" s="180"/>
      <c r="AW12" s="130" t="s">
        <v>589</v>
      </c>
      <c r="AX12" s="181"/>
      <c r="AY12" s="128" t="s">
        <v>590</v>
      </c>
      <c r="AZ12" s="175"/>
      <c r="BA12" s="130" t="s">
        <v>595</v>
      </c>
      <c r="BB12" s="180"/>
      <c r="BC12" s="130" t="s">
        <v>595</v>
      </c>
      <c r="BD12" s="181"/>
      <c r="BE12" s="131"/>
      <c r="BF12" s="1" t="s">
        <v>503</v>
      </c>
      <c r="BG12" s="4"/>
      <c r="BH12" s="4"/>
      <c r="BI12" s="114"/>
      <c r="BJ12" s="31"/>
      <c r="BK12" s="31"/>
      <c r="BL12" s="31"/>
      <c r="BM12" s="31"/>
      <c r="BN12" s="115" t="s">
        <v>369</v>
      </c>
      <c r="BO12" s="115" t="s">
        <v>369</v>
      </c>
      <c r="BP12" s="115" t="s">
        <v>491</v>
      </c>
    </row>
    <row r="13" spans="1:245" s="63" customFormat="1" ht="27" hidden="1">
      <c r="A13" s="204">
        <v>2</v>
      </c>
      <c r="B13" s="203">
        <f>B12+1</f>
        <v>2</v>
      </c>
      <c r="C13" s="107" t="s">
        <v>702</v>
      </c>
      <c r="D13" s="108" t="s">
        <v>64</v>
      </c>
      <c r="E13" s="108" t="s">
        <v>63</v>
      </c>
      <c r="F13" s="2">
        <v>4823000</v>
      </c>
      <c r="G13" s="2">
        <v>0</v>
      </c>
      <c r="H13" s="2">
        <f>F13+G13</f>
        <v>4823000</v>
      </c>
      <c r="I13" s="3">
        <f t="shared" ref="I13:I24" si="4">ROUND(H13/1000000,1)</f>
        <v>4.8</v>
      </c>
      <c r="J13" s="3"/>
      <c r="K13" s="3"/>
      <c r="L13" s="3"/>
      <c r="M13" s="3"/>
      <c r="N13" s="3"/>
      <c r="O13" s="77">
        <f t="shared" si="0"/>
        <v>4823000</v>
      </c>
      <c r="P13" s="3"/>
      <c r="Q13" s="142">
        <f t="shared" ref="Q13:Q36" si="5">O13-P13</f>
        <v>4823000</v>
      </c>
      <c r="R13" s="142">
        <f t="shared" si="1"/>
        <v>4.8</v>
      </c>
      <c r="S13" s="77">
        <f t="shared" si="1"/>
        <v>0</v>
      </c>
      <c r="T13" s="109"/>
      <c r="U13" s="109"/>
      <c r="V13" s="109"/>
      <c r="W13" s="3">
        <v>4868000</v>
      </c>
      <c r="X13" s="3"/>
      <c r="Y13" s="77">
        <f t="shared" si="2"/>
        <v>-4868000</v>
      </c>
      <c r="Z13" s="3">
        <f t="shared" si="3"/>
        <v>4.9000000000000004</v>
      </c>
      <c r="AA13" s="77">
        <f t="shared" si="3"/>
        <v>0</v>
      </c>
      <c r="AB13" s="119">
        <f t="shared" ref="AB13:AB72" si="6">AA13-Z13</f>
        <v>-4.9000000000000004</v>
      </c>
      <c r="AC13" s="76"/>
      <c r="AD13" s="3">
        <f>ROUND(AC13/1000000,1)</f>
        <v>0</v>
      </c>
      <c r="AE13" s="109"/>
      <c r="AF13" s="109"/>
      <c r="AG13" s="107"/>
      <c r="AH13" s="107" t="s">
        <v>848</v>
      </c>
      <c r="AI13" s="107" t="s">
        <v>860</v>
      </c>
      <c r="AJ13" s="1" t="s">
        <v>36</v>
      </c>
      <c r="AK13" s="113" t="s">
        <v>1366</v>
      </c>
      <c r="AL13" s="106">
        <v>2</v>
      </c>
      <c r="AM13" s="128" t="s">
        <v>590</v>
      </c>
      <c r="AN13" s="129"/>
      <c r="AO13" s="130" t="s">
        <v>595</v>
      </c>
      <c r="AP13" s="180">
        <v>2</v>
      </c>
      <c r="AQ13" s="130" t="s">
        <v>589</v>
      </c>
      <c r="AR13" s="181"/>
      <c r="AS13" s="128" t="s">
        <v>590</v>
      </c>
      <c r="AT13" s="175"/>
      <c r="AU13" s="130" t="s">
        <v>595</v>
      </c>
      <c r="AV13" s="180"/>
      <c r="AW13" s="130" t="s">
        <v>589</v>
      </c>
      <c r="AX13" s="181"/>
      <c r="AY13" s="128" t="s">
        <v>590</v>
      </c>
      <c r="AZ13" s="175"/>
      <c r="BA13" s="130" t="s">
        <v>595</v>
      </c>
      <c r="BB13" s="180"/>
      <c r="BC13" s="130" t="s">
        <v>595</v>
      </c>
      <c r="BD13" s="181"/>
      <c r="BE13" s="131"/>
      <c r="BF13" s="1" t="s">
        <v>503</v>
      </c>
      <c r="BG13" s="4"/>
      <c r="BH13" s="4"/>
      <c r="BI13" s="114"/>
      <c r="BJ13" s="71"/>
      <c r="BK13" s="31"/>
      <c r="BL13" s="31"/>
      <c r="BM13" s="31"/>
      <c r="BN13" s="115" t="s">
        <v>369</v>
      </c>
      <c r="BO13" s="115" t="s">
        <v>369</v>
      </c>
      <c r="BP13" s="115" t="s">
        <v>491</v>
      </c>
    </row>
    <row r="14" spans="1:245" s="63" customFormat="1" ht="27" hidden="1">
      <c r="A14" s="204">
        <v>3</v>
      </c>
      <c r="B14" s="203">
        <f t="shared" ref="B14:B24" si="7">B13+1</f>
        <v>3</v>
      </c>
      <c r="C14" s="107" t="s">
        <v>453</v>
      </c>
      <c r="D14" s="108" t="s">
        <v>65</v>
      </c>
      <c r="E14" s="108" t="s">
        <v>66</v>
      </c>
      <c r="F14" s="2">
        <v>88857000</v>
      </c>
      <c r="G14" s="2">
        <v>0</v>
      </c>
      <c r="H14" s="2">
        <f t="shared" ref="H14:H24" si="8">F14+G14</f>
        <v>88857000</v>
      </c>
      <c r="I14" s="3">
        <f t="shared" si="4"/>
        <v>88.9</v>
      </c>
      <c r="J14" s="3"/>
      <c r="K14" s="3"/>
      <c r="L14" s="3"/>
      <c r="M14" s="3"/>
      <c r="N14" s="3"/>
      <c r="O14" s="77">
        <f t="shared" si="0"/>
        <v>88857000</v>
      </c>
      <c r="P14" s="3"/>
      <c r="Q14" s="142">
        <f t="shared" si="5"/>
        <v>88857000</v>
      </c>
      <c r="R14" s="142">
        <f t="shared" si="1"/>
        <v>88.9</v>
      </c>
      <c r="S14" s="77">
        <f t="shared" si="1"/>
        <v>0</v>
      </c>
      <c r="T14" s="109"/>
      <c r="U14" s="109"/>
      <c r="V14" s="109"/>
      <c r="W14" s="3">
        <v>89206000</v>
      </c>
      <c r="X14" s="3"/>
      <c r="Y14" s="77">
        <f t="shared" si="2"/>
        <v>-89206000</v>
      </c>
      <c r="Z14" s="3">
        <f t="shared" si="3"/>
        <v>89.2</v>
      </c>
      <c r="AA14" s="77">
        <f t="shared" si="3"/>
        <v>0</v>
      </c>
      <c r="AB14" s="119">
        <f t="shared" si="6"/>
        <v>-89.2</v>
      </c>
      <c r="AC14" s="76"/>
      <c r="AD14" s="3">
        <f t="shared" ref="AD14:AD19" si="9">ROUND(AC14/1000000,1)</f>
        <v>0</v>
      </c>
      <c r="AE14" s="109"/>
      <c r="AF14" s="109"/>
      <c r="AG14" s="107"/>
      <c r="AH14" s="107" t="s">
        <v>849</v>
      </c>
      <c r="AI14" s="107" t="s">
        <v>860</v>
      </c>
      <c r="AJ14" s="1" t="s">
        <v>36</v>
      </c>
      <c r="AK14" s="113" t="s">
        <v>1366</v>
      </c>
      <c r="AL14" s="106">
        <v>3</v>
      </c>
      <c r="AM14" s="128" t="s">
        <v>590</v>
      </c>
      <c r="AN14" s="129"/>
      <c r="AO14" s="130" t="s">
        <v>595</v>
      </c>
      <c r="AP14" s="180">
        <v>3</v>
      </c>
      <c r="AQ14" s="130" t="s">
        <v>589</v>
      </c>
      <c r="AR14" s="181"/>
      <c r="AS14" s="128" t="s">
        <v>590</v>
      </c>
      <c r="AT14" s="175"/>
      <c r="AU14" s="130" t="s">
        <v>595</v>
      </c>
      <c r="AV14" s="180"/>
      <c r="AW14" s="130" t="s">
        <v>589</v>
      </c>
      <c r="AX14" s="181"/>
      <c r="AY14" s="128" t="s">
        <v>590</v>
      </c>
      <c r="AZ14" s="175"/>
      <c r="BA14" s="130" t="s">
        <v>595</v>
      </c>
      <c r="BB14" s="180"/>
      <c r="BC14" s="130" t="s">
        <v>595</v>
      </c>
      <c r="BD14" s="181"/>
      <c r="BE14" s="131"/>
      <c r="BF14" s="1" t="s">
        <v>503</v>
      </c>
      <c r="BG14" s="4"/>
      <c r="BH14" s="4"/>
      <c r="BI14" s="114"/>
      <c r="BJ14" s="71"/>
      <c r="BK14" s="31"/>
      <c r="BL14" s="31"/>
      <c r="BM14" s="31"/>
      <c r="BN14" s="115" t="s">
        <v>369</v>
      </c>
      <c r="BO14" s="115" t="s">
        <v>369</v>
      </c>
      <c r="BP14" s="115" t="s">
        <v>491</v>
      </c>
    </row>
    <row r="15" spans="1:245" s="63" customFormat="1" ht="27" hidden="1">
      <c r="A15" s="204">
        <v>4</v>
      </c>
      <c r="B15" s="203">
        <f t="shared" si="7"/>
        <v>4</v>
      </c>
      <c r="C15" s="117" t="s">
        <v>350</v>
      </c>
      <c r="D15" s="118" t="s">
        <v>65</v>
      </c>
      <c r="E15" s="118" t="s">
        <v>66</v>
      </c>
      <c r="F15" s="59">
        <v>15397000</v>
      </c>
      <c r="G15" s="2">
        <v>0</v>
      </c>
      <c r="H15" s="2">
        <f t="shared" si="8"/>
        <v>15397000</v>
      </c>
      <c r="I15" s="3">
        <f t="shared" si="4"/>
        <v>15.4</v>
      </c>
      <c r="J15" s="3"/>
      <c r="K15" s="3"/>
      <c r="L15" s="3"/>
      <c r="M15" s="3"/>
      <c r="N15" s="3"/>
      <c r="O15" s="77">
        <f t="shared" si="0"/>
        <v>15397000</v>
      </c>
      <c r="P15" s="3"/>
      <c r="Q15" s="142">
        <f t="shared" si="5"/>
        <v>15397000</v>
      </c>
      <c r="R15" s="142">
        <f t="shared" si="1"/>
        <v>15.4</v>
      </c>
      <c r="S15" s="77">
        <f t="shared" si="1"/>
        <v>0</v>
      </c>
      <c r="T15" s="109"/>
      <c r="U15" s="109"/>
      <c r="V15" s="109"/>
      <c r="W15" s="30">
        <v>14814000</v>
      </c>
      <c r="X15" s="30"/>
      <c r="Y15" s="82">
        <f t="shared" si="2"/>
        <v>-14814000</v>
      </c>
      <c r="Z15" s="3">
        <f t="shared" si="3"/>
        <v>14.8</v>
      </c>
      <c r="AA15" s="77">
        <f t="shared" si="3"/>
        <v>0</v>
      </c>
      <c r="AB15" s="119">
        <f t="shared" si="6"/>
        <v>-14.8</v>
      </c>
      <c r="AC15" s="76"/>
      <c r="AD15" s="3">
        <f t="shared" si="9"/>
        <v>0</v>
      </c>
      <c r="AE15" s="109"/>
      <c r="AF15" s="109"/>
      <c r="AG15" s="117"/>
      <c r="AH15" s="117" t="s">
        <v>848</v>
      </c>
      <c r="AI15" s="117" t="s">
        <v>860</v>
      </c>
      <c r="AJ15" s="1" t="s">
        <v>36</v>
      </c>
      <c r="AK15" s="113" t="s">
        <v>1366</v>
      </c>
      <c r="AL15" s="106">
        <v>4</v>
      </c>
      <c r="AM15" s="128" t="s">
        <v>590</v>
      </c>
      <c r="AN15" s="129"/>
      <c r="AO15" s="130" t="s">
        <v>595</v>
      </c>
      <c r="AP15" s="180">
        <v>4</v>
      </c>
      <c r="AQ15" s="130" t="s">
        <v>589</v>
      </c>
      <c r="AR15" s="181"/>
      <c r="AS15" s="128" t="s">
        <v>590</v>
      </c>
      <c r="AT15" s="175"/>
      <c r="AU15" s="130" t="s">
        <v>595</v>
      </c>
      <c r="AV15" s="180"/>
      <c r="AW15" s="130" t="s">
        <v>589</v>
      </c>
      <c r="AX15" s="181"/>
      <c r="AY15" s="128" t="s">
        <v>590</v>
      </c>
      <c r="AZ15" s="175"/>
      <c r="BA15" s="130" t="s">
        <v>595</v>
      </c>
      <c r="BB15" s="180"/>
      <c r="BC15" s="130" t="s">
        <v>595</v>
      </c>
      <c r="BD15" s="181"/>
      <c r="BE15" s="131"/>
      <c r="BF15" s="1" t="s">
        <v>503</v>
      </c>
      <c r="BG15" s="4"/>
      <c r="BH15" s="4"/>
      <c r="BI15" s="114"/>
      <c r="BJ15" s="71"/>
      <c r="BK15" s="31"/>
      <c r="BL15" s="31"/>
      <c r="BM15" s="31"/>
      <c r="BN15" s="115" t="s">
        <v>369</v>
      </c>
      <c r="BO15" s="115" t="s">
        <v>369</v>
      </c>
      <c r="BP15" s="115" t="s">
        <v>491</v>
      </c>
    </row>
    <row r="16" spans="1:245" s="63" customFormat="1" ht="27" hidden="1">
      <c r="A16" s="204">
        <v>5</v>
      </c>
      <c r="B16" s="203">
        <f t="shared" si="7"/>
        <v>5</v>
      </c>
      <c r="C16" s="107" t="s">
        <v>452</v>
      </c>
      <c r="D16" s="108" t="s">
        <v>67</v>
      </c>
      <c r="E16" s="108" t="s">
        <v>66</v>
      </c>
      <c r="F16" s="2">
        <v>15097000</v>
      </c>
      <c r="G16" s="2">
        <v>0</v>
      </c>
      <c r="H16" s="2">
        <f t="shared" si="8"/>
        <v>15097000</v>
      </c>
      <c r="I16" s="3">
        <f t="shared" si="4"/>
        <v>15.1</v>
      </c>
      <c r="J16" s="3"/>
      <c r="K16" s="3"/>
      <c r="L16" s="3"/>
      <c r="M16" s="3"/>
      <c r="N16" s="3"/>
      <c r="O16" s="77">
        <f t="shared" si="0"/>
        <v>15097000</v>
      </c>
      <c r="P16" s="3"/>
      <c r="Q16" s="142">
        <f t="shared" si="5"/>
        <v>15097000</v>
      </c>
      <c r="R16" s="142">
        <f t="shared" si="1"/>
        <v>15.1</v>
      </c>
      <c r="S16" s="77">
        <f t="shared" si="1"/>
        <v>0</v>
      </c>
      <c r="T16" s="109"/>
      <c r="U16" s="109"/>
      <c r="V16" s="109"/>
      <c r="W16" s="3">
        <v>1783000</v>
      </c>
      <c r="X16" s="3"/>
      <c r="Y16" s="77">
        <f t="shared" si="2"/>
        <v>-1783000</v>
      </c>
      <c r="Z16" s="3">
        <f t="shared" si="3"/>
        <v>1.8</v>
      </c>
      <c r="AA16" s="77">
        <f t="shared" si="3"/>
        <v>0</v>
      </c>
      <c r="AB16" s="119">
        <f t="shared" si="6"/>
        <v>-1.8</v>
      </c>
      <c r="AC16" s="76"/>
      <c r="AD16" s="3">
        <f t="shared" si="9"/>
        <v>0</v>
      </c>
      <c r="AE16" s="109"/>
      <c r="AF16" s="109"/>
      <c r="AG16" s="107"/>
      <c r="AH16" s="107" t="s">
        <v>850</v>
      </c>
      <c r="AI16" s="107" t="s">
        <v>860</v>
      </c>
      <c r="AJ16" s="1" t="s">
        <v>36</v>
      </c>
      <c r="AK16" s="113" t="s">
        <v>1366</v>
      </c>
      <c r="AL16" s="106">
        <v>5</v>
      </c>
      <c r="AM16" s="128" t="s">
        <v>590</v>
      </c>
      <c r="AN16" s="129"/>
      <c r="AO16" s="130" t="s">
        <v>595</v>
      </c>
      <c r="AP16" s="180">
        <v>5</v>
      </c>
      <c r="AQ16" s="130" t="s">
        <v>589</v>
      </c>
      <c r="AR16" s="181"/>
      <c r="AS16" s="128" t="s">
        <v>590</v>
      </c>
      <c r="AT16" s="175"/>
      <c r="AU16" s="130" t="s">
        <v>595</v>
      </c>
      <c r="AV16" s="180"/>
      <c r="AW16" s="130" t="s">
        <v>589</v>
      </c>
      <c r="AX16" s="181"/>
      <c r="AY16" s="128" t="s">
        <v>590</v>
      </c>
      <c r="AZ16" s="175"/>
      <c r="BA16" s="130" t="s">
        <v>595</v>
      </c>
      <c r="BB16" s="180"/>
      <c r="BC16" s="130" t="s">
        <v>595</v>
      </c>
      <c r="BD16" s="181"/>
      <c r="BE16" s="131"/>
      <c r="BF16" s="1" t="s">
        <v>503</v>
      </c>
      <c r="BG16" s="4"/>
      <c r="BH16" s="4"/>
      <c r="BI16" s="114"/>
      <c r="BJ16" s="71"/>
      <c r="BK16" s="31"/>
      <c r="BL16" s="31"/>
      <c r="BM16" s="31"/>
      <c r="BN16" s="115" t="s">
        <v>369</v>
      </c>
      <c r="BO16" s="115" t="s">
        <v>369</v>
      </c>
      <c r="BP16" s="115" t="s">
        <v>491</v>
      </c>
    </row>
    <row r="17" spans="1:71" s="63" customFormat="1" ht="28.5" hidden="1" customHeight="1">
      <c r="A17" s="204">
        <v>8</v>
      </c>
      <c r="B17" s="203">
        <f t="shared" si="7"/>
        <v>6</v>
      </c>
      <c r="C17" s="107" t="s">
        <v>70</v>
      </c>
      <c r="D17" s="108" t="s">
        <v>449</v>
      </c>
      <c r="E17" s="108" t="s">
        <v>63</v>
      </c>
      <c r="F17" s="2">
        <v>2752000</v>
      </c>
      <c r="G17" s="2">
        <v>0</v>
      </c>
      <c r="H17" s="2">
        <f>F17+G17</f>
        <v>2752000</v>
      </c>
      <c r="I17" s="3">
        <f>ROUND(H17/1000000,1)</f>
        <v>2.8</v>
      </c>
      <c r="J17" s="3"/>
      <c r="K17" s="3"/>
      <c r="L17" s="3"/>
      <c r="M17" s="3"/>
      <c r="N17" s="3"/>
      <c r="O17" s="77">
        <f>H17+SUM(J17:N17)</f>
        <v>2752000</v>
      </c>
      <c r="P17" s="3"/>
      <c r="Q17" s="142">
        <f>O17-P17</f>
        <v>2752000</v>
      </c>
      <c r="R17" s="142">
        <f>ROUND(O17/1000000,1)</f>
        <v>2.8</v>
      </c>
      <c r="S17" s="77">
        <f>ROUND(P17/1000000,1)</f>
        <v>0</v>
      </c>
      <c r="T17" s="109"/>
      <c r="U17" s="109"/>
      <c r="V17" s="109"/>
      <c r="W17" s="3">
        <v>0</v>
      </c>
      <c r="X17" s="3"/>
      <c r="Y17" s="77">
        <f>X17-W17</f>
        <v>0</v>
      </c>
      <c r="Z17" s="3">
        <f>ROUND(W17/1000000,1)</f>
        <v>0</v>
      </c>
      <c r="AA17" s="77">
        <f>ROUND(X17/1000000,1)</f>
        <v>0</v>
      </c>
      <c r="AB17" s="119">
        <f>AA17-Z17</f>
        <v>0</v>
      </c>
      <c r="AC17" s="76"/>
      <c r="AD17" s="3">
        <f>ROUND(AC17/1000000,1)</f>
        <v>0</v>
      </c>
      <c r="AE17" s="109"/>
      <c r="AF17" s="109"/>
      <c r="AG17" s="107"/>
      <c r="AH17" s="107" t="s">
        <v>1057</v>
      </c>
      <c r="AI17" s="107" t="s">
        <v>860</v>
      </c>
      <c r="AJ17" s="1" t="s">
        <v>36</v>
      </c>
      <c r="AK17" s="113" t="s">
        <v>1366</v>
      </c>
      <c r="AL17" s="106">
        <v>8</v>
      </c>
      <c r="AM17" s="128" t="s">
        <v>590</v>
      </c>
      <c r="AN17" s="129"/>
      <c r="AO17" s="130" t="s">
        <v>495</v>
      </c>
      <c r="AP17" s="180">
        <v>8</v>
      </c>
      <c r="AQ17" s="130" t="s">
        <v>495</v>
      </c>
      <c r="AR17" s="181"/>
      <c r="AS17" s="128" t="s">
        <v>590</v>
      </c>
      <c r="AT17" s="175"/>
      <c r="AU17" s="130" t="s">
        <v>495</v>
      </c>
      <c r="AV17" s="180"/>
      <c r="AW17" s="130" t="s">
        <v>1056</v>
      </c>
      <c r="AX17" s="181"/>
      <c r="AY17" s="128" t="s">
        <v>590</v>
      </c>
      <c r="AZ17" s="175"/>
      <c r="BA17" s="130" t="s">
        <v>1056</v>
      </c>
      <c r="BB17" s="180"/>
      <c r="BC17" s="130" t="s">
        <v>595</v>
      </c>
      <c r="BD17" s="181"/>
      <c r="BE17" s="131"/>
      <c r="BF17" s="1" t="s">
        <v>84</v>
      </c>
      <c r="BG17" s="4"/>
      <c r="BH17" s="4"/>
      <c r="BI17" s="114"/>
      <c r="BJ17" s="71" t="s">
        <v>1389</v>
      </c>
      <c r="BK17" s="31"/>
      <c r="BL17" s="31"/>
      <c r="BM17" s="31"/>
      <c r="BN17" s="115" t="s">
        <v>369</v>
      </c>
      <c r="BO17" s="115" t="s">
        <v>369</v>
      </c>
      <c r="BP17" s="115" t="s">
        <v>491</v>
      </c>
    </row>
    <row r="18" spans="1:71" s="63" customFormat="1" ht="27">
      <c r="A18" s="204">
        <v>6</v>
      </c>
      <c r="B18" s="203">
        <f t="shared" si="7"/>
        <v>7</v>
      </c>
      <c r="C18" s="107" t="s">
        <v>703</v>
      </c>
      <c r="D18" s="108" t="s">
        <v>68</v>
      </c>
      <c r="E18" s="108" t="s">
        <v>66</v>
      </c>
      <c r="F18" s="2">
        <v>172375000</v>
      </c>
      <c r="G18" s="2">
        <v>0</v>
      </c>
      <c r="H18" s="2">
        <f t="shared" si="8"/>
        <v>172375000</v>
      </c>
      <c r="I18" s="3">
        <f t="shared" si="4"/>
        <v>172.4</v>
      </c>
      <c r="J18" s="3"/>
      <c r="K18" s="3"/>
      <c r="L18" s="3"/>
      <c r="M18" s="3"/>
      <c r="N18" s="3"/>
      <c r="O18" s="77">
        <f t="shared" si="0"/>
        <v>172375000</v>
      </c>
      <c r="P18" s="3"/>
      <c r="Q18" s="142">
        <f t="shared" si="5"/>
        <v>172375000</v>
      </c>
      <c r="R18" s="142">
        <f t="shared" si="1"/>
        <v>172.4</v>
      </c>
      <c r="S18" s="77">
        <f t="shared" si="1"/>
        <v>0</v>
      </c>
      <c r="T18" s="109"/>
      <c r="U18" s="109"/>
      <c r="V18" s="109"/>
      <c r="W18" s="3">
        <v>529397000</v>
      </c>
      <c r="X18" s="3"/>
      <c r="Y18" s="77">
        <f t="shared" si="2"/>
        <v>-529397000</v>
      </c>
      <c r="Z18" s="3">
        <f t="shared" si="3"/>
        <v>529.4</v>
      </c>
      <c r="AA18" s="77">
        <f t="shared" si="3"/>
        <v>0</v>
      </c>
      <c r="AB18" s="119">
        <f t="shared" si="6"/>
        <v>-529.4</v>
      </c>
      <c r="AC18" s="76"/>
      <c r="AD18" s="3">
        <f t="shared" si="9"/>
        <v>0</v>
      </c>
      <c r="AE18" s="109"/>
      <c r="AF18" s="109"/>
      <c r="AG18" s="107"/>
      <c r="AH18" s="107" t="s">
        <v>848</v>
      </c>
      <c r="AI18" s="107" t="s">
        <v>860</v>
      </c>
      <c r="AJ18" s="1" t="s">
        <v>36</v>
      </c>
      <c r="AK18" s="113" t="s">
        <v>1366</v>
      </c>
      <c r="AL18" s="106">
        <v>6</v>
      </c>
      <c r="AM18" s="128" t="s">
        <v>590</v>
      </c>
      <c r="AN18" s="129"/>
      <c r="AO18" s="130" t="s">
        <v>595</v>
      </c>
      <c r="AP18" s="180">
        <v>6</v>
      </c>
      <c r="AQ18" s="130" t="s">
        <v>589</v>
      </c>
      <c r="AR18" s="181"/>
      <c r="AS18" s="128" t="s">
        <v>590</v>
      </c>
      <c r="AT18" s="175"/>
      <c r="AU18" s="130" t="s">
        <v>595</v>
      </c>
      <c r="AV18" s="180"/>
      <c r="AW18" s="130" t="s">
        <v>589</v>
      </c>
      <c r="AX18" s="181"/>
      <c r="AY18" s="128" t="s">
        <v>590</v>
      </c>
      <c r="AZ18" s="175"/>
      <c r="BA18" s="130" t="s">
        <v>595</v>
      </c>
      <c r="BB18" s="180"/>
      <c r="BC18" s="130" t="s">
        <v>595</v>
      </c>
      <c r="BD18" s="181"/>
      <c r="BE18" s="131"/>
      <c r="BF18" s="1" t="s">
        <v>503</v>
      </c>
      <c r="BG18" s="4"/>
      <c r="BH18" s="4"/>
      <c r="BI18" s="114"/>
      <c r="BJ18" s="71"/>
      <c r="BK18" s="31"/>
      <c r="BL18" s="31"/>
      <c r="BM18" s="31"/>
      <c r="BN18" s="115" t="s">
        <v>369</v>
      </c>
      <c r="BO18" s="115" t="s">
        <v>369</v>
      </c>
      <c r="BP18" s="115" t="s">
        <v>491</v>
      </c>
    </row>
    <row r="19" spans="1:71" s="63" customFormat="1" ht="27" hidden="1">
      <c r="A19" s="204">
        <v>9</v>
      </c>
      <c r="B19" s="203">
        <f t="shared" si="7"/>
        <v>8</v>
      </c>
      <c r="C19" s="107" t="s">
        <v>704</v>
      </c>
      <c r="D19" s="108" t="s">
        <v>301</v>
      </c>
      <c r="E19" s="108" t="s">
        <v>302</v>
      </c>
      <c r="F19" s="2">
        <v>51691000</v>
      </c>
      <c r="G19" s="2">
        <v>0</v>
      </c>
      <c r="H19" s="2">
        <f t="shared" si="8"/>
        <v>51691000</v>
      </c>
      <c r="I19" s="3">
        <f t="shared" si="4"/>
        <v>51.7</v>
      </c>
      <c r="J19" s="3"/>
      <c r="K19" s="3"/>
      <c r="L19" s="3"/>
      <c r="M19" s="3"/>
      <c r="N19" s="3"/>
      <c r="O19" s="77">
        <f t="shared" si="0"/>
        <v>51691000</v>
      </c>
      <c r="P19" s="3"/>
      <c r="Q19" s="142">
        <f t="shared" si="5"/>
        <v>51691000</v>
      </c>
      <c r="R19" s="142">
        <f t="shared" si="1"/>
        <v>51.7</v>
      </c>
      <c r="S19" s="77">
        <f t="shared" si="1"/>
        <v>0</v>
      </c>
      <c r="T19" s="109"/>
      <c r="U19" s="109"/>
      <c r="V19" s="109"/>
      <c r="W19" s="3">
        <v>51691000</v>
      </c>
      <c r="X19" s="3"/>
      <c r="Y19" s="77">
        <f t="shared" si="2"/>
        <v>-51691000</v>
      </c>
      <c r="Z19" s="3">
        <f t="shared" si="3"/>
        <v>51.7</v>
      </c>
      <c r="AA19" s="77">
        <f t="shared" si="3"/>
        <v>0</v>
      </c>
      <c r="AB19" s="119">
        <f t="shared" si="6"/>
        <v>-51.7</v>
      </c>
      <c r="AC19" s="76"/>
      <c r="AD19" s="3">
        <f t="shared" si="9"/>
        <v>0</v>
      </c>
      <c r="AE19" s="109"/>
      <c r="AF19" s="109"/>
      <c r="AG19" s="107"/>
      <c r="AH19" s="107" t="s">
        <v>851</v>
      </c>
      <c r="AI19" s="107" t="s">
        <v>860</v>
      </c>
      <c r="AJ19" s="1" t="s">
        <v>150</v>
      </c>
      <c r="AK19" s="113" t="s">
        <v>1366</v>
      </c>
      <c r="AL19" s="106">
        <v>9</v>
      </c>
      <c r="AM19" s="128" t="s">
        <v>590</v>
      </c>
      <c r="AN19" s="129"/>
      <c r="AO19" s="130" t="s">
        <v>595</v>
      </c>
      <c r="AP19" s="180">
        <v>9</v>
      </c>
      <c r="AQ19" s="130" t="s">
        <v>589</v>
      </c>
      <c r="AR19" s="181"/>
      <c r="AS19" s="128" t="s">
        <v>590</v>
      </c>
      <c r="AT19" s="175"/>
      <c r="AU19" s="130" t="s">
        <v>595</v>
      </c>
      <c r="AV19" s="180"/>
      <c r="AW19" s="130" t="s">
        <v>589</v>
      </c>
      <c r="AX19" s="181"/>
      <c r="AY19" s="128" t="s">
        <v>590</v>
      </c>
      <c r="AZ19" s="175"/>
      <c r="BA19" s="130" t="s">
        <v>595</v>
      </c>
      <c r="BB19" s="180"/>
      <c r="BC19" s="130" t="s">
        <v>595</v>
      </c>
      <c r="BD19" s="181"/>
      <c r="BE19" s="131"/>
      <c r="BF19" s="1" t="s">
        <v>503</v>
      </c>
      <c r="BG19" s="4" t="s">
        <v>18</v>
      </c>
      <c r="BH19" s="4"/>
      <c r="BI19" s="114"/>
      <c r="BJ19" s="71"/>
      <c r="BK19" s="31"/>
      <c r="BL19" s="31"/>
      <c r="BM19" s="31"/>
      <c r="BN19" s="115" t="s">
        <v>369</v>
      </c>
      <c r="BO19" s="115" t="s">
        <v>369</v>
      </c>
      <c r="BP19" s="115" t="s">
        <v>491</v>
      </c>
    </row>
    <row r="20" spans="1:71" s="63" customFormat="1" ht="33.75">
      <c r="A20" s="204">
        <v>10</v>
      </c>
      <c r="B20" s="203">
        <f t="shared" si="7"/>
        <v>9</v>
      </c>
      <c r="C20" s="107" t="s">
        <v>687</v>
      </c>
      <c r="D20" s="108" t="s">
        <v>94</v>
      </c>
      <c r="E20" s="108" t="s">
        <v>66</v>
      </c>
      <c r="F20" s="2">
        <v>4635709000</v>
      </c>
      <c r="G20" s="2">
        <v>0</v>
      </c>
      <c r="H20" s="2">
        <f t="shared" si="8"/>
        <v>4635709000</v>
      </c>
      <c r="I20" s="3">
        <f t="shared" si="4"/>
        <v>4635.7</v>
      </c>
      <c r="J20" s="3"/>
      <c r="K20" s="3"/>
      <c r="L20" s="3"/>
      <c r="M20" s="3"/>
      <c r="N20" s="3"/>
      <c r="O20" s="119">
        <f t="shared" si="0"/>
        <v>4635709000</v>
      </c>
      <c r="P20" s="3"/>
      <c r="Q20" s="142">
        <f t="shared" si="5"/>
        <v>4635709000</v>
      </c>
      <c r="R20" s="142">
        <f t="shared" si="1"/>
        <v>4635.7</v>
      </c>
      <c r="S20" s="77">
        <f t="shared" si="1"/>
        <v>0</v>
      </c>
      <c r="T20" s="109"/>
      <c r="U20" s="109"/>
      <c r="V20" s="109"/>
      <c r="W20" s="3">
        <v>3629341000</v>
      </c>
      <c r="X20" s="3"/>
      <c r="Y20" s="77">
        <f t="shared" si="2"/>
        <v>-3629341000</v>
      </c>
      <c r="Z20" s="3">
        <f t="shared" si="3"/>
        <v>3629.3</v>
      </c>
      <c r="AA20" s="77">
        <f t="shared" si="3"/>
        <v>0</v>
      </c>
      <c r="AB20" s="119">
        <f t="shared" si="6"/>
        <v>-3629.3</v>
      </c>
      <c r="AC20" s="76"/>
      <c r="AD20" s="3">
        <f>ROUND(AC20/1000000,1)</f>
        <v>0</v>
      </c>
      <c r="AE20" s="109"/>
      <c r="AF20" s="109"/>
      <c r="AG20" s="107"/>
      <c r="AH20" s="107" t="s">
        <v>845</v>
      </c>
      <c r="AI20" s="107" t="s">
        <v>860</v>
      </c>
      <c r="AJ20" s="1" t="s">
        <v>36</v>
      </c>
      <c r="AK20" s="113" t="s">
        <v>1366</v>
      </c>
      <c r="AL20" s="106">
        <v>10</v>
      </c>
      <c r="AM20" s="128" t="s">
        <v>590</v>
      </c>
      <c r="AN20" s="129"/>
      <c r="AO20" s="130" t="s">
        <v>563</v>
      </c>
      <c r="AP20" s="180">
        <v>10</v>
      </c>
      <c r="AQ20" s="130" t="s">
        <v>563</v>
      </c>
      <c r="AR20" s="181"/>
      <c r="AS20" s="128" t="s">
        <v>590</v>
      </c>
      <c r="AT20" s="175"/>
      <c r="AU20" s="130" t="s">
        <v>563</v>
      </c>
      <c r="AV20" s="180"/>
      <c r="AW20" s="130" t="s">
        <v>563</v>
      </c>
      <c r="AX20" s="181"/>
      <c r="AY20" s="128" t="s">
        <v>590</v>
      </c>
      <c r="AZ20" s="175"/>
      <c r="BA20" s="130" t="s">
        <v>563</v>
      </c>
      <c r="BB20" s="180"/>
      <c r="BC20" s="130" t="s">
        <v>563</v>
      </c>
      <c r="BD20" s="181"/>
      <c r="BE20" s="131"/>
      <c r="BF20" s="1" t="s">
        <v>84</v>
      </c>
      <c r="BG20" s="4" t="s">
        <v>18</v>
      </c>
      <c r="BH20" s="4"/>
      <c r="BI20" s="114"/>
      <c r="BJ20" s="71"/>
      <c r="BK20" s="31"/>
      <c r="BL20" s="31"/>
      <c r="BM20" s="31" t="s">
        <v>919</v>
      </c>
      <c r="BN20" s="115" t="s">
        <v>375</v>
      </c>
      <c r="BO20" s="115" t="s">
        <v>375</v>
      </c>
      <c r="BP20" s="115" t="s">
        <v>375</v>
      </c>
    </row>
    <row r="21" spans="1:71" s="63" customFormat="1" ht="27" hidden="1">
      <c r="A21" s="204">
        <v>11</v>
      </c>
      <c r="B21" s="203">
        <f t="shared" si="7"/>
        <v>10</v>
      </c>
      <c r="C21" s="107" t="s">
        <v>88</v>
      </c>
      <c r="D21" s="108" t="s">
        <v>85</v>
      </c>
      <c r="E21" s="108" t="s">
        <v>66</v>
      </c>
      <c r="F21" s="2">
        <v>12298000</v>
      </c>
      <c r="G21" s="2">
        <v>0</v>
      </c>
      <c r="H21" s="2">
        <f t="shared" si="8"/>
        <v>12298000</v>
      </c>
      <c r="I21" s="3">
        <f t="shared" si="4"/>
        <v>12.3</v>
      </c>
      <c r="J21" s="3"/>
      <c r="K21" s="3"/>
      <c r="L21" s="3"/>
      <c r="M21" s="3"/>
      <c r="N21" s="3"/>
      <c r="O21" s="119">
        <f t="shared" si="0"/>
        <v>12298000</v>
      </c>
      <c r="P21" s="3"/>
      <c r="Q21" s="142">
        <f t="shared" si="5"/>
        <v>12298000</v>
      </c>
      <c r="R21" s="142">
        <f t="shared" si="1"/>
        <v>12.3</v>
      </c>
      <c r="S21" s="77">
        <f t="shared" si="1"/>
        <v>0</v>
      </c>
      <c r="T21" s="109"/>
      <c r="U21" s="109"/>
      <c r="V21" s="109"/>
      <c r="W21" s="3">
        <v>11611000</v>
      </c>
      <c r="X21" s="3"/>
      <c r="Y21" s="77">
        <f t="shared" si="2"/>
        <v>-11611000</v>
      </c>
      <c r="Z21" s="3">
        <f t="shared" si="3"/>
        <v>11.6</v>
      </c>
      <c r="AA21" s="77">
        <f t="shared" si="3"/>
        <v>0</v>
      </c>
      <c r="AB21" s="119">
        <f t="shared" si="6"/>
        <v>-11.6</v>
      </c>
      <c r="AC21" s="76"/>
      <c r="AD21" s="3">
        <f>ROUND(AC21/1000000,1)</f>
        <v>0</v>
      </c>
      <c r="AE21" s="109"/>
      <c r="AF21" s="109"/>
      <c r="AG21" s="107"/>
      <c r="AH21" s="107" t="s">
        <v>845</v>
      </c>
      <c r="AI21" s="107" t="s">
        <v>860</v>
      </c>
      <c r="AJ21" s="1" t="s">
        <v>36</v>
      </c>
      <c r="AK21" s="113" t="s">
        <v>1366</v>
      </c>
      <c r="AL21" s="106">
        <v>11</v>
      </c>
      <c r="AM21" s="128" t="s">
        <v>590</v>
      </c>
      <c r="AN21" s="129"/>
      <c r="AO21" s="130" t="s">
        <v>563</v>
      </c>
      <c r="AP21" s="180">
        <v>11</v>
      </c>
      <c r="AQ21" s="130" t="s">
        <v>563</v>
      </c>
      <c r="AR21" s="181"/>
      <c r="AS21" s="128" t="s">
        <v>590</v>
      </c>
      <c r="AT21" s="175"/>
      <c r="AU21" s="130" t="s">
        <v>563</v>
      </c>
      <c r="AV21" s="180"/>
      <c r="AW21" s="130" t="s">
        <v>563</v>
      </c>
      <c r="AX21" s="181"/>
      <c r="AY21" s="128" t="s">
        <v>590</v>
      </c>
      <c r="AZ21" s="175"/>
      <c r="BA21" s="130" t="s">
        <v>563</v>
      </c>
      <c r="BB21" s="180"/>
      <c r="BC21" s="130" t="s">
        <v>563</v>
      </c>
      <c r="BD21" s="181"/>
      <c r="BE21" s="131"/>
      <c r="BF21" s="1" t="s">
        <v>503</v>
      </c>
      <c r="BG21" s="4" t="s">
        <v>18</v>
      </c>
      <c r="BH21" s="4"/>
      <c r="BI21" s="114"/>
      <c r="BJ21" s="71"/>
      <c r="BK21" s="31"/>
      <c r="BL21" s="31"/>
      <c r="BM21" s="31"/>
      <c r="BN21" s="115" t="s">
        <v>375</v>
      </c>
      <c r="BO21" s="115" t="s">
        <v>375</v>
      </c>
      <c r="BP21" s="115" t="s">
        <v>375</v>
      </c>
    </row>
    <row r="22" spans="1:71" s="63" customFormat="1" ht="27" hidden="1">
      <c r="A22" s="204" t="s">
        <v>822</v>
      </c>
      <c r="B22" s="203">
        <f t="shared" si="7"/>
        <v>11</v>
      </c>
      <c r="C22" s="107" t="s">
        <v>791</v>
      </c>
      <c r="D22" s="108" t="s">
        <v>1299</v>
      </c>
      <c r="E22" s="108" t="s">
        <v>302</v>
      </c>
      <c r="F22" s="2">
        <v>57424000</v>
      </c>
      <c r="G22" s="2">
        <v>0</v>
      </c>
      <c r="H22" s="2">
        <f t="shared" si="8"/>
        <v>57424000</v>
      </c>
      <c r="I22" s="3">
        <f t="shared" si="4"/>
        <v>57.4</v>
      </c>
      <c r="J22" s="3"/>
      <c r="K22" s="3"/>
      <c r="L22" s="3"/>
      <c r="M22" s="3"/>
      <c r="N22" s="3"/>
      <c r="O22" s="174">
        <f>H22+SUM(J22:N22)</f>
        <v>57424000</v>
      </c>
      <c r="P22" s="3"/>
      <c r="Q22" s="142"/>
      <c r="R22" s="142">
        <f t="shared" si="1"/>
        <v>57.4</v>
      </c>
      <c r="S22" s="77">
        <f t="shared" si="1"/>
        <v>0</v>
      </c>
      <c r="T22" s="109"/>
      <c r="U22" s="109"/>
      <c r="V22" s="109"/>
      <c r="W22" s="3">
        <v>50223000</v>
      </c>
      <c r="X22" s="3"/>
      <c r="Y22" s="77">
        <f t="shared" si="2"/>
        <v>-50223000</v>
      </c>
      <c r="Z22" s="3">
        <f t="shared" si="3"/>
        <v>50.2</v>
      </c>
      <c r="AA22" s="77">
        <f t="shared" si="3"/>
        <v>0</v>
      </c>
      <c r="AB22" s="119">
        <f>AA22-Z22</f>
        <v>-50.2</v>
      </c>
      <c r="AC22" s="76"/>
      <c r="AD22" s="3">
        <f>ROUND(AC22/1000000,1)</f>
        <v>0</v>
      </c>
      <c r="AE22" s="109"/>
      <c r="AF22" s="109"/>
      <c r="AG22" s="107"/>
      <c r="AH22" s="107" t="s">
        <v>845</v>
      </c>
      <c r="AI22" s="107" t="s">
        <v>860</v>
      </c>
      <c r="AJ22" s="1" t="s">
        <v>1</v>
      </c>
      <c r="AK22" s="113" t="s">
        <v>1366</v>
      </c>
      <c r="AL22" s="106" t="s">
        <v>822</v>
      </c>
      <c r="AM22" s="128" t="s">
        <v>590</v>
      </c>
      <c r="AN22" s="132" t="s">
        <v>1039</v>
      </c>
      <c r="AO22" s="130" t="s">
        <v>923</v>
      </c>
      <c r="AP22" s="180">
        <v>1</v>
      </c>
      <c r="AQ22" s="130" t="s">
        <v>923</v>
      </c>
      <c r="AR22" s="181"/>
      <c r="AS22" s="128" t="s">
        <v>590</v>
      </c>
      <c r="AT22" s="175"/>
      <c r="AU22" s="130" t="s">
        <v>339</v>
      </c>
      <c r="AV22" s="180"/>
      <c r="AW22" s="130" t="s">
        <v>339</v>
      </c>
      <c r="AX22" s="181"/>
      <c r="AY22" s="128" t="s">
        <v>590</v>
      </c>
      <c r="AZ22" s="175"/>
      <c r="BA22" s="130" t="s">
        <v>339</v>
      </c>
      <c r="BB22" s="180"/>
      <c r="BC22" s="130" t="s">
        <v>339</v>
      </c>
      <c r="BD22" s="181"/>
      <c r="BE22" s="131"/>
      <c r="BF22" s="1" t="s">
        <v>434</v>
      </c>
      <c r="BG22" s="4" t="s">
        <v>18</v>
      </c>
      <c r="BH22" s="4"/>
      <c r="BI22" s="114"/>
      <c r="BJ22" s="71"/>
      <c r="BK22" s="31"/>
      <c r="BL22" s="31"/>
      <c r="BM22" s="31"/>
      <c r="BN22" s="115"/>
      <c r="BO22" s="115"/>
      <c r="BP22" s="115"/>
    </row>
    <row r="23" spans="1:71" s="63" customFormat="1" ht="27" hidden="1">
      <c r="A23" s="204">
        <v>12</v>
      </c>
      <c r="B23" s="203">
        <f t="shared" si="7"/>
        <v>12</v>
      </c>
      <c r="C23" s="107" t="s">
        <v>698</v>
      </c>
      <c r="D23" s="108" t="s">
        <v>64</v>
      </c>
      <c r="E23" s="108" t="s">
        <v>66</v>
      </c>
      <c r="F23" s="2">
        <v>76180000</v>
      </c>
      <c r="G23" s="2">
        <v>-2000</v>
      </c>
      <c r="H23" s="2">
        <f t="shared" si="8"/>
        <v>76178000</v>
      </c>
      <c r="I23" s="3">
        <f t="shared" si="4"/>
        <v>76.2</v>
      </c>
      <c r="J23" s="3"/>
      <c r="K23" s="3"/>
      <c r="L23" s="3"/>
      <c r="M23" s="3"/>
      <c r="N23" s="3"/>
      <c r="O23" s="77">
        <f t="shared" si="0"/>
        <v>76178000</v>
      </c>
      <c r="P23" s="3"/>
      <c r="Q23" s="142">
        <f t="shared" si="5"/>
        <v>76178000</v>
      </c>
      <c r="R23" s="142">
        <f t="shared" si="1"/>
        <v>76.2</v>
      </c>
      <c r="S23" s="77">
        <f t="shared" si="1"/>
        <v>0</v>
      </c>
      <c r="T23" s="109"/>
      <c r="U23" s="109"/>
      <c r="V23" s="109"/>
      <c r="W23" s="3">
        <v>76115000</v>
      </c>
      <c r="X23" s="3"/>
      <c r="Y23" s="77">
        <f t="shared" si="2"/>
        <v>-76115000</v>
      </c>
      <c r="Z23" s="3">
        <f t="shared" si="3"/>
        <v>76.099999999999994</v>
      </c>
      <c r="AA23" s="77">
        <f t="shared" si="3"/>
        <v>0</v>
      </c>
      <c r="AB23" s="119">
        <f t="shared" si="6"/>
        <v>-76.099999999999994</v>
      </c>
      <c r="AC23" s="76"/>
      <c r="AD23" s="3">
        <f>ROUND(AC23/1000000,1)</f>
        <v>0</v>
      </c>
      <c r="AE23" s="109"/>
      <c r="AF23" s="109"/>
      <c r="AG23" s="107"/>
      <c r="AH23" s="107" t="s">
        <v>30</v>
      </c>
      <c r="AI23" s="107" t="s">
        <v>601</v>
      </c>
      <c r="AJ23" s="1" t="s">
        <v>36</v>
      </c>
      <c r="AK23" s="113" t="s">
        <v>959</v>
      </c>
      <c r="AL23" s="106">
        <v>12</v>
      </c>
      <c r="AM23" s="128" t="s">
        <v>590</v>
      </c>
      <c r="AN23" s="129"/>
      <c r="AO23" s="130" t="s">
        <v>595</v>
      </c>
      <c r="AP23" s="180">
        <v>12</v>
      </c>
      <c r="AQ23" s="130" t="s">
        <v>589</v>
      </c>
      <c r="AR23" s="181"/>
      <c r="AS23" s="128" t="s">
        <v>590</v>
      </c>
      <c r="AT23" s="175"/>
      <c r="AU23" s="130" t="s">
        <v>595</v>
      </c>
      <c r="AV23" s="180"/>
      <c r="AW23" s="130" t="s">
        <v>589</v>
      </c>
      <c r="AX23" s="181"/>
      <c r="AY23" s="128" t="s">
        <v>590</v>
      </c>
      <c r="AZ23" s="175"/>
      <c r="BA23" s="130" t="s">
        <v>595</v>
      </c>
      <c r="BB23" s="180"/>
      <c r="BC23" s="130" t="s">
        <v>595</v>
      </c>
      <c r="BD23" s="181"/>
      <c r="BE23" s="131"/>
      <c r="BF23" s="1" t="s">
        <v>503</v>
      </c>
      <c r="BG23" s="4"/>
      <c r="BH23" s="4"/>
      <c r="BI23" s="114"/>
      <c r="BJ23" s="71"/>
      <c r="BK23" s="31"/>
      <c r="BL23" s="31"/>
      <c r="BM23" s="31"/>
      <c r="BN23" s="115" t="s">
        <v>373</v>
      </c>
      <c r="BO23" s="115" t="s">
        <v>373</v>
      </c>
      <c r="BP23" s="115" t="s">
        <v>512</v>
      </c>
    </row>
    <row r="24" spans="1:71" s="63" customFormat="1" ht="27">
      <c r="A24" s="204">
        <v>13</v>
      </c>
      <c r="B24" s="203">
        <f t="shared" si="7"/>
        <v>13</v>
      </c>
      <c r="C24" s="107" t="s">
        <v>686</v>
      </c>
      <c r="D24" s="108" t="s">
        <v>64</v>
      </c>
      <c r="E24" s="108" t="s">
        <v>66</v>
      </c>
      <c r="F24" s="2">
        <v>402675000</v>
      </c>
      <c r="G24" s="2">
        <v>0</v>
      </c>
      <c r="H24" s="2">
        <f t="shared" si="8"/>
        <v>402675000</v>
      </c>
      <c r="I24" s="3">
        <f t="shared" si="4"/>
        <v>402.7</v>
      </c>
      <c r="J24" s="3"/>
      <c r="K24" s="3"/>
      <c r="L24" s="3"/>
      <c r="M24" s="3"/>
      <c r="N24" s="3"/>
      <c r="O24" s="77">
        <f t="shared" si="0"/>
        <v>402675000</v>
      </c>
      <c r="P24" s="3"/>
      <c r="Q24" s="142">
        <f t="shared" si="5"/>
        <v>402675000</v>
      </c>
      <c r="R24" s="142">
        <f t="shared" si="1"/>
        <v>402.7</v>
      </c>
      <c r="S24" s="77">
        <f t="shared" si="1"/>
        <v>0</v>
      </c>
      <c r="T24" s="109"/>
      <c r="U24" s="109"/>
      <c r="V24" s="109"/>
      <c r="W24" s="3">
        <v>503632000</v>
      </c>
      <c r="X24" s="3"/>
      <c r="Y24" s="77">
        <f t="shared" si="2"/>
        <v>-503632000</v>
      </c>
      <c r="Z24" s="3">
        <f t="shared" si="3"/>
        <v>503.6</v>
      </c>
      <c r="AA24" s="77">
        <f t="shared" si="3"/>
        <v>0</v>
      </c>
      <c r="AB24" s="119">
        <f t="shared" si="6"/>
        <v>-503.6</v>
      </c>
      <c r="AC24" s="76"/>
      <c r="AD24" s="3">
        <f>ROUND(AC24/1000000,1)</f>
        <v>0</v>
      </c>
      <c r="AE24" s="109"/>
      <c r="AF24" s="109"/>
      <c r="AG24" s="107"/>
      <c r="AH24" s="107" t="s">
        <v>30</v>
      </c>
      <c r="AI24" s="107" t="s">
        <v>602</v>
      </c>
      <c r="AJ24" s="1" t="s">
        <v>36</v>
      </c>
      <c r="AK24" s="113" t="s">
        <v>959</v>
      </c>
      <c r="AL24" s="106">
        <v>13</v>
      </c>
      <c r="AM24" s="128" t="s">
        <v>590</v>
      </c>
      <c r="AN24" s="129"/>
      <c r="AO24" s="130" t="s">
        <v>595</v>
      </c>
      <c r="AP24" s="180">
        <v>13</v>
      </c>
      <c r="AQ24" s="130" t="s">
        <v>589</v>
      </c>
      <c r="AR24" s="181"/>
      <c r="AS24" s="128" t="s">
        <v>590</v>
      </c>
      <c r="AT24" s="175"/>
      <c r="AU24" s="130" t="s">
        <v>595</v>
      </c>
      <c r="AV24" s="180"/>
      <c r="AW24" s="130" t="s">
        <v>589</v>
      </c>
      <c r="AX24" s="181"/>
      <c r="AY24" s="128" t="s">
        <v>590</v>
      </c>
      <c r="AZ24" s="175"/>
      <c r="BA24" s="130" t="s">
        <v>595</v>
      </c>
      <c r="BB24" s="180"/>
      <c r="BC24" s="130" t="s">
        <v>595</v>
      </c>
      <c r="BD24" s="181"/>
      <c r="BE24" s="131"/>
      <c r="BF24" s="1" t="s">
        <v>503</v>
      </c>
      <c r="BG24" s="4"/>
      <c r="BH24" s="4"/>
      <c r="BI24" s="114"/>
      <c r="BJ24" s="71"/>
      <c r="BK24" s="31"/>
      <c r="BL24" s="31"/>
      <c r="BM24" s="31"/>
      <c r="BN24" s="115" t="s">
        <v>373</v>
      </c>
      <c r="BO24" s="115" t="s">
        <v>373</v>
      </c>
      <c r="BP24" s="115" t="s">
        <v>512</v>
      </c>
    </row>
    <row r="25" spans="1:71" s="314" customFormat="1" hidden="1">
      <c r="A25" s="315"/>
      <c r="B25" s="315"/>
      <c r="C25" s="316" t="s">
        <v>861</v>
      </c>
      <c r="D25" s="317"/>
      <c r="E25" s="317"/>
      <c r="F25" s="318"/>
      <c r="G25" s="318"/>
      <c r="H25" s="318"/>
      <c r="I25" s="319"/>
      <c r="J25" s="319"/>
      <c r="K25" s="319"/>
      <c r="L25" s="319"/>
      <c r="M25" s="319"/>
      <c r="N25" s="319"/>
      <c r="O25" s="319"/>
      <c r="P25" s="320"/>
      <c r="Q25" s="320"/>
      <c r="R25" s="321"/>
      <c r="S25" s="319"/>
      <c r="T25" s="319"/>
      <c r="U25" s="322"/>
      <c r="V25" s="323"/>
      <c r="W25" s="319"/>
      <c r="X25" s="321"/>
      <c r="Y25" s="319"/>
      <c r="Z25" s="320"/>
      <c r="AA25" s="319"/>
      <c r="AB25" s="324"/>
      <c r="AC25" s="319"/>
      <c r="AD25" s="319"/>
      <c r="AE25" s="317"/>
      <c r="AF25" s="325"/>
      <c r="AG25" s="325"/>
      <c r="AH25" s="325"/>
      <c r="AI25" s="325"/>
      <c r="AJ25" s="326"/>
      <c r="AK25" s="327"/>
      <c r="AL25" s="328"/>
      <c r="AM25" s="328"/>
      <c r="AN25" s="328"/>
      <c r="AO25" s="328"/>
      <c r="AP25" s="329"/>
      <c r="AQ25" s="328"/>
      <c r="AR25" s="328"/>
      <c r="AS25" s="328"/>
      <c r="AT25" s="330"/>
      <c r="AU25" s="328"/>
      <c r="AV25" s="330"/>
      <c r="AW25" s="328"/>
      <c r="AX25" s="328"/>
      <c r="AY25" s="328"/>
      <c r="AZ25" s="330"/>
      <c r="BA25" s="328"/>
      <c r="BB25" s="330"/>
      <c r="BC25" s="328"/>
      <c r="BD25" s="328"/>
      <c r="BE25" s="328"/>
      <c r="BF25" s="331"/>
      <c r="BG25" s="332"/>
      <c r="BH25" s="332"/>
      <c r="BI25" s="333"/>
      <c r="BJ25" s="309"/>
      <c r="BK25" s="310"/>
      <c r="BL25" s="310"/>
      <c r="BM25" s="310"/>
      <c r="BN25" s="311" t="s">
        <v>370</v>
      </c>
      <c r="BO25" s="311" t="s">
        <v>370</v>
      </c>
      <c r="BP25" s="311" t="s">
        <v>370</v>
      </c>
      <c r="BQ25" s="313"/>
      <c r="BR25" s="313"/>
      <c r="BS25" s="313"/>
    </row>
    <row r="26" spans="1:71" s="63" customFormat="1" ht="27" hidden="1">
      <c r="A26" s="204">
        <v>14</v>
      </c>
      <c r="B26" s="204">
        <f>B24+1</f>
        <v>14</v>
      </c>
      <c r="C26" s="107" t="s">
        <v>690</v>
      </c>
      <c r="D26" s="108" t="s">
        <v>119</v>
      </c>
      <c r="E26" s="108" t="s">
        <v>66</v>
      </c>
      <c r="F26" s="2">
        <v>61900000</v>
      </c>
      <c r="G26" s="2">
        <v>0</v>
      </c>
      <c r="H26" s="2">
        <f>F26+G26</f>
        <v>61900000</v>
      </c>
      <c r="I26" s="3">
        <f>ROUND(H26/1000000,1)</f>
        <v>61.9</v>
      </c>
      <c r="J26" s="3"/>
      <c r="K26" s="3"/>
      <c r="L26" s="3"/>
      <c r="M26" s="3"/>
      <c r="N26" s="3"/>
      <c r="O26" s="119">
        <f>H26+SUM(J26:N26)</f>
        <v>61900000</v>
      </c>
      <c r="P26" s="3"/>
      <c r="Q26" s="142">
        <f t="shared" si="5"/>
        <v>61900000</v>
      </c>
      <c r="R26" s="142">
        <f t="shared" ref="R26:S29" si="10">ROUND(O26/1000000,1)</f>
        <v>61.9</v>
      </c>
      <c r="S26" s="77">
        <f t="shared" si="10"/>
        <v>0</v>
      </c>
      <c r="T26" s="109"/>
      <c r="U26" s="109"/>
      <c r="V26" s="109"/>
      <c r="W26" s="3">
        <v>66476000</v>
      </c>
      <c r="X26" s="3"/>
      <c r="Y26" s="77">
        <f>X26-W26</f>
        <v>-66476000</v>
      </c>
      <c r="Z26" s="3">
        <f t="shared" ref="Z26:AA29" si="11">ROUND(W26/1000000,1)</f>
        <v>66.5</v>
      </c>
      <c r="AA26" s="77">
        <f t="shared" si="11"/>
        <v>0</v>
      </c>
      <c r="AB26" s="119">
        <f t="shared" si="6"/>
        <v>-66.5</v>
      </c>
      <c r="AC26" s="76"/>
      <c r="AD26" s="3">
        <f>ROUND(AC26/1000000,1)</f>
        <v>0</v>
      </c>
      <c r="AE26" s="109"/>
      <c r="AF26" s="109"/>
      <c r="AG26" s="107"/>
      <c r="AH26" s="107" t="s">
        <v>862</v>
      </c>
      <c r="AI26" s="107" t="s">
        <v>857</v>
      </c>
      <c r="AJ26" s="1" t="s">
        <v>36</v>
      </c>
      <c r="AK26" s="113" t="s">
        <v>1344</v>
      </c>
      <c r="AL26" s="106">
        <v>14</v>
      </c>
      <c r="AM26" s="128" t="s">
        <v>590</v>
      </c>
      <c r="AN26" s="129"/>
      <c r="AO26" s="130" t="s">
        <v>563</v>
      </c>
      <c r="AP26" s="180">
        <v>14</v>
      </c>
      <c r="AQ26" s="130" t="s">
        <v>563</v>
      </c>
      <c r="AR26" s="181"/>
      <c r="AS26" s="128" t="s">
        <v>590</v>
      </c>
      <c r="AT26" s="175"/>
      <c r="AU26" s="130" t="s">
        <v>563</v>
      </c>
      <c r="AV26" s="180"/>
      <c r="AW26" s="130" t="s">
        <v>563</v>
      </c>
      <c r="AX26" s="181"/>
      <c r="AY26" s="128" t="s">
        <v>590</v>
      </c>
      <c r="AZ26" s="175"/>
      <c r="BA26" s="130" t="s">
        <v>563</v>
      </c>
      <c r="BB26" s="180"/>
      <c r="BC26" s="130" t="s">
        <v>563</v>
      </c>
      <c r="BD26" s="181"/>
      <c r="BE26" s="131"/>
      <c r="BF26" s="1" t="s">
        <v>503</v>
      </c>
      <c r="BG26" s="4"/>
      <c r="BH26" s="4"/>
      <c r="BI26" s="114"/>
      <c r="BJ26" s="71"/>
      <c r="BK26" s="31"/>
      <c r="BL26" s="31"/>
      <c r="BM26" s="31"/>
      <c r="BN26" s="115" t="s">
        <v>384</v>
      </c>
      <c r="BO26" s="115" t="s">
        <v>384</v>
      </c>
      <c r="BP26" s="115" t="s">
        <v>538</v>
      </c>
    </row>
    <row r="27" spans="1:71" s="63" customFormat="1" ht="27">
      <c r="A27" s="204">
        <v>15</v>
      </c>
      <c r="B27" s="204">
        <f>B26+1</f>
        <v>15</v>
      </c>
      <c r="C27" s="107" t="s">
        <v>120</v>
      </c>
      <c r="D27" s="108" t="s">
        <v>121</v>
      </c>
      <c r="E27" s="108" t="s">
        <v>66</v>
      </c>
      <c r="F27" s="2">
        <v>121544000</v>
      </c>
      <c r="G27" s="2">
        <v>0</v>
      </c>
      <c r="H27" s="2">
        <f>F27+G27</f>
        <v>121544000</v>
      </c>
      <c r="I27" s="3">
        <f>ROUND(H27/1000000,1)</f>
        <v>121.5</v>
      </c>
      <c r="J27" s="3"/>
      <c r="K27" s="3"/>
      <c r="L27" s="3"/>
      <c r="M27" s="3"/>
      <c r="N27" s="3"/>
      <c r="O27" s="119">
        <f>H27+SUM(J27:N27)</f>
        <v>121544000</v>
      </c>
      <c r="P27" s="3"/>
      <c r="Q27" s="142">
        <f t="shared" si="5"/>
        <v>121544000</v>
      </c>
      <c r="R27" s="142">
        <f t="shared" si="10"/>
        <v>121.5</v>
      </c>
      <c r="S27" s="77">
        <f t="shared" si="10"/>
        <v>0</v>
      </c>
      <c r="T27" s="109"/>
      <c r="U27" s="109"/>
      <c r="V27" s="109"/>
      <c r="W27" s="3">
        <v>139062000</v>
      </c>
      <c r="X27" s="3"/>
      <c r="Y27" s="77">
        <f>X27-W27</f>
        <v>-139062000</v>
      </c>
      <c r="Z27" s="3">
        <f t="shared" si="11"/>
        <v>139.1</v>
      </c>
      <c r="AA27" s="77">
        <f t="shared" si="11"/>
        <v>0</v>
      </c>
      <c r="AB27" s="119">
        <f t="shared" si="6"/>
        <v>-139.1</v>
      </c>
      <c r="AC27" s="76"/>
      <c r="AD27" s="3">
        <f>ROUND(AC27/1000000,1)</f>
        <v>0</v>
      </c>
      <c r="AE27" s="109"/>
      <c r="AF27" s="109"/>
      <c r="AG27" s="107"/>
      <c r="AH27" s="107" t="s">
        <v>862</v>
      </c>
      <c r="AI27" s="107" t="s">
        <v>857</v>
      </c>
      <c r="AJ27" s="1" t="s">
        <v>36</v>
      </c>
      <c r="AK27" s="113" t="s">
        <v>1344</v>
      </c>
      <c r="AL27" s="106">
        <v>15</v>
      </c>
      <c r="AM27" s="128" t="s">
        <v>590</v>
      </c>
      <c r="AN27" s="129"/>
      <c r="AO27" s="130" t="s">
        <v>563</v>
      </c>
      <c r="AP27" s="180">
        <v>15</v>
      </c>
      <c r="AQ27" s="130" t="s">
        <v>563</v>
      </c>
      <c r="AR27" s="181"/>
      <c r="AS27" s="128" t="s">
        <v>590</v>
      </c>
      <c r="AT27" s="175"/>
      <c r="AU27" s="130" t="s">
        <v>563</v>
      </c>
      <c r="AV27" s="180"/>
      <c r="AW27" s="130" t="s">
        <v>563</v>
      </c>
      <c r="AX27" s="181"/>
      <c r="AY27" s="128" t="s">
        <v>590</v>
      </c>
      <c r="AZ27" s="175"/>
      <c r="BA27" s="130" t="s">
        <v>563</v>
      </c>
      <c r="BB27" s="180"/>
      <c r="BC27" s="130" t="s">
        <v>563</v>
      </c>
      <c r="BD27" s="181"/>
      <c r="BE27" s="131"/>
      <c r="BF27" s="1" t="s">
        <v>503</v>
      </c>
      <c r="BG27" s="4"/>
      <c r="BH27" s="4" t="s">
        <v>18</v>
      </c>
      <c r="BI27" s="114"/>
      <c r="BJ27" s="71"/>
      <c r="BK27" s="31"/>
      <c r="BL27" s="31"/>
      <c r="BM27" s="31"/>
      <c r="BN27" s="115" t="s">
        <v>384</v>
      </c>
      <c r="BO27" s="115" t="s">
        <v>384</v>
      </c>
      <c r="BP27" s="115" t="s">
        <v>538</v>
      </c>
    </row>
    <row r="28" spans="1:71" s="63" customFormat="1" ht="27">
      <c r="A28" s="204">
        <v>16</v>
      </c>
      <c r="B28" s="204">
        <f>B27+1</f>
        <v>16</v>
      </c>
      <c r="C28" s="107" t="s">
        <v>122</v>
      </c>
      <c r="D28" s="108" t="s">
        <v>123</v>
      </c>
      <c r="E28" s="108" t="s">
        <v>66</v>
      </c>
      <c r="F28" s="2">
        <v>17446856000</v>
      </c>
      <c r="G28" s="2">
        <v>32233000</v>
      </c>
      <c r="H28" s="2">
        <f>F28+G28</f>
        <v>17479089000</v>
      </c>
      <c r="I28" s="3">
        <f>ROUND(H28/1000000,1)</f>
        <v>17479.099999999999</v>
      </c>
      <c r="J28" s="3"/>
      <c r="K28" s="3"/>
      <c r="L28" s="3"/>
      <c r="M28" s="3"/>
      <c r="N28" s="3"/>
      <c r="O28" s="119">
        <f>H28+SUM(J28:N28)</f>
        <v>17479089000</v>
      </c>
      <c r="P28" s="3"/>
      <c r="Q28" s="142">
        <f t="shared" si="5"/>
        <v>17479089000</v>
      </c>
      <c r="R28" s="142">
        <f t="shared" si="10"/>
        <v>17479.099999999999</v>
      </c>
      <c r="S28" s="77">
        <f t="shared" si="10"/>
        <v>0</v>
      </c>
      <c r="T28" s="109"/>
      <c r="U28" s="109"/>
      <c r="V28" s="109"/>
      <c r="W28" s="3">
        <v>17534782000</v>
      </c>
      <c r="X28" s="3"/>
      <c r="Y28" s="77">
        <f>X28-W28</f>
        <v>-17534782000</v>
      </c>
      <c r="Z28" s="3">
        <f t="shared" si="11"/>
        <v>17534.8</v>
      </c>
      <c r="AA28" s="77">
        <f t="shared" si="11"/>
        <v>0</v>
      </c>
      <c r="AB28" s="119">
        <f t="shared" si="6"/>
        <v>-17534.8</v>
      </c>
      <c r="AC28" s="76"/>
      <c r="AD28" s="3">
        <f>ROUND(AC28/1000000,1)</f>
        <v>0</v>
      </c>
      <c r="AE28" s="109"/>
      <c r="AF28" s="109"/>
      <c r="AG28" s="107"/>
      <c r="AH28" s="107" t="s">
        <v>862</v>
      </c>
      <c r="AI28" s="107" t="s">
        <v>857</v>
      </c>
      <c r="AJ28" s="1" t="s">
        <v>36</v>
      </c>
      <c r="AK28" s="113" t="s">
        <v>1344</v>
      </c>
      <c r="AL28" s="106">
        <v>16</v>
      </c>
      <c r="AM28" s="128" t="s">
        <v>590</v>
      </c>
      <c r="AN28" s="129"/>
      <c r="AO28" s="130" t="s">
        <v>563</v>
      </c>
      <c r="AP28" s="180">
        <v>16</v>
      </c>
      <c r="AQ28" s="130" t="s">
        <v>563</v>
      </c>
      <c r="AR28" s="181"/>
      <c r="AS28" s="128" t="s">
        <v>590</v>
      </c>
      <c r="AT28" s="175"/>
      <c r="AU28" s="130" t="s">
        <v>563</v>
      </c>
      <c r="AV28" s="180"/>
      <c r="AW28" s="130" t="s">
        <v>563</v>
      </c>
      <c r="AX28" s="181"/>
      <c r="AY28" s="128" t="s">
        <v>590</v>
      </c>
      <c r="AZ28" s="175"/>
      <c r="BA28" s="130" t="s">
        <v>563</v>
      </c>
      <c r="BB28" s="180"/>
      <c r="BC28" s="130" t="s">
        <v>563</v>
      </c>
      <c r="BD28" s="181"/>
      <c r="BE28" s="131"/>
      <c r="BF28" s="1" t="s">
        <v>84</v>
      </c>
      <c r="BG28" s="4"/>
      <c r="BH28" s="4"/>
      <c r="BI28" s="114"/>
      <c r="BJ28" s="71"/>
      <c r="BK28" s="31"/>
      <c r="BL28" s="31"/>
      <c r="BM28" s="31"/>
      <c r="BN28" s="115" t="s">
        <v>384</v>
      </c>
      <c r="BO28" s="115" t="s">
        <v>384</v>
      </c>
      <c r="BP28" s="115" t="s">
        <v>538</v>
      </c>
    </row>
    <row r="29" spans="1:71" s="63" customFormat="1" ht="27" hidden="1">
      <c r="A29" s="204">
        <v>17</v>
      </c>
      <c r="B29" s="204">
        <f>B28+1</f>
        <v>17</v>
      </c>
      <c r="C29" s="107" t="s">
        <v>101</v>
      </c>
      <c r="D29" s="108" t="s">
        <v>102</v>
      </c>
      <c r="E29" s="108" t="s">
        <v>66</v>
      </c>
      <c r="F29" s="2">
        <v>64210000</v>
      </c>
      <c r="G29" s="2">
        <v>0</v>
      </c>
      <c r="H29" s="2">
        <f>F29+G29</f>
        <v>64210000</v>
      </c>
      <c r="I29" s="3">
        <f>ROUND(H29/1000000,1)</f>
        <v>64.2</v>
      </c>
      <c r="J29" s="3"/>
      <c r="K29" s="3"/>
      <c r="L29" s="3"/>
      <c r="M29" s="3"/>
      <c r="N29" s="3"/>
      <c r="O29" s="119">
        <f>H29+SUM(J29:N29)</f>
        <v>64210000</v>
      </c>
      <c r="P29" s="3"/>
      <c r="Q29" s="142">
        <f t="shared" si="5"/>
        <v>64210000</v>
      </c>
      <c r="R29" s="142">
        <f t="shared" si="10"/>
        <v>64.2</v>
      </c>
      <c r="S29" s="77">
        <f t="shared" si="10"/>
        <v>0</v>
      </c>
      <c r="T29" s="109"/>
      <c r="U29" s="109"/>
      <c r="V29" s="109"/>
      <c r="W29" s="3">
        <v>58236000</v>
      </c>
      <c r="X29" s="3"/>
      <c r="Y29" s="77">
        <f>X29-W29</f>
        <v>-58236000</v>
      </c>
      <c r="Z29" s="3">
        <f t="shared" si="11"/>
        <v>58.2</v>
      </c>
      <c r="AA29" s="77">
        <f t="shared" si="11"/>
        <v>0</v>
      </c>
      <c r="AB29" s="119">
        <f t="shared" si="6"/>
        <v>-58.2</v>
      </c>
      <c r="AC29" s="76"/>
      <c r="AD29" s="3">
        <f>ROUND(AC29/1000000,1)</f>
        <v>0</v>
      </c>
      <c r="AE29" s="109"/>
      <c r="AF29" s="109"/>
      <c r="AG29" s="107"/>
      <c r="AH29" s="107" t="s">
        <v>847</v>
      </c>
      <c r="AI29" s="107" t="s">
        <v>857</v>
      </c>
      <c r="AJ29" s="1" t="s">
        <v>36</v>
      </c>
      <c r="AK29" s="113" t="s">
        <v>1372</v>
      </c>
      <c r="AL29" s="106">
        <v>17</v>
      </c>
      <c r="AM29" s="132" t="s">
        <v>590</v>
      </c>
      <c r="AN29" s="129"/>
      <c r="AO29" s="130" t="s">
        <v>563</v>
      </c>
      <c r="AP29" s="180">
        <v>17</v>
      </c>
      <c r="AQ29" s="130" t="s">
        <v>563</v>
      </c>
      <c r="AR29" s="181"/>
      <c r="AS29" s="128" t="s">
        <v>590</v>
      </c>
      <c r="AT29" s="175"/>
      <c r="AU29" s="130" t="s">
        <v>563</v>
      </c>
      <c r="AV29" s="180"/>
      <c r="AW29" s="130" t="s">
        <v>563</v>
      </c>
      <c r="AX29" s="181"/>
      <c r="AY29" s="128" t="s">
        <v>590</v>
      </c>
      <c r="AZ29" s="175"/>
      <c r="BA29" s="130" t="s">
        <v>563</v>
      </c>
      <c r="BB29" s="180"/>
      <c r="BC29" s="130" t="s">
        <v>563</v>
      </c>
      <c r="BD29" s="181"/>
      <c r="BE29" s="131"/>
      <c r="BF29" s="1" t="s">
        <v>503</v>
      </c>
      <c r="BG29" s="4"/>
      <c r="BH29" s="4"/>
      <c r="BI29" s="114"/>
      <c r="BJ29" s="71"/>
      <c r="BK29" s="31"/>
      <c r="BL29" s="31"/>
      <c r="BM29" s="31"/>
      <c r="BN29" s="115" t="s">
        <v>379</v>
      </c>
      <c r="BO29" s="115" t="s">
        <v>379</v>
      </c>
      <c r="BP29" s="115" t="s">
        <v>379</v>
      </c>
    </row>
    <row r="30" spans="1:71" s="314" customFormat="1" hidden="1">
      <c r="A30" s="315"/>
      <c r="B30" s="315"/>
      <c r="C30" s="316" t="s">
        <v>863</v>
      </c>
      <c r="D30" s="317"/>
      <c r="E30" s="317"/>
      <c r="F30" s="318"/>
      <c r="G30" s="318"/>
      <c r="H30" s="318"/>
      <c r="I30" s="319"/>
      <c r="J30" s="319"/>
      <c r="K30" s="319"/>
      <c r="L30" s="319"/>
      <c r="M30" s="319"/>
      <c r="N30" s="319"/>
      <c r="O30" s="319"/>
      <c r="P30" s="321"/>
      <c r="Q30" s="321"/>
      <c r="R30" s="321"/>
      <c r="S30" s="319"/>
      <c r="T30" s="319"/>
      <c r="U30" s="322"/>
      <c r="V30" s="323"/>
      <c r="W30" s="319"/>
      <c r="X30" s="321"/>
      <c r="Y30" s="319"/>
      <c r="Z30" s="320"/>
      <c r="AA30" s="319"/>
      <c r="AB30" s="324"/>
      <c r="AC30" s="319"/>
      <c r="AD30" s="319"/>
      <c r="AE30" s="317"/>
      <c r="AF30" s="325"/>
      <c r="AG30" s="325"/>
      <c r="AH30" s="325"/>
      <c r="AI30" s="325"/>
      <c r="AJ30" s="326"/>
      <c r="AK30" s="327"/>
      <c r="AL30" s="328"/>
      <c r="AM30" s="328"/>
      <c r="AN30" s="328"/>
      <c r="AO30" s="328"/>
      <c r="AP30" s="329"/>
      <c r="AQ30" s="328"/>
      <c r="AR30" s="328"/>
      <c r="AS30" s="328"/>
      <c r="AT30" s="330"/>
      <c r="AU30" s="328"/>
      <c r="AV30" s="330"/>
      <c r="AW30" s="328"/>
      <c r="AX30" s="328"/>
      <c r="AY30" s="328"/>
      <c r="AZ30" s="330"/>
      <c r="BA30" s="328"/>
      <c r="BB30" s="330"/>
      <c r="BC30" s="328"/>
      <c r="BD30" s="328"/>
      <c r="BE30" s="328"/>
      <c r="BF30" s="331"/>
      <c r="BG30" s="332"/>
      <c r="BH30" s="332"/>
      <c r="BI30" s="333"/>
      <c r="BJ30" s="309"/>
      <c r="BK30" s="310"/>
      <c r="BL30" s="310"/>
      <c r="BM30" s="310"/>
      <c r="BN30" s="311" t="s">
        <v>371</v>
      </c>
      <c r="BO30" s="311" t="s">
        <v>371</v>
      </c>
      <c r="BP30" s="311" t="s">
        <v>371</v>
      </c>
      <c r="BQ30" s="313"/>
      <c r="BR30" s="313"/>
      <c r="BS30" s="313"/>
    </row>
    <row r="31" spans="1:71" s="63" customFormat="1" ht="27" hidden="1">
      <c r="A31" s="204">
        <v>18</v>
      </c>
      <c r="B31" s="204">
        <f>B29+1</f>
        <v>18</v>
      </c>
      <c r="C31" s="107" t="s">
        <v>1174</v>
      </c>
      <c r="D31" s="108" t="s">
        <v>82</v>
      </c>
      <c r="E31" s="108" t="s">
        <v>66</v>
      </c>
      <c r="F31" s="2">
        <v>55294000</v>
      </c>
      <c r="G31" s="2">
        <v>0</v>
      </c>
      <c r="H31" s="2">
        <f t="shared" ref="H31:H39" si="12">F31+G31</f>
        <v>55294000</v>
      </c>
      <c r="I31" s="3">
        <f t="shared" ref="I31:I39" si="13">ROUND(H31/1000000,1)</f>
        <v>55.3</v>
      </c>
      <c r="J31" s="3"/>
      <c r="K31" s="3"/>
      <c r="L31" s="3"/>
      <c r="M31" s="3"/>
      <c r="N31" s="3"/>
      <c r="O31" s="119">
        <f t="shared" ref="O31:O39" si="14">H31+SUM(J31:N31)</f>
        <v>55294000</v>
      </c>
      <c r="P31" s="3"/>
      <c r="Q31" s="142">
        <f t="shared" si="5"/>
        <v>55294000</v>
      </c>
      <c r="R31" s="142">
        <f t="shared" ref="R31:S39" si="15">ROUND(O31/1000000,1)</f>
        <v>55.3</v>
      </c>
      <c r="S31" s="77">
        <f t="shared" si="15"/>
        <v>0</v>
      </c>
      <c r="T31" s="109"/>
      <c r="U31" s="109"/>
      <c r="V31" s="109"/>
      <c r="W31" s="3">
        <v>60957000</v>
      </c>
      <c r="X31" s="3"/>
      <c r="Y31" s="77">
        <f t="shared" ref="Y31:Y39" si="16">X31-W31</f>
        <v>-60957000</v>
      </c>
      <c r="Z31" s="3">
        <f t="shared" ref="Z31:AA39" si="17">ROUND(W31/1000000,1)</f>
        <v>61</v>
      </c>
      <c r="AA31" s="77">
        <f t="shared" si="17"/>
        <v>0</v>
      </c>
      <c r="AB31" s="119">
        <f t="shared" si="6"/>
        <v>-61</v>
      </c>
      <c r="AC31" s="76"/>
      <c r="AD31" s="3">
        <f t="shared" ref="AD31:AD37" si="18">ROUND(AC31/1000000,1)</f>
        <v>0</v>
      </c>
      <c r="AE31" s="109"/>
      <c r="AF31" s="109"/>
      <c r="AG31" s="107"/>
      <c r="AH31" s="107" t="s">
        <v>848</v>
      </c>
      <c r="AI31" s="107" t="s">
        <v>930</v>
      </c>
      <c r="AJ31" s="1" t="s">
        <v>36</v>
      </c>
      <c r="AK31" s="113" t="s">
        <v>1369</v>
      </c>
      <c r="AL31" s="106">
        <v>18</v>
      </c>
      <c r="AM31" s="128" t="s">
        <v>590</v>
      </c>
      <c r="AN31" s="129"/>
      <c r="AO31" s="130" t="s">
        <v>595</v>
      </c>
      <c r="AP31" s="180">
        <v>18</v>
      </c>
      <c r="AQ31" s="130" t="s">
        <v>589</v>
      </c>
      <c r="AR31" s="181"/>
      <c r="AS31" s="128" t="s">
        <v>590</v>
      </c>
      <c r="AT31" s="175"/>
      <c r="AU31" s="130" t="s">
        <v>595</v>
      </c>
      <c r="AV31" s="180"/>
      <c r="AW31" s="130" t="s">
        <v>589</v>
      </c>
      <c r="AX31" s="181"/>
      <c r="AY31" s="128" t="s">
        <v>590</v>
      </c>
      <c r="AZ31" s="175"/>
      <c r="BA31" s="130" t="s">
        <v>595</v>
      </c>
      <c r="BB31" s="180"/>
      <c r="BC31" s="130" t="s">
        <v>595</v>
      </c>
      <c r="BD31" s="181"/>
      <c r="BE31" s="131"/>
      <c r="BF31" s="1" t="s">
        <v>84</v>
      </c>
      <c r="BG31" s="4"/>
      <c r="BH31" s="4"/>
      <c r="BI31" s="114"/>
      <c r="BJ31" s="71"/>
      <c r="BK31" s="31"/>
      <c r="BL31" s="31"/>
      <c r="BM31" s="31"/>
      <c r="BN31" s="115" t="s">
        <v>371</v>
      </c>
      <c r="BO31" s="115" t="s">
        <v>371</v>
      </c>
      <c r="BP31" s="115" t="s">
        <v>371</v>
      </c>
    </row>
    <row r="32" spans="1:71" s="63" customFormat="1" ht="27" hidden="1">
      <c r="A32" s="204">
        <v>19</v>
      </c>
      <c r="B32" s="204">
        <f>B31+1</f>
        <v>19</v>
      </c>
      <c r="C32" s="107" t="s">
        <v>714</v>
      </c>
      <c r="D32" s="108" t="s">
        <v>71</v>
      </c>
      <c r="E32" s="108" t="s">
        <v>63</v>
      </c>
      <c r="F32" s="2">
        <v>24503000</v>
      </c>
      <c r="G32" s="2">
        <v>0</v>
      </c>
      <c r="H32" s="2">
        <f t="shared" si="12"/>
        <v>24503000</v>
      </c>
      <c r="I32" s="3">
        <f t="shared" si="13"/>
        <v>24.5</v>
      </c>
      <c r="J32" s="3"/>
      <c r="K32" s="3"/>
      <c r="L32" s="3"/>
      <c r="M32" s="3"/>
      <c r="N32" s="3"/>
      <c r="O32" s="119">
        <f t="shared" si="14"/>
        <v>24503000</v>
      </c>
      <c r="P32" s="3"/>
      <c r="Q32" s="142">
        <f t="shared" si="5"/>
        <v>24503000</v>
      </c>
      <c r="R32" s="142">
        <f t="shared" si="15"/>
        <v>24.5</v>
      </c>
      <c r="S32" s="77">
        <f t="shared" si="15"/>
        <v>0</v>
      </c>
      <c r="T32" s="109"/>
      <c r="U32" s="109"/>
      <c r="V32" s="109"/>
      <c r="W32" s="3">
        <v>0</v>
      </c>
      <c r="X32" s="3"/>
      <c r="Y32" s="77">
        <f t="shared" si="16"/>
        <v>0</v>
      </c>
      <c r="Z32" s="3">
        <f t="shared" si="17"/>
        <v>0</v>
      </c>
      <c r="AA32" s="77">
        <f t="shared" si="17"/>
        <v>0</v>
      </c>
      <c r="AB32" s="119">
        <f t="shared" si="6"/>
        <v>0</v>
      </c>
      <c r="AC32" s="76"/>
      <c r="AD32" s="3">
        <f t="shared" si="18"/>
        <v>0</v>
      </c>
      <c r="AE32" s="109"/>
      <c r="AF32" s="109"/>
      <c r="AG32" s="107"/>
      <c r="AH32" s="107" t="s">
        <v>845</v>
      </c>
      <c r="AI32" s="107" t="s">
        <v>859</v>
      </c>
      <c r="AJ32" s="1" t="s">
        <v>36</v>
      </c>
      <c r="AK32" s="113" t="s">
        <v>1369</v>
      </c>
      <c r="AL32" s="106">
        <v>19</v>
      </c>
      <c r="AM32" s="128" t="s">
        <v>590</v>
      </c>
      <c r="AN32" s="129"/>
      <c r="AO32" s="130" t="s">
        <v>563</v>
      </c>
      <c r="AP32" s="180">
        <v>19</v>
      </c>
      <c r="AQ32" s="130" t="s">
        <v>563</v>
      </c>
      <c r="AR32" s="181"/>
      <c r="AS32" s="128" t="s">
        <v>590</v>
      </c>
      <c r="AT32" s="175"/>
      <c r="AU32" s="130" t="s">
        <v>563</v>
      </c>
      <c r="AV32" s="180"/>
      <c r="AW32" s="130" t="s">
        <v>563</v>
      </c>
      <c r="AX32" s="181"/>
      <c r="AY32" s="128" t="s">
        <v>590</v>
      </c>
      <c r="AZ32" s="175"/>
      <c r="BA32" s="130" t="s">
        <v>563</v>
      </c>
      <c r="BB32" s="180"/>
      <c r="BC32" s="130" t="s">
        <v>563</v>
      </c>
      <c r="BD32" s="181"/>
      <c r="BE32" s="131"/>
      <c r="BF32" s="1" t="s">
        <v>84</v>
      </c>
      <c r="BG32" s="4" t="s">
        <v>18</v>
      </c>
      <c r="BH32" s="4"/>
      <c r="BI32" s="114"/>
      <c r="BJ32" s="71"/>
      <c r="BK32" s="31"/>
      <c r="BL32" s="31"/>
      <c r="BM32" s="31"/>
      <c r="BN32" s="115" t="s">
        <v>375</v>
      </c>
      <c r="BO32" s="115" t="s">
        <v>375</v>
      </c>
      <c r="BP32" s="115" t="s">
        <v>375</v>
      </c>
    </row>
    <row r="33" spans="1:71" s="63" customFormat="1" ht="27" hidden="1">
      <c r="A33" s="204">
        <v>22</v>
      </c>
      <c r="B33" s="204">
        <f t="shared" ref="B33:B39" si="19">B32+1</f>
        <v>20</v>
      </c>
      <c r="C33" s="107" t="s">
        <v>114</v>
      </c>
      <c r="D33" s="108" t="s">
        <v>71</v>
      </c>
      <c r="E33" s="108" t="s">
        <v>302</v>
      </c>
      <c r="F33" s="2">
        <v>16818000</v>
      </c>
      <c r="G33" s="2">
        <v>0</v>
      </c>
      <c r="H33" s="2">
        <f>F33+G33</f>
        <v>16818000</v>
      </c>
      <c r="I33" s="3">
        <f>ROUND(H33/1000000,1)</f>
        <v>16.8</v>
      </c>
      <c r="J33" s="3"/>
      <c r="K33" s="3"/>
      <c r="L33" s="3"/>
      <c r="M33" s="3"/>
      <c r="N33" s="3"/>
      <c r="O33" s="119">
        <f>H33+SUM(J33:N33)</f>
        <v>16818000</v>
      </c>
      <c r="P33" s="3"/>
      <c r="Q33" s="142">
        <f>O33-P33</f>
        <v>16818000</v>
      </c>
      <c r="R33" s="142">
        <f t="shared" si="15"/>
        <v>16.8</v>
      </c>
      <c r="S33" s="77">
        <f t="shared" si="15"/>
        <v>0</v>
      </c>
      <c r="T33" s="109"/>
      <c r="U33" s="109"/>
      <c r="V33" s="109"/>
      <c r="W33" s="3">
        <v>9792000</v>
      </c>
      <c r="X33" s="3"/>
      <c r="Y33" s="77">
        <f>X33-W33</f>
        <v>-9792000</v>
      </c>
      <c r="Z33" s="3">
        <f t="shared" si="17"/>
        <v>9.8000000000000007</v>
      </c>
      <c r="AA33" s="77">
        <f t="shared" si="17"/>
        <v>0</v>
      </c>
      <c r="AB33" s="119">
        <f>AA33-Z33</f>
        <v>-9.8000000000000007</v>
      </c>
      <c r="AC33" s="76"/>
      <c r="AD33" s="3">
        <f>ROUND(AC33/1000000,1)</f>
        <v>0</v>
      </c>
      <c r="AE33" s="109"/>
      <c r="AF33" s="109"/>
      <c r="AG33" s="107"/>
      <c r="AH33" s="107" t="s">
        <v>862</v>
      </c>
      <c r="AI33" s="107" t="s">
        <v>868</v>
      </c>
      <c r="AJ33" s="1" t="s">
        <v>36</v>
      </c>
      <c r="AK33" s="113" t="s">
        <v>1370</v>
      </c>
      <c r="AL33" s="106">
        <v>22</v>
      </c>
      <c r="AM33" s="128" t="s">
        <v>590</v>
      </c>
      <c r="AN33" s="129"/>
      <c r="AO33" s="130" t="s">
        <v>563</v>
      </c>
      <c r="AP33" s="180">
        <v>22</v>
      </c>
      <c r="AQ33" s="130" t="s">
        <v>563</v>
      </c>
      <c r="AR33" s="181"/>
      <c r="AS33" s="128" t="s">
        <v>590</v>
      </c>
      <c r="AT33" s="175"/>
      <c r="AU33" s="130" t="s">
        <v>563</v>
      </c>
      <c r="AV33" s="180"/>
      <c r="AW33" s="130" t="s">
        <v>563</v>
      </c>
      <c r="AX33" s="181"/>
      <c r="AY33" s="128" t="s">
        <v>590</v>
      </c>
      <c r="AZ33" s="175"/>
      <c r="BA33" s="130" t="s">
        <v>563</v>
      </c>
      <c r="BB33" s="180"/>
      <c r="BC33" s="130" t="s">
        <v>563</v>
      </c>
      <c r="BD33" s="181"/>
      <c r="BE33" s="131"/>
      <c r="BF33" s="1" t="s">
        <v>503</v>
      </c>
      <c r="BG33" s="281"/>
      <c r="BH33" s="281"/>
      <c r="BI33" s="282"/>
      <c r="BJ33" s="168"/>
      <c r="BK33" s="36"/>
      <c r="BL33" s="36"/>
      <c r="BM33" s="36"/>
      <c r="BN33" s="115" t="s">
        <v>377</v>
      </c>
      <c r="BO33" s="115" t="s">
        <v>377</v>
      </c>
      <c r="BP33" s="115" t="s">
        <v>537</v>
      </c>
    </row>
    <row r="34" spans="1:71" s="63" customFormat="1" ht="54" hidden="1" customHeight="1">
      <c r="A34" s="204">
        <v>23</v>
      </c>
      <c r="B34" s="204">
        <f t="shared" si="19"/>
        <v>21</v>
      </c>
      <c r="C34" s="112" t="s">
        <v>1475</v>
      </c>
      <c r="D34" s="108" t="s">
        <v>483</v>
      </c>
      <c r="E34" s="108" t="s">
        <v>63</v>
      </c>
      <c r="F34" s="3">
        <f>74158000+1180000</f>
        <v>75338000</v>
      </c>
      <c r="G34" s="2">
        <v>0</v>
      </c>
      <c r="H34" s="2">
        <f>F34+G34</f>
        <v>75338000</v>
      </c>
      <c r="I34" s="3">
        <f>ROUND(H34/1000000,1)</f>
        <v>75.3</v>
      </c>
      <c r="J34" s="3"/>
      <c r="K34" s="3"/>
      <c r="L34" s="3"/>
      <c r="M34" s="3"/>
      <c r="N34" s="3"/>
      <c r="O34" s="119">
        <f>H34+SUM(J34:N34)</f>
        <v>75338000</v>
      </c>
      <c r="P34" s="3"/>
      <c r="Q34" s="142">
        <f>O34-P34</f>
        <v>75338000</v>
      </c>
      <c r="R34" s="142">
        <f t="shared" si="15"/>
        <v>75.3</v>
      </c>
      <c r="S34" s="77">
        <f t="shared" si="15"/>
        <v>0</v>
      </c>
      <c r="T34" s="109"/>
      <c r="U34" s="109"/>
      <c r="V34" s="109"/>
      <c r="W34" s="3">
        <v>66835000</v>
      </c>
      <c r="X34" s="3"/>
      <c r="Y34" s="77">
        <f>X34-W34</f>
        <v>-66835000</v>
      </c>
      <c r="Z34" s="3">
        <f t="shared" si="17"/>
        <v>66.8</v>
      </c>
      <c r="AA34" s="77">
        <f t="shared" si="17"/>
        <v>0</v>
      </c>
      <c r="AB34" s="119">
        <f>AA34-Z34</f>
        <v>-66.8</v>
      </c>
      <c r="AC34" s="76"/>
      <c r="AD34" s="3">
        <f>ROUND(AC34/1000000,1)</f>
        <v>0</v>
      </c>
      <c r="AE34" s="109"/>
      <c r="AF34" s="109"/>
      <c r="AG34" s="107"/>
      <c r="AH34" s="107" t="s">
        <v>862</v>
      </c>
      <c r="AI34" s="107" t="s">
        <v>868</v>
      </c>
      <c r="AJ34" s="1" t="s">
        <v>150</v>
      </c>
      <c r="AK34" s="113" t="s">
        <v>1370</v>
      </c>
      <c r="AL34" s="106">
        <v>23</v>
      </c>
      <c r="AM34" s="128" t="s">
        <v>590</v>
      </c>
      <c r="AN34" s="129"/>
      <c r="AO34" s="130" t="s">
        <v>563</v>
      </c>
      <c r="AP34" s="180">
        <v>23</v>
      </c>
      <c r="AQ34" s="130" t="s">
        <v>563</v>
      </c>
      <c r="AR34" s="181"/>
      <c r="AS34" s="128" t="s">
        <v>590</v>
      </c>
      <c r="AT34" s="175"/>
      <c r="AU34" s="130" t="s">
        <v>563</v>
      </c>
      <c r="AV34" s="180">
        <v>21</v>
      </c>
      <c r="AW34" s="130" t="s">
        <v>563</v>
      </c>
      <c r="AX34" s="181"/>
      <c r="AY34" s="128" t="s">
        <v>590</v>
      </c>
      <c r="AZ34" s="175"/>
      <c r="BA34" s="130" t="s">
        <v>563</v>
      </c>
      <c r="BB34" s="180"/>
      <c r="BC34" s="130" t="s">
        <v>563</v>
      </c>
      <c r="BD34" s="181"/>
      <c r="BE34" s="131"/>
      <c r="BF34" s="1" t="s">
        <v>839</v>
      </c>
      <c r="BG34" s="4"/>
      <c r="BH34" s="4"/>
      <c r="BI34" s="114"/>
      <c r="BJ34" s="31"/>
      <c r="BK34" s="31" t="s">
        <v>1400</v>
      </c>
      <c r="BL34" s="31"/>
      <c r="BM34" s="31" t="s">
        <v>1106</v>
      </c>
      <c r="BN34" s="115" t="s">
        <v>339</v>
      </c>
      <c r="BO34" s="115" t="s">
        <v>377</v>
      </c>
      <c r="BP34" s="115" t="s">
        <v>377</v>
      </c>
    </row>
    <row r="35" spans="1:71" s="63" customFormat="1" ht="27">
      <c r="A35" s="204" t="s">
        <v>1447</v>
      </c>
      <c r="B35" s="204">
        <f t="shared" si="19"/>
        <v>22</v>
      </c>
      <c r="C35" s="107" t="s">
        <v>1474</v>
      </c>
      <c r="D35" s="108" t="s">
        <v>1456</v>
      </c>
      <c r="E35" s="108" t="s">
        <v>302</v>
      </c>
      <c r="F35" s="3">
        <v>0</v>
      </c>
      <c r="G35" s="2">
        <v>110500000</v>
      </c>
      <c r="H35" s="2">
        <f>F35+G35</f>
        <v>110500000</v>
      </c>
      <c r="I35" s="3">
        <f>ROUND(H35/1000000,1)</f>
        <v>110.5</v>
      </c>
      <c r="J35" s="3"/>
      <c r="K35" s="3"/>
      <c r="L35" s="3"/>
      <c r="M35" s="3"/>
      <c r="N35" s="3"/>
      <c r="O35" s="119">
        <f>H35+SUM(J35:N35)</f>
        <v>110500000</v>
      </c>
      <c r="P35" s="3"/>
      <c r="Q35" s="142">
        <f>O35-P35</f>
        <v>110500000</v>
      </c>
      <c r="R35" s="142">
        <f t="shared" si="15"/>
        <v>110.5</v>
      </c>
      <c r="S35" s="77">
        <f t="shared" si="15"/>
        <v>0</v>
      </c>
      <c r="T35" s="109"/>
      <c r="U35" s="109"/>
      <c r="V35" s="109"/>
      <c r="W35" s="3">
        <v>0</v>
      </c>
      <c r="X35" s="3"/>
      <c r="Y35" s="77">
        <f>X35-W35</f>
        <v>0</v>
      </c>
      <c r="Z35" s="3">
        <f t="shared" si="17"/>
        <v>0</v>
      </c>
      <c r="AA35" s="77">
        <f t="shared" si="17"/>
        <v>0</v>
      </c>
      <c r="AB35" s="119">
        <f>AA35-Z35</f>
        <v>0</v>
      </c>
      <c r="AC35" s="76"/>
      <c r="AD35" s="3">
        <f>ROUND(AC35/1000000,1)</f>
        <v>0</v>
      </c>
      <c r="AE35" s="109"/>
      <c r="AF35" s="109"/>
      <c r="AG35" s="107"/>
      <c r="AH35" s="107" t="s">
        <v>862</v>
      </c>
      <c r="AI35" s="107" t="s">
        <v>868</v>
      </c>
      <c r="AJ35" s="1" t="s">
        <v>150</v>
      </c>
      <c r="AK35" s="113" t="s">
        <v>1370</v>
      </c>
      <c r="AL35" s="106" t="s">
        <v>1447</v>
      </c>
      <c r="AM35" s="128" t="s">
        <v>590</v>
      </c>
      <c r="AN35" s="129"/>
      <c r="AO35" s="130" t="s">
        <v>339</v>
      </c>
      <c r="AP35" s="180"/>
      <c r="AQ35" s="130" t="s">
        <v>339</v>
      </c>
      <c r="AR35" s="181"/>
      <c r="AS35" s="128" t="s">
        <v>590</v>
      </c>
      <c r="AT35" s="175"/>
      <c r="AU35" s="130" t="s">
        <v>339</v>
      </c>
      <c r="AV35" s="180"/>
      <c r="AW35" s="130" t="s">
        <v>339</v>
      </c>
      <c r="AX35" s="181"/>
      <c r="AY35" s="128" t="s">
        <v>590</v>
      </c>
      <c r="AZ35" s="175"/>
      <c r="BA35" s="130" t="s">
        <v>339</v>
      </c>
      <c r="BB35" s="180"/>
      <c r="BC35" s="130" t="s">
        <v>339</v>
      </c>
      <c r="BD35" s="181"/>
      <c r="BE35" s="131"/>
      <c r="BF35" s="1" t="s">
        <v>434</v>
      </c>
      <c r="BG35" s="4"/>
      <c r="BH35" s="4"/>
      <c r="BI35" s="114"/>
      <c r="BJ35" s="71"/>
      <c r="BK35" s="31"/>
      <c r="BL35" s="31"/>
      <c r="BM35" s="31"/>
      <c r="BN35" s="115"/>
      <c r="BO35" s="115"/>
      <c r="BP35" s="115"/>
    </row>
    <row r="36" spans="1:71" s="63" customFormat="1" ht="27" hidden="1">
      <c r="A36" s="204">
        <v>20</v>
      </c>
      <c r="B36" s="204">
        <f t="shared" si="19"/>
        <v>23</v>
      </c>
      <c r="C36" s="107" t="s">
        <v>111</v>
      </c>
      <c r="D36" s="108" t="s">
        <v>85</v>
      </c>
      <c r="E36" s="108" t="s">
        <v>66</v>
      </c>
      <c r="F36" s="2">
        <v>65191000</v>
      </c>
      <c r="G36" s="2">
        <v>0</v>
      </c>
      <c r="H36" s="2">
        <f t="shared" si="12"/>
        <v>65191000</v>
      </c>
      <c r="I36" s="3">
        <f t="shared" si="13"/>
        <v>65.2</v>
      </c>
      <c r="J36" s="3"/>
      <c r="K36" s="3"/>
      <c r="L36" s="3"/>
      <c r="M36" s="3"/>
      <c r="N36" s="3"/>
      <c r="O36" s="119">
        <f t="shared" si="14"/>
        <v>65191000</v>
      </c>
      <c r="P36" s="3"/>
      <c r="Q36" s="142">
        <f t="shared" si="5"/>
        <v>65191000</v>
      </c>
      <c r="R36" s="142">
        <f t="shared" si="15"/>
        <v>65.2</v>
      </c>
      <c r="S36" s="77">
        <f t="shared" si="15"/>
        <v>0</v>
      </c>
      <c r="T36" s="109"/>
      <c r="U36" s="109"/>
      <c r="V36" s="109"/>
      <c r="W36" s="3">
        <v>65202000</v>
      </c>
      <c r="X36" s="3"/>
      <c r="Y36" s="77">
        <f t="shared" si="16"/>
        <v>-65202000</v>
      </c>
      <c r="Z36" s="3">
        <f t="shared" si="17"/>
        <v>65.2</v>
      </c>
      <c r="AA36" s="77">
        <f t="shared" si="17"/>
        <v>0</v>
      </c>
      <c r="AB36" s="119">
        <f t="shared" si="6"/>
        <v>-65.2</v>
      </c>
      <c r="AC36" s="76"/>
      <c r="AD36" s="3">
        <f t="shared" si="18"/>
        <v>0</v>
      </c>
      <c r="AE36" s="109"/>
      <c r="AF36" s="109"/>
      <c r="AG36" s="107"/>
      <c r="AH36" s="107" t="s">
        <v>862</v>
      </c>
      <c r="AI36" s="107" t="s">
        <v>868</v>
      </c>
      <c r="AJ36" s="1" t="s">
        <v>36</v>
      </c>
      <c r="AK36" s="113" t="s">
        <v>1370</v>
      </c>
      <c r="AL36" s="106">
        <v>20</v>
      </c>
      <c r="AM36" s="128" t="s">
        <v>590</v>
      </c>
      <c r="AN36" s="129"/>
      <c r="AO36" s="130" t="s">
        <v>563</v>
      </c>
      <c r="AP36" s="180">
        <v>20</v>
      </c>
      <c r="AQ36" s="130" t="s">
        <v>563</v>
      </c>
      <c r="AR36" s="181"/>
      <c r="AS36" s="128" t="s">
        <v>590</v>
      </c>
      <c r="AT36" s="175"/>
      <c r="AU36" s="130" t="s">
        <v>563</v>
      </c>
      <c r="AV36" s="180"/>
      <c r="AW36" s="130" t="s">
        <v>563</v>
      </c>
      <c r="AX36" s="181"/>
      <c r="AY36" s="128" t="s">
        <v>590</v>
      </c>
      <c r="AZ36" s="175"/>
      <c r="BA36" s="130" t="s">
        <v>563</v>
      </c>
      <c r="BB36" s="180"/>
      <c r="BC36" s="130" t="s">
        <v>563</v>
      </c>
      <c r="BD36" s="181"/>
      <c r="BE36" s="131"/>
      <c r="BF36" s="1" t="s">
        <v>84</v>
      </c>
      <c r="BG36" s="283"/>
      <c r="BH36" s="284" t="s">
        <v>356</v>
      </c>
      <c r="BI36" s="285"/>
      <c r="BJ36" s="167"/>
      <c r="BK36" s="35"/>
      <c r="BL36" s="35"/>
      <c r="BM36" s="35"/>
      <c r="BN36" s="115" t="s">
        <v>377</v>
      </c>
      <c r="BO36" s="115" t="s">
        <v>377</v>
      </c>
      <c r="BP36" s="115" t="s">
        <v>537</v>
      </c>
    </row>
    <row r="37" spans="1:71" s="63" customFormat="1" ht="27">
      <c r="A37" s="204" t="s">
        <v>1133</v>
      </c>
      <c r="B37" s="204">
        <f t="shared" si="19"/>
        <v>24</v>
      </c>
      <c r="C37" s="107" t="s">
        <v>799</v>
      </c>
      <c r="D37" s="108" t="s">
        <v>1299</v>
      </c>
      <c r="E37" s="108" t="s">
        <v>302</v>
      </c>
      <c r="F37" s="3">
        <v>522291000</v>
      </c>
      <c r="G37" s="2">
        <v>669203000</v>
      </c>
      <c r="H37" s="2">
        <f t="shared" si="12"/>
        <v>1191494000</v>
      </c>
      <c r="I37" s="3">
        <f t="shared" si="13"/>
        <v>1191.5</v>
      </c>
      <c r="J37" s="3"/>
      <c r="K37" s="3"/>
      <c r="L37" s="3"/>
      <c r="M37" s="3"/>
      <c r="N37" s="3"/>
      <c r="O37" s="174">
        <f t="shared" si="14"/>
        <v>1191494000</v>
      </c>
      <c r="P37" s="3"/>
      <c r="Q37" s="142"/>
      <c r="R37" s="142">
        <f t="shared" si="15"/>
        <v>1191.5</v>
      </c>
      <c r="S37" s="77">
        <f t="shared" si="15"/>
        <v>0</v>
      </c>
      <c r="T37" s="109"/>
      <c r="U37" s="109"/>
      <c r="V37" s="109"/>
      <c r="W37" s="3">
        <v>2963000</v>
      </c>
      <c r="X37" s="3"/>
      <c r="Y37" s="77">
        <f t="shared" si="16"/>
        <v>-2963000</v>
      </c>
      <c r="Z37" s="3">
        <f t="shared" si="17"/>
        <v>3</v>
      </c>
      <c r="AA37" s="77">
        <f t="shared" si="17"/>
        <v>0</v>
      </c>
      <c r="AB37" s="119">
        <f>AA37-Z37</f>
        <v>-3</v>
      </c>
      <c r="AC37" s="76"/>
      <c r="AD37" s="3">
        <f t="shared" si="18"/>
        <v>0</v>
      </c>
      <c r="AE37" s="109"/>
      <c r="AF37" s="109"/>
      <c r="AG37" s="107"/>
      <c r="AH37" s="107" t="s">
        <v>845</v>
      </c>
      <c r="AI37" s="107" t="s">
        <v>868</v>
      </c>
      <c r="AJ37" s="1" t="s">
        <v>1</v>
      </c>
      <c r="AK37" s="113" t="s">
        <v>869</v>
      </c>
      <c r="AL37" s="106" t="s">
        <v>1133</v>
      </c>
      <c r="AM37" s="128" t="s">
        <v>590</v>
      </c>
      <c r="AN37" s="132" t="s">
        <v>1039</v>
      </c>
      <c r="AO37" s="130" t="s">
        <v>923</v>
      </c>
      <c r="AP37" s="180">
        <v>2</v>
      </c>
      <c r="AQ37" s="130" t="s">
        <v>923</v>
      </c>
      <c r="AR37" s="181"/>
      <c r="AS37" s="128" t="s">
        <v>590</v>
      </c>
      <c r="AT37" s="175"/>
      <c r="AU37" s="130" t="s">
        <v>923</v>
      </c>
      <c r="AV37" s="180"/>
      <c r="AW37" s="130" t="s">
        <v>923</v>
      </c>
      <c r="AX37" s="181"/>
      <c r="AY37" s="128" t="s">
        <v>590</v>
      </c>
      <c r="AZ37" s="175"/>
      <c r="BA37" s="130" t="s">
        <v>923</v>
      </c>
      <c r="BB37" s="180"/>
      <c r="BC37" s="130" t="s">
        <v>923</v>
      </c>
      <c r="BD37" s="181"/>
      <c r="BE37" s="131"/>
      <c r="BF37" s="1" t="s">
        <v>434</v>
      </c>
      <c r="BG37" s="4"/>
      <c r="BH37" s="4" t="s">
        <v>18</v>
      </c>
      <c r="BI37" s="114"/>
      <c r="BJ37" s="71"/>
      <c r="BK37" s="31"/>
      <c r="BL37" s="31"/>
      <c r="BM37" s="31"/>
      <c r="BN37" s="115"/>
      <c r="BO37" s="115"/>
      <c r="BP37" s="115"/>
    </row>
    <row r="38" spans="1:71" s="63" customFormat="1" ht="27">
      <c r="A38" s="204">
        <v>24</v>
      </c>
      <c r="B38" s="204">
        <f t="shared" si="19"/>
        <v>25</v>
      </c>
      <c r="C38" s="107" t="s">
        <v>422</v>
      </c>
      <c r="D38" s="108" t="s">
        <v>64</v>
      </c>
      <c r="E38" s="108" t="s">
        <v>66</v>
      </c>
      <c r="F38" s="2">
        <v>1263255000</v>
      </c>
      <c r="G38" s="2">
        <v>0</v>
      </c>
      <c r="H38" s="2">
        <f t="shared" si="12"/>
        <v>1263255000</v>
      </c>
      <c r="I38" s="3">
        <f t="shared" si="13"/>
        <v>1263.3</v>
      </c>
      <c r="J38" s="3"/>
      <c r="K38" s="3"/>
      <c r="L38" s="3"/>
      <c r="M38" s="3"/>
      <c r="N38" s="3"/>
      <c r="O38" s="119">
        <f t="shared" si="14"/>
        <v>1263255000</v>
      </c>
      <c r="P38" s="3"/>
      <c r="Q38" s="142">
        <f t="shared" ref="Q38:Q68" si="20">O38-P38</f>
        <v>1263255000</v>
      </c>
      <c r="R38" s="142">
        <f t="shared" si="15"/>
        <v>1263.3</v>
      </c>
      <c r="S38" s="77">
        <f t="shared" si="15"/>
        <v>0</v>
      </c>
      <c r="T38" s="109"/>
      <c r="U38" s="109"/>
      <c r="V38" s="109"/>
      <c r="W38" s="3">
        <v>1214954000</v>
      </c>
      <c r="X38" s="3"/>
      <c r="Y38" s="77">
        <f t="shared" si="16"/>
        <v>-1214954000</v>
      </c>
      <c r="Z38" s="3">
        <f t="shared" si="17"/>
        <v>1215</v>
      </c>
      <c r="AA38" s="77">
        <f t="shared" si="17"/>
        <v>0</v>
      </c>
      <c r="AB38" s="119">
        <f t="shared" si="6"/>
        <v>-1215</v>
      </c>
      <c r="AC38" s="76"/>
      <c r="AD38" s="3">
        <f>ROUND(AC38/1000000,1)</f>
        <v>0</v>
      </c>
      <c r="AE38" s="109"/>
      <c r="AF38" s="109"/>
      <c r="AG38" s="107"/>
      <c r="AH38" s="107" t="s">
        <v>862</v>
      </c>
      <c r="AI38" s="107" t="s">
        <v>868</v>
      </c>
      <c r="AJ38" s="1" t="s">
        <v>36</v>
      </c>
      <c r="AK38" s="113" t="s">
        <v>1395</v>
      </c>
      <c r="AL38" s="106">
        <v>24</v>
      </c>
      <c r="AM38" s="128" t="s">
        <v>590</v>
      </c>
      <c r="AN38" s="129"/>
      <c r="AO38" s="130" t="s">
        <v>563</v>
      </c>
      <c r="AP38" s="180">
        <v>24</v>
      </c>
      <c r="AQ38" s="130" t="s">
        <v>563</v>
      </c>
      <c r="AR38" s="181"/>
      <c r="AS38" s="128" t="s">
        <v>590</v>
      </c>
      <c r="AT38" s="175"/>
      <c r="AU38" s="130" t="s">
        <v>563</v>
      </c>
      <c r="AV38" s="180"/>
      <c r="AW38" s="130" t="s">
        <v>563</v>
      </c>
      <c r="AX38" s="181"/>
      <c r="AY38" s="128" t="s">
        <v>590</v>
      </c>
      <c r="AZ38" s="175"/>
      <c r="BA38" s="130" t="s">
        <v>563</v>
      </c>
      <c r="BB38" s="180"/>
      <c r="BC38" s="130" t="s">
        <v>563</v>
      </c>
      <c r="BD38" s="181"/>
      <c r="BE38" s="131"/>
      <c r="BF38" s="1" t="s">
        <v>84</v>
      </c>
      <c r="BG38" s="284"/>
      <c r="BH38" s="284"/>
      <c r="BI38" s="285"/>
      <c r="BJ38" s="167"/>
      <c r="BK38" s="35"/>
      <c r="BL38" s="35"/>
      <c r="BM38" s="35"/>
      <c r="BN38" s="115" t="s">
        <v>377</v>
      </c>
      <c r="BO38" s="115" t="s">
        <v>377</v>
      </c>
      <c r="BP38" s="115" t="s">
        <v>377</v>
      </c>
    </row>
    <row r="39" spans="1:71" s="63" customFormat="1" ht="27">
      <c r="A39" s="204">
        <v>25</v>
      </c>
      <c r="B39" s="204">
        <f t="shared" si="19"/>
        <v>26</v>
      </c>
      <c r="C39" s="107" t="s">
        <v>1058</v>
      </c>
      <c r="D39" s="108" t="s">
        <v>64</v>
      </c>
      <c r="E39" s="108" t="s">
        <v>63</v>
      </c>
      <c r="F39" s="2">
        <v>0</v>
      </c>
      <c r="G39" s="2">
        <v>192732000</v>
      </c>
      <c r="H39" s="2">
        <f t="shared" si="12"/>
        <v>192732000</v>
      </c>
      <c r="I39" s="3">
        <f t="shared" si="13"/>
        <v>192.7</v>
      </c>
      <c r="J39" s="3"/>
      <c r="K39" s="3"/>
      <c r="L39" s="3"/>
      <c r="M39" s="3"/>
      <c r="N39" s="3"/>
      <c r="O39" s="119">
        <f t="shared" si="14"/>
        <v>192732000</v>
      </c>
      <c r="P39" s="3"/>
      <c r="Q39" s="142">
        <f t="shared" si="20"/>
        <v>192732000</v>
      </c>
      <c r="R39" s="142">
        <f t="shared" si="15"/>
        <v>192.7</v>
      </c>
      <c r="S39" s="77">
        <f t="shared" si="15"/>
        <v>0</v>
      </c>
      <c r="T39" s="109"/>
      <c r="U39" s="109"/>
      <c r="V39" s="109"/>
      <c r="W39" s="3">
        <v>0</v>
      </c>
      <c r="X39" s="3"/>
      <c r="Y39" s="77">
        <f t="shared" si="16"/>
        <v>0</v>
      </c>
      <c r="Z39" s="3">
        <f t="shared" si="17"/>
        <v>0</v>
      </c>
      <c r="AA39" s="77">
        <f t="shared" si="17"/>
        <v>0</v>
      </c>
      <c r="AB39" s="119">
        <f t="shared" si="6"/>
        <v>0</v>
      </c>
      <c r="AC39" s="76"/>
      <c r="AD39" s="3">
        <f>ROUND(AC39/1000000,1)</f>
        <v>0</v>
      </c>
      <c r="AE39" s="109"/>
      <c r="AF39" s="109"/>
      <c r="AG39" s="107"/>
      <c r="AH39" s="107" t="s">
        <v>862</v>
      </c>
      <c r="AI39" s="107" t="s">
        <v>868</v>
      </c>
      <c r="AJ39" s="1" t="s">
        <v>36</v>
      </c>
      <c r="AK39" s="113" t="s">
        <v>1396</v>
      </c>
      <c r="AL39" s="106">
        <v>25</v>
      </c>
      <c r="AM39" s="128" t="s">
        <v>590</v>
      </c>
      <c r="AN39" s="129"/>
      <c r="AO39" s="130" t="s">
        <v>1050</v>
      </c>
      <c r="AP39" s="180">
        <v>25</v>
      </c>
      <c r="AQ39" s="130" t="s">
        <v>1050</v>
      </c>
      <c r="AR39" s="181"/>
      <c r="AS39" s="128" t="s">
        <v>590</v>
      </c>
      <c r="AT39" s="175"/>
      <c r="AU39" s="130" t="s">
        <v>595</v>
      </c>
      <c r="AV39" s="180"/>
      <c r="AW39" s="130" t="s">
        <v>595</v>
      </c>
      <c r="AX39" s="181"/>
      <c r="AY39" s="128" t="s">
        <v>590</v>
      </c>
      <c r="AZ39" s="175"/>
      <c r="BA39" s="130" t="s">
        <v>595</v>
      </c>
      <c r="BB39" s="180"/>
      <c r="BC39" s="130" t="s">
        <v>1050</v>
      </c>
      <c r="BD39" s="181"/>
      <c r="BE39" s="131"/>
      <c r="BF39" s="1" t="s">
        <v>839</v>
      </c>
      <c r="BG39" s="284"/>
      <c r="BH39" s="4" t="s">
        <v>18</v>
      </c>
      <c r="BI39" s="285"/>
      <c r="BJ39" s="167"/>
      <c r="BK39" s="35"/>
      <c r="BL39" s="35"/>
      <c r="BM39" s="35"/>
      <c r="BN39" s="115" t="s">
        <v>377</v>
      </c>
      <c r="BO39" s="115" t="s">
        <v>377</v>
      </c>
      <c r="BP39" s="115" t="s">
        <v>377</v>
      </c>
    </row>
    <row r="40" spans="1:71" s="314" customFormat="1" hidden="1">
      <c r="A40" s="315"/>
      <c r="B40" s="315"/>
      <c r="C40" s="316" t="s">
        <v>870</v>
      </c>
      <c r="D40" s="317"/>
      <c r="E40" s="317"/>
      <c r="F40" s="318"/>
      <c r="G40" s="318"/>
      <c r="H40" s="318"/>
      <c r="I40" s="319"/>
      <c r="J40" s="319"/>
      <c r="K40" s="319"/>
      <c r="L40" s="319"/>
      <c r="M40" s="319"/>
      <c r="N40" s="319"/>
      <c r="O40" s="319"/>
      <c r="P40" s="321"/>
      <c r="Q40" s="321"/>
      <c r="R40" s="321"/>
      <c r="S40" s="319"/>
      <c r="T40" s="319"/>
      <c r="U40" s="322"/>
      <c r="V40" s="323"/>
      <c r="W40" s="319"/>
      <c r="X40" s="321"/>
      <c r="Y40" s="319"/>
      <c r="Z40" s="320"/>
      <c r="AA40" s="319"/>
      <c r="AB40" s="324"/>
      <c r="AC40" s="319"/>
      <c r="AD40" s="319"/>
      <c r="AE40" s="317"/>
      <c r="AF40" s="325"/>
      <c r="AG40" s="325"/>
      <c r="AH40" s="325"/>
      <c r="AI40" s="325"/>
      <c r="AJ40" s="326"/>
      <c r="AK40" s="334"/>
      <c r="AL40" s="335"/>
      <c r="AM40" s="328"/>
      <c r="AN40" s="328"/>
      <c r="AO40" s="328"/>
      <c r="AP40" s="329"/>
      <c r="AQ40" s="328"/>
      <c r="AR40" s="328"/>
      <c r="AS40" s="328"/>
      <c r="AT40" s="330"/>
      <c r="AU40" s="328"/>
      <c r="AV40" s="330"/>
      <c r="AW40" s="328"/>
      <c r="AX40" s="328"/>
      <c r="AY40" s="328"/>
      <c r="AZ40" s="330"/>
      <c r="BA40" s="328"/>
      <c r="BB40" s="330"/>
      <c r="BC40" s="328"/>
      <c r="BD40" s="328"/>
      <c r="BE40" s="328"/>
      <c r="BF40" s="331"/>
      <c r="BG40" s="332"/>
      <c r="BH40" s="332"/>
      <c r="BI40" s="333"/>
      <c r="BJ40" s="309"/>
      <c r="BK40" s="310"/>
      <c r="BL40" s="310"/>
      <c r="BM40" s="310"/>
      <c r="BN40" s="311" t="s">
        <v>372</v>
      </c>
      <c r="BO40" s="311" t="s">
        <v>372</v>
      </c>
      <c r="BP40" s="311" t="s">
        <v>372</v>
      </c>
      <c r="BQ40" s="313"/>
      <c r="BR40" s="313"/>
      <c r="BS40" s="313"/>
    </row>
    <row r="41" spans="1:71" s="63" customFormat="1" ht="27" hidden="1">
      <c r="A41" s="262">
        <v>33</v>
      </c>
      <c r="B41" s="204">
        <f>B39+1</f>
        <v>27</v>
      </c>
      <c r="C41" s="127" t="s">
        <v>504</v>
      </c>
      <c r="D41" s="108" t="s">
        <v>872</v>
      </c>
      <c r="E41" s="108" t="s">
        <v>63</v>
      </c>
      <c r="F41" s="2">
        <v>52157000</v>
      </c>
      <c r="G41" s="2">
        <v>0</v>
      </c>
      <c r="H41" s="2">
        <f>F41+G41</f>
        <v>52157000</v>
      </c>
      <c r="I41" s="3">
        <f>ROUND(H41/1000000,1)</f>
        <v>52.2</v>
      </c>
      <c r="J41" s="3"/>
      <c r="K41" s="3"/>
      <c r="L41" s="3"/>
      <c r="M41" s="3"/>
      <c r="N41" s="3"/>
      <c r="O41" s="119">
        <f t="shared" ref="O41:O51" si="21">H41+SUM(J41:N41)</f>
        <v>52157000</v>
      </c>
      <c r="P41" s="3"/>
      <c r="Q41" s="142">
        <f>O41-P41</f>
        <v>52157000</v>
      </c>
      <c r="R41" s="142">
        <f>ROUND(O41/1000000,1)</f>
        <v>52.2</v>
      </c>
      <c r="S41" s="77">
        <f>ROUND(P41/1000000,1)</f>
        <v>0</v>
      </c>
      <c r="T41" s="109"/>
      <c r="U41" s="109"/>
      <c r="V41" s="109"/>
      <c r="W41" s="3">
        <v>52146000</v>
      </c>
      <c r="X41" s="3"/>
      <c r="Y41" s="77">
        <f>X41-W41</f>
        <v>-52146000</v>
      </c>
      <c r="Z41" s="3">
        <f>ROUND(W41/1000000,1)</f>
        <v>52.1</v>
      </c>
      <c r="AA41" s="77">
        <f>ROUND(X41/1000000,1)</f>
        <v>0</v>
      </c>
      <c r="AB41" s="119">
        <f>AA41-Z41</f>
        <v>-52.1</v>
      </c>
      <c r="AC41" s="76"/>
      <c r="AD41" s="3">
        <f>ROUND(AC41/1000000,1)</f>
        <v>0</v>
      </c>
      <c r="AE41" s="109"/>
      <c r="AF41" s="109"/>
      <c r="AG41" s="107"/>
      <c r="AH41" s="107" t="s">
        <v>845</v>
      </c>
      <c r="AI41" s="107" t="s">
        <v>606</v>
      </c>
      <c r="AJ41" s="1" t="s">
        <v>35</v>
      </c>
      <c r="AK41" s="113" t="s">
        <v>1367</v>
      </c>
      <c r="AL41" s="169">
        <v>33</v>
      </c>
      <c r="AM41" s="128" t="s">
        <v>590</v>
      </c>
      <c r="AN41" s="129"/>
      <c r="AO41" s="130" t="s">
        <v>563</v>
      </c>
      <c r="AP41" s="180">
        <v>33</v>
      </c>
      <c r="AQ41" s="130" t="s">
        <v>563</v>
      </c>
      <c r="AR41" s="181"/>
      <c r="AS41" s="128" t="s">
        <v>590</v>
      </c>
      <c r="AT41" s="175"/>
      <c r="AU41" s="130" t="s">
        <v>563</v>
      </c>
      <c r="AV41" s="180"/>
      <c r="AW41" s="130" t="s">
        <v>563</v>
      </c>
      <c r="AX41" s="181"/>
      <c r="AY41" s="128" t="s">
        <v>590</v>
      </c>
      <c r="AZ41" s="175"/>
      <c r="BA41" s="130" t="s">
        <v>563</v>
      </c>
      <c r="BB41" s="180"/>
      <c r="BC41" s="130" t="s">
        <v>563</v>
      </c>
      <c r="BD41" s="181"/>
      <c r="BE41" s="131"/>
      <c r="BF41" s="1" t="s">
        <v>1326</v>
      </c>
      <c r="BG41" s="4"/>
      <c r="BH41" s="4"/>
      <c r="BI41" s="114"/>
      <c r="BJ41" s="71"/>
      <c r="BK41" s="31"/>
      <c r="BL41" s="31"/>
      <c r="BM41" s="31"/>
      <c r="BN41" s="115"/>
      <c r="BO41" s="115"/>
      <c r="BP41" s="115"/>
    </row>
    <row r="42" spans="1:71" s="63" customFormat="1" ht="27">
      <c r="A42" s="204">
        <v>31</v>
      </c>
      <c r="B42" s="204">
        <f>B41+1</f>
        <v>28</v>
      </c>
      <c r="C42" s="107" t="s">
        <v>683</v>
      </c>
      <c r="D42" s="108" t="s">
        <v>483</v>
      </c>
      <c r="E42" s="108" t="s">
        <v>302</v>
      </c>
      <c r="F42" s="2">
        <v>1273975000</v>
      </c>
      <c r="G42" s="2">
        <v>0</v>
      </c>
      <c r="H42" s="2">
        <f t="shared" ref="H42:H51" si="22">F42+G42</f>
        <v>1273975000</v>
      </c>
      <c r="I42" s="3">
        <f t="shared" ref="I42:I51" si="23">ROUND(H42/1000000,1)</f>
        <v>1274</v>
      </c>
      <c r="J42" s="3"/>
      <c r="K42" s="3"/>
      <c r="L42" s="3"/>
      <c r="M42" s="3"/>
      <c r="N42" s="3"/>
      <c r="O42" s="119">
        <f t="shared" si="21"/>
        <v>1273975000</v>
      </c>
      <c r="P42" s="3"/>
      <c r="Q42" s="142">
        <f t="shared" si="20"/>
        <v>1273975000</v>
      </c>
      <c r="R42" s="142">
        <f t="shared" ref="R42:S51" si="24">ROUND(O42/1000000,1)</f>
        <v>1274</v>
      </c>
      <c r="S42" s="77">
        <f t="shared" si="24"/>
        <v>0</v>
      </c>
      <c r="T42" s="109"/>
      <c r="U42" s="109"/>
      <c r="V42" s="109"/>
      <c r="W42" s="3">
        <v>961595000</v>
      </c>
      <c r="X42" s="3"/>
      <c r="Y42" s="77">
        <f t="shared" ref="Y42:Y51" si="25">X42-W42</f>
        <v>-961595000</v>
      </c>
      <c r="Z42" s="3">
        <f t="shared" ref="Z42:AA51" si="26">ROUND(W42/1000000,1)</f>
        <v>961.6</v>
      </c>
      <c r="AA42" s="77">
        <f t="shared" si="26"/>
        <v>0</v>
      </c>
      <c r="AB42" s="119">
        <f t="shared" si="6"/>
        <v>-961.6</v>
      </c>
      <c r="AC42" s="76"/>
      <c r="AD42" s="3">
        <f t="shared" ref="AD42:AD51" si="27">ROUND(AC42/1000000,1)</f>
        <v>0</v>
      </c>
      <c r="AE42" s="109"/>
      <c r="AF42" s="109"/>
      <c r="AG42" s="107"/>
      <c r="AH42" s="107" t="s">
        <v>845</v>
      </c>
      <c r="AI42" s="107" t="s">
        <v>604</v>
      </c>
      <c r="AJ42" s="1" t="s">
        <v>35</v>
      </c>
      <c r="AK42" s="113" t="s">
        <v>1367</v>
      </c>
      <c r="AL42" s="106">
        <v>31</v>
      </c>
      <c r="AM42" s="128" t="s">
        <v>590</v>
      </c>
      <c r="AN42" s="129"/>
      <c r="AO42" s="130" t="s">
        <v>595</v>
      </c>
      <c r="AP42" s="180">
        <v>31</v>
      </c>
      <c r="AQ42" s="130" t="s">
        <v>589</v>
      </c>
      <c r="AR42" s="181"/>
      <c r="AS42" s="128" t="s">
        <v>590</v>
      </c>
      <c r="AT42" s="175"/>
      <c r="AU42" s="130" t="s">
        <v>595</v>
      </c>
      <c r="AV42" s="180"/>
      <c r="AW42" s="130" t="s">
        <v>589</v>
      </c>
      <c r="AX42" s="181"/>
      <c r="AY42" s="128" t="s">
        <v>590</v>
      </c>
      <c r="AZ42" s="175"/>
      <c r="BA42" s="130" t="s">
        <v>595</v>
      </c>
      <c r="BB42" s="180"/>
      <c r="BC42" s="130" t="s">
        <v>595</v>
      </c>
      <c r="BD42" s="181"/>
      <c r="BE42" s="131"/>
      <c r="BF42" s="1" t="s">
        <v>839</v>
      </c>
      <c r="BG42" s="4"/>
      <c r="BH42" s="4"/>
      <c r="BI42" s="114"/>
      <c r="BJ42" s="71"/>
      <c r="BK42" s="31"/>
      <c r="BL42" s="31"/>
      <c r="BM42" s="31"/>
      <c r="BN42" s="115" t="s">
        <v>493</v>
      </c>
      <c r="BO42" s="115" t="s">
        <v>494</v>
      </c>
      <c r="BP42" s="115" t="s">
        <v>494</v>
      </c>
    </row>
    <row r="43" spans="1:71" s="63" customFormat="1" ht="27">
      <c r="A43" s="204">
        <v>29</v>
      </c>
      <c r="B43" s="204">
        <f t="shared" ref="B43:B51" si="28">B42+1</f>
        <v>29</v>
      </c>
      <c r="C43" s="107" t="s">
        <v>707</v>
      </c>
      <c r="D43" s="108" t="s">
        <v>69</v>
      </c>
      <c r="E43" s="108" t="s">
        <v>66</v>
      </c>
      <c r="F43" s="2">
        <v>162448000</v>
      </c>
      <c r="G43" s="2">
        <v>0</v>
      </c>
      <c r="H43" s="2">
        <f>F43+G43</f>
        <v>162448000</v>
      </c>
      <c r="I43" s="3">
        <f>ROUND(H43/1000000,1)</f>
        <v>162.4</v>
      </c>
      <c r="J43" s="3"/>
      <c r="K43" s="3"/>
      <c r="L43" s="3"/>
      <c r="M43" s="3"/>
      <c r="N43" s="3"/>
      <c r="O43" s="119">
        <f t="shared" si="21"/>
        <v>162448000</v>
      </c>
      <c r="P43" s="3"/>
      <c r="Q43" s="142">
        <f>O43-P43</f>
        <v>162448000</v>
      </c>
      <c r="R43" s="142">
        <f>ROUND(O43/1000000,1)</f>
        <v>162.4</v>
      </c>
      <c r="S43" s="77">
        <f>ROUND(P43/1000000,1)</f>
        <v>0</v>
      </c>
      <c r="T43" s="109"/>
      <c r="U43" s="109"/>
      <c r="V43" s="109"/>
      <c r="W43" s="3">
        <v>162448000</v>
      </c>
      <c r="X43" s="3"/>
      <c r="Y43" s="77">
        <f>X43-W43</f>
        <v>-162448000</v>
      </c>
      <c r="Z43" s="3">
        <f>ROUND(W43/1000000,1)</f>
        <v>162.4</v>
      </c>
      <c r="AA43" s="77">
        <f>ROUND(X43/1000000,1)</f>
        <v>0</v>
      </c>
      <c r="AB43" s="119">
        <f>AA43-Z43</f>
        <v>-162.4</v>
      </c>
      <c r="AC43" s="76"/>
      <c r="AD43" s="3">
        <f>ROUND(AC43/1000000,1)</f>
        <v>0</v>
      </c>
      <c r="AE43" s="109"/>
      <c r="AF43" s="109"/>
      <c r="AG43" s="107"/>
      <c r="AH43" s="107" t="s">
        <v>848</v>
      </c>
      <c r="AI43" s="107" t="s">
        <v>604</v>
      </c>
      <c r="AJ43" s="1" t="s">
        <v>36</v>
      </c>
      <c r="AK43" s="113" t="s">
        <v>1367</v>
      </c>
      <c r="AL43" s="106">
        <v>29</v>
      </c>
      <c r="AM43" s="128" t="s">
        <v>590</v>
      </c>
      <c r="AN43" s="129"/>
      <c r="AO43" s="130" t="s">
        <v>595</v>
      </c>
      <c r="AP43" s="180">
        <v>29</v>
      </c>
      <c r="AQ43" s="130" t="s">
        <v>589</v>
      </c>
      <c r="AR43" s="181"/>
      <c r="AS43" s="128" t="s">
        <v>590</v>
      </c>
      <c r="AT43" s="175"/>
      <c r="AU43" s="130" t="s">
        <v>595</v>
      </c>
      <c r="AV43" s="180"/>
      <c r="AW43" s="130" t="s">
        <v>589</v>
      </c>
      <c r="AX43" s="181"/>
      <c r="AY43" s="128" t="s">
        <v>590</v>
      </c>
      <c r="AZ43" s="175"/>
      <c r="BA43" s="130" t="s">
        <v>595</v>
      </c>
      <c r="BB43" s="180"/>
      <c r="BC43" s="130" t="s">
        <v>595</v>
      </c>
      <c r="BD43" s="181"/>
      <c r="BE43" s="131"/>
      <c r="BF43" s="1" t="s">
        <v>503</v>
      </c>
      <c r="BG43" s="4"/>
      <c r="BH43" s="4"/>
      <c r="BI43" s="114"/>
      <c r="BJ43" s="71"/>
      <c r="BK43" s="31"/>
      <c r="BL43" s="31"/>
      <c r="BM43" s="31"/>
      <c r="BN43" s="115" t="s">
        <v>370</v>
      </c>
      <c r="BO43" s="115" t="s">
        <v>370</v>
      </c>
      <c r="BP43" s="115" t="s">
        <v>370</v>
      </c>
    </row>
    <row r="44" spans="1:71" s="63" customFormat="1" ht="27">
      <c r="A44" s="204">
        <v>30</v>
      </c>
      <c r="B44" s="204">
        <f t="shared" si="28"/>
        <v>30</v>
      </c>
      <c r="C44" s="107" t="s">
        <v>81</v>
      </c>
      <c r="D44" s="108" t="s">
        <v>71</v>
      </c>
      <c r="E44" s="108" t="s">
        <v>302</v>
      </c>
      <c r="F44" s="2">
        <v>174688000</v>
      </c>
      <c r="G44" s="2">
        <v>0</v>
      </c>
      <c r="H44" s="2">
        <f>F44+G44</f>
        <v>174688000</v>
      </c>
      <c r="I44" s="3">
        <f>ROUND(H44/1000000,1)</f>
        <v>174.7</v>
      </c>
      <c r="J44" s="3"/>
      <c r="K44" s="3"/>
      <c r="L44" s="3"/>
      <c r="M44" s="3"/>
      <c r="N44" s="3"/>
      <c r="O44" s="119">
        <f t="shared" si="21"/>
        <v>174688000</v>
      </c>
      <c r="P44" s="3"/>
      <c r="Q44" s="142">
        <f>O44-P44</f>
        <v>174688000</v>
      </c>
      <c r="R44" s="142">
        <f>ROUND(O44/1000000,1)</f>
        <v>174.7</v>
      </c>
      <c r="S44" s="77">
        <f>ROUND(P44/1000000,1)</f>
        <v>0</v>
      </c>
      <c r="T44" s="109"/>
      <c r="U44" s="109"/>
      <c r="V44" s="109"/>
      <c r="W44" s="3">
        <v>33598000</v>
      </c>
      <c r="X44" s="3"/>
      <c r="Y44" s="77">
        <f>X44-W44</f>
        <v>-33598000</v>
      </c>
      <c r="Z44" s="3">
        <f>ROUND(W44/1000000,1)</f>
        <v>33.6</v>
      </c>
      <c r="AA44" s="77">
        <f>ROUND(X44/1000000,1)</f>
        <v>0</v>
      </c>
      <c r="AB44" s="119">
        <f>AA44-Z44</f>
        <v>-33.6</v>
      </c>
      <c r="AC44" s="76"/>
      <c r="AD44" s="3">
        <f>ROUND(AC44/1000000,1)</f>
        <v>0</v>
      </c>
      <c r="AE44" s="109"/>
      <c r="AF44" s="109"/>
      <c r="AG44" s="107"/>
      <c r="AH44" s="107" t="s">
        <v>848</v>
      </c>
      <c r="AI44" s="107" t="s">
        <v>605</v>
      </c>
      <c r="AJ44" s="1" t="s">
        <v>36</v>
      </c>
      <c r="AK44" s="113" t="s">
        <v>1367</v>
      </c>
      <c r="AL44" s="106">
        <v>30</v>
      </c>
      <c r="AM44" s="128" t="s">
        <v>590</v>
      </c>
      <c r="AN44" s="129"/>
      <c r="AO44" s="130" t="s">
        <v>595</v>
      </c>
      <c r="AP44" s="180">
        <v>30</v>
      </c>
      <c r="AQ44" s="130" t="s">
        <v>589</v>
      </c>
      <c r="AR44" s="181"/>
      <c r="AS44" s="128" t="s">
        <v>590</v>
      </c>
      <c r="AT44" s="175"/>
      <c r="AU44" s="130" t="s">
        <v>595</v>
      </c>
      <c r="AV44" s="180"/>
      <c r="AW44" s="130" t="s">
        <v>589</v>
      </c>
      <c r="AX44" s="181"/>
      <c r="AY44" s="128" t="s">
        <v>590</v>
      </c>
      <c r="AZ44" s="175"/>
      <c r="BA44" s="130" t="s">
        <v>595</v>
      </c>
      <c r="BB44" s="180"/>
      <c r="BC44" s="130" t="s">
        <v>595</v>
      </c>
      <c r="BD44" s="181"/>
      <c r="BE44" s="131"/>
      <c r="BF44" s="1" t="s">
        <v>503</v>
      </c>
      <c r="BG44" s="4" t="s">
        <v>18</v>
      </c>
      <c r="BH44" s="4"/>
      <c r="BI44" s="114"/>
      <c r="BJ44" s="31"/>
      <c r="BK44" s="31"/>
      <c r="BL44" s="31"/>
      <c r="BM44" s="31"/>
      <c r="BN44" s="115" t="s">
        <v>370</v>
      </c>
      <c r="BO44" s="115" t="s">
        <v>370</v>
      </c>
      <c r="BP44" s="115" t="s">
        <v>370</v>
      </c>
    </row>
    <row r="45" spans="1:71" s="63" customFormat="1" ht="27">
      <c r="A45" s="204">
        <v>32</v>
      </c>
      <c r="B45" s="204">
        <f t="shared" si="28"/>
        <v>31</v>
      </c>
      <c r="C45" s="107" t="s">
        <v>37</v>
      </c>
      <c r="D45" s="108" t="s">
        <v>483</v>
      </c>
      <c r="E45" s="108" t="s">
        <v>63</v>
      </c>
      <c r="F45" s="2">
        <v>196449000</v>
      </c>
      <c r="G45" s="2">
        <v>0</v>
      </c>
      <c r="H45" s="2">
        <f t="shared" si="22"/>
        <v>196449000</v>
      </c>
      <c r="I45" s="3">
        <f t="shared" si="23"/>
        <v>196.4</v>
      </c>
      <c r="J45" s="3"/>
      <c r="K45" s="3"/>
      <c r="L45" s="3"/>
      <c r="M45" s="3"/>
      <c r="N45" s="3"/>
      <c r="O45" s="119">
        <f t="shared" si="21"/>
        <v>196449000</v>
      </c>
      <c r="P45" s="3"/>
      <c r="Q45" s="142">
        <f t="shared" si="20"/>
        <v>196449000</v>
      </c>
      <c r="R45" s="142">
        <f t="shared" si="24"/>
        <v>196.4</v>
      </c>
      <c r="S45" s="77">
        <f t="shared" si="24"/>
        <v>0</v>
      </c>
      <c r="T45" s="109"/>
      <c r="U45" s="109"/>
      <c r="V45" s="109"/>
      <c r="W45" s="3">
        <v>195770000</v>
      </c>
      <c r="X45" s="3"/>
      <c r="Y45" s="77">
        <f t="shared" si="25"/>
        <v>-195770000</v>
      </c>
      <c r="Z45" s="3">
        <f t="shared" si="26"/>
        <v>195.8</v>
      </c>
      <c r="AA45" s="77">
        <f t="shared" si="26"/>
        <v>0</v>
      </c>
      <c r="AB45" s="119">
        <f t="shared" si="6"/>
        <v>-195.8</v>
      </c>
      <c r="AC45" s="76"/>
      <c r="AD45" s="3">
        <f t="shared" si="27"/>
        <v>0</v>
      </c>
      <c r="AE45" s="109"/>
      <c r="AF45" s="109"/>
      <c r="AG45" s="107"/>
      <c r="AH45" s="107" t="s">
        <v>845</v>
      </c>
      <c r="AI45" s="107" t="s">
        <v>606</v>
      </c>
      <c r="AJ45" s="1" t="s">
        <v>35</v>
      </c>
      <c r="AK45" s="113" t="s">
        <v>1367</v>
      </c>
      <c r="AL45" s="106">
        <v>32</v>
      </c>
      <c r="AM45" s="128" t="s">
        <v>590</v>
      </c>
      <c r="AN45" s="129"/>
      <c r="AO45" s="130" t="s">
        <v>595</v>
      </c>
      <c r="AP45" s="180">
        <v>32</v>
      </c>
      <c r="AQ45" s="130" t="s">
        <v>589</v>
      </c>
      <c r="AR45" s="181"/>
      <c r="AS45" s="128" t="s">
        <v>590</v>
      </c>
      <c r="AT45" s="175"/>
      <c r="AU45" s="130" t="s">
        <v>595</v>
      </c>
      <c r="AV45" s="180"/>
      <c r="AW45" s="130" t="s">
        <v>589</v>
      </c>
      <c r="AX45" s="181"/>
      <c r="AY45" s="128" t="s">
        <v>590</v>
      </c>
      <c r="AZ45" s="175"/>
      <c r="BA45" s="130" t="s">
        <v>595</v>
      </c>
      <c r="BB45" s="180"/>
      <c r="BC45" s="130" t="s">
        <v>595</v>
      </c>
      <c r="BD45" s="181"/>
      <c r="BE45" s="131"/>
      <c r="BF45" s="1" t="s">
        <v>839</v>
      </c>
      <c r="BG45" s="4"/>
      <c r="BH45" s="4"/>
      <c r="BI45" s="114"/>
      <c r="BJ45" s="71"/>
      <c r="BK45" s="31"/>
      <c r="BL45" s="31"/>
      <c r="BM45" s="31"/>
      <c r="BN45" s="115" t="s">
        <v>493</v>
      </c>
      <c r="BO45" s="115" t="s">
        <v>494</v>
      </c>
      <c r="BP45" s="115" t="s">
        <v>494</v>
      </c>
    </row>
    <row r="46" spans="1:71" s="63" customFormat="1" ht="27">
      <c r="A46" s="204" t="s">
        <v>1134</v>
      </c>
      <c r="B46" s="204">
        <f t="shared" si="28"/>
        <v>32</v>
      </c>
      <c r="C46" s="264" t="s">
        <v>792</v>
      </c>
      <c r="D46" s="108" t="s">
        <v>1299</v>
      </c>
      <c r="E46" s="108" t="s">
        <v>302</v>
      </c>
      <c r="F46" s="2">
        <v>314686000</v>
      </c>
      <c r="G46" s="2">
        <v>0</v>
      </c>
      <c r="H46" s="2">
        <f t="shared" si="22"/>
        <v>314686000</v>
      </c>
      <c r="I46" s="3">
        <f t="shared" si="23"/>
        <v>314.7</v>
      </c>
      <c r="J46" s="3"/>
      <c r="K46" s="3"/>
      <c r="L46" s="3"/>
      <c r="M46" s="3"/>
      <c r="N46" s="3"/>
      <c r="O46" s="174">
        <f t="shared" si="21"/>
        <v>314686000</v>
      </c>
      <c r="P46" s="3"/>
      <c r="Q46" s="142"/>
      <c r="R46" s="142">
        <f t="shared" si="24"/>
        <v>314.7</v>
      </c>
      <c r="S46" s="77">
        <f t="shared" si="24"/>
        <v>0</v>
      </c>
      <c r="T46" s="109"/>
      <c r="U46" s="109"/>
      <c r="V46" s="109"/>
      <c r="W46" s="3">
        <v>424683000</v>
      </c>
      <c r="X46" s="3"/>
      <c r="Y46" s="77">
        <f t="shared" si="25"/>
        <v>-424683000</v>
      </c>
      <c r="Z46" s="3">
        <f t="shared" si="26"/>
        <v>424.7</v>
      </c>
      <c r="AA46" s="77">
        <f t="shared" si="26"/>
        <v>0</v>
      </c>
      <c r="AB46" s="119">
        <f>AA46-Z46</f>
        <v>-424.7</v>
      </c>
      <c r="AC46" s="76"/>
      <c r="AD46" s="3">
        <f t="shared" si="27"/>
        <v>0</v>
      </c>
      <c r="AE46" s="109"/>
      <c r="AF46" s="109"/>
      <c r="AG46" s="107"/>
      <c r="AH46" s="107" t="s">
        <v>845</v>
      </c>
      <c r="AI46" s="107" t="s">
        <v>603</v>
      </c>
      <c r="AJ46" s="1" t="s">
        <v>1</v>
      </c>
      <c r="AK46" s="113" t="s">
        <v>871</v>
      </c>
      <c r="AL46" s="106" t="s">
        <v>1134</v>
      </c>
      <c r="AM46" s="128" t="s">
        <v>590</v>
      </c>
      <c r="AN46" s="132" t="s">
        <v>1039</v>
      </c>
      <c r="AO46" s="130" t="s">
        <v>339</v>
      </c>
      <c r="AP46" s="180">
        <v>3</v>
      </c>
      <c r="AQ46" s="130" t="s">
        <v>339</v>
      </c>
      <c r="AR46" s="181"/>
      <c r="AS46" s="128" t="s">
        <v>590</v>
      </c>
      <c r="AT46" s="175"/>
      <c r="AU46" s="130" t="s">
        <v>339</v>
      </c>
      <c r="AV46" s="180"/>
      <c r="AW46" s="130" t="s">
        <v>339</v>
      </c>
      <c r="AX46" s="181"/>
      <c r="AY46" s="128" t="s">
        <v>590</v>
      </c>
      <c r="AZ46" s="175"/>
      <c r="BA46" s="130" t="s">
        <v>339</v>
      </c>
      <c r="BB46" s="180"/>
      <c r="BC46" s="130" t="s">
        <v>339</v>
      </c>
      <c r="BD46" s="181"/>
      <c r="BE46" s="131"/>
      <c r="BF46" s="1" t="s">
        <v>670</v>
      </c>
      <c r="BG46" s="4"/>
      <c r="BH46" s="4"/>
      <c r="BI46" s="114"/>
      <c r="BJ46" s="71"/>
      <c r="BK46" s="31"/>
      <c r="BL46" s="31"/>
      <c r="BM46" s="31"/>
      <c r="BN46" s="115"/>
      <c r="BO46" s="115"/>
      <c r="BP46" s="115"/>
    </row>
    <row r="47" spans="1:71" s="63" customFormat="1" ht="27">
      <c r="A47" s="204">
        <v>28</v>
      </c>
      <c r="B47" s="204">
        <f t="shared" si="28"/>
        <v>33</v>
      </c>
      <c r="C47" s="107" t="s">
        <v>706</v>
      </c>
      <c r="D47" s="108" t="s">
        <v>76</v>
      </c>
      <c r="E47" s="108" t="s">
        <v>66</v>
      </c>
      <c r="F47" s="2">
        <v>7715505000</v>
      </c>
      <c r="G47" s="2">
        <v>161442000</v>
      </c>
      <c r="H47" s="2">
        <f>F47+G47</f>
        <v>7876947000</v>
      </c>
      <c r="I47" s="3">
        <f>ROUND(H47/1000000,1)</f>
        <v>7876.9</v>
      </c>
      <c r="J47" s="3"/>
      <c r="K47" s="3"/>
      <c r="L47" s="3"/>
      <c r="M47" s="3"/>
      <c r="N47" s="3"/>
      <c r="O47" s="119">
        <f t="shared" si="21"/>
        <v>7876947000</v>
      </c>
      <c r="P47" s="3"/>
      <c r="Q47" s="142">
        <f>O47-P47</f>
        <v>7876947000</v>
      </c>
      <c r="R47" s="142">
        <f>ROUND(O47/1000000,1)</f>
        <v>7876.9</v>
      </c>
      <c r="S47" s="77">
        <f>ROUND(P47/1000000,1)</f>
        <v>0</v>
      </c>
      <c r="T47" s="109"/>
      <c r="U47" s="109"/>
      <c r="V47" s="109"/>
      <c r="W47" s="3">
        <v>7385862000</v>
      </c>
      <c r="X47" s="3"/>
      <c r="Y47" s="77">
        <f>X47-W47</f>
        <v>-7385862000</v>
      </c>
      <c r="Z47" s="3">
        <f>ROUND(W47/1000000,1)</f>
        <v>7385.9</v>
      </c>
      <c r="AA47" s="77">
        <f>ROUND(X47/1000000,1)</f>
        <v>0</v>
      </c>
      <c r="AB47" s="119">
        <f>AA47-Z47</f>
        <v>-7385.9</v>
      </c>
      <c r="AC47" s="76"/>
      <c r="AD47" s="3">
        <f>ROUND(AC47/1000000,1)</f>
        <v>0</v>
      </c>
      <c r="AE47" s="109"/>
      <c r="AF47" s="109"/>
      <c r="AG47" s="107"/>
      <c r="AH47" s="107" t="s">
        <v>848</v>
      </c>
      <c r="AI47" s="107" t="s">
        <v>605</v>
      </c>
      <c r="AJ47" s="1" t="s">
        <v>36</v>
      </c>
      <c r="AK47" s="113" t="s">
        <v>1367</v>
      </c>
      <c r="AL47" s="106">
        <v>28</v>
      </c>
      <c r="AM47" s="128" t="s">
        <v>590</v>
      </c>
      <c r="AN47" s="129"/>
      <c r="AO47" s="130" t="s">
        <v>595</v>
      </c>
      <c r="AP47" s="180">
        <v>28</v>
      </c>
      <c r="AQ47" s="130" t="s">
        <v>589</v>
      </c>
      <c r="AR47" s="181"/>
      <c r="AS47" s="128" t="s">
        <v>590</v>
      </c>
      <c r="AT47" s="175"/>
      <c r="AU47" s="130" t="s">
        <v>595</v>
      </c>
      <c r="AV47" s="180"/>
      <c r="AW47" s="130" t="s">
        <v>589</v>
      </c>
      <c r="AX47" s="181"/>
      <c r="AY47" s="128" t="s">
        <v>590</v>
      </c>
      <c r="AZ47" s="175"/>
      <c r="BA47" s="130" t="s">
        <v>595</v>
      </c>
      <c r="BB47" s="180"/>
      <c r="BC47" s="130" t="s">
        <v>595</v>
      </c>
      <c r="BD47" s="181"/>
      <c r="BE47" s="131"/>
      <c r="BF47" s="1" t="s">
        <v>503</v>
      </c>
      <c r="BG47" s="4"/>
      <c r="BH47" s="4" t="s">
        <v>18</v>
      </c>
      <c r="BI47" s="114"/>
      <c r="BJ47" s="71"/>
      <c r="BK47" s="31"/>
      <c r="BL47" s="31"/>
      <c r="BM47" s="31"/>
      <c r="BN47" s="115" t="s">
        <v>370</v>
      </c>
      <c r="BO47" s="115" t="s">
        <v>370</v>
      </c>
      <c r="BP47" s="115" t="s">
        <v>370</v>
      </c>
    </row>
    <row r="48" spans="1:71" s="63" customFormat="1" ht="27">
      <c r="A48" s="204">
        <v>27</v>
      </c>
      <c r="B48" s="204">
        <f t="shared" si="28"/>
        <v>34</v>
      </c>
      <c r="C48" s="107" t="s">
        <v>705</v>
      </c>
      <c r="D48" s="108" t="s">
        <v>75</v>
      </c>
      <c r="E48" s="108" t="s">
        <v>66</v>
      </c>
      <c r="F48" s="2">
        <v>353196000</v>
      </c>
      <c r="G48" s="2">
        <v>0</v>
      </c>
      <c r="H48" s="2">
        <f>F48+G48</f>
        <v>353196000</v>
      </c>
      <c r="I48" s="3">
        <f>ROUND(H48/1000000,1)</f>
        <v>353.2</v>
      </c>
      <c r="J48" s="3"/>
      <c r="K48" s="3"/>
      <c r="L48" s="3"/>
      <c r="M48" s="3"/>
      <c r="N48" s="3"/>
      <c r="O48" s="119">
        <f t="shared" si="21"/>
        <v>353196000</v>
      </c>
      <c r="P48" s="3"/>
      <c r="Q48" s="142">
        <f>O48-P48</f>
        <v>353196000</v>
      </c>
      <c r="R48" s="142">
        <f>ROUND(O48/1000000,1)</f>
        <v>353.2</v>
      </c>
      <c r="S48" s="77">
        <f>ROUND(P48/1000000,1)</f>
        <v>0</v>
      </c>
      <c r="T48" s="109"/>
      <c r="U48" s="109"/>
      <c r="V48" s="109"/>
      <c r="W48" s="3">
        <v>372411000</v>
      </c>
      <c r="X48" s="3"/>
      <c r="Y48" s="77">
        <f>X48-W48</f>
        <v>-372411000</v>
      </c>
      <c r="Z48" s="3">
        <f>ROUND(W48/1000000,1)</f>
        <v>372.4</v>
      </c>
      <c r="AA48" s="77">
        <f>ROUND(X48/1000000,1)</f>
        <v>0</v>
      </c>
      <c r="AB48" s="119">
        <f>AA48-Z48</f>
        <v>-372.4</v>
      </c>
      <c r="AC48" s="76"/>
      <c r="AD48" s="3">
        <f>ROUND(AC48/1000000,1)</f>
        <v>0</v>
      </c>
      <c r="AE48" s="109"/>
      <c r="AF48" s="109"/>
      <c r="AG48" s="107"/>
      <c r="AH48" s="107" t="s">
        <v>850</v>
      </c>
      <c r="AI48" s="107" t="s">
        <v>605</v>
      </c>
      <c r="AJ48" s="1" t="s">
        <v>36</v>
      </c>
      <c r="AK48" s="113" t="s">
        <v>1367</v>
      </c>
      <c r="AL48" s="106">
        <v>27</v>
      </c>
      <c r="AM48" s="128" t="s">
        <v>590</v>
      </c>
      <c r="AN48" s="129"/>
      <c r="AO48" s="130" t="s">
        <v>595</v>
      </c>
      <c r="AP48" s="180">
        <v>27</v>
      </c>
      <c r="AQ48" s="130" t="s">
        <v>589</v>
      </c>
      <c r="AR48" s="181"/>
      <c r="AS48" s="128" t="s">
        <v>590</v>
      </c>
      <c r="AT48" s="175"/>
      <c r="AU48" s="130" t="s">
        <v>595</v>
      </c>
      <c r="AV48" s="180"/>
      <c r="AW48" s="130" t="s">
        <v>589</v>
      </c>
      <c r="AX48" s="181"/>
      <c r="AY48" s="128" t="s">
        <v>590</v>
      </c>
      <c r="AZ48" s="175"/>
      <c r="BA48" s="130" t="s">
        <v>595</v>
      </c>
      <c r="BB48" s="180"/>
      <c r="BC48" s="130" t="s">
        <v>595</v>
      </c>
      <c r="BD48" s="181"/>
      <c r="BE48" s="131"/>
      <c r="BF48" s="1" t="s">
        <v>839</v>
      </c>
      <c r="BG48" s="4"/>
      <c r="BH48" s="4"/>
      <c r="BI48" s="114"/>
      <c r="BJ48" s="71"/>
      <c r="BK48" s="31"/>
      <c r="BL48" s="31"/>
      <c r="BM48" s="31"/>
      <c r="BN48" s="115" t="s">
        <v>370</v>
      </c>
      <c r="BO48" s="115" t="s">
        <v>370</v>
      </c>
      <c r="BP48" s="115" t="s">
        <v>370</v>
      </c>
    </row>
    <row r="49" spans="1:245" s="63" customFormat="1" ht="27" hidden="1">
      <c r="A49" s="262">
        <v>34</v>
      </c>
      <c r="B49" s="204">
        <f t="shared" si="28"/>
        <v>35</v>
      </c>
      <c r="C49" s="112" t="s">
        <v>466</v>
      </c>
      <c r="D49" s="108" t="s">
        <v>873</v>
      </c>
      <c r="E49" s="108" t="s">
        <v>63</v>
      </c>
      <c r="F49" s="2">
        <v>17477000</v>
      </c>
      <c r="G49" s="2">
        <v>0</v>
      </c>
      <c r="H49" s="2">
        <f t="shared" si="22"/>
        <v>17477000</v>
      </c>
      <c r="I49" s="3">
        <f t="shared" si="23"/>
        <v>17.5</v>
      </c>
      <c r="J49" s="3"/>
      <c r="K49" s="3"/>
      <c r="L49" s="3"/>
      <c r="M49" s="3"/>
      <c r="N49" s="3"/>
      <c r="O49" s="119">
        <f t="shared" si="21"/>
        <v>17477000</v>
      </c>
      <c r="P49" s="3"/>
      <c r="Q49" s="142">
        <f t="shared" si="20"/>
        <v>17477000</v>
      </c>
      <c r="R49" s="142">
        <f t="shared" si="24"/>
        <v>17.5</v>
      </c>
      <c r="S49" s="77">
        <f t="shared" si="24"/>
        <v>0</v>
      </c>
      <c r="T49" s="109"/>
      <c r="U49" s="109"/>
      <c r="V49" s="109"/>
      <c r="W49" s="3">
        <v>16919000</v>
      </c>
      <c r="X49" s="3"/>
      <c r="Y49" s="77">
        <f t="shared" si="25"/>
        <v>-16919000</v>
      </c>
      <c r="Z49" s="3">
        <f t="shared" si="26"/>
        <v>16.899999999999999</v>
      </c>
      <c r="AA49" s="77">
        <f t="shared" si="26"/>
        <v>0</v>
      </c>
      <c r="AB49" s="119">
        <f t="shared" si="6"/>
        <v>-16.899999999999999</v>
      </c>
      <c r="AC49" s="76"/>
      <c r="AD49" s="3">
        <f t="shared" si="27"/>
        <v>0</v>
      </c>
      <c r="AE49" s="109"/>
      <c r="AF49" s="109"/>
      <c r="AG49" s="107"/>
      <c r="AH49" s="107" t="s">
        <v>845</v>
      </c>
      <c r="AI49" s="107" t="s">
        <v>606</v>
      </c>
      <c r="AJ49" s="1" t="s">
        <v>35</v>
      </c>
      <c r="AK49" s="113" t="s">
        <v>1367</v>
      </c>
      <c r="AL49" s="169">
        <v>34</v>
      </c>
      <c r="AM49" s="128" t="s">
        <v>590</v>
      </c>
      <c r="AN49" s="129"/>
      <c r="AO49" s="130" t="s">
        <v>563</v>
      </c>
      <c r="AP49" s="180">
        <v>34</v>
      </c>
      <c r="AQ49" s="130" t="s">
        <v>563</v>
      </c>
      <c r="AR49" s="181"/>
      <c r="AS49" s="128" t="s">
        <v>590</v>
      </c>
      <c r="AT49" s="175"/>
      <c r="AU49" s="130" t="s">
        <v>563</v>
      </c>
      <c r="AV49" s="180"/>
      <c r="AW49" s="130" t="s">
        <v>563</v>
      </c>
      <c r="AX49" s="181"/>
      <c r="AY49" s="128" t="s">
        <v>590</v>
      </c>
      <c r="AZ49" s="175"/>
      <c r="BA49" s="130" t="s">
        <v>563</v>
      </c>
      <c r="BB49" s="180"/>
      <c r="BC49" s="130" t="s">
        <v>563</v>
      </c>
      <c r="BD49" s="181"/>
      <c r="BE49" s="131"/>
      <c r="BF49" s="1" t="s">
        <v>670</v>
      </c>
      <c r="BG49" s="4"/>
      <c r="BH49" s="4"/>
      <c r="BI49" s="114"/>
      <c r="BJ49" s="71"/>
      <c r="BK49" s="31"/>
      <c r="BL49" s="31"/>
      <c r="BM49" s="31"/>
      <c r="BN49" s="115"/>
      <c r="BO49" s="115"/>
      <c r="BP49" s="115"/>
    </row>
    <row r="50" spans="1:245" s="63" customFormat="1" ht="27" hidden="1">
      <c r="A50" s="262" t="s">
        <v>1135</v>
      </c>
      <c r="B50" s="204">
        <f t="shared" si="28"/>
        <v>36</v>
      </c>
      <c r="C50" s="107" t="s">
        <v>793</v>
      </c>
      <c r="D50" s="108" t="s">
        <v>1299</v>
      </c>
      <c r="E50" s="108" t="s">
        <v>302</v>
      </c>
      <c r="F50" s="2">
        <v>22520000</v>
      </c>
      <c r="G50" s="2">
        <v>0</v>
      </c>
      <c r="H50" s="2">
        <f t="shared" si="22"/>
        <v>22520000</v>
      </c>
      <c r="I50" s="3">
        <f t="shared" si="23"/>
        <v>22.5</v>
      </c>
      <c r="J50" s="3"/>
      <c r="K50" s="3"/>
      <c r="L50" s="3"/>
      <c r="M50" s="3"/>
      <c r="N50" s="3"/>
      <c r="O50" s="174">
        <f t="shared" si="21"/>
        <v>22520000</v>
      </c>
      <c r="P50" s="3"/>
      <c r="Q50" s="142"/>
      <c r="R50" s="142">
        <f t="shared" si="24"/>
        <v>22.5</v>
      </c>
      <c r="S50" s="77">
        <f t="shared" si="24"/>
        <v>0</v>
      </c>
      <c r="T50" s="109"/>
      <c r="U50" s="109"/>
      <c r="V50" s="109"/>
      <c r="W50" s="3">
        <v>22526000</v>
      </c>
      <c r="X50" s="3"/>
      <c r="Y50" s="77">
        <f t="shared" si="25"/>
        <v>-22526000</v>
      </c>
      <c r="Z50" s="3">
        <f t="shared" si="26"/>
        <v>22.5</v>
      </c>
      <c r="AA50" s="77">
        <f t="shared" si="26"/>
        <v>0</v>
      </c>
      <c r="AB50" s="119">
        <f>AA50-Z50</f>
        <v>-22.5</v>
      </c>
      <c r="AC50" s="76"/>
      <c r="AD50" s="3">
        <f t="shared" si="27"/>
        <v>0</v>
      </c>
      <c r="AE50" s="109"/>
      <c r="AF50" s="109"/>
      <c r="AG50" s="107"/>
      <c r="AH50" s="107" t="s">
        <v>845</v>
      </c>
      <c r="AI50" s="107" t="s">
        <v>603</v>
      </c>
      <c r="AJ50" s="1" t="s">
        <v>35</v>
      </c>
      <c r="AK50" s="113" t="s">
        <v>871</v>
      </c>
      <c r="AL50" s="169" t="s">
        <v>1135</v>
      </c>
      <c r="AM50" s="132" t="s">
        <v>590</v>
      </c>
      <c r="AN50" s="132" t="s">
        <v>1039</v>
      </c>
      <c r="AO50" s="130" t="s">
        <v>923</v>
      </c>
      <c r="AP50" s="180">
        <v>4</v>
      </c>
      <c r="AQ50" s="130" t="s">
        <v>923</v>
      </c>
      <c r="AR50" s="181"/>
      <c r="AS50" s="128" t="s">
        <v>590</v>
      </c>
      <c r="AT50" s="175"/>
      <c r="AU50" s="130" t="s">
        <v>923</v>
      </c>
      <c r="AV50" s="180"/>
      <c r="AW50" s="130" t="s">
        <v>923</v>
      </c>
      <c r="AX50" s="181"/>
      <c r="AY50" s="128" t="s">
        <v>590</v>
      </c>
      <c r="AZ50" s="175"/>
      <c r="BA50" s="130" t="s">
        <v>923</v>
      </c>
      <c r="BB50" s="180"/>
      <c r="BC50" s="130" t="s">
        <v>923</v>
      </c>
      <c r="BD50" s="181"/>
      <c r="BE50" s="131"/>
      <c r="BF50" s="1" t="s">
        <v>434</v>
      </c>
      <c r="BG50" s="4"/>
      <c r="BH50" s="4"/>
      <c r="BI50" s="114"/>
      <c r="BJ50" s="71"/>
      <c r="BK50" s="31"/>
      <c r="BL50" s="31"/>
      <c r="BM50" s="31"/>
      <c r="BN50" s="115"/>
      <c r="BO50" s="115"/>
      <c r="BP50" s="115"/>
    </row>
    <row r="51" spans="1:245" s="63" customFormat="1" ht="27" hidden="1">
      <c r="A51" s="204">
        <v>35</v>
      </c>
      <c r="B51" s="204">
        <f t="shared" si="28"/>
        <v>37</v>
      </c>
      <c r="C51" s="107" t="s">
        <v>1060</v>
      </c>
      <c r="D51" s="108" t="s">
        <v>1059</v>
      </c>
      <c r="E51" s="108" t="s">
        <v>63</v>
      </c>
      <c r="F51" s="3">
        <v>663000</v>
      </c>
      <c r="G51" s="2">
        <v>0</v>
      </c>
      <c r="H51" s="2">
        <f t="shared" si="22"/>
        <v>663000</v>
      </c>
      <c r="I51" s="3">
        <f t="shared" si="23"/>
        <v>0.7</v>
      </c>
      <c r="J51" s="3"/>
      <c r="K51" s="3"/>
      <c r="L51" s="3"/>
      <c r="M51" s="3"/>
      <c r="N51" s="3"/>
      <c r="O51" s="119">
        <f t="shared" si="21"/>
        <v>663000</v>
      </c>
      <c r="P51" s="3"/>
      <c r="Q51" s="142">
        <f t="shared" si="20"/>
        <v>663000</v>
      </c>
      <c r="R51" s="142">
        <f t="shared" si="24"/>
        <v>0.7</v>
      </c>
      <c r="S51" s="77">
        <f t="shared" si="24"/>
        <v>0</v>
      </c>
      <c r="T51" s="109"/>
      <c r="U51" s="109"/>
      <c r="V51" s="109"/>
      <c r="W51" s="3">
        <v>1066000</v>
      </c>
      <c r="X51" s="3"/>
      <c r="Y51" s="77">
        <f t="shared" si="25"/>
        <v>-1066000</v>
      </c>
      <c r="Z51" s="3">
        <f t="shared" si="26"/>
        <v>1.1000000000000001</v>
      </c>
      <c r="AA51" s="77">
        <f t="shared" si="26"/>
        <v>0</v>
      </c>
      <c r="AB51" s="119">
        <f t="shared" si="6"/>
        <v>-1.1000000000000001</v>
      </c>
      <c r="AC51" s="76"/>
      <c r="AD51" s="3">
        <f t="shared" si="27"/>
        <v>0</v>
      </c>
      <c r="AE51" s="109"/>
      <c r="AF51" s="109"/>
      <c r="AG51" s="107"/>
      <c r="AH51" s="107" t="s">
        <v>862</v>
      </c>
      <c r="AI51" s="107" t="s">
        <v>603</v>
      </c>
      <c r="AJ51" s="1" t="s">
        <v>150</v>
      </c>
      <c r="AK51" s="113" t="s">
        <v>1365</v>
      </c>
      <c r="AL51" s="106">
        <v>35</v>
      </c>
      <c r="AM51" s="132" t="s">
        <v>590</v>
      </c>
      <c r="AN51" s="129"/>
      <c r="AO51" s="130" t="s">
        <v>1050</v>
      </c>
      <c r="AP51" s="180">
        <v>35</v>
      </c>
      <c r="AQ51" s="130" t="s">
        <v>1050</v>
      </c>
      <c r="AR51" s="181"/>
      <c r="AS51" s="128" t="s">
        <v>590</v>
      </c>
      <c r="AT51" s="175"/>
      <c r="AU51" s="130" t="s">
        <v>1050</v>
      </c>
      <c r="AV51" s="180"/>
      <c r="AW51" s="130" t="s">
        <v>1050</v>
      </c>
      <c r="AX51" s="181"/>
      <c r="AY51" s="128" t="s">
        <v>590</v>
      </c>
      <c r="AZ51" s="175"/>
      <c r="BA51" s="130" t="s">
        <v>1050</v>
      </c>
      <c r="BB51" s="180"/>
      <c r="BC51" s="130" t="s">
        <v>1050</v>
      </c>
      <c r="BD51" s="181"/>
      <c r="BE51" s="131"/>
      <c r="BF51" s="1" t="s">
        <v>83</v>
      </c>
      <c r="BG51" s="4"/>
      <c r="BH51" s="4"/>
      <c r="BI51" s="114"/>
      <c r="BJ51" s="71"/>
      <c r="BK51" s="31"/>
      <c r="BL51" s="31"/>
      <c r="BM51" s="31"/>
      <c r="BN51" s="115"/>
      <c r="BO51" s="115"/>
      <c r="BP51" s="115"/>
    </row>
    <row r="52" spans="1:245" s="314" customFormat="1" hidden="1">
      <c r="A52" s="315"/>
      <c r="B52" s="315"/>
      <c r="C52" s="316" t="s">
        <v>874</v>
      </c>
      <c r="D52" s="317"/>
      <c r="E52" s="317"/>
      <c r="F52" s="318"/>
      <c r="G52" s="318"/>
      <c r="H52" s="318"/>
      <c r="I52" s="319"/>
      <c r="J52" s="319"/>
      <c r="K52" s="319"/>
      <c r="L52" s="319"/>
      <c r="M52" s="319"/>
      <c r="N52" s="319"/>
      <c r="O52" s="319"/>
      <c r="P52" s="321"/>
      <c r="Q52" s="321"/>
      <c r="R52" s="321"/>
      <c r="S52" s="319"/>
      <c r="T52" s="319"/>
      <c r="U52" s="322"/>
      <c r="V52" s="323"/>
      <c r="W52" s="319"/>
      <c r="X52" s="321"/>
      <c r="Y52" s="319"/>
      <c r="Z52" s="320"/>
      <c r="AA52" s="319"/>
      <c r="AB52" s="324"/>
      <c r="AC52" s="319"/>
      <c r="AD52" s="319"/>
      <c r="AE52" s="317"/>
      <c r="AF52" s="325"/>
      <c r="AG52" s="325"/>
      <c r="AH52" s="325"/>
      <c r="AI52" s="325"/>
      <c r="AJ52" s="326"/>
      <c r="AK52" s="327"/>
      <c r="AL52" s="335"/>
      <c r="AM52" s="328"/>
      <c r="AN52" s="328"/>
      <c r="AO52" s="328"/>
      <c r="AP52" s="329" t="s">
        <v>1331</v>
      </c>
      <c r="AQ52" s="328"/>
      <c r="AR52" s="328"/>
      <c r="AS52" s="328"/>
      <c r="AT52" s="330"/>
      <c r="AU52" s="328"/>
      <c r="AV52" s="330"/>
      <c r="AW52" s="328"/>
      <c r="AX52" s="328"/>
      <c r="AY52" s="328"/>
      <c r="AZ52" s="330"/>
      <c r="BA52" s="328"/>
      <c r="BB52" s="330"/>
      <c r="BC52" s="328"/>
      <c r="BD52" s="328"/>
      <c r="BE52" s="328"/>
      <c r="BF52" s="331"/>
      <c r="BG52" s="332"/>
      <c r="BH52" s="332"/>
      <c r="BI52" s="333"/>
      <c r="BJ52" s="309"/>
      <c r="BK52" s="310"/>
      <c r="BL52" s="310"/>
      <c r="BM52" s="310"/>
      <c r="BN52" s="311" t="s">
        <v>372</v>
      </c>
      <c r="BO52" s="311" t="s">
        <v>372</v>
      </c>
      <c r="BP52" s="311" t="s">
        <v>372</v>
      </c>
      <c r="BQ52" s="313"/>
      <c r="BR52" s="313"/>
      <c r="BS52" s="313"/>
    </row>
    <row r="53" spans="1:245" s="63" customFormat="1" ht="27">
      <c r="A53" s="204">
        <v>37</v>
      </c>
      <c r="B53" s="204">
        <f>B51+1</f>
        <v>38</v>
      </c>
      <c r="C53" s="107" t="s">
        <v>824</v>
      </c>
      <c r="D53" s="108" t="s">
        <v>71</v>
      </c>
      <c r="E53" s="108" t="s">
        <v>63</v>
      </c>
      <c r="F53" s="2">
        <v>6394939000</v>
      </c>
      <c r="G53" s="2">
        <v>0</v>
      </c>
      <c r="H53" s="2">
        <f t="shared" ref="H53:H61" si="29">F53+G53</f>
        <v>6394939000</v>
      </c>
      <c r="I53" s="3">
        <f t="shared" ref="I53:I61" si="30">ROUND(H53/1000000,1)</f>
        <v>6394.9</v>
      </c>
      <c r="J53" s="3"/>
      <c r="K53" s="3"/>
      <c r="L53" s="3"/>
      <c r="M53" s="3"/>
      <c r="N53" s="3"/>
      <c r="O53" s="119">
        <f t="shared" ref="O53:O60" si="31">H53+SUM(J53:N53)</f>
        <v>6394939000</v>
      </c>
      <c r="P53" s="3"/>
      <c r="Q53" s="142">
        <f t="shared" si="20"/>
        <v>6394939000</v>
      </c>
      <c r="R53" s="142">
        <f t="shared" ref="R53:S61" si="32">ROUND(O53/1000000,1)</f>
        <v>6394.9</v>
      </c>
      <c r="S53" s="77">
        <f t="shared" si="32"/>
        <v>0</v>
      </c>
      <c r="T53" s="109"/>
      <c r="U53" s="109"/>
      <c r="V53" s="109"/>
      <c r="W53" s="3">
        <v>7373457000</v>
      </c>
      <c r="X53" s="3"/>
      <c r="Y53" s="77">
        <f t="shared" ref="Y53:Y61" si="33">X53-W53</f>
        <v>-7373457000</v>
      </c>
      <c r="Z53" s="3">
        <f t="shared" ref="Z53:AA61" si="34">ROUND(W53/1000000,1)</f>
        <v>7373.5</v>
      </c>
      <c r="AA53" s="77">
        <f t="shared" si="34"/>
        <v>0</v>
      </c>
      <c r="AB53" s="119">
        <f t="shared" si="6"/>
        <v>-7373.5</v>
      </c>
      <c r="AC53" s="76"/>
      <c r="AD53" s="3">
        <f>ROUND(AC53/1000000,1)</f>
        <v>0</v>
      </c>
      <c r="AE53" s="109"/>
      <c r="AF53" s="109"/>
      <c r="AG53" s="107"/>
      <c r="AH53" s="107" t="s">
        <v>848</v>
      </c>
      <c r="AI53" s="107" t="s">
        <v>875</v>
      </c>
      <c r="AJ53" s="1" t="s">
        <v>36</v>
      </c>
      <c r="AK53" s="113" t="s">
        <v>1386</v>
      </c>
      <c r="AL53" s="106">
        <v>37</v>
      </c>
      <c r="AM53" s="128" t="s">
        <v>590</v>
      </c>
      <c r="AN53" s="129"/>
      <c r="AO53" s="130" t="s">
        <v>595</v>
      </c>
      <c r="AP53" s="180">
        <v>37</v>
      </c>
      <c r="AQ53" s="130" t="s">
        <v>589</v>
      </c>
      <c r="AR53" s="181"/>
      <c r="AS53" s="128" t="s">
        <v>590</v>
      </c>
      <c r="AT53" s="175"/>
      <c r="AU53" s="130" t="s">
        <v>595</v>
      </c>
      <c r="AV53" s="180"/>
      <c r="AW53" s="130" t="s">
        <v>589</v>
      </c>
      <c r="AX53" s="181"/>
      <c r="AY53" s="128" t="s">
        <v>590</v>
      </c>
      <c r="AZ53" s="175"/>
      <c r="BA53" s="130" t="s">
        <v>595</v>
      </c>
      <c r="BB53" s="180"/>
      <c r="BC53" s="130" t="s">
        <v>595</v>
      </c>
      <c r="BD53" s="181"/>
      <c r="BE53" s="131"/>
      <c r="BF53" s="1" t="s">
        <v>503</v>
      </c>
      <c r="BG53" s="4" t="s">
        <v>18</v>
      </c>
      <c r="BH53" s="4" t="s">
        <v>18</v>
      </c>
      <c r="BI53" s="114"/>
      <c r="BJ53" s="71"/>
      <c r="BK53" s="31"/>
      <c r="BL53" s="31"/>
      <c r="BM53" s="31"/>
      <c r="BN53" s="115" t="s">
        <v>371</v>
      </c>
      <c r="BO53" s="115" t="s">
        <v>371</v>
      </c>
      <c r="BP53" s="115" t="s">
        <v>371</v>
      </c>
    </row>
    <row r="54" spans="1:245" ht="27" hidden="1">
      <c r="A54" s="204">
        <v>39</v>
      </c>
      <c r="B54" s="204">
        <f>B53+1</f>
        <v>39</v>
      </c>
      <c r="C54" s="107" t="s">
        <v>678</v>
      </c>
      <c r="D54" s="108" t="s">
        <v>435</v>
      </c>
      <c r="E54" s="108" t="s">
        <v>63</v>
      </c>
      <c r="F54" s="2">
        <v>13686000</v>
      </c>
      <c r="G54" s="2">
        <v>0</v>
      </c>
      <c r="H54" s="2">
        <f t="shared" si="29"/>
        <v>13686000</v>
      </c>
      <c r="I54" s="3">
        <f t="shared" si="30"/>
        <v>13.7</v>
      </c>
      <c r="J54" s="3"/>
      <c r="K54" s="3"/>
      <c r="L54" s="3"/>
      <c r="M54" s="3"/>
      <c r="N54" s="3"/>
      <c r="O54" s="119">
        <f t="shared" si="31"/>
        <v>13686000</v>
      </c>
      <c r="P54" s="3"/>
      <c r="Q54" s="142">
        <f t="shared" si="20"/>
        <v>13686000</v>
      </c>
      <c r="R54" s="142">
        <f t="shared" si="32"/>
        <v>13.7</v>
      </c>
      <c r="S54" s="77">
        <f t="shared" si="32"/>
        <v>0</v>
      </c>
      <c r="T54" s="109"/>
      <c r="U54" s="109"/>
      <c r="V54" s="109"/>
      <c r="W54" s="3">
        <v>12852000</v>
      </c>
      <c r="X54" s="3"/>
      <c r="Y54" s="77">
        <f t="shared" si="33"/>
        <v>-12852000</v>
      </c>
      <c r="Z54" s="3">
        <f t="shared" si="34"/>
        <v>12.9</v>
      </c>
      <c r="AA54" s="77">
        <f t="shared" si="34"/>
        <v>0</v>
      </c>
      <c r="AB54" s="119">
        <f t="shared" si="6"/>
        <v>-12.9</v>
      </c>
      <c r="AC54" s="76"/>
      <c r="AD54" s="3">
        <f t="shared" ref="AD54:AD61" si="35">ROUND(AC54/1000000,1)</f>
        <v>0</v>
      </c>
      <c r="AE54" s="109"/>
      <c r="AF54" s="109"/>
      <c r="AG54" s="107"/>
      <c r="AH54" s="107" t="s">
        <v>848</v>
      </c>
      <c r="AI54" s="107" t="s">
        <v>933</v>
      </c>
      <c r="AJ54" s="1" t="s">
        <v>36</v>
      </c>
      <c r="AK54" s="113" t="s">
        <v>1386</v>
      </c>
      <c r="AL54" s="106">
        <v>39</v>
      </c>
      <c r="AM54" s="128" t="s">
        <v>590</v>
      </c>
      <c r="AN54" s="129"/>
      <c r="AO54" s="130" t="s">
        <v>595</v>
      </c>
      <c r="AP54" s="180">
        <v>39</v>
      </c>
      <c r="AQ54" s="130" t="s">
        <v>589</v>
      </c>
      <c r="AR54" s="181"/>
      <c r="AS54" s="128" t="s">
        <v>590</v>
      </c>
      <c r="AT54" s="175"/>
      <c r="AU54" s="130" t="s">
        <v>595</v>
      </c>
      <c r="AV54" s="180"/>
      <c r="AW54" s="130" t="s">
        <v>589</v>
      </c>
      <c r="AX54" s="181"/>
      <c r="AY54" s="128" t="s">
        <v>590</v>
      </c>
      <c r="AZ54" s="175"/>
      <c r="BA54" s="130" t="s">
        <v>595</v>
      </c>
      <c r="BB54" s="180"/>
      <c r="BC54" s="130" t="s">
        <v>595</v>
      </c>
      <c r="BD54" s="181"/>
      <c r="BE54" s="131"/>
      <c r="BF54" s="1" t="s">
        <v>839</v>
      </c>
      <c r="BG54" s="4" t="s">
        <v>18</v>
      </c>
      <c r="BH54" s="4"/>
      <c r="BI54" s="114"/>
      <c r="BJ54" s="71"/>
      <c r="BK54" s="31"/>
      <c r="BL54" s="31"/>
      <c r="BM54" s="31"/>
      <c r="BN54" s="115" t="s">
        <v>495</v>
      </c>
      <c r="BO54" s="115" t="s">
        <v>372</v>
      </c>
      <c r="BP54" s="115" t="s">
        <v>372</v>
      </c>
      <c r="BQ54" s="63"/>
      <c r="BR54" s="63"/>
      <c r="BS54" s="63"/>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row>
    <row r="55" spans="1:245" ht="27" hidden="1">
      <c r="A55" s="204">
        <v>40</v>
      </c>
      <c r="B55" s="204">
        <f t="shared" ref="B55:B61" si="36">B54+1</f>
        <v>40</v>
      </c>
      <c r="C55" s="107" t="s">
        <v>1476</v>
      </c>
      <c r="D55" s="108" t="s">
        <v>72</v>
      </c>
      <c r="E55" s="108" t="s">
        <v>66</v>
      </c>
      <c r="F55" s="2">
        <v>32031000</v>
      </c>
      <c r="G55" s="2">
        <v>0</v>
      </c>
      <c r="H55" s="2">
        <f t="shared" si="29"/>
        <v>32031000</v>
      </c>
      <c r="I55" s="3">
        <f t="shared" si="30"/>
        <v>32</v>
      </c>
      <c r="J55" s="3"/>
      <c r="K55" s="3"/>
      <c r="L55" s="3"/>
      <c r="M55" s="3"/>
      <c r="N55" s="3"/>
      <c r="O55" s="119">
        <f t="shared" si="31"/>
        <v>32031000</v>
      </c>
      <c r="P55" s="3"/>
      <c r="Q55" s="142">
        <f t="shared" si="20"/>
        <v>32031000</v>
      </c>
      <c r="R55" s="142">
        <f t="shared" si="32"/>
        <v>32</v>
      </c>
      <c r="S55" s="77">
        <f t="shared" si="32"/>
        <v>0</v>
      </c>
      <c r="T55" s="109"/>
      <c r="U55" s="109"/>
      <c r="V55" s="109"/>
      <c r="W55" s="3">
        <v>26990000</v>
      </c>
      <c r="X55" s="3"/>
      <c r="Y55" s="77">
        <f t="shared" si="33"/>
        <v>-26990000</v>
      </c>
      <c r="Z55" s="3">
        <f t="shared" si="34"/>
        <v>27</v>
      </c>
      <c r="AA55" s="77">
        <f t="shared" si="34"/>
        <v>0</v>
      </c>
      <c r="AB55" s="119">
        <f t="shared" si="6"/>
        <v>-27</v>
      </c>
      <c r="AC55" s="76"/>
      <c r="AD55" s="3">
        <f t="shared" si="35"/>
        <v>0</v>
      </c>
      <c r="AE55" s="109"/>
      <c r="AF55" s="109"/>
      <c r="AG55" s="107"/>
      <c r="AH55" s="107" t="s">
        <v>848</v>
      </c>
      <c r="AI55" s="107" t="s">
        <v>875</v>
      </c>
      <c r="AJ55" s="1" t="s">
        <v>36</v>
      </c>
      <c r="AK55" s="113" t="s">
        <v>1373</v>
      </c>
      <c r="AL55" s="106">
        <v>40</v>
      </c>
      <c r="AM55" s="128" t="s">
        <v>590</v>
      </c>
      <c r="AN55" s="129"/>
      <c r="AO55" s="130" t="s">
        <v>595</v>
      </c>
      <c r="AP55" s="180">
        <v>40</v>
      </c>
      <c r="AQ55" s="130" t="s">
        <v>589</v>
      </c>
      <c r="AR55" s="181"/>
      <c r="AS55" s="128" t="s">
        <v>590</v>
      </c>
      <c r="AT55" s="175"/>
      <c r="AU55" s="130" t="s">
        <v>595</v>
      </c>
      <c r="AV55" s="180"/>
      <c r="AW55" s="130" t="s">
        <v>589</v>
      </c>
      <c r="AX55" s="181"/>
      <c r="AY55" s="128" t="s">
        <v>590</v>
      </c>
      <c r="AZ55" s="175"/>
      <c r="BA55" s="130" t="s">
        <v>595</v>
      </c>
      <c r="BB55" s="180"/>
      <c r="BC55" s="130" t="s">
        <v>595</v>
      </c>
      <c r="BD55" s="181"/>
      <c r="BE55" s="131"/>
      <c r="BF55" s="1" t="s">
        <v>1326</v>
      </c>
      <c r="BG55" s="4" t="s">
        <v>18</v>
      </c>
      <c r="BH55" s="4"/>
      <c r="BI55" s="114"/>
      <c r="BJ55" s="71"/>
      <c r="BK55" s="31"/>
      <c r="BL55" s="31"/>
      <c r="BM55" s="31"/>
      <c r="BN55" s="115" t="s">
        <v>379</v>
      </c>
      <c r="BO55" s="115" t="s">
        <v>379</v>
      </c>
      <c r="BP55" s="115" t="s">
        <v>379</v>
      </c>
      <c r="BQ55" s="63"/>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row>
    <row r="56" spans="1:245" ht="27" hidden="1">
      <c r="A56" s="204">
        <v>41</v>
      </c>
      <c r="B56" s="204">
        <f t="shared" si="36"/>
        <v>41</v>
      </c>
      <c r="C56" s="107" t="s">
        <v>586</v>
      </c>
      <c r="D56" s="108" t="s">
        <v>72</v>
      </c>
      <c r="E56" s="108" t="s">
        <v>66</v>
      </c>
      <c r="F56" s="2">
        <v>25052000</v>
      </c>
      <c r="G56" s="2">
        <v>0</v>
      </c>
      <c r="H56" s="2">
        <f t="shared" si="29"/>
        <v>25052000</v>
      </c>
      <c r="I56" s="3">
        <f t="shared" si="30"/>
        <v>25.1</v>
      </c>
      <c r="J56" s="3"/>
      <c r="K56" s="3"/>
      <c r="L56" s="3"/>
      <c r="M56" s="3"/>
      <c r="N56" s="3"/>
      <c r="O56" s="119">
        <f t="shared" si="31"/>
        <v>25052000</v>
      </c>
      <c r="P56" s="3"/>
      <c r="Q56" s="142">
        <f t="shared" si="20"/>
        <v>25052000</v>
      </c>
      <c r="R56" s="142">
        <f t="shared" si="32"/>
        <v>25.1</v>
      </c>
      <c r="S56" s="77">
        <f t="shared" si="32"/>
        <v>0</v>
      </c>
      <c r="T56" s="109"/>
      <c r="U56" s="109"/>
      <c r="V56" s="109"/>
      <c r="W56" s="3">
        <v>20940000</v>
      </c>
      <c r="X56" s="3"/>
      <c r="Y56" s="77">
        <f t="shared" si="33"/>
        <v>-20940000</v>
      </c>
      <c r="Z56" s="3">
        <f t="shared" si="34"/>
        <v>20.9</v>
      </c>
      <c r="AA56" s="77">
        <f t="shared" si="34"/>
        <v>0</v>
      </c>
      <c r="AB56" s="119">
        <f t="shared" si="6"/>
        <v>-20.9</v>
      </c>
      <c r="AC56" s="76"/>
      <c r="AD56" s="3">
        <f t="shared" si="35"/>
        <v>0</v>
      </c>
      <c r="AE56" s="109"/>
      <c r="AF56" s="109"/>
      <c r="AG56" s="107"/>
      <c r="AH56" s="107" t="s">
        <v>847</v>
      </c>
      <c r="AI56" s="107" t="s">
        <v>875</v>
      </c>
      <c r="AJ56" s="1" t="s">
        <v>36</v>
      </c>
      <c r="AK56" s="113" t="s">
        <v>1373</v>
      </c>
      <c r="AL56" s="106">
        <v>41</v>
      </c>
      <c r="AM56" s="128" t="s">
        <v>590</v>
      </c>
      <c r="AN56" s="129"/>
      <c r="AO56" s="130" t="s">
        <v>595</v>
      </c>
      <c r="AP56" s="180">
        <v>41</v>
      </c>
      <c r="AQ56" s="130" t="s">
        <v>589</v>
      </c>
      <c r="AR56" s="181"/>
      <c r="AS56" s="128" t="s">
        <v>590</v>
      </c>
      <c r="AT56" s="175"/>
      <c r="AU56" s="130" t="s">
        <v>595</v>
      </c>
      <c r="AV56" s="180"/>
      <c r="AW56" s="130" t="s">
        <v>589</v>
      </c>
      <c r="AX56" s="181"/>
      <c r="AY56" s="128" t="s">
        <v>590</v>
      </c>
      <c r="AZ56" s="175"/>
      <c r="BA56" s="130" t="s">
        <v>595</v>
      </c>
      <c r="BB56" s="180"/>
      <c r="BC56" s="130" t="s">
        <v>595</v>
      </c>
      <c r="BD56" s="181"/>
      <c r="BE56" s="131"/>
      <c r="BF56" s="1" t="s">
        <v>839</v>
      </c>
      <c r="BG56" s="4" t="s">
        <v>18</v>
      </c>
      <c r="BH56" s="4"/>
      <c r="BI56" s="114"/>
      <c r="BJ56" s="71"/>
      <c r="BK56" s="31"/>
      <c r="BL56" s="31"/>
      <c r="BM56" s="31"/>
      <c r="BN56" s="115" t="s">
        <v>379</v>
      </c>
      <c r="BO56" s="115" t="s">
        <v>379</v>
      </c>
      <c r="BP56" s="115" t="s">
        <v>379</v>
      </c>
      <c r="BQ56" s="63"/>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s="60"/>
      <c r="FH56" s="60"/>
      <c r="FI56" s="60"/>
      <c r="FJ56" s="60"/>
      <c r="FK56" s="60"/>
      <c r="FL56" s="60"/>
      <c r="FM56" s="60"/>
      <c r="FN56" s="60"/>
      <c r="FO56" s="60"/>
      <c r="FP56" s="60"/>
      <c r="FQ56" s="60"/>
      <c r="FR56" s="60"/>
      <c r="FS56" s="60"/>
      <c r="FT56" s="60"/>
      <c r="FU56" s="60"/>
      <c r="FV56" s="60"/>
      <c r="FW56" s="60"/>
      <c r="FX56" s="60"/>
      <c r="FY56" s="60"/>
      <c r="FZ56" s="60"/>
      <c r="GA56" s="60"/>
      <c r="GB56" s="60"/>
      <c r="GC56" s="60"/>
      <c r="GD56" s="60"/>
      <c r="GE56" s="60"/>
      <c r="GF56" s="60"/>
      <c r="GG56" s="60"/>
      <c r="GH56" s="60"/>
      <c r="GI56" s="60"/>
      <c r="GJ56" s="60"/>
      <c r="GK56" s="60"/>
      <c r="GL56" s="60"/>
      <c r="GM56" s="60"/>
      <c r="GN56" s="60"/>
      <c r="GO56" s="60"/>
      <c r="GP56" s="60"/>
      <c r="GQ56" s="60"/>
      <c r="GR56" s="60"/>
      <c r="GS56" s="60"/>
      <c r="GT56" s="60"/>
      <c r="GU56" s="60"/>
      <c r="GV56" s="60"/>
      <c r="GW56" s="60"/>
      <c r="GX56" s="60"/>
      <c r="GY56" s="60"/>
      <c r="GZ56" s="60"/>
      <c r="HA56" s="60"/>
      <c r="HB56" s="60"/>
      <c r="HC56" s="60"/>
      <c r="HD56" s="60"/>
      <c r="HE56" s="60"/>
      <c r="HF56" s="60"/>
      <c r="HG56" s="60"/>
      <c r="HH56" s="60"/>
      <c r="HI56" s="60"/>
      <c r="HJ56" s="60"/>
      <c r="HK56" s="60"/>
      <c r="HL56" s="60"/>
      <c r="HM56" s="60"/>
      <c r="HN56" s="60"/>
      <c r="HO56" s="60"/>
      <c r="HP56" s="60"/>
      <c r="HQ56" s="60"/>
      <c r="HR56" s="60"/>
      <c r="HS56" s="60"/>
      <c r="HT56" s="60"/>
      <c r="HU56" s="60"/>
      <c r="HV56" s="60"/>
      <c r="HW56" s="60"/>
      <c r="HX56" s="60"/>
      <c r="HY56" s="60"/>
      <c r="HZ56" s="60"/>
      <c r="IA56" s="60"/>
      <c r="IB56" s="60"/>
      <c r="IC56" s="60"/>
      <c r="ID56" s="60"/>
      <c r="IE56" s="60"/>
      <c r="IF56" s="60"/>
      <c r="IG56" s="60"/>
      <c r="IH56" s="60"/>
      <c r="II56" s="60"/>
      <c r="IJ56" s="60"/>
      <c r="IK56" s="60"/>
    </row>
    <row r="57" spans="1:245" ht="27" hidden="1">
      <c r="A57" s="204" t="s">
        <v>1136</v>
      </c>
      <c r="B57" s="204">
        <f t="shared" si="36"/>
        <v>42</v>
      </c>
      <c r="C57" s="107" t="s">
        <v>794</v>
      </c>
      <c r="D57" s="108" t="s">
        <v>1299</v>
      </c>
      <c r="E57" s="108" t="s">
        <v>1301</v>
      </c>
      <c r="F57" s="2">
        <v>8778000</v>
      </c>
      <c r="G57" s="2">
        <v>0</v>
      </c>
      <c r="H57" s="2">
        <f t="shared" si="29"/>
        <v>8778000</v>
      </c>
      <c r="I57" s="3">
        <f t="shared" si="30"/>
        <v>8.8000000000000007</v>
      </c>
      <c r="J57" s="3"/>
      <c r="K57" s="3"/>
      <c r="L57" s="3"/>
      <c r="M57" s="3"/>
      <c r="N57" s="3"/>
      <c r="O57" s="119">
        <f>H57+SUM(J57:N57)</f>
        <v>8778000</v>
      </c>
      <c r="P57" s="3"/>
      <c r="Q57" s="142">
        <f>O57-P57</f>
        <v>8778000</v>
      </c>
      <c r="R57" s="142">
        <f t="shared" si="32"/>
        <v>8.8000000000000007</v>
      </c>
      <c r="S57" s="77">
        <f t="shared" si="32"/>
        <v>0</v>
      </c>
      <c r="T57" s="109"/>
      <c r="U57" s="109"/>
      <c r="V57" s="109"/>
      <c r="W57" s="3">
        <v>6721000</v>
      </c>
      <c r="X57" s="3"/>
      <c r="Y57" s="77">
        <f t="shared" si="33"/>
        <v>-6721000</v>
      </c>
      <c r="Z57" s="3">
        <f t="shared" si="34"/>
        <v>6.7</v>
      </c>
      <c r="AA57" s="77">
        <f t="shared" si="34"/>
        <v>0</v>
      </c>
      <c r="AB57" s="119">
        <f>AA57-Z57</f>
        <v>-6.7</v>
      </c>
      <c r="AC57" s="76"/>
      <c r="AD57" s="3">
        <f t="shared" si="35"/>
        <v>0</v>
      </c>
      <c r="AE57" s="109"/>
      <c r="AF57" s="109"/>
      <c r="AG57" s="107"/>
      <c r="AH57" s="107" t="s">
        <v>845</v>
      </c>
      <c r="AI57" s="107" t="s">
        <v>933</v>
      </c>
      <c r="AJ57" s="1" t="s">
        <v>1</v>
      </c>
      <c r="AK57" s="113" t="s">
        <v>1030</v>
      </c>
      <c r="AL57" s="106" t="s">
        <v>1136</v>
      </c>
      <c r="AM57" s="132" t="s">
        <v>590</v>
      </c>
      <c r="AN57" s="132" t="s">
        <v>1039</v>
      </c>
      <c r="AO57" s="130" t="s">
        <v>923</v>
      </c>
      <c r="AP57" s="180">
        <v>5</v>
      </c>
      <c r="AQ57" s="130" t="s">
        <v>923</v>
      </c>
      <c r="AR57" s="181"/>
      <c r="AS57" s="128" t="s">
        <v>590</v>
      </c>
      <c r="AT57" s="175"/>
      <c r="AU57" s="130" t="s">
        <v>923</v>
      </c>
      <c r="AV57" s="180"/>
      <c r="AW57" s="130" t="s">
        <v>923</v>
      </c>
      <c r="AX57" s="181"/>
      <c r="AY57" s="128" t="s">
        <v>590</v>
      </c>
      <c r="AZ57" s="175"/>
      <c r="BA57" s="130" t="s">
        <v>923</v>
      </c>
      <c r="BB57" s="180"/>
      <c r="BC57" s="130" t="s">
        <v>923</v>
      </c>
      <c r="BD57" s="181"/>
      <c r="BE57" s="131"/>
      <c r="BF57" s="1" t="s">
        <v>434</v>
      </c>
      <c r="BG57" s="4"/>
      <c r="BH57" s="4"/>
      <c r="BI57" s="114"/>
      <c r="BJ57" s="71"/>
      <c r="BK57" s="31"/>
      <c r="BL57" s="31"/>
      <c r="BM57" s="31"/>
      <c r="BN57" s="115"/>
      <c r="BO57" s="115"/>
      <c r="BP57" s="115"/>
      <c r="BQ57" s="63"/>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row>
    <row r="58" spans="1:245" s="63" customFormat="1" ht="67.5">
      <c r="A58" s="204">
        <v>43</v>
      </c>
      <c r="B58" s="204">
        <f t="shared" si="36"/>
        <v>43</v>
      </c>
      <c r="C58" s="107" t="s">
        <v>1112</v>
      </c>
      <c r="D58" s="108" t="s">
        <v>80</v>
      </c>
      <c r="E58" s="108" t="s">
        <v>66</v>
      </c>
      <c r="F58" s="2">
        <v>0</v>
      </c>
      <c r="G58" s="2">
        <f>4454000+10313856000</f>
        <v>10318310000</v>
      </c>
      <c r="H58" s="2">
        <f t="shared" si="29"/>
        <v>10318310000</v>
      </c>
      <c r="I58" s="3">
        <f t="shared" si="30"/>
        <v>10318.299999999999</v>
      </c>
      <c r="J58" s="3"/>
      <c r="K58" s="3"/>
      <c r="L58" s="3"/>
      <c r="M58" s="3"/>
      <c r="N58" s="3"/>
      <c r="O58" s="119">
        <f>H58+SUM(J58:N58)</f>
        <v>10318310000</v>
      </c>
      <c r="P58" s="3"/>
      <c r="Q58" s="142">
        <f t="shared" si="20"/>
        <v>10318310000</v>
      </c>
      <c r="R58" s="142">
        <f t="shared" si="32"/>
        <v>10318.299999999999</v>
      </c>
      <c r="S58" s="77">
        <f t="shared" si="32"/>
        <v>0</v>
      </c>
      <c r="T58" s="109"/>
      <c r="U58" s="109"/>
      <c r="V58" s="109"/>
      <c r="W58" s="3">
        <v>0</v>
      </c>
      <c r="X58" s="3"/>
      <c r="Y58" s="77">
        <f t="shared" si="33"/>
        <v>0</v>
      </c>
      <c r="Z58" s="3">
        <f t="shared" si="34"/>
        <v>0</v>
      </c>
      <c r="AA58" s="77">
        <f t="shared" si="34"/>
        <v>0</v>
      </c>
      <c r="AB58" s="119">
        <f t="shared" si="6"/>
        <v>0</v>
      </c>
      <c r="AC58" s="76"/>
      <c r="AD58" s="3">
        <f t="shared" si="35"/>
        <v>0</v>
      </c>
      <c r="AE58" s="109"/>
      <c r="AF58" s="109"/>
      <c r="AG58" s="107"/>
      <c r="AH58" s="107" t="s">
        <v>1057</v>
      </c>
      <c r="AI58" s="107" t="s">
        <v>875</v>
      </c>
      <c r="AJ58" s="1" t="s">
        <v>36</v>
      </c>
      <c r="AK58" s="113" t="s">
        <v>1419</v>
      </c>
      <c r="AL58" s="106">
        <v>43</v>
      </c>
      <c r="AM58" s="132" t="s">
        <v>590</v>
      </c>
      <c r="AN58" s="129"/>
      <c r="AO58" s="130" t="s">
        <v>495</v>
      </c>
      <c r="AP58" s="180">
        <v>43</v>
      </c>
      <c r="AQ58" s="130" t="s">
        <v>1062</v>
      </c>
      <c r="AR58" s="181"/>
      <c r="AS58" s="128" t="s">
        <v>590</v>
      </c>
      <c r="AT58" s="175"/>
      <c r="AU58" s="130" t="s">
        <v>595</v>
      </c>
      <c r="AV58" s="180"/>
      <c r="AW58" s="130" t="s">
        <v>595</v>
      </c>
      <c r="AX58" s="181"/>
      <c r="AY58" s="128" t="s">
        <v>590</v>
      </c>
      <c r="AZ58" s="175"/>
      <c r="BA58" s="130" t="s">
        <v>595</v>
      </c>
      <c r="BB58" s="180"/>
      <c r="BC58" s="130" t="s">
        <v>1062</v>
      </c>
      <c r="BD58" s="181"/>
      <c r="BE58" s="131"/>
      <c r="BF58" s="1" t="s">
        <v>83</v>
      </c>
      <c r="BG58" s="4"/>
      <c r="BH58" s="4" t="s">
        <v>18</v>
      </c>
      <c r="BI58" s="114"/>
      <c r="BJ58" s="31" t="s">
        <v>1390</v>
      </c>
      <c r="BK58" s="31"/>
      <c r="BL58" s="31" t="s">
        <v>1511</v>
      </c>
      <c r="BM58" s="31"/>
      <c r="BN58" s="120" t="s">
        <v>533</v>
      </c>
      <c r="BO58" s="120" t="s">
        <v>534</v>
      </c>
      <c r="BP58" s="120" t="s">
        <v>534</v>
      </c>
    </row>
    <row r="59" spans="1:245" ht="33.75">
      <c r="A59" s="204">
        <v>44</v>
      </c>
      <c r="B59" s="204">
        <f t="shared" si="36"/>
        <v>44</v>
      </c>
      <c r="C59" s="107" t="s">
        <v>104</v>
      </c>
      <c r="D59" s="108" t="s">
        <v>94</v>
      </c>
      <c r="E59" s="108" t="s">
        <v>66</v>
      </c>
      <c r="F59" s="2">
        <v>8657656000</v>
      </c>
      <c r="G59" s="2">
        <v>0</v>
      </c>
      <c r="H59" s="2">
        <f t="shared" si="29"/>
        <v>8657656000</v>
      </c>
      <c r="I59" s="3">
        <f t="shared" si="30"/>
        <v>8657.7000000000007</v>
      </c>
      <c r="J59" s="3"/>
      <c r="K59" s="3"/>
      <c r="L59" s="3"/>
      <c r="M59" s="3"/>
      <c r="N59" s="3"/>
      <c r="O59" s="119">
        <f t="shared" si="31"/>
        <v>8657656000</v>
      </c>
      <c r="P59" s="3"/>
      <c r="Q59" s="142">
        <f t="shared" si="20"/>
        <v>8657656000</v>
      </c>
      <c r="R59" s="142">
        <f t="shared" si="32"/>
        <v>8657.7000000000007</v>
      </c>
      <c r="S59" s="77">
        <f t="shared" si="32"/>
        <v>0</v>
      </c>
      <c r="T59" s="109"/>
      <c r="U59" s="109"/>
      <c r="V59" s="109"/>
      <c r="W59" s="3">
        <v>8571079000</v>
      </c>
      <c r="X59" s="3"/>
      <c r="Y59" s="77">
        <f t="shared" si="33"/>
        <v>-8571079000</v>
      </c>
      <c r="Z59" s="3">
        <f t="shared" si="34"/>
        <v>8571.1</v>
      </c>
      <c r="AA59" s="77">
        <f t="shared" si="34"/>
        <v>0</v>
      </c>
      <c r="AB59" s="119">
        <f t="shared" si="6"/>
        <v>-8571.1</v>
      </c>
      <c r="AC59" s="76"/>
      <c r="AD59" s="3">
        <f t="shared" si="35"/>
        <v>0</v>
      </c>
      <c r="AE59" s="109"/>
      <c r="AF59" s="109"/>
      <c r="AG59" s="107"/>
      <c r="AH59" s="107" t="s">
        <v>1057</v>
      </c>
      <c r="AI59" s="107" t="s">
        <v>933</v>
      </c>
      <c r="AJ59" s="1" t="s">
        <v>36</v>
      </c>
      <c r="AK59" s="113" t="s">
        <v>957</v>
      </c>
      <c r="AL59" s="106">
        <v>44</v>
      </c>
      <c r="AM59" s="132" t="s">
        <v>590</v>
      </c>
      <c r="AN59" s="129"/>
      <c r="AO59" s="130" t="s">
        <v>1062</v>
      </c>
      <c r="AP59" s="180">
        <v>44</v>
      </c>
      <c r="AQ59" s="130" t="s">
        <v>1062</v>
      </c>
      <c r="AR59" s="181"/>
      <c r="AS59" s="128" t="s">
        <v>590</v>
      </c>
      <c r="AT59" s="175"/>
      <c r="AU59" s="130" t="s">
        <v>495</v>
      </c>
      <c r="AV59" s="180"/>
      <c r="AW59" s="130" t="s">
        <v>595</v>
      </c>
      <c r="AX59" s="181"/>
      <c r="AY59" s="128" t="s">
        <v>590</v>
      </c>
      <c r="AZ59" s="175"/>
      <c r="BA59" s="130" t="s">
        <v>1062</v>
      </c>
      <c r="BB59" s="180"/>
      <c r="BC59" s="130" t="s">
        <v>595</v>
      </c>
      <c r="BD59" s="181"/>
      <c r="BE59" s="131"/>
      <c r="BF59" s="1" t="s">
        <v>503</v>
      </c>
      <c r="BG59" s="4"/>
      <c r="BH59" s="4"/>
      <c r="BI59" s="114"/>
      <c r="BJ59" s="71"/>
      <c r="BK59" s="31"/>
      <c r="BL59" s="31"/>
      <c r="BM59" s="31"/>
      <c r="BN59" s="115" t="s">
        <v>379</v>
      </c>
      <c r="BO59" s="115" t="s">
        <v>379</v>
      </c>
      <c r="BP59" s="115" t="s">
        <v>379</v>
      </c>
      <c r="BQ59" s="63"/>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row>
    <row r="60" spans="1:245" ht="33.75">
      <c r="A60" s="204">
        <v>45</v>
      </c>
      <c r="B60" s="204">
        <f t="shared" si="36"/>
        <v>45</v>
      </c>
      <c r="C60" s="107" t="s">
        <v>105</v>
      </c>
      <c r="D60" s="108" t="s">
        <v>94</v>
      </c>
      <c r="E60" s="108" t="s">
        <v>66</v>
      </c>
      <c r="F60" s="2">
        <v>0</v>
      </c>
      <c r="G60" s="2">
        <v>857760000</v>
      </c>
      <c r="H60" s="2">
        <f t="shared" si="29"/>
        <v>857760000</v>
      </c>
      <c r="I60" s="3">
        <f t="shared" si="30"/>
        <v>857.8</v>
      </c>
      <c r="J60" s="3"/>
      <c r="K60" s="3"/>
      <c r="L60" s="3"/>
      <c r="M60" s="3"/>
      <c r="N60" s="3"/>
      <c r="O60" s="119">
        <f t="shared" si="31"/>
        <v>857760000</v>
      </c>
      <c r="P60" s="3"/>
      <c r="Q60" s="142">
        <f t="shared" si="20"/>
        <v>857760000</v>
      </c>
      <c r="R60" s="142">
        <f t="shared" si="32"/>
        <v>857.8</v>
      </c>
      <c r="S60" s="77">
        <f t="shared" si="32"/>
        <v>0</v>
      </c>
      <c r="T60" s="109"/>
      <c r="U60" s="109"/>
      <c r="V60" s="109"/>
      <c r="W60" s="3">
        <v>0</v>
      </c>
      <c r="X60" s="3"/>
      <c r="Y60" s="77">
        <f t="shared" si="33"/>
        <v>0</v>
      </c>
      <c r="Z60" s="3">
        <f t="shared" si="34"/>
        <v>0</v>
      </c>
      <c r="AA60" s="77">
        <f t="shared" si="34"/>
        <v>0</v>
      </c>
      <c r="AB60" s="119">
        <f t="shared" si="6"/>
        <v>0</v>
      </c>
      <c r="AC60" s="76"/>
      <c r="AD60" s="3">
        <f t="shared" si="35"/>
        <v>0</v>
      </c>
      <c r="AE60" s="109"/>
      <c r="AF60" s="109"/>
      <c r="AG60" s="107"/>
      <c r="AH60" s="107" t="s">
        <v>1063</v>
      </c>
      <c r="AI60" s="107" t="s">
        <v>933</v>
      </c>
      <c r="AJ60" s="1" t="s">
        <v>36</v>
      </c>
      <c r="AK60" s="113" t="s">
        <v>958</v>
      </c>
      <c r="AL60" s="106">
        <v>45</v>
      </c>
      <c r="AM60" s="132" t="s">
        <v>590</v>
      </c>
      <c r="AN60" s="129"/>
      <c r="AO60" s="130" t="s">
        <v>595</v>
      </c>
      <c r="AP60" s="180">
        <v>45</v>
      </c>
      <c r="AQ60" s="130" t="s">
        <v>1062</v>
      </c>
      <c r="AR60" s="181"/>
      <c r="AS60" s="128" t="s">
        <v>590</v>
      </c>
      <c r="AT60" s="175"/>
      <c r="AU60" s="130" t="s">
        <v>1062</v>
      </c>
      <c r="AV60" s="180"/>
      <c r="AW60" s="130" t="s">
        <v>595</v>
      </c>
      <c r="AX60" s="181"/>
      <c r="AY60" s="128" t="s">
        <v>590</v>
      </c>
      <c r="AZ60" s="175"/>
      <c r="BA60" s="130" t="s">
        <v>595</v>
      </c>
      <c r="BB60" s="180"/>
      <c r="BC60" s="130" t="s">
        <v>1062</v>
      </c>
      <c r="BD60" s="181"/>
      <c r="BE60" s="131"/>
      <c r="BF60" s="1" t="s">
        <v>503</v>
      </c>
      <c r="BG60" s="4"/>
      <c r="BH60" s="4" t="s">
        <v>18</v>
      </c>
      <c r="BI60" s="114"/>
      <c r="BJ60" s="71"/>
      <c r="BK60" s="31"/>
      <c r="BL60" s="31"/>
      <c r="BM60" s="31"/>
      <c r="BN60" s="115" t="s">
        <v>379</v>
      </c>
      <c r="BO60" s="115" t="s">
        <v>379</v>
      </c>
      <c r="BP60" s="115" t="s">
        <v>379</v>
      </c>
      <c r="BQ60" s="63"/>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row>
    <row r="61" spans="1:245" s="63" customFormat="1" ht="27" hidden="1">
      <c r="A61" s="204">
        <v>46</v>
      </c>
      <c r="B61" s="204">
        <f t="shared" si="36"/>
        <v>46</v>
      </c>
      <c r="C61" s="107" t="s">
        <v>349</v>
      </c>
      <c r="D61" s="108" t="s">
        <v>64</v>
      </c>
      <c r="E61" s="108" t="s">
        <v>66</v>
      </c>
      <c r="F61" s="2">
        <v>38862000</v>
      </c>
      <c r="G61" s="2">
        <v>0</v>
      </c>
      <c r="H61" s="2">
        <f t="shared" si="29"/>
        <v>38862000</v>
      </c>
      <c r="I61" s="3">
        <f t="shared" si="30"/>
        <v>38.9</v>
      </c>
      <c r="J61" s="3"/>
      <c r="K61" s="3"/>
      <c r="L61" s="3"/>
      <c r="M61" s="3"/>
      <c r="N61" s="3"/>
      <c r="O61" s="119">
        <f>H61+SUM(J61:N61)</f>
        <v>38862000</v>
      </c>
      <c r="P61" s="3"/>
      <c r="Q61" s="142">
        <f t="shared" si="20"/>
        <v>38862000</v>
      </c>
      <c r="R61" s="142">
        <f t="shared" si="32"/>
        <v>38.9</v>
      </c>
      <c r="S61" s="77">
        <f t="shared" si="32"/>
        <v>0</v>
      </c>
      <c r="T61" s="109"/>
      <c r="U61" s="109"/>
      <c r="V61" s="109"/>
      <c r="W61" s="3">
        <v>34164000</v>
      </c>
      <c r="X61" s="3"/>
      <c r="Y61" s="77">
        <f t="shared" si="33"/>
        <v>-34164000</v>
      </c>
      <c r="Z61" s="3">
        <f t="shared" si="34"/>
        <v>34.200000000000003</v>
      </c>
      <c r="AA61" s="77">
        <f t="shared" si="34"/>
        <v>0</v>
      </c>
      <c r="AB61" s="119">
        <f t="shared" si="6"/>
        <v>-34.200000000000003</v>
      </c>
      <c r="AC61" s="76"/>
      <c r="AD61" s="3">
        <f t="shared" si="35"/>
        <v>0</v>
      </c>
      <c r="AE61" s="109"/>
      <c r="AF61" s="109"/>
      <c r="AG61" s="107"/>
      <c r="AH61" s="107" t="s">
        <v>30</v>
      </c>
      <c r="AI61" s="107" t="s">
        <v>607</v>
      </c>
      <c r="AJ61" s="1" t="s">
        <v>36</v>
      </c>
      <c r="AK61" s="113" t="s">
        <v>959</v>
      </c>
      <c r="AL61" s="106">
        <v>46</v>
      </c>
      <c r="AM61" s="132" t="s">
        <v>590</v>
      </c>
      <c r="AN61" s="129"/>
      <c r="AO61" s="130" t="s">
        <v>1062</v>
      </c>
      <c r="AP61" s="180">
        <v>46</v>
      </c>
      <c r="AQ61" s="130" t="s">
        <v>1062</v>
      </c>
      <c r="AR61" s="181"/>
      <c r="AS61" s="128" t="s">
        <v>590</v>
      </c>
      <c r="AT61" s="175"/>
      <c r="AU61" s="130" t="s">
        <v>595</v>
      </c>
      <c r="AV61" s="180"/>
      <c r="AW61" s="130" t="s">
        <v>595</v>
      </c>
      <c r="AX61" s="181"/>
      <c r="AY61" s="128" t="s">
        <v>590</v>
      </c>
      <c r="AZ61" s="175"/>
      <c r="BA61" s="130" t="s">
        <v>595</v>
      </c>
      <c r="BB61" s="180"/>
      <c r="BC61" s="130" t="s">
        <v>595</v>
      </c>
      <c r="BD61" s="181"/>
      <c r="BE61" s="131"/>
      <c r="BF61" s="1" t="s">
        <v>84</v>
      </c>
      <c r="BG61" s="4"/>
      <c r="BH61" s="4"/>
      <c r="BI61" s="114"/>
      <c r="BJ61" s="71"/>
      <c r="BK61" s="31"/>
      <c r="BL61" s="31"/>
      <c r="BM61" s="31"/>
      <c r="BN61" s="115" t="s">
        <v>519</v>
      </c>
      <c r="BO61" s="115" t="s">
        <v>378</v>
      </c>
      <c r="BP61" s="115" t="s">
        <v>378</v>
      </c>
    </row>
    <row r="62" spans="1:245" s="314" customFormat="1" hidden="1">
      <c r="A62" s="315"/>
      <c r="B62" s="315"/>
      <c r="C62" s="316" t="s">
        <v>1042</v>
      </c>
      <c r="D62" s="317"/>
      <c r="E62" s="317"/>
      <c r="F62" s="318"/>
      <c r="G62" s="318"/>
      <c r="H62" s="318"/>
      <c r="I62" s="319"/>
      <c r="J62" s="319"/>
      <c r="K62" s="319"/>
      <c r="L62" s="319"/>
      <c r="M62" s="319"/>
      <c r="N62" s="319"/>
      <c r="O62" s="319"/>
      <c r="P62" s="321"/>
      <c r="Q62" s="321"/>
      <c r="R62" s="321"/>
      <c r="S62" s="319"/>
      <c r="T62" s="319"/>
      <c r="U62" s="322"/>
      <c r="V62" s="323"/>
      <c r="W62" s="319"/>
      <c r="X62" s="321"/>
      <c r="Y62" s="319"/>
      <c r="Z62" s="320"/>
      <c r="AA62" s="319"/>
      <c r="AB62" s="324"/>
      <c r="AC62" s="319"/>
      <c r="AD62" s="319"/>
      <c r="AE62" s="317"/>
      <c r="AF62" s="325"/>
      <c r="AG62" s="325"/>
      <c r="AH62" s="325"/>
      <c r="AI62" s="325"/>
      <c r="AJ62" s="326"/>
      <c r="AK62" s="327"/>
      <c r="AL62" s="335"/>
      <c r="AM62" s="328"/>
      <c r="AN62" s="328"/>
      <c r="AO62" s="328"/>
      <c r="AP62" s="329" t="s">
        <v>1331</v>
      </c>
      <c r="AQ62" s="328"/>
      <c r="AR62" s="328"/>
      <c r="AS62" s="328"/>
      <c r="AT62" s="330"/>
      <c r="AU62" s="328"/>
      <c r="AV62" s="330"/>
      <c r="AW62" s="328"/>
      <c r="AX62" s="328"/>
      <c r="AY62" s="328"/>
      <c r="AZ62" s="330"/>
      <c r="BA62" s="328"/>
      <c r="BB62" s="330"/>
      <c r="BC62" s="328"/>
      <c r="BD62" s="328"/>
      <c r="BE62" s="328"/>
      <c r="BF62" s="332"/>
      <c r="BG62" s="332"/>
      <c r="BH62" s="332"/>
      <c r="BI62" s="333"/>
      <c r="BJ62" s="309"/>
      <c r="BK62" s="310"/>
      <c r="BL62" s="310"/>
      <c r="BM62" s="310"/>
      <c r="BN62" s="311" t="s">
        <v>375</v>
      </c>
      <c r="BO62" s="311" t="s">
        <v>375</v>
      </c>
      <c r="BP62" s="311" t="s">
        <v>375</v>
      </c>
      <c r="BQ62" s="313"/>
      <c r="BR62" s="313"/>
      <c r="BS62" s="313"/>
    </row>
    <row r="63" spans="1:245" s="63" customFormat="1" ht="33.75" hidden="1">
      <c r="A63" s="204">
        <v>47</v>
      </c>
      <c r="B63" s="204">
        <f>B61+1</f>
        <v>47</v>
      </c>
      <c r="C63" s="107" t="s">
        <v>1061</v>
      </c>
      <c r="D63" s="108" t="s">
        <v>69</v>
      </c>
      <c r="E63" s="108" t="s">
        <v>66</v>
      </c>
      <c r="F63" s="2">
        <v>22585000</v>
      </c>
      <c r="G63" s="2">
        <v>0</v>
      </c>
      <c r="H63" s="2">
        <f t="shared" ref="H63:H72" si="37">F63+G63</f>
        <v>22585000</v>
      </c>
      <c r="I63" s="3">
        <f t="shared" ref="I63:I72" si="38">ROUND(H63/1000000,1)</f>
        <v>22.6</v>
      </c>
      <c r="J63" s="3"/>
      <c r="K63" s="3"/>
      <c r="L63" s="3"/>
      <c r="M63" s="3"/>
      <c r="N63" s="3"/>
      <c r="O63" s="119">
        <f>H63+SUM(J63:N63)</f>
        <v>22585000</v>
      </c>
      <c r="P63" s="3"/>
      <c r="Q63" s="142">
        <f t="shared" si="20"/>
        <v>22585000</v>
      </c>
      <c r="R63" s="142">
        <f t="shared" ref="R63:S72" si="39">ROUND(O63/1000000,1)</f>
        <v>22.6</v>
      </c>
      <c r="S63" s="77">
        <f t="shared" si="39"/>
        <v>0</v>
      </c>
      <c r="T63" s="109"/>
      <c r="U63" s="109"/>
      <c r="V63" s="109"/>
      <c r="W63" s="3">
        <v>20681000</v>
      </c>
      <c r="X63" s="3"/>
      <c r="Y63" s="77">
        <f t="shared" ref="Y63:Y72" si="40">X63-W63</f>
        <v>-20681000</v>
      </c>
      <c r="Z63" s="3">
        <f t="shared" ref="Z63:AA72" si="41">ROUND(W63/1000000,1)</f>
        <v>20.7</v>
      </c>
      <c r="AA63" s="77">
        <f t="shared" si="41"/>
        <v>0</v>
      </c>
      <c r="AB63" s="119">
        <f t="shared" si="6"/>
        <v>-20.7</v>
      </c>
      <c r="AC63" s="76"/>
      <c r="AD63" s="3">
        <f t="shared" ref="AD63:AD72" si="42">ROUND(AC63/1000000,1)</f>
        <v>0</v>
      </c>
      <c r="AE63" s="109"/>
      <c r="AF63" s="109"/>
      <c r="AG63" s="107"/>
      <c r="AH63" s="107" t="s">
        <v>1057</v>
      </c>
      <c r="AI63" s="107" t="s">
        <v>878</v>
      </c>
      <c r="AJ63" s="1" t="s">
        <v>36</v>
      </c>
      <c r="AK63" s="113" t="s">
        <v>1393</v>
      </c>
      <c r="AL63" s="106">
        <v>47</v>
      </c>
      <c r="AM63" s="128" t="s">
        <v>590</v>
      </c>
      <c r="AN63" s="129"/>
      <c r="AO63" s="130" t="s">
        <v>1062</v>
      </c>
      <c r="AP63" s="180">
        <v>47</v>
      </c>
      <c r="AQ63" s="130" t="s">
        <v>595</v>
      </c>
      <c r="AR63" s="181"/>
      <c r="AS63" s="128" t="s">
        <v>590</v>
      </c>
      <c r="AT63" s="175"/>
      <c r="AU63" s="130" t="s">
        <v>595</v>
      </c>
      <c r="AV63" s="180"/>
      <c r="AW63" s="130" t="s">
        <v>595</v>
      </c>
      <c r="AX63" s="181"/>
      <c r="AY63" s="128" t="s">
        <v>590</v>
      </c>
      <c r="AZ63" s="175"/>
      <c r="BA63" s="130" t="s">
        <v>595</v>
      </c>
      <c r="BB63" s="180"/>
      <c r="BC63" s="130" t="s">
        <v>595</v>
      </c>
      <c r="BD63" s="181"/>
      <c r="BE63" s="131"/>
      <c r="BF63" s="1" t="s">
        <v>1326</v>
      </c>
      <c r="BG63" s="4" t="s">
        <v>18</v>
      </c>
      <c r="BH63" s="4"/>
      <c r="BI63" s="114"/>
      <c r="BJ63" s="71"/>
      <c r="BK63" s="31"/>
      <c r="BL63" s="31"/>
      <c r="BM63" s="31" t="s">
        <v>898</v>
      </c>
      <c r="BN63" s="115" t="s">
        <v>370</v>
      </c>
      <c r="BO63" s="115" t="s">
        <v>370</v>
      </c>
      <c r="BP63" s="115" t="s">
        <v>370</v>
      </c>
    </row>
    <row r="64" spans="1:245" s="63" customFormat="1" ht="33.75" hidden="1">
      <c r="A64" s="204">
        <v>48</v>
      </c>
      <c r="B64" s="204">
        <f>B63+1</f>
        <v>48</v>
      </c>
      <c r="C64" s="107" t="s">
        <v>38</v>
      </c>
      <c r="D64" s="108" t="s">
        <v>483</v>
      </c>
      <c r="E64" s="108" t="s">
        <v>302</v>
      </c>
      <c r="F64" s="2">
        <v>32121000</v>
      </c>
      <c r="G64" s="2">
        <v>0</v>
      </c>
      <c r="H64" s="2">
        <f t="shared" si="37"/>
        <v>32121000</v>
      </c>
      <c r="I64" s="3">
        <f t="shared" si="38"/>
        <v>32.1</v>
      </c>
      <c r="J64" s="3"/>
      <c r="K64" s="3"/>
      <c r="L64" s="3"/>
      <c r="M64" s="3"/>
      <c r="N64" s="3"/>
      <c r="O64" s="119">
        <f>H64+SUM(J64:N64)</f>
        <v>32121000</v>
      </c>
      <c r="P64" s="3"/>
      <c r="Q64" s="142">
        <f t="shared" si="20"/>
        <v>32121000</v>
      </c>
      <c r="R64" s="142">
        <f t="shared" si="39"/>
        <v>32.1</v>
      </c>
      <c r="S64" s="77">
        <f t="shared" si="39"/>
        <v>0</v>
      </c>
      <c r="T64" s="109"/>
      <c r="U64" s="109"/>
      <c r="V64" s="109"/>
      <c r="W64" s="3">
        <v>0</v>
      </c>
      <c r="X64" s="3"/>
      <c r="Y64" s="77">
        <f t="shared" si="40"/>
        <v>0</v>
      </c>
      <c r="Z64" s="3">
        <f t="shared" si="41"/>
        <v>0</v>
      </c>
      <c r="AA64" s="77">
        <f t="shared" si="41"/>
        <v>0</v>
      </c>
      <c r="AB64" s="119">
        <f t="shared" si="6"/>
        <v>0</v>
      </c>
      <c r="AC64" s="76"/>
      <c r="AD64" s="3">
        <f t="shared" si="42"/>
        <v>0</v>
      </c>
      <c r="AE64" s="109"/>
      <c r="AF64" s="109"/>
      <c r="AG64" s="107"/>
      <c r="AH64" s="107" t="s">
        <v>845</v>
      </c>
      <c r="AI64" s="107" t="s">
        <v>879</v>
      </c>
      <c r="AJ64" s="1" t="s">
        <v>35</v>
      </c>
      <c r="AK64" s="113" t="s">
        <v>1393</v>
      </c>
      <c r="AL64" s="106">
        <v>48</v>
      </c>
      <c r="AM64" s="128" t="s">
        <v>590</v>
      </c>
      <c r="AN64" s="129"/>
      <c r="AO64" s="130" t="s">
        <v>595</v>
      </c>
      <c r="AP64" s="180">
        <v>48</v>
      </c>
      <c r="AQ64" s="130" t="s">
        <v>589</v>
      </c>
      <c r="AR64" s="181"/>
      <c r="AS64" s="128" t="s">
        <v>590</v>
      </c>
      <c r="AT64" s="175"/>
      <c r="AU64" s="130" t="s">
        <v>595</v>
      </c>
      <c r="AV64" s="180"/>
      <c r="AW64" s="130" t="s">
        <v>589</v>
      </c>
      <c r="AX64" s="181"/>
      <c r="AY64" s="128" t="s">
        <v>590</v>
      </c>
      <c r="AZ64" s="175"/>
      <c r="BA64" s="130" t="s">
        <v>595</v>
      </c>
      <c r="BB64" s="180"/>
      <c r="BC64" s="130" t="s">
        <v>595</v>
      </c>
      <c r="BD64" s="181"/>
      <c r="BE64" s="131"/>
      <c r="BF64" s="1" t="s">
        <v>839</v>
      </c>
      <c r="BG64" s="4" t="s">
        <v>1026</v>
      </c>
      <c r="BH64" s="4"/>
      <c r="BI64" s="114"/>
      <c r="BJ64" s="71"/>
      <c r="BK64" s="31"/>
      <c r="BL64" s="31"/>
      <c r="BM64" s="31"/>
      <c r="BN64" s="115" t="s">
        <v>493</v>
      </c>
      <c r="BO64" s="115" t="s">
        <v>494</v>
      </c>
      <c r="BP64" s="115" t="s">
        <v>494</v>
      </c>
    </row>
    <row r="65" spans="1:245" s="63" customFormat="1" ht="33.75" hidden="1">
      <c r="A65" s="204" t="s">
        <v>1137</v>
      </c>
      <c r="B65" s="204">
        <f t="shared" ref="B65:B72" si="43">B64+1</f>
        <v>49</v>
      </c>
      <c r="C65" s="107" t="s">
        <v>1293</v>
      </c>
      <c r="D65" s="108" t="s">
        <v>1299</v>
      </c>
      <c r="E65" s="108" t="s">
        <v>302</v>
      </c>
      <c r="F65" s="2">
        <v>34221000</v>
      </c>
      <c r="G65" s="2">
        <v>0</v>
      </c>
      <c r="H65" s="2">
        <f t="shared" si="37"/>
        <v>34221000</v>
      </c>
      <c r="I65" s="3">
        <f t="shared" si="38"/>
        <v>34.200000000000003</v>
      </c>
      <c r="J65" s="3"/>
      <c r="K65" s="3"/>
      <c r="L65" s="3"/>
      <c r="M65" s="3"/>
      <c r="N65" s="3"/>
      <c r="O65" s="174">
        <f>H65+SUM(J65:N65)</f>
        <v>34221000</v>
      </c>
      <c r="P65" s="3"/>
      <c r="Q65" s="142"/>
      <c r="R65" s="142">
        <f t="shared" si="39"/>
        <v>34.200000000000003</v>
      </c>
      <c r="S65" s="77">
        <f t="shared" si="39"/>
        <v>0</v>
      </c>
      <c r="T65" s="109"/>
      <c r="U65" s="109"/>
      <c r="V65" s="109"/>
      <c r="W65" s="3">
        <v>28162000</v>
      </c>
      <c r="X65" s="3"/>
      <c r="Y65" s="77">
        <f t="shared" si="40"/>
        <v>-28162000</v>
      </c>
      <c r="Z65" s="3">
        <f t="shared" si="41"/>
        <v>28.2</v>
      </c>
      <c r="AA65" s="77">
        <f t="shared" si="41"/>
        <v>0</v>
      </c>
      <c r="AB65" s="119">
        <f>AA65-Z65</f>
        <v>-28.2</v>
      </c>
      <c r="AC65" s="76"/>
      <c r="AD65" s="3">
        <f t="shared" si="42"/>
        <v>0</v>
      </c>
      <c r="AE65" s="109"/>
      <c r="AF65" s="109"/>
      <c r="AG65" s="107"/>
      <c r="AH65" s="107" t="s">
        <v>845</v>
      </c>
      <c r="AI65" s="107" t="s">
        <v>878</v>
      </c>
      <c r="AJ65" s="1" t="s">
        <v>1</v>
      </c>
      <c r="AK65" s="113" t="s">
        <v>1031</v>
      </c>
      <c r="AL65" s="106" t="s">
        <v>1137</v>
      </c>
      <c r="AM65" s="128" t="s">
        <v>590</v>
      </c>
      <c r="AN65" s="132" t="s">
        <v>1039</v>
      </c>
      <c r="AO65" s="130" t="s">
        <v>923</v>
      </c>
      <c r="AP65" s="180">
        <v>6</v>
      </c>
      <c r="AQ65" s="130" t="s">
        <v>923</v>
      </c>
      <c r="AR65" s="181"/>
      <c r="AS65" s="128" t="s">
        <v>590</v>
      </c>
      <c r="AT65" s="175"/>
      <c r="AU65" s="130" t="s">
        <v>923</v>
      </c>
      <c r="AV65" s="180"/>
      <c r="AW65" s="130" t="s">
        <v>923</v>
      </c>
      <c r="AX65" s="181"/>
      <c r="AY65" s="128" t="s">
        <v>590</v>
      </c>
      <c r="AZ65" s="175"/>
      <c r="BA65" s="130" t="s">
        <v>923</v>
      </c>
      <c r="BB65" s="180"/>
      <c r="BC65" s="130" t="s">
        <v>923</v>
      </c>
      <c r="BD65" s="181"/>
      <c r="BE65" s="131"/>
      <c r="BF65" s="1" t="s">
        <v>434</v>
      </c>
      <c r="BG65" s="4" t="s">
        <v>356</v>
      </c>
      <c r="BH65" s="4"/>
      <c r="BI65" s="114"/>
      <c r="BJ65" s="71"/>
      <c r="BK65" s="31"/>
      <c r="BL65" s="31"/>
      <c r="BM65" s="31"/>
      <c r="BN65" s="115"/>
      <c r="BO65" s="115"/>
      <c r="BP65" s="115"/>
    </row>
    <row r="66" spans="1:245" s="63" customFormat="1" ht="33.75">
      <c r="A66" s="204">
        <v>49</v>
      </c>
      <c r="B66" s="204">
        <f t="shared" si="43"/>
        <v>50</v>
      </c>
      <c r="C66" s="107" t="s">
        <v>505</v>
      </c>
      <c r="D66" s="108" t="s">
        <v>881</v>
      </c>
      <c r="E66" s="108" t="s">
        <v>302</v>
      </c>
      <c r="F66" s="2">
        <v>104673000</v>
      </c>
      <c r="G66" s="2">
        <v>0</v>
      </c>
      <c r="H66" s="2">
        <f t="shared" si="37"/>
        <v>104673000</v>
      </c>
      <c r="I66" s="3">
        <f t="shared" si="38"/>
        <v>104.7</v>
      </c>
      <c r="J66" s="3"/>
      <c r="K66" s="3"/>
      <c r="L66" s="3"/>
      <c r="M66" s="3"/>
      <c r="N66" s="3"/>
      <c r="O66" s="119">
        <f>H66+SUM(J66:N66)</f>
        <v>104673000</v>
      </c>
      <c r="P66" s="3"/>
      <c r="Q66" s="142">
        <f t="shared" si="20"/>
        <v>104673000</v>
      </c>
      <c r="R66" s="142">
        <f t="shared" si="39"/>
        <v>104.7</v>
      </c>
      <c r="S66" s="77">
        <f t="shared" si="39"/>
        <v>0</v>
      </c>
      <c r="T66" s="109"/>
      <c r="U66" s="109"/>
      <c r="V66" s="109"/>
      <c r="W66" s="3">
        <v>115689000</v>
      </c>
      <c r="X66" s="3"/>
      <c r="Y66" s="77">
        <f t="shared" si="40"/>
        <v>-115689000</v>
      </c>
      <c r="Z66" s="3">
        <f t="shared" si="41"/>
        <v>115.7</v>
      </c>
      <c r="AA66" s="77">
        <f t="shared" si="41"/>
        <v>0</v>
      </c>
      <c r="AB66" s="119">
        <f t="shared" si="6"/>
        <v>-115.7</v>
      </c>
      <c r="AC66" s="76"/>
      <c r="AD66" s="3">
        <f t="shared" si="42"/>
        <v>0</v>
      </c>
      <c r="AE66" s="109"/>
      <c r="AF66" s="109"/>
      <c r="AG66" s="107"/>
      <c r="AH66" s="147" t="s">
        <v>845</v>
      </c>
      <c r="AI66" s="147" t="s">
        <v>858</v>
      </c>
      <c r="AJ66" s="1" t="s">
        <v>1</v>
      </c>
      <c r="AK66" s="113" t="s">
        <v>1393</v>
      </c>
      <c r="AL66" s="106">
        <v>49</v>
      </c>
      <c r="AM66" s="128" t="s">
        <v>590</v>
      </c>
      <c r="AN66" s="129"/>
      <c r="AO66" s="130" t="s">
        <v>595</v>
      </c>
      <c r="AP66" s="180">
        <v>49</v>
      </c>
      <c r="AQ66" s="130" t="s">
        <v>589</v>
      </c>
      <c r="AR66" s="181"/>
      <c r="AS66" s="128" t="s">
        <v>590</v>
      </c>
      <c r="AT66" s="175"/>
      <c r="AU66" s="130" t="s">
        <v>492</v>
      </c>
      <c r="AV66" s="180"/>
      <c r="AW66" s="130" t="s">
        <v>492</v>
      </c>
      <c r="AX66" s="181"/>
      <c r="AY66" s="128" t="s">
        <v>590</v>
      </c>
      <c r="AZ66" s="175"/>
      <c r="BA66" s="130" t="s">
        <v>492</v>
      </c>
      <c r="BB66" s="180"/>
      <c r="BC66" s="130" t="s">
        <v>492</v>
      </c>
      <c r="BD66" s="181"/>
      <c r="BE66" s="131"/>
      <c r="BF66" s="1" t="s">
        <v>1326</v>
      </c>
      <c r="BG66" s="4" t="s">
        <v>356</v>
      </c>
      <c r="BH66" s="4"/>
      <c r="BI66" s="114"/>
      <c r="BJ66" s="71"/>
      <c r="BK66" s="31"/>
      <c r="BL66" s="31"/>
      <c r="BM66" s="31"/>
      <c r="BN66" s="115"/>
      <c r="BO66" s="115"/>
      <c r="BP66" s="115"/>
    </row>
    <row r="67" spans="1:245" ht="33.75">
      <c r="A67" s="204">
        <v>50</v>
      </c>
      <c r="B67" s="204">
        <f t="shared" si="43"/>
        <v>51</v>
      </c>
      <c r="C67" s="107" t="s">
        <v>108</v>
      </c>
      <c r="D67" s="108" t="s">
        <v>82</v>
      </c>
      <c r="E67" s="108" t="s">
        <v>66</v>
      </c>
      <c r="F67" s="2">
        <v>234102000</v>
      </c>
      <c r="G67" s="2">
        <v>0</v>
      </c>
      <c r="H67" s="2">
        <f t="shared" si="37"/>
        <v>234102000</v>
      </c>
      <c r="I67" s="3">
        <f t="shared" si="38"/>
        <v>234.1</v>
      </c>
      <c r="J67" s="3"/>
      <c r="K67" s="3"/>
      <c r="L67" s="3"/>
      <c r="M67" s="3"/>
      <c r="N67" s="3"/>
      <c r="O67" s="119">
        <f t="shared" ref="O67:O72" si="44">H67+SUM(J67:N67)</f>
        <v>234102000</v>
      </c>
      <c r="P67" s="3"/>
      <c r="Q67" s="142">
        <f t="shared" si="20"/>
        <v>234102000</v>
      </c>
      <c r="R67" s="142">
        <f t="shared" si="39"/>
        <v>234.1</v>
      </c>
      <c r="S67" s="77">
        <f t="shared" si="39"/>
        <v>0</v>
      </c>
      <c r="T67" s="109"/>
      <c r="U67" s="109"/>
      <c r="V67" s="109"/>
      <c r="W67" s="3">
        <v>243935000</v>
      </c>
      <c r="X67" s="3"/>
      <c r="Y67" s="77">
        <f t="shared" si="40"/>
        <v>-243935000</v>
      </c>
      <c r="Z67" s="3">
        <f t="shared" si="41"/>
        <v>243.9</v>
      </c>
      <c r="AA67" s="77">
        <f t="shared" si="41"/>
        <v>0</v>
      </c>
      <c r="AB67" s="119">
        <f t="shared" si="6"/>
        <v>-243.9</v>
      </c>
      <c r="AC67" s="76"/>
      <c r="AD67" s="3">
        <f t="shared" si="42"/>
        <v>0</v>
      </c>
      <c r="AE67" s="109"/>
      <c r="AF67" s="109"/>
      <c r="AG67" s="107"/>
      <c r="AH67" s="147" t="s">
        <v>845</v>
      </c>
      <c r="AI67" s="147" t="s">
        <v>858</v>
      </c>
      <c r="AJ67" s="1" t="s">
        <v>36</v>
      </c>
      <c r="AK67" s="113" t="s">
        <v>1371</v>
      </c>
      <c r="AL67" s="106">
        <v>50</v>
      </c>
      <c r="AM67" s="128" t="s">
        <v>590</v>
      </c>
      <c r="AN67" s="129"/>
      <c r="AO67" s="130" t="s">
        <v>595</v>
      </c>
      <c r="AP67" s="180">
        <v>50</v>
      </c>
      <c r="AQ67" s="130" t="s">
        <v>589</v>
      </c>
      <c r="AR67" s="181"/>
      <c r="AS67" s="128" t="s">
        <v>590</v>
      </c>
      <c r="AT67" s="175"/>
      <c r="AU67" s="130" t="s">
        <v>595</v>
      </c>
      <c r="AV67" s="180"/>
      <c r="AW67" s="130" t="s">
        <v>589</v>
      </c>
      <c r="AX67" s="181"/>
      <c r="AY67" s="128" t="s">
        <v>590</v>
      </c>
      <c r="AZ67" s="175"/>
      <c r="BA67" s="130" t="s">
        <v>595</v>
      </c>
      <c r="BB67" s="180"/>
      <c r="BC67" s="130" t="s">
        <v>595</v>
      </c>
      <c r="BD67" s="181"/>
      <c r="BE67" s="131"/>
      <c r="BF67" s="1" t="s">
        <v>84</v>
      </c>
      <c r="BG67" s="4" t="s">
        <v>18</v>
      </c>
      <c r="BH67" s="4"/>
      <c r="BI67" s="114"/>
      <c r="BJ67" s="71"/>
      <c r="BK67" s="31"/>
      <c r="BL67" s="31"/>
      <c r="BM67" s="31" t="s">
        <v>899</v>
      </c>
      <c r="BN67" s="115" t="s">
        <v>382</v>
      </c>
      <c r="BO67" s="115" t="s">
        <v>382</v>
      </c>
      <c r="BP67" s="115" t="s">
        <v>535</v>
      </c>
      <c r="BQ67" s="63"/>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row>
    <row r="68" spans="1:245" ht="33.75">
      <c r="A68" s="204">
        <v>51</v>
      </c>
      <c r="B68" s="204">
        <f t="shared" si="43"/>
        <v>52</v>
      </c>
      <c r="C68" s="107" t="s">
        <v>718</v>
      </c>
      <c r="D68" s="108" t="s">
        <v>82</v>
      </c>
      <c r="E68" s="108" t="s">
        <v>66</v>
      </c>
      <c r="F68" s="2">
        <v>2324118000</v>
      </c>
      <c r="G68" s="2">
        <v>0</v>
      </c>
      <c r="H68" s="2">
        <f t="shared" si="37"/>
        <v>2324118000</v>
      </c>
      <c r="I68" s="3">
        <f t="shared" si="38"/>
        <v>2324.1</v>
      </c>
      <c r="J68" s="3"/>
      <c r="K68" s="3"/>
      <c r="L68" s="3"/>
      <c r="M68" s="3"/>
      <c r="N68" s="3"/>
      <c r="O68" s="119">
        <f t="shared" si="44"/>
        <v>2324118000</v>
      </c>
      <c r="P68" s="3"/>
      <c r="Q68" s="142">
        <f t="shared" si="20"/>
        <v>2324118000</v>
      </c>
      <c r="R68" s="142">
        <f t="shared" si="39"/>
        <v>2324.1</v>
      </c>
      <c r="S68" s="77">
        <f t="shared" si="39"/>
        <v>0</v>
      </c>
      <c r="T68" s="109"/>
      <c r="U68" s="109"/>
      <c r="V68" s="109"/>
      <c r="W68" s="3">
        <v>2324118000</v>
      </c>
      <c r="X68" s="3"/>
      <c r="Y68" s="77">
        <f t="shared" si="40"/>
        <v>-2324118000</v>
      </c>
      <c r="Z68" s="3">
        <f t="shared" si="41"/>
        <v>2324.1</v>
      </c>
      <c r="AA68" s="77">
        <f t="shared" si="41"/>
        <v>0</v>
      </c>
      <c r="AB68" s="119">
        <f t="shared" si="6"/>
        <v>-2324.1</v>
      </c>
      <c r="AC68" s="76"/>
      <c r="AD68" s="3">
        <f t="shared" si="42"/>
        <v>0</v>
      </c>
      <c r="AE68" s="109"/>
      <c r="AF68" s="109"/>
      <c r="AG68" s="107"/>
      <c r="AH68" s="147" t="s">
        <v>845</v>
      </c>
      <c r="AI68" s="147" t="s">
        <v>858</v>
      </c>
      <c r="AJ68" s="1" t="s">
        <v>36</v>
      </c>
      <c r="AK68" s="113" t="s">
        <v>1371</v>
      </c>
      <c r="AL68" s="106">
        <v>51</v>
      </c>
      <c r="AM68" s="128" t="s">
        <v>590</v>
      </c>
      <c r="AN68" s="129"/>
      <c r="AO68" s="130" t="s">
        <v>595</v>
      </c>
      <c r="AP68" s="180">
        <v>51</v>
      </c>
      <c r="AQ68" s="130" t="s">
        <v>589</v>
      </c>
      <c r="AR68" s="181"/>
      <c r="AS68" s="128" t="s">
        <v>590</v>
      </c>
      <c r="AT68" s="175"/>
      <c r="AU68" s="130" t="s">
        <v>595</v>
      </c>
      <c r="AV68" s="180"/>
      <c r="AW68" s="130" t="s">
        <v>589</v>
      </c>
      <c r="AX68" s="181"/>
      <c r="AY68" s="128" t="s">
        <v>590</v>
      </c>
      <c r="AZ68" s="175"/>
      <c r="BA68" s="130" t="s">
        <v>595</v>
      </c>
      <c r="BB68" s="180"/>
      <c r="BC68" s="130" t="s">
        <v>595</v>
      </c>
      <c r="BD68" s="181"/>
      <c r="BE68" s="131"/>
      <c r="BF68" s="1" t="s">
        <v>84</v>
      </c>
      <c r="BG68" s="4"/>
      <c r="BH68" s="4" t="s">
        <v>18</v>
      </c>
      <c r="BI68" s="114"/>
      <c r="BJ68" s="71"/>
      <c r="BK68" s="31"/>
      <c r="BL68" s="31"/>
      <c r="BM68" s="31"/>
      <c r="BN68" s="115" t="s">
        <v>382</v>
      </c>
      <c r="BO68" s="115" t="s">
        <v>382</v>
      </c>
      <c r="BP68" s="115" t="s">
        <v>535</v>
      </c>
      <c r="BQ68" s="63"/>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c r="FG68" s="60"/>
      <c r="FH68" s="60"/>
      <c r="FI68" s="60"/>
      <c r="FJ68" s="60"/>
      <c r="FK68" s="60"/>
      <c r="FL68" s="60"/>
      <c r="FM68" s="60"/>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row>
    <row r="69" spans="1:245" ht="33.75" hidden="1">
      <c r="A69" s="204">
        <v>52</v>
      </c>
      <c r="B69" s="204">
        <f t="shared" si="43"/>
        <v>53</v>
      </c>
      <c r="C69" s="107" t="s">
        <v>684</v>
      </c>
      <c r="D69" s="108" t="s">
        <v>103</v>
      </c>
      <c r="E69" s="108" t="s">
        <v>66</v>
      </c>
      <c r="F69" s="2">
        <v>37714000</v>
      </c>
      <c r="G69" s="2">
        <v>0</v>
      </c>
      <c r="H69" s="2">
        <f t="shared" si="37"/>
        <v>37714000</v>
      </c>
      <c r="I69" s="3">
        <f t="shared" si="38"/>
        <v>37.700000000000003</v>
      </c>
      <c r="J69" s="3"/>
      <c r="K69" s="3"/>
      <c r="L69" s="3"/>
      <c r="M69" s="3"/>
      <c r="N69" s="3"/>
      <c r="O69" s="119">
        <f t="shared" si="44"/>
        <v>37714000</v>
      </c>
      <c r="P69" s="3"/>
      <c r="Q69" s="142">
        <f>O69-P69</f>
        <v>37714000</v>
      </c>
      <c r="R69" s="142">
        <f t="shared" si="39"/>
        <v>37.700000000000003</v>
      </c>
      <c r="S69" s="77">
        <f t="shared" si="39"/>
        <v>0</v>
      </c>
      <c r="T69" s="109"/>
      <c r="U69" s="109"/>
      <c r="V69" s="109"/>
      <c r="W69" s="3">
        <v>37625000</v>
      </c>
      <c r="X69" s="3"/>
      <c r="Y69" s="77">
        <f t="shared" si="40"/>
        <v>-37625000</v>
      </c>
      <c r="Z69" s="3">
        <f t="shared" si="41"/>
        <v>37.6</v>
      </c>
      <c r="AA69" s="77">
        <f t="shared" si="41"/>
        <v>0</v>
      </c>
      <c r="AB69" s="119">
        <f t="shared" si="6"/>
        <v>-37.6</v>
      </c>
      <c r="AC69" s="76"/>
      <c r="AD69" s="3">
        <f t="shared" si="42"/>
        <v>0</v>
      </c>
      <c r="AE69" s="109"/>
      <c r="AF69" s="109"/>
      <c r="AG69" s="107"/>
      <c r="AH69" s="107" t="s">
        <v>848</v>
      </c>
      <c r="AI69" s="147" t="s">
        <v>858</v>
      </c>
      <c r="AJ69" s="1" t="s">
        <v>36</v>
      </c>
      <c r="AK69" s="113" t="s">
        <v>1387</v>
      </c>
      <c r="AL69" s="106">
        <v>52</v>
      </c>
      <c r="AM69" s="128" t="s">
        <v>590</v>
      </c>
      <c r="AN69" s="129"/>
      <c r="AO69" s="130" t="s">
        <v>595</v>
      </c>
      <c r="AP69" s="180">
        <v>52</v>
      </c>
      <c r="AQ69" s="130" t="s">
        <v>589</v>
      </c>
      <c r="AR69" s="181"/>
      <c r="AS69" s="128" t="s">
        <v>590</v>
      </c>
      <c r="AT69" s="175"/>
      <c r="AU69" s="130" t="s">
        <v>595</v>
      </c>
      <c r="AV69" s="180"/>
      <c r="AW69" s="130" t="s">
        <v>589</v>
      </c>
      <c r="AX69" s="181"/>
      <c r="AY69" s="128" t="s">
        <v>590</v>
      </c>
      <c r="AZ69" s="175"/>
      <c r="BA69" s="130" t="s">
        <v>595</v>
      </c>
      <c r="BB69" s="180"/>
      <c r="BC69" s="130" t="s">
        <v>595</v>
      </c>
      <c r="BD69" s="181"/>
      <c r="BE69" s="131"/>
      <c r="BF69" s="1" t="s">
        <v>503</v>
      </c>
      <c r="BG69" s="4"/>
      <c r="BH69" s="4"/>
      <c r="BI69" s="114"/>
      <c r="BJ69" s="71"/>
      <c r="BK69" s="31"/>
      <c r="BL69" s="31"/>
      <c r="BM69" s="31" t="s">
        <v>890</v>
      </c>
      <c r="BN69" s="115" t="s">
        <v>379</v>
      </c>
      <c r="BO69" s="115" t="s">
        <v>379</v>
      </c>
      <c r="BP69" s="115" t="s">
        <v>379</v>
      </c>
      <c r="BQ69" s="63"/>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0"/>
      <c r="FL69" s="60"/>
      <c r="FM69" s="60"/>
      <c r="FN69" s="60"/>
      <c r="FO69" s="60"/>
      <c r="FP69" s="60"/>
      <c r="FQ69" s="60"/>
      <c r="FR69" s="60"/>
      <c r="FS69" s="60"/>
      <c r="FT69" s="60"/>
      <c r="FU69" s="60"/>
      <c r="FV69" s="60"/>
      <c r="FW69" s="60"/>
      <c r="FX69" s="60"/>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0"/>
      <c r="HZ69" s="60"/>
      <c r="IA69" s="60"/>
      <c r="IB69" s="60"/>
      <c r="IC69" s="60"/>
      <c r="ID69" s="60"/>
      <c r="IE69" s="60"/>
      <c r="IF69" s="60"/>
      <c r="IG69" s="60"/>
      <c r="IH69" s="60"/>
      <c r="II69" s="60"/>
      <c r="IJ69" s="60"/>
      <c r="IK69" s="60"/>
    </row>
    <row r="70" spans="1:245" s="63" customFormat="1" ht="33.75">
      <c r="A70" s="204">
        <v>53</v>
      </c>
      <c r="B70" s="204">
        <f t="shared" si="43"/>
        <v>54</v>
      </c>
      <c r="C70" s="107" t="s">
        <v>723</v>
      </c>
      <c r="D70" s="108" t="s">
        <v>95</v>
      </c>
      <c r="E70" s="108" t="s">
        <v>66</v>
      </c>
      <c r="F70" s="2">
        <v>503589000</v>
      </c>
      <c r="G70" s="2">
        <v>0</v>
      </c>
      <c r="H70" s="2">
        <f t="shared" si="37"/>
        <v>503589000</v>
      </c>
      <c r="I70" s="3">
        <f t="shared" si="38"/>
        <v>503.6</v>
      </c>
      <c r="J70" s="3"/>
      <c r="K70" s="3"/>
      <c r="L70" s="3"/>
      <c r="M70" s="3"/>
      <c r="N70" s="3"/>
      <c r="O70" s="119">
        <f t="shared" si="44"/>
        <v>503589000</v>
      </c>
      <c r="P70" s="3"/>
      <c r="Q70" s="142">
        <f>O70-P70</f>
        <v>503589000</v>
      </c>
      <c r="R70" s="142">
        <f t="shared" si="39"/>
        <v>503.6</v>
      </c>
      <c r="S70" s="77">
        <f t="shared" si="39"/>
        <v>0</v>
      </c>
      <c r="T70" s="109"/>
      <c r="U70" s="109"/>
      <c r="V70" s="109"/>
      <c r="W70" s="3">
        <v>765516000</v>
      </c>
      <c r="X70" s="3"/>
      <c r="Y70" s="77">
        <f t="shared" si="40"/>
        <v>-765516000</v>
      </c>
      <c r="Z70" s="3">
        <f t="shared" si="41"/>
        <v>765.5</v>
      </c>
      <c r="AA70" s="77">
        <f t="shared" si="41"/>
        <v>0</v>
      </c>
      <c r="AB70" s="119">
        <f t="shared" si="6"/>
        <v>-765.5</v>
      </c>
      <c r="AC70" s="76"/>
      <c r="AD70" s="3">
        <f t="shared" si="42"/>
        <v>0</v>
      </c>
      <c r="AE70" s="109"/>
      <c r="AF70" s="109"/>
      <c r="AG70" s="107"/>
      <c r="AH70" s="107" t="s">
        <v>934</v>
      </c>
      <c r="AI70" s="107" t="s">
        <v>935</v>
      </c>
      <c r="AJ70" s="1" t="s">
        <v>36</v>
      </c>
      <c r="AK70" s="113" t="s">
        <v>1345</v>
      </c>
      <c r="AL70" s="106">
        <v>53</v>
      </c>
      <c r="AM70" s="128" t="s">
        <v>590</v>
      </c>
      <c r="AN70" s="129"/>
      <c r="AO70" s="130" t="s">
        <v>595</v>
      </c>
      <c r="AP70" s="180">
        <v>53</v>
      </c>
      <c r="AQ70" s="130" t="s">
        <v>589</v>
      </c>
      <c r="AR70" s="181"/>
      <c r="AS70" s="128" t="s">
        <v>590</v>
      </c>
      <c r="AT70" s="175"/>
      <c r="AU70" s="130" t="s">
        <v>595</v>
      </c>
      <c r="AV70" s="180"/>
      <c r="AW70" s="130" t="s">
        <v>589</v>
      </c>
      <c r="AX70" s="181"/>
      <c r="AY70" s="128" t="s">
        <v>590</v>
      </c>
      <c r="AZ70" s="175"/>
      <c r="BA70" s="130" t="s">
        <v>595</v>
      </c>
      <c r="BB70" s="180"/>
      <c r="BC70" s="130" t="s">
        <v>595</v>
      </c>
      <c r="BD70" s="181"/>
      <c r="BE70" s="131"/>
      <c r="BF70" s="1" t="s">
        <v>503</v>
      </c>
      <c r="BG70" s="4"/>
      <c r="BH70" s="4" t="s">
        <v>18</v>
      </c>
      <c r="BI70" s="114"/>
      <c r="BJ70" s="71"/>
      <c r="BK70" s="31"/>
      <c r="BL70" s="31"/>
      <c r="BM70" s="31" t="s">
        <v>892</v>
      </c>
      <c r="BN70" s="115" t="s">
        <v>384</v>
      </c>
      <c r="BO70" s="115" t="s">
        <v>384</v>
      </c>
      <c r="BP70" s="115" t="s">
        <v>538</v>
      </c>
    </row>
    <row r="71" spans="1:245" s="63" customFormat="1" ht="33.75">
      <c r="A71" s="204">
        <v>54</v>
      </c>
      <c r="B71" s="204">
        <f t="shared" si="43"/>
        <v>55</v>
      </c>
      <c r="C71" s="107" t="s">
        <v>78</v>
      </c>
      <c r="D71" s="108" t="s">
        <v>64</v>
      </c>
      <c r="E71" s="108" t="s">
        <v>66</v>
      </c>
      <c r="F71" s="2">
        <v>502202000</v>
      </c>
      <c r="G71" s="2">
        <v>0</v>
      </c>
      <c r="H71" s="2">
        <f t="shared" si="37"/>
        <v>502202000</v>
      </c>
      <c r="I71" s="3">
        <f t="shared" si="38"/>
        <v>502.2</v>
      </c>
      <c r="J71" s="3"/>
      <c r="K71" s="3"/>
      <c r="L71" s="3"/>
      <c r="M71" s="3"/>
      <c r="N71" s="3"/>
      <c r="O71" s="119">
        <f t="shared" si="44"/>
        <v>502202000</v>
      </c>
      <c r="P71" s="3"/>
      <c r="Q71" s="142">
        <f>O71-P71</f>
        <v>502202000</v>
      </c>
      <c r="R71" s="142">
        <f t="shared" si="39"/>
        <v>502.2</v>
      </c>
      <c r="S71" s="77">
        <f t="shared" si="39"/>
        <v>0</v>
      </c>
      <c r="T71" s="109"/>
      <c r="U71" s="109"/>
      <c r="V71" s="109"/>
      <c r="W71" s="3">
        <v>525340000</v>
      </c>
      <c r="X71" s="3"/>
      <c r="Y71" s="77">
        <f t="shared" si="40"/>
        <v>-525340000</v>
      </c>
      <c r="Z71" s="3">
        <f t="shared" si="41"/>
        <v>525.29999999999995</v>
      </c>
      <c r="AA71" s="77">
        <f t="shared" si="41"/>
        <v>0</v>
      </c>
      <c r="AB71" s="119">
        <f t="shared" si="6"/>
        <v>-525.29999999999995</v>
      </c>
      <c r="AC71" s="76"/>
      <c r="AD71" s="3">
        <f t="shared" si="42"/>
        <v>0</v>
      </c>
      <c r="AE71" s="109"/>
      <c r="AF71" s="109"/>
      <c r="AG71" s="107"/>
      <c r="AH71" s="107" t="s">
        <v>848</v>
      </c>
      <c r="AI71" s="107" t="s">
        <v>880</v>
      </c>
      <c r="AJ71" s="1" t="s">
        <v>36</v>
      </c>
      <c r="AK71" s="113" t="s">
        <v>960</v>
      </c>
      <c r="AL71" s="106">
        <v>54</v>
      </c>
      <c r="AM71" s="128" t="s">
        <v>590</v>
      </c>
      <c r="AN71" s="129"/>
      <c r="AO71" s="130" t="s">
        <v>595</v>
      </c>
      <c r="AP71" s="180">
        <v>54</v>
      </c>
      <c r="AQ71" s="130" t="s">
        <v>589</v>
      </c>
      <c r="AR71" s="181"/>
      <c r="AS71" s="128" t="s">
        <v>590</v>
      </c>
      <c r="AT71" s="175"/>
      <c r="AU71" s="130" t="s">
        <v>595</v>
      </c>
      <c r="AV71" s="180"/>
      <c r="AW71" s="130" t="s">
        <v>589</v>
      </c>
      <c r="AX71" s="181"/>
      <c r="AY71" s="128" t="s">
        <v>590</v>
      </c>
      <c r="AZ71" s="175"/>
      <c r="BA71" s="130" t="s">
        <v>595</v>
      </c>
      <c r="BB71" s="180"/>
      <c r="BC71" s="130" t="s">
        <v>595</v>
      </c>
      <c r="BD71" s="181"/>
      <c r="BE71" s="131"/>
      <c r="BF71" s="1" t="s">
        <v>503</v>
      </c>
      <c r="BG71" s="4"/>
      <c r="BH71" s="4"/>
      <c r="BI71" s="114"/>
      <c r="BJ71" s="71"/>
      <c r="BK71" s="31"/>
      <c r="BL71" s="31"/>
      <c r="BM71" s="31"/>
      <c r="BN71" s="115" t="s">
        <v>370</v>
      </c>
      <c r="BO71" s="115" t="s">
        <v>370</v>
      </c>
      <c r="BP71" s="115" t="s">
        <v>370</v>
      </c>
    </row>
    <row r="72" spans="1:245" s="63" customFormat="1" ht="27">
      <c r="A72" s="204">
        <v>55</v>
      </c>
      <c r="B72" s="204">
        <f t="shared" si="43"/>
        <v>56</v>
      </c>
      <c r="C72" s="107" t="s">
        <v>79</v>
      </c>
      <c r="D72" s="108" t="s">
        <v>64</v>
      </c>
      <c r="E72" s="108" t="s">
        <v>66</v>
      </c>
      <c r="F72" s="2">
        <v>0</v>
      </c>
      <c r="G72" s="2">
        <v>250000000</v>
      </c>
      <c r="H72" s="2">
        <f t="shared" si="37"/>
        <v>250000000</v>
      </c>
      <c r="I72" s="3">
        <f t="shared" si="38"/>
        <v>250</v>
      </c>
      <c r="J72" s="3"/>
      <c r="K72" s="3"/>
      <c r="L72" s="3"/>
      <c r="M72" s="3"/>
      <c r="N72" s="3"/>
      <c r="O72" s="119">
        <f t="shared" si="44"/>
        <v>250000000</v>
      </c>
      <c r="P72" s="3"/>
      <c r="Q72" s="142">
        <f>O72-P72</f>
        <v>250000000</v>
      </c>
      <c r="R72" s="142">
        <f t="shared" si="39"/>
        <v>250</v>
      </c>
      <c r="S72" s="77">
        <f t="shared" si="39"/>
        <v>0</v>
      </c>
      <c r="T72" s="109"/>
      <c r="U72" s="109"/>
      <c r="V72" s="109"/>
      <c r="W72" s="3">
        <v>0</v>
      </c>
      <c r="X72" s="3"/>
      <c r="Y72" s="77">
        <f t="shared" si="40"/>
        <v>0</v>
      </c>
      <c r="Z72" s="3">
        <f t="shared" si="41"/>
        <v>0</v>
      </c>
      <c r="AA72" s="77">
        <f t="shared" si="41"/>
        <v>0</v>
      </c>
      <c r="AB72" s="119">
        <f t="shared" si="6"/>
        <v>0</v>
      </c>
      <c r="AC72" s="76"/>
      <c r="AD72" s="3">
        <f t="shared" si="42"/>
        <v>0</v>
      </c>
      <c r="AE72" s="109"/>
      <c r="AF72" s="109"/>
      <c r="AG72" s="107"/>
      <c r="AH72" s="107" t="s">
        <v>934</v>
      </c>
      <c r="AI72" s="107" t="s">
        <v>879</v>
      </c>
      <c r="AJ72" s="1" t="s">
        <v>36</v>
      </c>
      <c r="AK72" s="113" t="s">
        <v>961</v>
      </c>
      <c r="AL72" s="106">
        <v>55</v>
      </c>
      <c r="AM72" s="128" t="s">
        <v>590</v>
      </c>
      <c r="AN72" s="129"/>
      <c r="AO72" s="130" t="s">
        <v>495</v>
      </c>
      <c r="AP72" s="180">
        <v>55</v>
      </c>
      <c r="AQ72" s="130" t="s">
        <v>495</v>
      </c>
      <c r="AR72" s="181"/>
      <c r="AS72" s="128" t="s">
        <v>590</v>
      </c>
      <c r="AT72" s="175"/>
      <c r="AU72" s="130" t="s">
        <v>595</v>
      </c>
      <c r="AV72" s="180"/>
      <c r="AW72" s="130" t="s">
        <v>595</v>
      </c>
      <c r="AX72" s="181"/>
      <c r="AY72" s="128" t="s">
        <v>590</v>
      </c>
      <c r="AZ72" s="175"/>
      <c r="BA72" s="130" t="s">
        <v>595</v>
      </c>
      <c r="BB72" s="180"/>
      <c r="BC72" s="130" t="s">
        <v>595</v>
      </c>
      <c r="BD72" s="181"/>
      <c r="BE72" s="131"/>
      <c r="BF72" s="1" t="s">
        <v>503</v>
      </c>
      <c r="BG72" s="4"/>
      <c r="BH72" s="4" t="s">
        <v>18</v>
      </c>
      <c r="BI72" s="114"/>
      <c r="BJ72" s="71"/>
      <c r="BK72" s="31"/>
      <c r="BL72" s="31"/>
      <c r="BM72" s="31"/>
      <c r="BN72" s="115" t="s">
        <v>370</v>
      </c>
      <c r="BO72" s="115" t="s">
        <v>370</v>
      </c>
      <c r="BP72" s="115" t="s">
        <v>370</v>
      </c>
    </row>
    <row r="73" spans="1:245" s="314" customFormat="1" hidden="1">
      <c r="A73" s="315"/>
      <c r="B73" s="315"/>
      <c r="C73" s="316" t="s">
        <v>1028</v>
      </c>
      <c r="D73" s="317"/>
      <c r="E73" s="317"/>
      <c r="F73" s="318"/>
      <c r="G73" s="318"/>
      <c r="H73" s="318"/>
      <c r="I73" s="319"/>
      <c r="J73" s="319"/>
      <c r="K73" s="319"/>
      <c r="L73" s="319"/>
      <c r="M73" s="319"/>
      <c r="N73" s="319"/>
      <c r="O73" s="319"/>
      <c r="P73" s="321"/>
      <c r="Q73" s="321"/>
      <c r="R73" s="321"/>
      <c r="S73" s="319"/>
      <c r="T73" s="319"/>
      <c r="U73" s="322"/>
      <c r="V73" s="323"/>
      <c r="W73" s="319"/>
      <c r="X73" s="321"/>
      <c r="Y73" s="319"/>
      <c r="Z73" s="320"/>
      <c r="AA73" s="319"/>
      <c r="AB73" s="324"/>
      <c r="AC73" s="319"/>
      <c r="AD73" s="319"/>
      <c r="AE73" s="317"/>
      <c r="AF73" s="325"/>
      <c r="AG73" s="325"/>
      <c r="AH73" s="325"/>
      <c r="AI73" s="325"/>
      <c r="AJ73" s="326"/>
      <c r="AK73" s="327"/>
      <c r="AL73" s="335"/>
      <c r="AM73" s="328"/>
      <c r="AN73" s="328"/>
      <c r="AO73" s="328"/>
      <c r="AP73" s="329" t="s">
        <v>1331</v>
      </c>
      <c r="AQ73" s="328"/>
      <c r="AR73" s="328"/>
      <c r="AS73" s="328"/>
      <c r="AT73" s="330"/>
      <c r="AU73" s="328"/>
      <c r="AV73" s="330"/>
      <c r="AW73" s="328"/>
      <c r="AX73" s="328"/>
      <c r="AY73" s="328"/>
      <c r="AZ73" s="330"/>
      <c r="BA73" s="328"/>
      <c r="BB73" s="330"/>
      <c r="BC73" s="328"/>
      <c r="BD73" s="328"/>
      <c r="BE73" s="328"/>
      <c r="BF73" s="331"/>
      <c r="BG73" s="332"/>
      <c r="BH73" s="332"/>
      <c r="BI73" s="333"/>
      <c r="BJ73" s="309"/>
      <c r="BK73" s="310"/>
      <c r="BL73" s="310"/>
      <c r="BM73" s="310"/>
      <c r="BN73" s="311" t="s">
        <v>375</v>
      </c>
      <c r="BO73" s="311" t="s">
        <v>375</v>
      </c>
      <c r="BP73" s="311" t="s">
        <v>375</v>
      </c>
      <c r="BQ73" s="313"/>
      <c r="BR73" s="313"/>
      <c r="BS73" s="313"/>
    </row>
    <row r="74" spans="1:245" s="63" customFormat="1" ht="27" hidden="1">
      <c r="A74" s="204">
        <v>56</v>
      </c>
      <c r="B74" s="204">
        <f>B72+1</f>
        <v>57</v>
      </c>
      <c r="C74" s="107" t="s">
        <v>709</v>
      </c>
      <c r="D74" s="108" t="s">
        <v>93</v>
      </c>
      <c r="E74" s="108" t="s">
        <v>66</v>
      </c>
      <c r="F74" s="2">
        <v>69716000</v>
      </c>
      <c r="G74" s="2">
        <v>0</v>
      </c>
      <c r="H74" s="2">
        <f t="shared" ref="H74:H95" si="45">F74+G74</f>
        <v>69716000</v>
      </c>
      <c r="I74" s="3">
        <f t="shared" ref="I74:I95" si="46">ROUND(H74/1000000,1)</f>
        <v>69.7</v>
      </c>
      <c r="J74" s="3"/>
      <c r="K74" s="3"/>
      <c r="L74" s="3"/>
      <c r="M74" s="3"/>
      <c r="N74" s="3"/>
      <c r="O74" s="119">
        <f>H74+SUM(J74:N74)</f>
        <v>69716000</v>
      </c>
      <c r="P74" s="3"/>
      <c r="Q74" s="142">
        <f>O74-P74</f>
        <v>69716000</v>
      </c>
      <c r="R74" s="142">
        <f t="shared" ref="R74:S95" si="47">ROUND(O74/1000000,1)</f>
        <v>69.7</v>
      </c>
      <c r="S74" s="77">
        <f t="shared" si="47"/>
        <v>0</v>
      </c>
      <c r="T74" s="109"/>
      <c r="U74" s="109"/>
      <c r="V74" s="109"/>
      <c r="W74" s="3">
        <v>70422000</v>
      </c>
      <c r="X74" s="3"/>
      <c r="Y74" s="77">
        <f>X74-W74</f>
        <v>-70422000</v>
      </c>
      <c r="Z74" s="3">
        <f t="shared" ref="Z74:AA87" si="48">ROUND(W74/1000000,1)</f>
        <v>70.400000000000006</v>
      </c>
      <c r="AA74" s="77">
        <f t="shared" si="48"/>
        <v>0</v>
      </c>
      <c r="AB74" s="119">
        <f t="shared" ref="AB74:AB130" si="49">AA74-Z74</f>
        <v>-70.400000000000006</v>
      </c>
      <c r="AC74" s="76"/>
      <c r="AD74" s="3">
        <f>ROUND(AC74/1000000,1)</f>
        <v>0</v>
      </c>
      <c r="AE74" s="109"/>
      <c r="AF74" s="109"/>
      <c r="AG74" s="107"/>
      <c r="AH74" s="107" t="s">
        <v>39</v>
      </c>
      <c r="AI74" s="107" t="s">
        <v>660</v>
      </c>
      <c r="AJ74" s="1" t="s">
        <v>36</v>
      </c>
      <c r="AK74" s="113" t="s">
        <v>1187</v>
      </c>
      <c r="AL74" s="106">
        <v>56</v>
      </c>
      <c r="AM74" s="132" t="s">
        <v>590</v>
      </c>
      <c r="AN74" s="129"/>
      <c r="AO74" s="130" t="s">
        <v>595</v>
      </c>
      <c r="AP74" s="180">
        <v>56</v>
      </c>
      <c r="AQ74" s="130" t="s">
        <v>589</v>
      </c>
      <c r="AR74" s="181"/>
      <c r="AS74" s="128" t="s">
        <v>590</v>
      </c>
      <c r="AT74" s="175"/>
      <c r="AU74" s="130" t="s">
        <v>595</v>
      </c>
      <c r="AV74" s="180"/>
      <c r="AW74" s="130" t="s">
        <v>589</v>
      </c>
      <c r="AX74" s="181"/>
      <c r="AY74" s="128" t="s">
        <v>590</v>
      </c>
      <c r="AZ74" s="175"/>
      <c r="BA74" s="130" t="s">
        <v>595</v>
      </c>
      <c r="BB74" s="180"/>
      <c r="BC74" s="130" t="s">
        <v>595</v>
      </c>
      <c r="BD74" s="181"/>
      <c r="BE74" s="131"/>
      <c r="BF74" s="1" t="s">
        <v>503</v>
      </c>
      <c r="BG74" s="4" t="s">
        <v>18</v>
      </c>
      <c r="BH74" s="4"/>
      <c r="BI74" s="114"/>
      <c r="BJ74" s="71"/>
      <c r="BK74" s="31"/>
      <c r="BL74" s="31"/>
      <c r="BM74" s="31"/>
      <c r="BN74" s="115" t="s">
        <v>375</v>
      </c>
      <c r="BO74" s="115" t="s">
        <v>375</v>
      </c>
      <c r="BP74" s="115" t="s">
        <v>375</v>
      </c>
    </row>
    <row r="75" spans="1:245" s="63" customFormat="1" ht="27" hidden="1">
      <c r="A75" s="204">
        <v>68</v>
      </c>
      <c r="B75" s="204">
        <f>B74+1</f>
        <v>58</v>
      </c>
      <c r="C75" s="107" t="s">
        <v>1548</v>
      </c>
      <c r="D75" s="108" t="s">
        <v>71</v>
      </c>
      <c r="E75" s="108" t="s">
        <v>63</v>
      </c>
      <c r="F75" s="2">
        <v>90770000</v>
      </c>
      <c r="G75" s="2">
        <v>0</v>
      </c>
      <c r="H75" s="2">
        <f>F75+G75</f>
        <v>90770000</v>
      </c>
      <c r="I75" s="3">
        <f>ROUND(H75/1000000,1)</f>
        <v>90.8</v>
      </c>
      <c r="J75" s="3"/>
      <c r="K75" s="3"/>
      <c r="L75" s="3"/>
      <c r="M75" s="3"/>
      <c r="N75" s="3"/>
      <c r="O75" s="119">
        <f>H75+SUM(J75:N75)</f>
        <v>90770000</v>
      </c>
      <c r="P75" s="3"/>
      <c r="Q75" s="142">
        <f>O75-P75</f>
        <v>90770000</v>
      </c>
      <c r="R75" s="142">
        <f>ROUND(O75/1000000,1)</f>
        <v>90.8</v>
      </c>
      <c r="S75" s="77">
        <f>ROUND(P75/1000000,1)</f>
        <v>0</v>
      </c>
      <c r="T75" s="109"/>
      <c r="U75" s="109"/>
      <c r="V75" s="109"/>
      <c r="W75" s="3">
        <v>38960000</v>
      </c>
      <c r="X75" s="3"/>
      <c r="Y75" s="77">
        <f>X75-W75</f>
        <v>-38960000</v>
      </c>
      <c r="Z75" s="3">
        <f t="shared" si="48"/>
        <v>39</v>
      </c>
      <c r="AA75" s="77">
        <f t="shared" si="48"/>
        <v>0</v>
      </c>
      <c r="AB75" s="119">
        <f>AA75-Z75</f>
        <v>-39</v>
      </c>
      <c r="AC75" s="76"/>
      <c r="AD75" s="3">
        <f>ROUND(AC75/1000000,1)</f>
        <v>0</v>
      </c>
      <c r="AE75" s="109"/>
      <c r="AF75" s="109"/>
      <c r="AG75" s="107"/>
      <c r="AH75" s="107" t="s">
        <v>39</v>
      </c>
      <c r="AI75" s="107" t="s">
        <v>660</v>
      </c>
      <c r="AJ75" s="1" t="s">
        <v>36</v>
      </c>
      <c r="AK75" s="113" t="s">
        <v>1187</v>
      </c>
      <c r="AL75" s="106">
        <v>68</v>
      </c>
      <c r="AM75" s="128" t="s">
        <v>590</v>
      </c>
      <c r="AN75" s="129"/>
      <c r="AO75" s="130" t="s">
        <v>595</v>
      </c>
      <c r="AP75" s="180">
        <v>68</v>
      </c>
      <c r="AQ75" s="130" t="s">
        <v>595</v>
      </c>
      <c r="AR75" s="181"/>
      <c r="AS75" s="128" t="s">
        <v>590</v>
      </c>
      <c r="AT75" s="175"/>
      <c r="AU75" s="130" t="s">
        <v>595</v>
      </c>
      <c r="AV75" s="180"/>
      <c r="AW75" s="130" t="s">
        <v>595</v>
      </c>
      <c r="AX75" s="181"/>
      <c r="AY75" s="128" t="s">
        <v>590</v>
      </c>
      <c r="AZ75" s="175"/>
      <c r="BA75" s="130" t="s">
        <v>595</v>
      </c>
      <c r="BB75" s="180"/>
      <c r="BC75" s="130" t="s">
        <v>595</v>
      </c>
      <c r="BD75" s="181"/>
      <c r="BE75" s="131"/>
      <c r="BF75" s="1" t="s">
        <v>84</v>
      </c>
      <c r="BG75" s="4" t="s">
        <v>18</v>
      </c>
      <c r="BH75" s="4"/>
      <c r="BI75" s="114"/>
      <c r="BJ75" s="31"/>
      <c r="BK75" s="31"/>
      <c r="BL75" s="31"/>
      <c r="BM75" s="31"/>
      <c r="BN75" s="115" t="s">
        <v>375</v>
      </c>
      <c r="BO75" s="115" t="s">
        <v>375</v>
      </c>
      <c r="BP75" s="115" t="s">
        <v>375</v>
      </c>
    </row>
    <row r="76" spans="1:245" s="63" customFormat="1" ht="33.75">
      <c r="A76" s="204">
        <v>57</v>
      </c>
      <c r="B76" s="204">
        <f t="shared" ref="B76:B95" si="50">B75+1</f>
        <v>59</v>
      </c>
      <c r="C76" s="107" t="s">
        <v>89</v>
      </c>
      <c r="D76" s="108" t="s">
        <v>68</v>
      </c>
      <c r="E76" s="108" t="s">
        <v>66</v>
      </c>
      <c r="F76" s="2">
        <v>282254000</v>
      </c>
      <c r="G76" s="2">
        <v>0</v>
      </c>
      <c r="H76" s="2">
        <f t="shared" si="45"/>
        <v>282254000</v>
      </c>
      <c r="I76" s="3">
        <f t="shared" si="46"/>
        <v>282.3</v>
      </c>
      <c r="J76" s="3"/>
      <c r="K76" s="3"/>
      <c r="L76" s="3"/>
      <c r="M76" s="3"/>
      <c r="N76" s="3"/>
      <c r="O76" s="119">
        <f>H76+SUM(J76:N76)</f>
        <v>282254000</v>
      </c>
      <c r="P76" s="3"/>
      <c r="Q76" s="142">
        <f>O76-P76</f>
        <v>282254000</v>
      </c>
      <c r="R76" s="142">
        <f t="shared" si="47"/>
        <v>282.3</v>
      </c>
      <c r="S76" s="77">
        <f t="shared" si="47"/>
        <v>0</v>
      </c>
      <c r="T76" s="109"/>
      <c r="U76" s="109"/>
      <c r="V76" s="109"/>
      <c r="W76" s="3">
        <v>229719000</v>
      </c>
      <c r="X76" s="3"/>
      <c r="Y76" s="77">
        <f>X76-W76</f>
        <v>-229719000</v>
      </c>
      <c r="Z76" s="3">
        <f t="shared" si="48"/>
        <v>229.7</v>
      </c>
      <c r="AA76" s="77">
        <f t="shared" si="48"/>
        <v>0</v>
      </c>
      <c r="AB76" s="119">
        <f t="shared" si="49"/>
        <v>-229.7</v>
      </c>
      <c r="AC76" s="76"/>
      <c r="AD76" s="3">
        <f>ROUND(AC76/1000000,1)</f>
        <v>0</v>
      </c>
      <c r="AE76" s="109"/>
      <c r="AF76" s="109"/>
      <c r="AG76" s="107"/>
      <c r="AH76" s="107" t="s">
        <v>39</v>
      </c>
      <c r="AI76" s="107" t="s">
        <v>660</v>
      </c>
      <c r="AJ76" s="1" t="s">
        <v>36</v>
      </c>
      <c r="AK76" s="113" t="s">
        <v>1187</v>
      </c>
      <c r="AL76" s="106">
        <v>57</v>
      </c>
      <c r="AM76" s="132" t="s">
        <v>590</v>
      </c>
      <c r="AN76" s="129"/>
      <c r="AO76" s="130" t="s">
        <v>595</v>
      </c>
      <c r="AP76" s="180">
        <v>57</v>
      </c>
      <c r="AQ76" s="130" t="s">
        <v>595</v>
      </c>
      <c r="AR76" s="181"/>
      <c r="AS76" s="128" t="s">
        <v>590</v>
      </c>
      <c r="AT76" s="175"/>
      <c r="AU76" s="130" t="s">
        <v>595</v>
      </c>
      <c r="AV76" s="180"/>
      <c r="AW76" s="130" t="s">
        <v>595</v>
      </c>
      <c r="AX76" s="181"/>
      <c r="AY76" s="128" t="s">
        <v>590</v>
      </c>
      <c r="AZ76" s="175"/>
      <c r="BA76" s="130" t="s">
        <v>595</v>
      </c>
      <c r="BB76" s="180"/>
      <c r="BC76" s="130" t="s">
        <v>595</v>
      </c>
      <c r="BD76" s="181"/>
      <c r="BE76" s="131"/>
      <c r="BF76" s="1" t="s">
        <v>503</v>
      </c>
      <c r="BG76" s="4"/>
      <c r="BH76" s="4"/>
      <c r="BI76" s="114"/>
      <c r="BJ76" s="31"/>
      <c r="BK76" s="31" t="s">
        <v>1401</v>
      </c>
      <c r="BL76" s="31"/>
      <c r="BM76" s="33" t="s">
        <v>1126</v>
      </c>
      <c r="BN76" s="115" t="s">
        <v>438</v>
      </c>
      <c r="BO76" s="115" t="s">
        <v>375</v>
      </c>
      <c r="BP76" s="115" t="s">
        <v>375</v>
      </c>
      <c r="BQ76" s="62"/>
      <c r="BR76" s="62"/>
      <c r="BS76" s="62"/>
    </row>
    <row r="77" spans="1:245" s="63" customFormat="1" ht="27" hidden="1">
      <c r="A77" s="204" t="s">
        <v>1139</v>
      </c>
      <c r="B77" s="204">
        <f t="shared" si="50"/>
        <v>60</v>
      </c>
      <c r="C77" s="107" t="s">
        <v>1505</v>
      </c>
      <c r="D77" s="108" t="s">
        <v>1299</v>
      </c>
      <c r="E77" s="108" t="s">
        <v>302</v>
      </c>
      <c r="F77" s="2">
        <v>23946000</v>
      </c>
      <c r="G77" s="2">
        <v>0</v>
      </c>
      <c r="H77" s="2">
        <f t="shared" si="45"/>
        <v>23946000</v>
      </c>
      <c r="I77" s="3">
        <f t="shared" si="46"/>
        <v>23.9</v>
      </c>
      <c r="J77" s="3"/>
      <c r="K77" s="3"/>
      <c r="L77" s="3"/>
      <c r="M77" s="3"/>
      <c r="N77" s="3"/>
      <c r="O77" s="174">
        <f>H77+SUM(J77:N77)</f>
        <v>23946000</v>
      </c>
      <c r="P77" s="3"/>
      <c r="Q77" s="142">
        <f t="shared" ref="Q77:Q140" si="51">O77-P77</f>
        <v>23946000</v>
      </c>
      <c r="R77" s="142">
        <f t="shared" si="47"/>
        <v>23.9</v>
      </c>
      <c r="S77" s="77">
        <f t="shared" si="47"/>
        <v>0</v>
      </c>
      <c r="T77" s="109"/>
      <c r="U77" s="109"/>
      <c r="V77" s="109"/>
      <c r="W77" s="3">
        <v>20559000</v>
      </c>
      <c r="X77" s="3"/>
      <c r="Y77" s="77">
        <f t="shared" ref="Y77:Y82" si="52">X77-W77</f>
        <v>-20559000</v>
      </c>
      <c r="Z77" s="3">
        <f t="shared" si="48"/>
        <v>20.6</v>
      </c>
      <c r="AA77" s="77">
        <f t="shared" si="48"/>
        <v>0</v>
      </c>
      <c r="AB77" s="119">
        <f t="shared" ref="AB77:AB86" si="53">AA77-Z77</f>
        <v>-20.6</v>
      </c>
      <c r="AC77" s="76"/>
      <c r="AD77" s="3">
        <f>ROUND(AC77/1000000,1)</f>
        <v>0</v>
      </c>
      <c r="AE77" s="109"/>
      <c r="AF77" s="109"/>
      <c r="AG77" s="107"/>
      <c r="AH77" s="107" t="s">
        <v>39</v>
      </c>
      <c r="AI77" s="107" t="s">
        <v>796</v>
      </c>
      <c r="AJ77" s="1" t="s">
        <v>1</v>
      </c>
      <c r="AK77" s="113" t="s">
        <v>1032</v>
      </c>
      <c r="AL77" s="106" t="s">
        <v>1139</v>
      </c>
      <c r="AM77" s="128" t="s">
        <v>590</v>
      </c>
      <c r="AN77" s="132" t="s">
        <v>1039</v>
      </c>
      <c r="AO77" s="130" t="s">
        <v>923</v>
      </c>
      <c r="AP77" s="180">
        <v>8</v>
      </c>
      <c r="AQ77" s="130" t="s">
        <v>923</v>
      </c>
      <c r="AR77" s="181"/>
      <c r="AS77" s="128" t="s">
        <v>590</v>
      </c>
      <c r="AT77" s="175"/>
      <c r="AU77" s="130" t="s">
        <v>923</v>
      </c>
      <c r="AV77" s="180"/>
      <c r="AW77" s="130" t="s">
        <v>923</v>
      </c>
      <c r="AX77" s="181"/>
      <c r="AY77" s="128" t="s">
        <v>590</v>
      </c>
      <c r="AZ77" s="175"/>
      <c r="BA77" s="130" t="s">
        <v>923</v>
      </c>
      <c r="BB77" s="180"/>
      <c r="BC77" s="130" t="s">
        <v>923</v>
      </c>
      <c r="BD77" s="181"/>
      <c r="BE77" s="131"/>
      <c r="BF77" s="1" t="s">
        <v>434</v>
      </c>
      <c r="BG77" s="4" t="s">
        <v>18</v>
      </c>
      <c r="BH77" s="4"/>
      <c r="BI77" s="114"/>
      <c r="BJ77" s="71"/>
      <c r="BK77" s="31"/>
      <c r="BL77" s="31"/>
      <c r="BM77" s="31"/>
      <c r="BN77" s="115"/>
      <c r="BO77" s="115"/>
      <c r="BP77" s="115"/>
    </row>
    <row r="78" spans="1:245" s="63" customFormat="1" ht="27" hidden="1">
      <c r="A78" s="204">
        <v>58</v>
      </c>
      <c r="B78" s="204">
        <f t="shared" si="50"/>
        <v>61</v>
      </c>
      <c r="C78" s="107" t="s">
        <v>688</v>
      </c>
      <c r="D78" s="108" t="s">
        <v>95</v>
      </c>
      <c r="E78" s="108" t="s">
        <v>66</v>
      </c>
      <c r="F78" s="2">
        <v>6324000</v>
      </c>
      <c r="G78" s="2">
        <v>0</v>
      </c>
      <c r="H78" s="2">
        <f t="shared" si="45"/>
        <v>6324000</v>
      </c>
      <c r="I78" s="3">
        <f t="shared" si="46"/>
        <v>6.3</v>
      </c>
      <c r="J78" s="3"/>
      <c r="K78" s="3"/>
      <c r="L78" s="3"/>
      <c r="M78" s="3"/>
      <c r="N78" s="3"/>
      <c r="O78" s="119">
        <f t="shared" ref="O78:O93" si="54">H78+SUM(J78:N78)</f>
        <v>6324000</v>
      </c>
      <c r="P78" s="3"/>
      <c r="Q78" s="142">
        <f t="shared" si="51"/>
        <v>6324000</v>
      </c>
      <c r="R78" s="142">
        <f t="shared" si="47"/>
        <v>6.3</v>
      </c>
      <c r="S78" s="77">
        <f t="shared" si="47"/>
        <v>0</v>
      </c>
      <c r="T78" s="109"/>
      <c r="U78" s="109"/>
      <c r="V78" s="109"/>
      <c r="W78" s="3">
        <v>6064000</v>
      </c>
      <c r="X78" s="3"/>
      <c r="Y78" s="77">
        <f t="shared" si="52"/>
        <v>-6064000</v>
      </c>
      <c r="Z78" s="3">
        <f t="shared" si="48"/>
        <v>6.1</v>
      </c>
      <c r="AA78" s="77">
        <f t="shared" si="48"/>
        <v>0</v>
      </c>
      <c r="AB78" s="119">
        <f t="shared" si="53"/>
        <v>-6.1</v>
      </c>
      <c r="AC78" s="76"/>
      <c r="AD78" s="3">
        <f t="shared" ref="AD78:AD95" si="55">ROUND(AC78/1000000,1)</f>
        <v>0</v>
      </c>
      <c r="AE78" s="109"/>
      <c r="AF78" s="109"/>
      <c r="AG78" s="107"/>
      <c r="AH78" s="107" t="s">
        <v>39</v>
      </c>
      <c r="AI78" s="107" t="s">
        <v>660</v>
      </c>
      <c r="AJ78" s="1" t="s">
        <v>36</v>
      </c>
      <c r="AK78" s="113" t="s">
        <v>1187</v>
      </c>
      <c r="AL78" s="106">
        <v>58</v>
      </c>
      <c r="AM78" s="132" t="s">
        <v>590</v>
      </c>
      <c r="AN78" s="129"/>
      <c r="AO78" s="130" t="s">
        <v>595</v>
      </c>
      <c r="AP78" s="180">
        <v>58</v>
      </c>
      <c r="AQ78" s="130" t="s">
        <v>589</v>
      </c>
      <c r="AR78" s="181"/>
      <c r="AS78" s="128" t="s">
        <v>590</v>
      </c>
      <c r="AT78" s="175"/>
      <c r="AU78" s="130" t="s">
        <v>595</v>
      </c>
      <c r="AV78" s="180"/>
      <c r="AW78" s="130" t="s">
        <v>589</v>
      </c>
      <c r="AX78" s="181"/>
      <c r="AY78" s="128" t="s">
        <v>590</v>
      </c>
      <c r="AZ78" s="175"/>
      <c r="BA78" s="130" t="s">
        <v>595</v>
      </c>
      <c r="BB78" s="180"/>
      <c r="BC78" s="130" t="s">
        <v>595</v>
      </c>
      <c r="BD78" s="181"/>
      <c r="BE78" s="131"/>
      <c r="BF78" s="1" t="s">
        <v>503</v>
      </c>
      <c r="BG78" s="4"/>
      <c r="BH78" s="4"/>
      <c r="BI78" s="114"/>
      <c r="BJ78" s="71"/>
      <c r="BK78" s="31"/>
      <c r="BL78" s="31"/>
      <c r="BM78" s="31"/>
      <c r="BN78" s="115" t="s">
        <v>375</v>
      </c>
      <c r="BO78" s="115" t="s">
        <v>375</v>
      </c>
      <c r="BP78" s="115" t="s">
        <v>375</v>
      </c>
    </row>
    <row r="79" spans="1:245" s="63" customFormat="1" ht="27" hidden="1">
      <c r="A79" s="204">
        <v>62</v>
      </c>
      <c r="B79" s="204">
        <f t="shared" si="50"/>
        <v>62</v>
      </c>
      <c r="C79" s="107" t="s">
        <v>90</v>
      </c>
      <c r="D79" s="108" t="s">
        <v>69</v>
      </c>
      <c r="E79" s="108" t="s">
        <v>66</v>
      </c>
      <c r="F79" s="2">
        <v>33594000</v>
      </c>
      <c r="G79" s="2">
        <v>0</v>
      </c>
      <c r="H79" s="2">
        <f t="shared" si="45"/>
        <v>33594000</v>
      </c>
      <c r="I79" s="3">
        <f t="shared" si="46"/>
        <v>33.6</v>
      </c>
      <c r="J79" s="3"/>
      <c r="K79" s="3"/>
      <c r="L79" s="3"/>
      <c r="M79" s="3"/>
      <c r="N79" s="3"/>
      <c r="O79" s="119">
        <f t="shared" si="54"/>
        <v>33594000</v>
      </c>
      <c r="P79" s="3"/>
      <c r="Q79" s="142">
        <f t="shared" si="51"/>
        <v>33594000</v>
      </c>
      <c r="R79" s="142">
        <f t="shared" si="47"/>
        <v>33.6</v>
      </c>
      <c r="S79" s="77">
        <f t="shared" si="47"/>
        <v>0</v>
      </c>
      <c r="T79" s="109"/>
      <c r="U79" s="109"/>
      <c r="V79" s="109"/>
      <c r="W79" s="3">
        <v>33125000</v>
      </c>
      <c r="X79" s="3"/>
      <c r="Y79" s="77">
        <f t="shared" si="52"/>
        <v>-33125000</v>
      </c>
      <c r="Z79" s="3">
        <f t="shared" si="48"/>
        <v>33.1</v>
      </c>
      <c r="AA79" s="77">
        <f t="shared" si="48"/>
        <v>0</v>
      </c>
      <c r="AB79" s="119">
        <f t="shared" si="53"/>
        <v>-33.1</v>
      </c>
      <c r="AC79" s="76"/>
      <c r="AD79" s="3">
        <f t="shared" si="55"/>
        <v>0</v>
      </c>
      <c r="AE79" s="109"/>
      <c r="AF79" s="109"/>
      <c r="AG79" s="107"/>
      <c r="AH79" s="107" t="s">
        <v>39</v>
      </c>
      <c r="AI79" s="107" t="s">
        <v>660</v>
      </c>
      <c r="AJ79" s="1" t="s">
        <v>36</v>
      </c>
      <c r="AK79" s="113" t="s">
        <v>1187</v>
      </c>
      <c r="AL79" s="106">
        <v>62</v>
      </c>
      <c r="AM79" s="132" t="s">
        <v>590</v>
      </c>
      <c r="AN79" s="129"/>
      <c r="AO79" s="130" t="s">
        <v>595</v>
      </c>
      <c r="AP79" s="180">
        <v>62</v>
      </c>
      <c r="AQ79" s="130" t="s">
        <v>589</v>
      </c>
      <c r="AR79" s="181"/>
      <c r="AS79" s="128" t="s">
        <v>590</v>
      </c>
      <c r="AT79" s="175"/>
      <c r="AU79" s="130" t="s">
        <v>595</v>
      </c>
      <c r="AV79" s="180"/>
      <c r="AW79" s="130" t="s">
        <v>589</v>
      </c>
      <c r="AX79" s="181"/>
      <c r="AY79" s="128" t="s">
        <v>590</v>
      </c>
      <c r="AZ79" s="175"/>
      <c r="BA79" s="130" t="s">
        <v>595</v>
      </c>
      <c r="BB79" s="180"/>
      <c r="BC79" s="130" t="s">
        <v>595</v>
      </c>
      <c r="BD79" s="181"/>
      <c r="BE79" s="131"/>
      <c r="BF79" s="1" t="s">
        <v>1326</v>
      </c>
      <c r="BG79" s="4"/>
      <c r="BH79" s="4"/>
      <c r="BI79" s="114"/>
      <c r="BJ79" s="71"/>
      <c r="BK79" s="31"/>
      <c r="BL79" s="31"/>
      <c r="BM79" s="31"/>
      <c r="BN79" s="115" t="s">
        <v>375</v>
      </c>
      <c r="BO79" s="115" t="s">
        <v>375</v>
      </c>
      <c r="BP79" s="115" t="s">
        <v>375</v>
      </c>
    </row>
    <row r="80" spans="1:245" s="63" customFormat="1" ht="38.25" customHeight="1">
      <c r="A80" s="204">
        <v>70</v>
      </c>
      <c r="B80" s="204">
        <f t="shared" si="50"/>
        <v>63</v>
      </c>
      <c r="C80" s="107" t="s">
        <v>1509</v>
      </c>
      <c r="D80" s="108" t="s">
        <v>71</v>
      </c>
      <c r="E80" s="108" t="s">
        <v>302</v>
      </c>
      <c r="F80" s="2">
        <f>59275000+65497000+5370000</f>
        <v>130142000</v>
      </c>
      <c r="G80" s="2">
        <v>0</v>
      </c>
      <c r="H80" s="2">
        <f t="shared" si="45"/>
        <v>130142000</v>
      </c>
      <c r="I80" s="3">
        <f t="shared" si="46"/>
        <v>130.1</v>
      </c>
      <c r="J80" s="3"/>
      <c r="K80" s="3"/>
      <c r="L80" s="3"/>
      <c r="M80" s="3"/>
      <c r="N80" s="3"/>
      <c r="O80" s="119">
        <f t="shared" si="54"/>
        <v>130142000</v>
      </c>
      <c r="P80" s="3"/>
      <c r="Q80" s="142">
        <f t="shared" si="51"/>
        <v>130142000</v>
      </c>
      <c r="R80" s="142">
        <f t="shared" si="47"/>
        <v>130.1</v>
      </c>
      <c r="S80" s="77">
        <f t="shared" si="47"/>
        <v>0</v>
      </c>
      <c r="T80" s="109"/>
      <c r="U80" s="109"/>
      <c r="V80" s="109"/>
      <c r="W80" s="3">
        <v>55169000</v>
      </c>
      <c r="X80" s="3"/>
      <c r="Y80" s="77">
        <f t="shared" si="52"/>
        <v>-55169000</v>
      </c>
      <c r="Z80" s="3">
        <f t="shared" si="48"/>
        <v>55.2</v>
      </c>
      <c r="AA80" s="77">
        <f t="shared" si="48"/>
        <v>0</v>
      </c>
      <c r="AB80" s="119">
        <f t="shared" si="53"/>
        <v>-55.2</v>
      </c>
      <c r="AC80" s="76"/>
      <c r="AD80" s="3">
        <f t="shared" si="55"/>
        <v>0</v>
      </c>
      <c r="AE80" s="109"/>
      <c r="AF80" s="109"/>
      <c r="AG80" s="107"/>
      <c r="AH80" s="107" t="s">
        <v>39</v>
      </c>
      <c r="AI80" s="107" t="s">
        <v>936</v>
      </c>
      <c r="AJ80" s="1" t="s">
        <v>36</v>
      </c>
      <c r="AK80" s="113" t="s">
        <v>1187</v>
      </c>
      <c r="AL80" s="106">
        <v>70</v>
      </c>
      <c r="AM80" s="128" t="s">
        <v>590</v>
      </c>
      <c r="AN80" s="129"/>
      <c r="AO80" s="130" t="s">
        <v>595</v>
      </c>
      <c r="AP80" s="180">
        <v>70</v>
      </c>
      <c r="AQ80" s="130" t="s">
        <v>589</v>
      </c>
      <c r="AR80" s="181"/>
      <c r="AS80" s="128" t="s">
        <v>590</v>
      </c>
      <c r="AT80" s="175"/>
      <c r="AU80" s="130" t="s">
        <v>595</v>
      </c>
      <c r="AV80" s="180">
        <v>69</v>
      </c>
      <c r="AW80" s="130" t="s">
        <v>589</v>
      </c>
      <c r="AX80" s="181"/>
      <c r="AY80" s="128" t="s">
        <v>590</v>
      </c>
      <c r="AZ80" s="175"/>
      <c r="BA80" s="130" t="s">
        <v>595</v>
      </c>
      <c r="BB80" s="180">
        <v>71</v>
      </c>
      <c r="BC80" s="130" t="s">
        <v>595</v>
      </c>
      <c r="BD80" s="181"/>
      <c r="BE80" s="131"/>
      <c r="BF80" s="1" t="s">
        <v>839</v>
      </c>
      <c r="BG80" s="4" t="s">
        <v>18</v>
      </c>
      <c r="BH80" s="4"/>
      <c r="BI80" s="114"/>
      <c r="BJ80" s="31"/>
      <c r="BK80" s="31" t="s">
        <v>1418</v>
      </c>
      <c r="BL80" s="31"/>
      <c r="BM80" s="31"/>
      <c r="BN80" s="115" t="s">
        <v>375</v>
      </c>
      <c r="BO80" s="115" t="s">
        <v>375</v>
      </c>
      <c r="BP80" s="115" t="s">
        <v>375</v>
      </c>
    </row>
    <row r="81" spans="1:71" s="63" customFormat="1" ht="27">
      <c r="A81" s="204">
        <v>65</v>
      </c>
      <c r="B81" s="204">
        <f t="shared" si="50"/>
        <v>64</v>
      </c>
      <c r="C81" s="107" t="s">
        <v>92</v>
      </c>
      <c r="D81" s="108" t="s">
        <v>86</v>
      </c>
      <c r="E81" s="108" t="s">
        <v>66</v>
      </c>
      <c r="F81" s="2">
        <v>626558000</v>
      </c>
      <c r="G81" s="2">
        <v>0</v>
      </c>
      <c r="H81" s="2">
        <f>F81+G81</f>
        <v>626558000</v>
      </c>
      <c r="I81" s="3">
        <f>ROUND(H81/1000000,1)</f>
        <v>626.6</v>
      </c>
      <c r="J81" s="3"/>
      <c r="K81" s="3"/>
      <c r="L81" s="3"/>
      <c r="M81" s="3"/>
      <c r="N81" s="3"/>
      <c r="O81" s="119">
        <f>H81+SUM(J81:N81)</f>
        <v>626558000</v>
      </c>
      <c r="P81" s="3"/>
      <c r="Q81" s="142">
        <f>O81-P81</f>
        <v>626558000</v>
      </c>
      <c r="R81" s="142">
        <f>ROUND(O81/1000000,1)</f>
        <v>626.6</v>
      </c>
      <c r="S81" s="77">
        <f>ROUND(P81/1000000,1)</f>
        <v>0</v>
      </c>
      <c r="T81" s="109"/>
      <c r="U81" s="109"/>
      <c r="V81" s="109"/>
      <c r="W81" s="3">
        <v>379820000</v>
      </c>
      <c r="X81" s="3"/>
      <c r="Y81" s="77">
        <f>X81-W81</f>
        <v>-379820000</v>
      </c>
      <c r="Z81" s="3">
        <f>ROUND(W81/1000000,1)</f>
        <v>379.8</v>
      </c>
      <c r="AA81" s="77">
        <f>ROUND(X81/1000000,1)</f>
        <v>0</v>
      </c>
      <c r="AB81" s="119">
        <f t="shared" si="53"/>
        <v>-379.8</v>
      </c>
      <c r="AC81" s="76"/>
      <c r="AD81" s="3">
        <f>ROUND(AC81/1000000,1)</f>
        <v>0</v>
      </c>
      <c r="AE81" s="109"/>
      <c r="AF81" s="109"/>
      <c r="AG81" s="107"/>
      <c r="AH81" s="107" t="s">
        <v>39</v>
      </c>
      <c r="AI81" s="107" t="s">
        <v>937</v>
      </c>
      <c r="AJ81" s="1" t="s">
        <v>36</v>
      </c>
      <c r="AK81" s="113" t="s">
        <v>1187</v>
      </c>
      <c r="AL81" s="106">
        <v>65</v>
      </c>
      <c r="AM81" s="128" t="s">
        <v>590</v>
      </c>
      <c r="AN81" s="129"/>
      <c r="AO81" s="130" t="s">
        <v>595</v>
      </c>
      <c r="AP81" s="180">
        <v>65</v>
      </c>
      <c r="AQ81" s="130" t="s">
        <v>589</v>
      </c>
      <c r="AR81" s="181"/>
      <c r="AS81" s="128" t="s">
        <v>590</v>
      </c>
      <c r="AT81" s="175"/>
      <c r="AU81" s="130" t="s">
        <v>595</v>
      </c>
      <c r="AV81" s="180"/>
      <c r="AW81" s="130" t="s">
        <v>589</v>
      </c>
      <c r="AX81" s="181"/>
      <c r="AY81" s="128" t="s">
        <v>590</v>
      </c>
      <c r="AZ81" s="175"/>
      <c r="BA81" s="130" t="s">
        <v>595</v>
      </c>
      <c r="BB81" s="180"/>
      <c r="BC81" s="130" t="s">
        <v>595</v>
      </c>
      <c r="BD81" s="181"/>
      <c r="BE81" s="131"/>
      <c r="BF81" s="1" t="s">
        <v>84</v>
      </c>
      <c r="BG81" s="4" t="s">
        <v>18</v>
      </c>
      <c r="BH81" s="4"/>
      <c r="BI81" s="114"/>
      <c r="BJ81" s="71"/>
      <c r="BK81" s="31"/>
      <c r="BL81" s="31"/>
      <c r="BM81" s="31"/>
      <c r="BN81" s="115" t="s">
        <v>375</v>
      </c>
      <c r="BO81" s="115" t="s">
        <v>375</v>
      </c>
      <c r="BP81" s="115" t="s">
        <v>375</v>
      </c>
    </row>
    <row r="82" spans="1:71" s="63" customFormat="1" ht="27">
      <c r="A82" s="204">
        <v>66</v>
      </c>
      <c r="B82" s="204">
        <f t="shared" si="50"/>
        <v>65</v>
      </c>
      <c r="C82" s="107" t="s">
        <v>713</v>
      </c>
      <c r="D82" s="108" t="s">
        <v>86</v>
      </c>
      <c r="E82" s="108" t="s">
        <v>1300</v>
      </c>
      <c r="F82" s="2">
        <v>423794000</v>
      </c>
      <c r="G82" s="2">
        <v>0</v>
      </c>
      <c r="H82" s="2">
        <f t="shared" si="45"/>
        <v>423794000</v>
      </c>
      <c r="I82" s="3">
        <f t="shared" si="46"/>
        <v>423.8</v>
      </c>
      <c r="J82" s="3"/>
      <c r="K82" s="3"/>
      <c r="L82" s="3"/>
      <c r="M82" s="3"/>
      <c r="N82" s="3"/>
      <c r="O82" s="119">
        <f t="shared" si="54"/>
        <v>423794000</v>
      </c>
      <c r="P82" s="3"/>
      <c r="Q82" s="142">
        <f t="shared" si="51"/>
        <v>423794000</v>
      </c>
      <c r="R82" s="142">
        <f t="shared" si="47"/>
        <v>423.8</v>
      </c>
      <c r="S82" s="77">
        <f t="shared" si="47"/>
        <v>0</v>
      </c>
      <c r="T82" s="109"/>
      <c r="U82" s="109"/>
      <c r="V82" s="109"/>
      <c r="W82" s="3">
        <v>95069000</v>
      </c>
      <c r="X82" s="3"/>
      <c r="Y82" s="77">
        <f t="shared" si="52"/>
        <v>-95069000</v>
      </c>
      <c r="Z82" s="3">
        <f t="shared" si="48"/>
        <v>95.1</v>
      </c>
      <c r="AA82" s="77">
        <f t="shared" si="48"/>
        <v>0</v>
      </c>
      <c r="AB82" s="119">
        <f t="shared" si="53"/>
        <v>-95.1</v>
      </c>
      <c r="AC82" s="76"/>
      <c r="AD82" s="3">
        <f t="shared" si="55"/>
        <v>0</v>
      </c>
      <c r="AE82" s="109"/>
      <c r="AF82" s="109"/>
      <c r="AG82" s="107"/>
      <c r="AH82" s="107" t="s">
        <v>39</v>
      </c>
      <c r="AI82" s="107" t="s">
        <v>936</v>
      </c>
      <c r="AJ82" s="1" t="s">
        <v>36</v>
      </c>
      <c r="AK82" s="113" t="s">
        <v>1187</v>
      </c>
      <c r="AL82" s="106">
        <v>66</v>
      </c>
      <c r="AM82" s="128" t="s">
        <v>590</v>
      </c>
      <c r="AN82" s="129"/>
      <c r="AO82" s="130" t="s">
        <v>595</v>
      </c>
      <c r="AP82" s="180">
        <v>66</v>
      </c>
      <c r="AQ82" s="130" t="s">
        <v>589</v>
      </c>
      <c r="AR82" s="181"/>
      <c r="AS82" s="128" t="s">
        <v>590</v>
      </c>
      <c r="AT82" s="175"/>
      <c r="AU82" s="130" t="s">
        <v>595</v>
      </c>
      <c r="AV82" s="180"/>
      <c r="AW82" s="130" t="s">
        <v>589</v>
      </c>
      <c r="AX82" s="181"/>
      <c r="AY82" s="128" t="s">
        <v>590</v>
      </c>
      <c r="AZ82" s="175"/>
      <c r="BA82" s="130" t="s">
        <v>595</v>
      </c>
      <c r="BB82" s="180"/>
      <c r="BC82" s="130" t="s">
        <v>595</v>
      </c>
      <c r="BD82" s="181"/>
      <c r="BE82" s="131"/>
      <c r="BF82" s="1" t="s">
        <v>676</v>
      </c>
      <c r="BG82" s="4"/>
      <c r="BH82" s="4"/>
      <c r="BI82" s="114"/>
      <c r="BJ82" s="71"/>
      <c r="BK82" s="31"/>
      <c r="BL82" s="31"/>
      <c r="BM82" s="31"/>
      <c r="BN82" s="115" t="s">
        <v>375</v>
      </c>
      <c r="BO82" s="115" t="s">
        <v>375</v>
      </c>
      <c r="BP82" s="115" t="s">
        <v>375</v>
      </c>
    </row>
    <row r="83" spans="1:71" s="63" customFormat="1" ht="27">
      <c r="A83" s="204" t="s">
        <v>1140</v>
      </c>
      <c r="B83" s="204">
        <f t="shared" si="50"/>
        <v>66</v>
      </c>
      <c r="C83" s="107" t="s">
        <v>797</v>
      </c>
      <c r="D83" s="108" t="s">
        <v>1299</v>
      </c>
      <c r="E83" s="108" t="s">
        <v>302</v>
      </c>
      <c r="F83" s="2">
        <v>251117000</v>
      </c>
      <c r="G83" s="2">
        <v>0</v>
      </c>
      <c r="H83" s="2">
        <f t="shared" si="45"/>
        <v>251117000</v>
      </c>
      <c r="I83" s="3">
        <f t="shared" si="46"/>
        <v>251.1</v>
      </c>
      <c r="J83" s="3"/>
      <c r="K83" s="3"/>
      <c r="L83" s="3"/>
      <c r="M83" s="3"/>
      <c r="N83" s="3"/>
      <c r="O83" s="174">
        <f t="shared" si="54"/>
        <v>251117000</v>
      </c>
      <c r="P83" s="3"/>
      <c r="Q83" s="142">
        <f t="shared" si="51"/>
        <v>251117000</v>
      </c>
      <c r="R83" s="142">
        <f t="shared" si="47"/>
        <v>251.1</v>
      </c>
      <c r="S83" s="77">
        <f t="shared" si="47"/>
        <v>0</v>
      </c>
      <c r="T83" s="109"/>
      <c r="U83" s="109"/>
      <c r="V83" s="109"/>
      <c r="W83" s="3">
        <v>252448000</v>
      </c>
      <c r="X83" s="3"/>
      <c r="Y83" s="77">
        <f>X83-W83</f>
        <v>-252448000</v>
      </c>
      <c r="Z83" s="3">
        <f t="shared" si="48"/>
        <v>252.4</v>
      </c>
      <c r="AA83" s="77">
        <f t="shared" si="48"/>
        <v>0</v>
      </c>
      <c r="AB83" s="119">
        <f t="shared" si="53"/>
        <v>-252.4</v>
      </c>
      <c r="AC83" s="76"/>
      <c r="AD83" s="3">
        <f t="shared" si="55"/>
        <v>0</v>
      </c>
      <c r="AE83" s="109"/>
      <c r="AF83" s="109"/>
      <c r="AG83" s="107"/>
      <c r="AH83" s="107" t="s">
        <v>795</v>
      </c>
      <c r="AI83" s="107" t="s">
        <v>936</v>
      </c>
      <c r="AJ83" s="1" t="s">
        <v>1</v>
      </c>
      <c r="AK83" s="113" t="s">
        <v>1032</v>
      </c>
      <c r="AL83" s="106" t="s">
        <v>1140</v>
      </c>
      <c r="AM83" s="128" t="s">
        <v>590</v>
      </c>
      <c r="AN83" s="132" t="s">
        <v>1039</v>
      </c>
      <c r="AO83" s="130" t="s">
        <v>923</v>
      </c>
      <c r="AP83" s="180">
        <v>9</v>
      </c>
      <c r="AQ83" s="130" t="s">
        <v>923</v>
      </c>
      <c r="AR83" s="181"/>
      <c r="AS83" s="128" t="s">
        <v>590</v>
      </c>
      <c r="AT83" s="175"/>
      <c r="AU83" s="130" t="s">
        <v>923</v>
      </c>
      <c r="AV83" s="180"/>
      <c r="AW83" s="130" t="s">
        <v>923</v>
      </c>
      <c r="AX83" s="181"/>
      <c r="AY83" s="128" t="s">
        <v>590</v>
      </c>
      <c r="AZ83" s="175"/>
      <c r="BA83" s="130" t="s">
        <v>923</v>
      </c>
      <c r="BB83" s="180"/>
      <c r="BC83" s="130" t="s">
        <v>923</v>
      </c>
      <c r="BD83" s="181"/>
      <c r="BE83" s="131"/>
      <c r="BF83" s="1" t="s">
        <v>434</v>
      </c>
      <c r="BG83" s="4"/>
      <c r="BH83" s="4"/>
      <c r="BI83" s="114"/>
      <c r="BJ83" s="71"/>
      <c r="BK83" s="31"/>
      <c r="BL83" s="31"/>
      <c r="BM83" s="31"/>
      <c r="BN83" s="115"/>
      <c r="BO83" s="115"/>
      <c r="BP83" s="115"/>
    </row>
    <row r="84" spans="1:71" s="63" customFormat="1" ht="27">
      <c r="A84" s="204" t="s">
        <v>1141</v>
      </c>
      <c r="B84" s="204">
        <f t="shared" si="50"/>
        <v>67</v>
      </c>
      <c r="C84" s="107" t="s">
        <v>798</v>
      </c>
      <c r="D84" s="108" t="s">
        <v>1299</v>
      </c>
      <c r="E84" s="108" t="s">
        <v>302</v>
      </c>
      <c r="F84" s="2">
        <v>113310000</v>
      </c>
      <c r="G84" s="2">
        <v>0</v>
      </c>
      <c r="H84" s="2">
        <f t="shared" si="45"/>
        <v>113310000</v>
      </c>
      <c r="I84" s="3">
        <f t="shared" si="46"/>
        <v>113.3</v>
      </c>
      <c r="J84" s="3"/>
      <c r="K84" s="3"/>
      <c r="L84" s="3"/>
      <c r="M84" s="3"/>
      <c r="N84" s="3"/>
      <c r="O84" s="174">
        <f t="shared" si="54"/>
        <v>113310000</v>
      </c>
      <c r="P84" s="3"/>
      <c r="Q84" s="142">
        <f t="shared" si="51"/>
        <v>113310000</v>
      </c>
      <c r="R84" s="142">
        <f t="shared" si="47"/>
        <v>113.3</v>
      </c>
      <c r="S84" s="77">
        <f t="shared" si="47"/>
        <v>0</v>
      </c>
      <c r="T84" s="109"/>
      <c r="U84" s="109"/>
      <c r="V84" s="109"/>
      <c r="W84" s="3">
        <v>151072000</v>
      </c>
      <c r="X84" s="3"/>
      <c r="Y84" s="77">
        <f>X84-W84</f>
        <v>-151072000</v>
      </c>
      <c r="Z84" s="3">
        <f t="shared" si="48"/>
        <v>151.1</v>
      </c>
      <c r="AA84" s="77">
        <f t="shared" si="48"/>
        <v>0</v>
      </c>
      <c r="AB84" s="119">
        <f t="shared" si="53"/>
        <v>-151.1</v>
      </c>
      <c r="AC84" s="76"/>
      <c r="AD84" s="3">
        <f t="shared" si="55"/>
        <v>0</v>
      </c>
      <c r="AE84" s="109"/>
      <c r="AF84" s="109"/>
      <c r="AG84" s="107"/>
      <c r="AH84" s="107" t="s">
        <v>795</v>
      </c>
      <c r="AI84" s="107" t="s">
        <v>936</v>
      </c>
      <c r="AJ84" s="1" t="s">
        <v>1</v>
      </c>
      <c r="AK84" s="113" t="s">
        <v>1032</v>
      </c>
      <c r="AL84" s="106" t="s">
        <v>1141</v>
      </c>
      <c r="AM84" s="128" t="s">
        <v>590</v>
      </c>
      <c r="AN84" s="132" t="s">
        <v>1039</v>
      </c>
      <c r="AO84" s="130" t="s">
        <v>923</v>
      </c>
      <c r="AP84" s="180">
        <v>10</v>
      </c>
      <c r="AQ84" s="130" t="s">
        <v>923</v>
      </c>
      <c r="AR84" s="181"/>
      <c r="AS84" s="128" t="s">
        <v>590</v>
      </c>
      <c r="AT84" s="175"/>
      <c r="AU84" s="130" t="s">
        <v>923</v>
      </c>
      <c r="AV84" s="180"/>
      <c r="AW84" s="130" t="s">
        <v>923</v>
      </c>
      <c r="AX84" s="181"/>
      <c r="AY84" s="128" t="s">
        <v>590</v>
      </c>
      <c r="AZ84" s="175"/>
      <c r="BA84" s="130" t="s">
        <v>923</v>
      </c>
      <c r="BB84" s="180"/>
      <c r="BC84" s="130" t="s">
        <v>923</v>
      </c>
      <c r="BD84" s="181"/>
      <c r="BE84" s="131"/>
      <c r="BF84" s="1" t="s">
        <v>434</v>
      </c>
      <c r="BG84" s="4"/>
      <c r="BH84" s="4"/>
      <c r="BI84" s="114"/>
      <c r="BJ84" s="71"/>
      <c r="BK84" s="31"/>
      <c r="BL84" s="31"/>
      <c r="BM84" s="31"/>
      <c r="BN84" s="115"/>
      <c r="BO84" s="115"/>
      <c r="BP84" s="115"/>
    </row>
    <row r="85" spans="1:71" s="63" customFormat="1" ht="27">
      <c r="A85" s="204">
        <v>59</v>
      </c>
      <c r="B85" s="204">
        <f t="shared" si="50"/>
        <v>68</v>
      </c>
      <c r="C85" s="107" t="s">
        <v>710</v>
      </c>
      <c r="D85" s="108" t="s">
        <v>67</v>
      </c>
      <c r="E85" s="108" t="s">
        <v>66</v>
      </c>
      <c r="F85" s="2">
        <v>45052403000</v>
      </c>
      <c r="G85" s="2">
        <v>-59000</v>
      </c>
      <c r="H85" s="2">
        <f>F85+G85</f>
        <v>45052344000</v>
      </c>
      <c r="I85" s="3">
        <f>ROUND(H85/1000000,1)</f>
        <v>45052.3</v>
      </c>
      <c r="J85" s="3"/>
      <c r="K85" s="3"/>
      <c r="L85" s="3"/>
      <c r="M85" s="3"/>
      <c r="N85" s="3"/>
      <c r="O85" s="119">
        <f t="shared" si="54"/>
        <v>45052344000</v>
      </c>
      <c r="P85" s="3"/>
      <c r="Q85" s="142">
        <f t="shared" si="51"/>
        <v>45052344000</v>
      </c>
      <c r="R85" s="142">
        <f>ROUND(O85/1000000,1)</f>
        <v>45052.3</v>
      </c>
      <c r="S85" s="77">
        <f>ROUND(P85/1000000,1)</f>
        <v>0</v>
      </c>
      <c r="T85" s="109"/>
      <c r="U85" s="109"/>
      <c r="V85" s="109"/>
      <c r="W85" s="3">
        <f>46030121000+268338000</f>
        <v>46298459000</v>
      </c>
      <c r="X85" s="3"/>
      <c r="Y85" s="77">
        <f>X85-W85</f>
        <v>-46298459000</v>
      </c>
      <c r="Z85" s="3">
        <f t="shared" si="48"/>
        <v>46298.5</v>
      </c>
      <c r="AA85" s="77">
        <f t="shared" si="48"/>
        <v>0</v>
      </c>
      <c r="AB85" s="119">
        <f t="shared" si="53"/>
        <v>-46298.5</v>
      </c>
      <c r="AC85" s="76"/>
      <c r="AD85" s="3">
        <f t="shared" si="55"/>
        <v>0</v>
      </c>
      <c r="AE85" s="109"/>
      <c r="AF85" s="109"/>
      <c r="AG85" s="107"/>
      <c r="AH85" s="107" t="s">
        <v>39</v>
      </c>
      <c r="AI85" s="107" t="s">
        <v>661</v>
      </c>
      <c r="AJ85" s="1" t="s">
        <v>36</v>
      </c>
      <c r="AK85" s="113" t="s">
        <v>1187</v>
      </c>
      <c r="AL85" s="106">
        <v>59</v>
      </c>
      <c r="AM85" s="132" t="s">
        <v>590</v>
      </c>
      <c r="AN85" s="129"/>
      <c r="AO85" s="130" t="s">
        <v>595</v>
      </c>
      <c r="AP85" s="180">
        <v>59</v>
      </c>
      <c r="AQ85" s="130" t="s">
        <v>589</v>
      </c>
      <c r="AR85" s="181"/>
      <c r="AS85" s="128" t="s">
        <v>590</v>
      </c>
      <c r="AT85" s="175"/>
      <c r="AU85" s="130" t="s">
        <v>595</v>
      </c>
      <c r="AV85" s="180"/>
      <c r="AW85" s="130" t="s">
        <v>589</v>
      </c>
      <c r="AX85" s="181"/>
      <c r="AY85" s="128" t="s">
        <v>590</v>
      </c>
      <c r="AZ85" s="175"/>
      <c r="BA85" s="130" t="s">
        <v>595</v>
      </c>
      <c r="BB85" s="180"/>
      <c r="BC85" s="130" t="s">
        <v>595</v>
      </c>
      <c r="BD85" s="181"/>
      <c r="BE85" s="131"/>
      <c r="BF85" s="1" t="s">
        <v>839</v>
      </c>
      <c r="BG85" s="4" t="s">
        <v>18</v>
      </c>
      <c r="BH85" s="4"/>
      <c r="BI85" s="114"/>
      <c r="BJ85" s="71"/>
      <c r="BK85" s="31" t="s">
        <v>1402</v>
      </c>
      <c r="BL85" s="31"/>
      <c r="BM85" s="31" t="s">
        <v>884</v>
      </c>
      <c r="BN85" s="115" t="s">
        <v>375</v>
      </c>
      <c r="BO85" s="115" t="s">
        <v>375</v>
      </c>
      <c r="BP85" s="115" t="s">
        <v>375</v>
      </c>
    </row>
    <row r="86" spans="1:71" s="63" customFormat="1" ht="27" hidden="1">
      <c r="A86" s="204">
        <v>60</v>
      </c>
      <c r="B86" s="204">
        <f t="shared" si="50"/>
        <v>69</v>
      </c>
      <c r="C86" s="107" t="s">
        <v>711</v>
      </c>
      <c r="D86" s="108" t="s">
        <v>82</v>
      </c>
      <c r="E86" s="108" t="s">
        <v>66</v>
      </c>
      <c r="F86" s="2">
        <v>22392000</v>
      </c>
      <c r="G86" s="2">
        <v>0</v>
      </c>
      <c r="H86" s="2">
        <f>F86+G86</f>
        <v>22392000</v>
      </c>
      <c r="I86" s="3">
        <f>ROUND(H86/1000000,1)</f>
        <v>22.4</v>
      </c>
      <c r="J86" s="3"/>
      <c r="K86" s="3"/>
      <c r="L86" s="3"/>
      <c r="M86" s="3"/>
      <c r="N86" s="3"/>
      <c r="O86" s="119">
        <f t="shared" si="54"/>
        <v>22392000</v>
      </c>
      <c r="P86" s="3"/>
      <c r="Q86" s="142">
        <f t="shared" si="51"/>
        <v>22392000</v>
      </c>
      <c r="R86" s="142">
        <f>ROUND(O86/1000000,1)</f>
        <v>22.4</v>
      </c>
      <c r="S86" s="77">
        <f>ROUND(P86/1000000,1)</f>
        <v>0</v>
      </c>
      <c r="T86" s="109"/>
      <c r="U86" s="109"/>
      <c r="V86" s="109"/>
      <c r="W86" s="3">
        <v>22448000</v>
      </c>
      <c r="X86" s="3"/>
      <c r="Y86" s="77">
        <f>X86-W86</f>
        <v>-22448000</v>
      </c>
      <c r="Z86" s="3">
        <f t="shared" si="48"/>
        <v>22.4</v>
      </c>
      <c r="AA86" s="77">
        <f t="shared" si="48"/>
        <v>0</v>
      </c>
      <c r="AB86" s="119">
        <f t="shared" si="53"/>
        <v>-22.4</v>
      </c>
      <c r="AC86" s="76"/>
      <c r="AD86" s="3">
        <f t="shared" si="55"/>
        <v>0</v>
      </c>
      <c r="AE86" s="109"/>
      <c r="AF86" s="109"/>
      <c r="AG86" s="107"/>
      <c r="AH86" s="107" t="s">
        <v>39</v>
      </c>
      <c r="AI86" s="107" t="s">
        <v>936</v>
      </c>
      <c r="AJ86" s="1" t="s">
        <v>36</v>
      </c>
      <c r="AK86" s="113" t="s">
        <v>1187</v>
      </c>
      <c r="AL86" s="106">
        <v>60</v>
      </c>
      <c r="AM86" s="132" t="s">
        <v>590</v>
      </c>
      <c r="AN86" s="129"/>
      <c r="AO86" s="130" t="s">
        <v>595</v>
      </c>
      <c r="AP86" s="180">
        <v>60</v>
      </c>
      <c r="AQ86" s="130" t="s">
        <v>589</v>
      </c>
      <c r="AR86" s="181"/>
      <c r="AS86" s="128" t="s">
        <v>590</v>
      </c>
      <c r="AT86" s="175"/>
      <c r="AU86" s="130" t="s">
        <v>595</v>
      </c>
      <c r="AV86" s="180"/>
      <c r="AW86" s="130" t="s">
        <v>589</v>
      </c>
      <c r="AX86" s="181"/>
      <c r="AY86" s="128" t="s">
        <v>590</v>
      </c>
      <c r="AZ86" s="175"/>
      <c r="BA86" s="130" t="s">
        <v>595</v>
      </c>
      <c r="BB86" s="180"/>
      <c r="BC86" s="130" t="s">
        <v>595</v>
      </c>
      <c r="BD86" s="181"/>
      <c r="BE86" s="131"/>
      <c r="BF86" s="1" t="s">
        <v>503</v>
      </c>
      <c r="BG86" s="4"/>
      <c r="BH86" s="4"/>
      <c r="BI86" s="114"/>
      <c r="BJ86" s="71"/>
      <c r="BK86" s="31"/>
      <c r="BL86" s="31"/>
      <c r="BM86" s="31" t="s">
        <v>897</v>
      </c>
      <c r="BN86" s="115" t="s">
        <v>375</v>
      </c>
      <c r="BO86" s="115" t="s">
        <v>375</v>
      </c>
      <c r="BP86" s="115" t="s">
        <v>375</v>
      </c>
    </row>
    <row r="87" spans="1:71" s="63" customFormat="1" ht="27" hidden="1">
      <c r="A87" s="204">
        <v>67</v>
      </c>
      <c r="B87" s="204">
        <f t="shared" si="50"/>
        <v>70</v>
      </c>
      <c r="C87" s="107" t="s">
        <v>689</v>
      </c>
      <c r="D87" s="108" t="s">
        <v>357</v>
      </c>
      <c r="E87" s="108" t="s">
        <v>1301</v>
      </c>
      <c r="F87" s="2">
        <v>84718000</v>
      </c>
      <c r="G87" s="2">
        <v>0</v>
      </c>
      <c r="H87" s="2">
        <f t="shared" si="45"/>
        <v>84718000</v>
      </c>
      <c r="I87" s="3">
        <f t="shared" si="46"/>
        <v>84.7</v>
      </c>
      <c r="J87" s="3"/>
      <c r="K87" s="3"/>
      <c r="L87" s="3"/>
      <c r="M87" s="3"/>
      <c r="N87" s="3"/>
      <c r="O87" s="119">
        <f t="shared" si="54"/>
        <v>84718000</v>
      </c>
      <c r="P87" s="3"/>
      <c r="Q87" s="142">
        <f t="shared" si="51"/>
        <v>84718000</v>
      </c>
      <c r="R87" s="142">
        <f t="shared" si="47"/>
        <v>84.7</v>
      </c>
      <c r="S87" s="77">
        <f t="shared" si="47"/>
        <v>0</v>
      </c>
      <c r="T87" s="109"/>
      <c r="U87" s="109"/>
      <c r="V87" s="109"/>
      <c r="W87" s="3">
        <v>47851000</v>
      </c>
      <c r="X87" s="3"/>
      <c r="Y87" s="77">
        <f t="shared" ref="Y87:Y95" si="56">X87-W87</f>
        <v>-47851000</v>
      </c>
      <c r="Z87" s="3">
        <f t="shared" si="48"/>
        <v>47.9</v>
      </c>
      <c r="AA87" s="77">
        <f t="shared" si="48"/>
        <v>0</v>
      </c>
      <c r="AB87" s="119">
        <f t="shared" si="49"/>
        <v>-47.9</v>
      </c>
      <c r="AC87" s="76"/>
      <c r="AD87" s="3">
        <f t="shared" si="55"/>
        <v>0</v>
      </c>
      <c r="AE87" s="109"/>
      <c r="AF87" s="109"/>
      <c r="AG87" s="107"/>
      <c r="AH87" s="107" t="s">
        <v>39</v>
      </c>
      <c r="AI87" s="107" t="s">
        <v>936</v>
      </c>
      <c r="AJ87" s="1" t="s">
        <v>36</v>
      </c>
      <c r="AK87" s="113" t="s">
        <v>1187</v>
      </c>
      <c r="AL87" s="106">
        <v>67</v>
      </c>
      <c r="AM87" s="128" t="s">
        <v>590</v>
      </c>
      <c r="AN87" s="129"/>
      <c r="AO87" s="130" t="s">
        <v>595</v>
      </c>
      <c r="AP87" s="180">
        <v>67</v>
      </c>
      <c r="AQ87" s="130" t="s">
        <v>589</v>
      </c>
      <c r="AR87" s="181"/>
      <c r="AS87" s="128" t="s">
        <v>590</v>
      </c>
      <c r="AT87" s="175"/>
      <c r="AU87" s="130" t="s">
        <v>595</v>
      </c>
      <c r="AV87" s="180"/>
      <c r="AW87" s="130" t="s">
        <v>589</v>
      </c>
      <c r="AX87" s="181"/>
      <c r="AY87" s="128" t="s">
        <v>590</v>
      </c>
      <c r="AZ87" s="175"/>
      <c r="BA87" s="130" t="s">
        <v>595</v>
      </c>
      <c r="BB87" s="180"/>
      <c r="BC87" s="130" t="s">
        <v>595</v>
      </c>
      <c r="BD87" s="181"/>
      <c r="BE87" s="131"/>
      <c r="BF87" s="1" t="s">
        <v>83</v>
      </c>
      <c r="BG87" s="4"/>
      <c r="BH87" s="4"/>
      <c r="BI87" s="114"/>
      <c r="BJ87" s="71"/>
      <c r="BK87" s="31"/>
      <c r="BL87" s="31"/>
      <c r="BM87" s="31"/>
      <c r="BN87" s="115" t="s">
        <v>375</v>
      </c>
      <c r="BO87" s="115" t="s">
        <v>375</v>
      </c>
      <c r="BP87" s="115" t="s">
        <v>375</v>
      </c>
    </row>
    <row r="88" spans="1:71" s="63" customFormat="1" ht="27" hidden="1">
      <c r="A88" s="204">
        <v>61</v>
      </c>
      <c r="B88" s="204">
        <f t="shared" si="50"/>
        <v>71</v>
      </c>
      <c r="C88" s="107" t="s">
        <v>712</v>
      </c>
      <c r="D88" s="108" t="s">
        <v>96</v>
      </c>
      <c r="E88" s="108" t="s">
        <v>66</v>
      </c>
      <c r="F88" s="2">
        <v>23054000</v>
      </c>
      <c r="G88" s="2">
        <v>0</v>
      </c>
      <c r="H88" s="2">
        <f>F88+G88</f>
        <v>23054000</v>
      </c>
      <c r="I88" s="3">
        <f>ROUND(H88/1000000,1)</f>
        <v>23.1</v>
      </c>
      <c r="J88" s="3"/>
      <c r="K88" s="3"/>
      <c r="L88" s="3"/>
      <c r="M88" s="3"/>
      <c r="N88" s="3"/>
      <c r="O88" s="119">
        <f t="shared" si="54"/>
        <v>23054000</v>
      </c>
      <c r="P88" s="3"/>
      <c r="Q88" s="142">
        <f t="shared" si="51"/>
        <v>23054000</v>
      </c>
      <c r="R88" s="142">
        <f>ROUND(O88/1000000,1)</f>
        <v>23.1</v>
      </c>
      <c r="S88" s="77">
        <f>ROUND(P88/1000000,1)</f>
        <v>0</v>
      </c>
      <c r="T88" s="109"/>
      <c r="U88" s="109"/>
      <c r="V88" s="109"/>
      <c r="W88" s="3">
        <v>23054000</v>
      </c>
      <c r="X88" s="3"/>
      <c r="Y88" s="77">
        <f>X88-W88</f>
        <v>-23054000</v>
      </c>
      <c r="Z88" s="3">
        <f>ROUND(W88/1000000,1)</f>
        <v>23.1</v>
      </c>
      <c r="AA88" s="77">
        <f>ROUND(X88/1000000,1)</f>
        <v>0</v>
      </c>
      <c r="AB88" s="119">
        <f>AA88-Z88</f>
        <v>-23.1</v>
      </c>
      <c r="AC88" s="76"/>
      <c r="AD88" s="3">
        <f t="shared" si="55"/>
        <v>0</v>
      </c>
      <c r="AE88" s="109"/>
      <c r="AF88" s="109"/>
      <c r="AG88" s="107"/>
      <c r="AH88" s="107" t="s">
        <v>39</v>
      </c>
      <c r="AI88" s="107" t="s">
        <v>936</v>
      </c>
      <c r="AJ88" s="1" t="s">
        <v>36</v>
      </c>
      <c r="AK88" s="113" t="s">
        <v>1187</v>
      </c>
      <c r="AL88" s="106">
        <v>61</v>
      </c>
      <c r="AM88" s="132" t="s">
        <v>590</v>
      </c>
      <c r="AN88" s="129"/>
      <c r="AO88" s="130" t="s">
        <v>595</v>
      </c>
      <c r="AP88" s="180">
        <v>61</v>
      </c>
      <c r="AQ88" s="130" t="s">
        <v>589</v>
      </c>
      <c r="AR88" s="181"/>
      <c r="AS88" s="128" t="s">
        <v>590</v>
      </c>
      <c r="AT88" s="175"/>
      <c r="AU88" s="130" t="s">
        <v>595</v>
      </c>
      <c r="AV88" s="180"/>
      <c r="AW88" s="130" t="s">
        <v>589</v>
      </c>
      <c r="AX88" s="181"/>
      <c r="AY88" s="128" t="s">
        <v>590</v>
      </c>
      <c r="AZ88" s="175"/>
      <c r="BA88" s="130" t="s">
        <v>595</v>
      </c>
      <c r="BB88" s="180"/>
      <c r="BC88" s="130" t="s">
        <v>595</v>
      </c>
      <c r="BD88" s="181"/>
      <c r="BE88" s="131"/>
      <c r="BF88" s="1" t="s">
        <v>503</v>
      </c>
      <c r="BG88" s="4"/>
      <c r="BH88" s="4" t="s">
        <v>18</v>
      </c>
      <c r="BI88" s="114"/>
      <c r="BJ88" s="71"/>
      <c r="BK88" s="31"/>
      <c r="BL88" s="31"/>
      <c r="BM88" s="31"/>
      <c r="BN88" s="115" t="s">
        <v>375</v>
      </c>
      <c r="BO88" s="115" t="s">
        <v>375</v>
      </c>
      <c r="BP88" s="115" t="s">
        <v>375</v>
      </c>
    </row>
    <row r="89" spans="1:71" s="63" customFormat="1" ht="27">
      <c r="A89" s="204">
        <v>64</v>
      </c>
      <c r="B89" s="204">
        <f t="shared" si="50"/>
        <v>72</v>
      </c>
      <c r="C89" s="107" t="s">
        <v>91</v>
      </c>
      <c r="D89" s="108" t="s">
        <v>69</v>
      </c>
      <c r="E89" s="108" t="s">
        <v>66</v>
      </c>
      <c r="F89" s="2">
        <v>5521194000</v>
      </c>
      <c r="G89" s="2">
        <v>0</v>
      </c>
      <c r="H89" s="2">
        <f>F89+G89</f>
        <v>5521194000</v>
      </c>
      <c r="I89" s="3">
        <f>ROUND(H89/1000000,1)</f>
        <v>5521.2</v>
      </c>
      <c r="J89" s="3"/>
      <c r="K89" s="3"/>
      <c r="L89" s="3"/>
      <c r="M89" s="3"/>
      <c r="N89" s="3"/>
      <c r="O89" s="119">
        <f t="shared" si="54"/>
        <v>5521194000</v>
      </c>
      <c r="P89" s="3"/>
      <c r="Q89" s="142">
        <f t="shared" si="51"/>
        <v>5521194000</v>
      </c>
      <c r="R89" s="142">
        <f>ROUND(O89/1000000,1)</f>
        <v>5521.2</v>
      </c>
      <c r="S89" s="77">
        <f>ROUND(P89/1000000,1)</f>
        <v>0</v>
      </c>
      <c r="T89" s="109"/>
      <c r="U89" s="109"/>
      <c r="V89" s="109"/>
      <c r="W89" s="3">
        <v>6241706000</v>
      </c>
      <c r="X89" s="3"/>
      <c r="Y89" s="77">
        <f>X89-W89</f>
        <v>-6241706000</v>
      </c>
      <c r="Z89" s="3">
        <f>ROUND(W89/1000000,1)</f>
        <v>6241.7</v>
      </c>
      <c r="AA89" s="77">
        <f>ROUND(X89/1000000,1)</f>
        <v>0</v>
      </c>
      <c r="AB89" s="119">
        <f>AA89-Z89</f>
        <v>-6241.7</v>
      </c>
      <c r="AC89" s="76"/>
      <c r="AD89" s="3">
        <f t="shared" si="55"/>
        <v>0</v>
      </c>
      <c r="AE89" s="109"/>
      <c r="AF89" s="109"/>
      <c r="AG89" s="107"/>
      <c r="AH89" s="107" t="s">
        <v>39</v>
      </c>
      <c r="AI89" s="107" t="s">
        <v>664</v>
      </c>
      <c r="AJ89" s="1" t="s">
        <v>36</v>
      </c>
      <c r="AK89" s="113" t="s">
        <v>1187</v>
      </c>
      <c r="AL89" s="106">
        <v>64</v>
      </c>
      <c r="AM89" s="132" t="s">
        <v>590</v>
      </c>
      <c r="AN89" s="129"/>
      <c r="AO89" s="130" t="s">
        <v>595</v>
      </c>
      <c r="AP89" s="180">
        <v>64</v>
      </c>
      <c r="AQ89" s="130" t="s">
        <v>589</v>
      </c>
      <c r="AR89" s="181"/>
      <c r="AS89" s="128" t="s">
        <v>590</v>
      </c>
      <c r="AT89" s="175"/>
      <c r="AU89" s="130" t="s">
        <v>595</v>
      </c>
      <c r="AV89" s="180"/>
      <c r="AW89" s="130" t="s">
        <v>589</v>
      </c>
      <c r="AX89" s="181"/>
      <c r="AY89" s="128" t="s">
        <v>590</v>
      </c>
      <c r="AZ89" s="175"/>
      <c r="BA89" s="130" t="s">
        <v>595</v>
      </c>
      <c r="BB89" s="180"/>
      <c r="BC89" s="130" t="s">
        <v>595</v>
      </c>
      <c r="BD89" s="181"/>
      <c r="BE89" s="131"/>
      <c r="BF89" s="1" t="s">
        <v>503</v>
      </c>
      <c r="BG89" s="4"/>
      <c r="BH89" s="4" t="s">
        <v>18</v>
      </c>
      <c r="BI89" s="114"/>
      <c r="BJ89" s="71"/>
      <c r="BK89" s="31"/>
      <c r="BL89" s="31"/>
      <c r="BM89" s="31"/>
      <c r="BN89" s="115" t="s">
        <v>375</v>
      </c>
      <c r="BO89" s="115" t="s">
        <v>375</v>
      </c>
      <c r="BP89" s="115" t="s">
        <v>375</v>
      </c>
    </row>
    <row r="90" spans="1:71" s="63" customFormat="1" ht="27" hidden="1">
      <c r="A90" s="204">
        <v>72</v>
      </c>
      <c r="B90" s="204">
        <f t="shared" si="50"/>
        <v>73</v>
      </c>
      <c r="C90" s="107" t="s">
        <v>708</v>
      </c>
      <c r="D90" s="108" t="s">
        <v>68</v>
      </c>
      <c r="E90" s="108" t="s">
        <v>66</v>
      </c>
      <c r="F90" s="2">
        <v>13255000</v>
      </c>
      <c r="G90" s="2">
        <v>0</v>
      </c>
      <c r="H90" s="2">
        <f t="shared" si="45"/>
        <v>13255000</v>
      </c>
      <c r="I90" s="3">
        <f t="shared" si="46"/>
        <v>13.3</v>
      </c>
      <c r="J90" s="3"/>
      <c r="K90" s="3"/>
      <c r="L90" s="3"/>
      <c r="M90" s="3"/>
      <c r="N90" s="3"/>
      <c r="O90" s="119">
        <f t="shared" si="54"/>
        <v>13255000</v>
      </c>
      <c r="P90" s="3"/>
      <c r="Q90" s="142">
        <f t="shared" si="51"/>
        <v>13255000</v>
      </c>
      <c r="R90" s="142">
        <f t="shared" si="47"/>
        <v>13.3</v>
      </c>
      <c r="S90" s="77">
        <f t="shared" si="47"/>
        <v>0</v>
      </c>
      <c r="T90" s="109"/>
      <c r="U90" s="109"/>
      <c r="V90" s="109"/>
      <c r="W90" s="3">
        <v>12852000</v>
      </c>
      <c r="X90" s="3"/>
      <c r="Y90" s="77">
        <f t="shared" si="56"/>
        <v>-12852000</v>
      </c>
      <c r="Z90" s="3">
        <f t="shared" ref="Z90:AA95" si="57">ROUND(W90/1000000,1)</f>
        <v>12.9</v>
      </c>
      <c r="AA90" s="77">
        <f t="shared" si="57"/>
        <v>0</v>
      </c>
      <c r="AB90" s="119">
        <f t="shared" si="49"/>
        <v>-12.9</v>
      </c>
      <c r="AC90" s="76"/>
      <c r="AD90" s="3">
        <f t="shared" si="55"/>
        <v>0</v>
      </c>
      <c r="AE90" s="109"/>
      <c r="AF90" s="109"/>
      <c r="AG90" s="107"/>
      <c r="AH90" s="107" t="s">
        <v>39</v>
      </c>
      <c r="AI90" s="107" t="s">
        <v>938</v>
      </c>
      <c r="AJ90" s="1" t="s">
        <v>36</v>
      </c>
      <c r="AK90" s="113" t="s">
        <v>1368</v>
      </c>
      <c r="AL90" s="106">
        <v>72</v>
      </c>
      <c r="AM90" s="128" t="s">
        <v>590</v>
      </c>
      <c r="AN90" s="129"/>
      <c r="AO90" s="130" t="s">
        <v>595</v>
      </c>
      <c r="AP90" s="180">
        <v>72</v>
      </c>
      <c r="AQ90" s="130" t="s">
        <v>589</v>
      </c>
      <c r="AR90" s="181"/>
      <c r="AS90" s="128" t="s">
        <v>590</v>
      </c>
      <c r="AT90" s="175"/>
      <c r="AU90" s="130" t="s">
        <v>595</v>
      </c>
      <c r="AV90" s="180"/>
      <c r="AW90" s="130" t="s">
        <v>589</v>
      </c>
      <c r="AX90" s="181"/>
      <c r="AY90" s="128" t="s">
        <v>590</v>
      </c>
      <c r="AZ90" s="175"/>
      <c r="BA90" s="130" t="s">
        <v>595</v>
      </c>
      <c r="BB90" s="180"/>
      <c r="BC90" s="130" t="s">
        <v>595</v>
      </c>
      <c r="BD90" s="181"/>
      <c r="BE90" s="131"/>
      <c r="BF90" s="1" t="s">
        <v>83</v>
      </c>
      <c r="BG90" s="284"/>
      <c r="BH90" s="4"/>
      <c r="BI90" s="114"/>
      <c r="BJ90" s="71"/>
      <c r="BK90" s="31"/>
      <c r="BL90" s="31"/>
      <c r="BM90" s="31"/>
      <c r="BN90" s="115" t="s">
        <v>374</v>
      </c>
      <c r="BO90" s="115" t="s">
        <v>374</v>
      </c>
      <c r="BP90" s="115" t="s">
        <v>374</v>
      </c>
    </row>
    <row r="91" spans="1:71" s="63" customFormat="1" ht="45">
      <c r="A91" s="204">
        <v>74</v>
      </c>
      <c r="B91" s="204">
        <f t="shared" si="50"/>
        <v>74</v>
      </c>
      <c r="C91" s="107" t="s">
        <v>1506</v>
      </c>
      <c r="D91" s="108" t="s">
        <v>1531</v>
      </c>
      <c r="E91" s="108" t="s">
        <v>63</v>
      </c>
      <c r="F91" s="2">
        <v>188950000</v>
      </c>
      <c r="G91" s="2">
        <v>0</v>
      </c>
      <c r="H91" s="2">
        <f t="shared" si="45"/>
        <v>188950000</v>
      </c>
      <c r="I91" s="3">
        <f t="shared" si="46"/>
        <v>189</v>
      </c>
      <c r="J91" s="3"/>
      <c r="K91" s="3"/>
      <c r="L91" s="3"/>
      <c r="M91" s="3"/>
      <c r="N91" s="3"/>
      <c r="O91" s="119">
        <f t="shared" si="54"/>
        <v>188950000</v>
      </c>
      <c r="P91" s="3"/>
      <c r="Q91" s="142">
        <f t="shared" si="51"/>
        <v>188950000</v>
      </c>
      <c r="R91" s="142">
        <f t="shared" si="47"/>
        <v>189</v>
      </c>
      <c r="S91" s="77">
        <f t="shared" si="47"/>
        <v>0</v>
      </c>
      <c r="T91" s="109"/>
      <c r="U91" s="109"/>
      <c r="V91" s="109"/>
      <c r="W91" s="3">
        <v>133440000</v>
      </c>
      <c r="X91" s="76"/>
      <c r="Y91" s="77">
        <f t="shared" si="56"/>
        <v>-133440000</v>
      </c>
      <c r="Z91" s="3">
        <f t="shared" si="57"/>
        <v>133.4</v>
      </c>
      <c r="AA91" s="77">
        <f t="shared" si="57"/>
        <v>0</v>
      </c>
      <c r="AB91" s="119">
        <f t="shared" si="49"/>
        <v>-133.4</v>
      </c>
      <c r="AC91" s="76"/>
      <c r="AD91" s="3">
        <f t="shared" si="55"/>
        <v>0</v>
      </c>
      <c r="AE91" s="109"/>
      <c r="AF91" s="109"/>
      <c r="AG91" s="107"/>
      <c r="AH91" s="107" t="s">
        <v>39</v>
      </c>
      <c r="AI91" s="107" t="s">
        <v>938</v>
      </c>
      <c r="AJ91" s="1" t="s">
        <v>36</v>
      </c>
      <c r="AK91" s="113" t="s">
        <v>1368</v>
      </c>
      <c r="AL91" s="106">
        <v>74</v>
      </c>
      <c r="AM91" s="132" t="s">
        <v>590</v>
      </c>
      <c r="AN91" s="129"/>
      <c r="AO91" s="130" t="s">
        <v>595</v>
      </c>
      <c r="AP91" s="180">
        <v>74</v>
      </c>
      <c r="AQ91" s="130" t="s">
        <v>589</v>
      </c>
      <c r="AR91" s="181"/>
      <c r="AS91" s="128" t="s">
        <v>590</v>
      </c>
      <c r="AT91" s="175"/>
      <c r="AU91" s="130" t="s">
        <v>595</v>
      </c>
      <c r="AV91" s="180">
        <v>73</v>
      </c>
      <c r="AW91" s="130" t="s">
        <v>589</v>
      </c>
      <c r="AX91" s="181"/>
      <c r="AY91" s="128" t="s">
        <v>590</v>
      </c>
      <c r="AZ91" s="175"/>
      <c r="BA91" s="130" t="s">
        <v>595</v>
      </c>
      <c r="BB91" s="180">
        <v>75</v>
      </c>
      <c r="BC91" s="130" t="s">
        <v>595</v>
      </c>
      <c r="BD91" s="181"/>
      <c r="BE91" s="131"/>
      <c r="BF91" s="1" t="s">
        <v>84</v>
      </c>
      <c r="BG91" s="281" t="s">
        <v>18</v>
      </c>
      <c r="BH91" s="4"/>
      <c r="BI91" s="114"/>
      <c r="BJ91" s="71"/>
      <c r="BK91" s="31" t="s">
        <v>1403</v>
      </c>
      <c r="BL91" s="31"/>
      <c r="BM91" s="31"/>
      <c r="BN91" s="115" t="s">
        <v>374</v>
      </c>
      <c r="BO91" s="115" t="s">
        <v>374</v>
      </c>
      <c r="BP91" s="115" t="s">
        <v>374</v>
      </c>
    </row>
    <row r="92" spans="1:71" s="63" customFormat="1" ht="90">
      <c r="A92" s="204" t="s">
        <v>1138</v>
      </c>
      <c r="B92" s="204">
        <f t="shared" si="50"/>
        <v>75</v>
      </c>
      <c r="C92" s="107" t="s">
        <v>1101</v>
      </c>
      <c r="D92" s="108" t="s">
        <v>1299</v>
      </c>
      <c r="E92" s="108" t="s">
        <v>302</v>
      </c>
      <c r="F92" s="2">
        <f>257391000+181534000</f>
        <v>438925000</v>
      </c>
      <c r="G92" s="2">
        <v>0</v>
      </c>
      <c r="H92" s="2">
        <f t="shared" si="45"/>
        <v>438925000</v>
      </c>
      <c r="I92" s="3">
        <f t="shared" si="46"/>
        <v>438.9</v>
      </c>
      <c r="J92" s="3"/>
      <c r="K92" s="3"/>
      <c r="L92" s="3"/>
      <c r="M92" s="3"/>
      <c r="N92" s="3"/>
      <c r="O92" s="174">
        <f t="shared" si="54"/>
        <v>438925000</v>
      </c>
      <c r="P92" s="3"/>
      <c r="Q92" s="142">
        <f t="shared" si="51"/>
        <v>438925000</v>
      </c>
      <c r="R92" s="142">
        <f t="shared" si="47"/>
        <v>438.9</v>
      </c>
      <c r="S92" s="77">
        <f t="shared" si="47"/>
        <v>0</v>
      </c>
      <c r="T92" s="109"/>
      <c r="U92" s="109"/>
      <c r="V92" s="109"/>
      <c r="W92" s="3">
        <f>25881000+426888000</f>
        <v>452769000</v>
      </c>
      <c r="X92" s="76"/>
      <c r="Y92" s="77">
        <f t="shared" si="56"/>
        <v>-452769000</v>
      </c>
      <c r="Z92" s="3">
        <f t="shared" si="57"/>
        <v>452.8</v>
      </c>
      <c r="AA92" s="77">
        <f t="shared" si="57"/>
        <v>0</v>
      </c>
      <c r="AB92" s="119">
        <f>AA92-Z92</f>
        <v>-452.8</v>
      </c>
      <c r="AC92" s="76"/>
      <c r="AD92" s="3">
        <f t="shared" si="55"/>
        <v>0</v>
      </c>
      <c r="AE92" s="109"/>
      <c r="AF92" s="109"/>
      <c r="AG92" s="107"/>
      <c r="AH92" s="107" t="s">
        <v>795</v>
      </c>
      <c r="AI92" s="107" t="s">
        <v>937</v>
      </c>
      <c r="AJ92" s="1" t="s">
        <v>1</v>
      </c>
      <c r="AK92" s="113" t="s">
        <v>1543</v>
      </c>
      <c r="AL92" s="106" t="s">
        <v>1138</v>
      </c>
      <c r="AM92" s="132" t="s">
        <v>590</v>
      </c>
      <c r="AN92" s="132" t="s">
        <v>1039</v>
      </c>
      <c r="AO92" s="130" t="s">
        <v>923</v>
      </c>
      <c r="AP92" s="180">
        <v>7</v>
      </c>
      <c r="AQ92" s="130" t="s">
        <v>923</v>
      </c>
      <c r="AR92" s="181"/>
      <c r="AS92" s="128" t="s">
        <v>590</v>
      </c>
      <c r="AT92" s="175"/>
      <c r="AU92" s="130" t="s">
        <v>923</v>
      </c>
      <c r="AV92" s="180">
        <v>77</v>
      </c>
      <c r="AW92" s="130" t="s">
        <v>923</v>
      </c>
      <c r="AX92" s="181"/>
      <c r="AY92" s="128" t="s">
        <v>590</v>
      </c>
      <c r="AZ92" s="175"/>
      <c r="BA92" s="130" t="s">
        <v>923</v>
      </c>
      <c r="BB92" s="180"/>
      <c r="BC92" s="130" t="s">
        <v>923</v>
      </c>
      <c r="BD92" s="181"/>
      <c r="BE92" s="131"/>
      <c r="BF92" s="1" t="s">
        <v>434</v>
      </c>
      <c r="BG92" s="281"/>
      <c r="BH92" s="4"/>
      <c r="BI92" s="114"/>
      <c r="BJ92" s="31"/>
      <c r="BK92" s="31" t="s">
        <v>1422</v>
      </c>
      <c r="BL92" s="31"/>
      <c r="BM92" s="31"/>
      <c r="BN92" s="115"/>
      <c r="BO92" s="115"/>
      <c r="BP92" s="115"/>
    </row>
    <row r="93" spans="1:71" s="63" customFormat="1" ht="34.5" customHeight="1">
      <c r="A93" s="204" t="s">
        <v>1447</v>
      </c>
      <c r="B93" s="204">
        <f t="shared" si="50"/>
        <v>76</v>
      </c>
      <c r="C93" s="107" t="s">
        <v>1435</v>
      </c>
      <c r="D93" s="108" t="s">
        <v>1436</v>
      </c>
      <c r="E93" s="108" t="s">
        <v>63</v>
      </c>
      <c r="F93" s="2">
        <v>0</v>
      </c>
      <c r="G93" s="2">
        <v>97499355000</v>
      </c>
      <c r="H93" s="2">
        <f t="shared" si="45"/>
        <v>97499355000</v>
      </c>
      <c r="I93" s="3">
        <f t="shared" si="46"/>
        <v>97499.4</v>
      </c>
      <c r="J93" s="3"/>
      <c r="K93" s="3"/>
      <c r="L93" s="3"/>
      <c r="M93" s="3"/>
      <c r="N93" s="3"/>
      <c r="O93" s="174">
        <f t="shared" si="54"/>
        <v>97499355000</v>
      </c>
      <c r="P93" s="3"/>
      <c r="Q93" s="142">
        <f t="shared" si="51"/>
        <v>97499355000</v>
      </c>
      <c r="R93" s="142">
        <f t="shared" si="47"/>
        <v>97499.4</v>
      </c>
      <c r="S93" s="77">
        <f t="shared" si="47"/>
        <v>0</v>
      </c>
      <c r="T93" s="109"/>
      <c r="U93" s="109"/>
      <c r="V93" s="109"/>
      <c r="W93" s="3">
        <v>0</v>
      </c>
      <c r="X93" s="76"/>
      <c r="Y93" s="77">
        <f>X93-W93</f>
        <v>0</v>
      </c>
      <c r="Z93" s="3">
        <f>ROUND(W93/1000000,1)</f>
        <v>0</v>
      </c>
      <c r="AA93" s="77">
        <f>ROUND(X93/1000000,1)</f>
        <v>0</v>
      </c>
      <c r="AB93" s="119">
        <f>AA93-Z93</f>
        <v>0</v>
      </c>
      <c r="AC93" s="76"/>
      <c r="AD93" s="3">
        <f>ROUND(AC93/1000000,1)</f>
        <v>0</v>
      </c>
      <c r="AE93" s="109"/>
      <c r="AF93" s="109"/>
      <c r="AG93" s="107"/>
      <c r="AH93" s="107" t="s">
        <v>795</v>
      </c>
      <c r="AI93" s="107" t="s">
        <v>937</v>
      </c>
      <c r="AJ93" s="1" t="s">
        <v>1</v>
      </c>
      <c r="AK93" s="113" t="s">
        <v>1437</v>
      </c>
      <c r="AL93" s="106" t="s">
        <v>1450</v>
      </c>
      <c r="AM93" s="132" t="s">
        <v>590</v>
      </c>
      <c r="AN93" s="129"/>
      <c r="AO93" s="130" t="s">
        <v>339</v>
      </c>
      <c r="AP93" s="180"/>
      <c r="AQ93" s="130" t="s">
        <v>339</v>
      </c>
      <c r="AR93" s="181"/>
      <c r="AS93" s="128" t="s">
        <v>590</v>
      </c>
      <c r="AT93" s="175"/>
      <c r="AU93" s="130" t="s">
        <v>339</v>
      </c>
      <c r="AV93" s="180"/>
      <c r="AW93" s="130" t="s">
        <v>339</v>
      </c>
      <c r="AX93" s="181"/>
      <c r="AY93" s="128" t="s">
        <v>590</v>
      </c>
      <c r="AZ93" s="175"/>
      <c r="BA93" s="130" t="s">
        <v>339</v>
      </c>
      <c r="BB93" s="180"/>
      <c r="BC93" s="130" t="s">
        <v>339</v>
      </c>
      <c r="BD93" s="181"/>
      <c r="BE93" s="131"/>
      <c r="BF93" s="1" t="s">
        <v>451</v>
      </c>
      <c r="BG93" s="281"/>
      <c r="BH93" s="4" t="s">
        <v>18</v>
      </c>
      <c r="BI93" s="114"/>
      <c r="BJ93" s="31"/>
      <c r="BK93" s="31"/>
      <c r="BL93" s="31"/>
      <c r="BM93" s="31"/>
      <c r="BN93" s="115"/>
      <c r="BO93" s="115"/>
      <c r="BP93" s="115"/>
    </row>
    <row r="94" spans="1:71" s="63" customFormat="1" ht="27">
      <c r="A94" s="204">
        <v>78</v>
      </c>
      <c r="B94" s="204">
        <f t="shared" si="50"/>
        <v>77</v>
      </c>
      <c r="C94" s="107" t="s">
        <v>1064</v>
      </c>
      <c r="D94" s="108" t="s">
        <v>64</v>
      </c>
      <c r="E94" s="108" t="s">
        <v>66</v>
      </c>
      <c r="F94" s="2">
        <v>729389000</v>
      </c>
      <c r="G94" s="2">
        <v>-1000</v>
      </c>
      <c r="H94" s="2">
        <f t="shared" si="45"/>
        <v>729388000</v>
      </c>
      <c r="I94" s="3">
        <f t="shared" si="46"/>
        <v>729.4</v>
      </c>
      <c r="J94" s="3"/>
      <c r="K94" s="3"/>
      <c r="L94" s="3"/>
      <c r="M94" s="3"/>
      <c r="N94" s="3"/>
      <c r="O94" s="119">
        <f>H94+SUM(J94:N94)</f>
        <v>729388000</v>
      </c>
      <c r="P94" s="3"/>
      <c r="Q94" s="142">
        <f t="shared" si="51"/>
        <v>729388000</v>
      </c>
      <c r="R94" s="142">
        <f t="shared" si="47"/>
        <v>729.4</v>
      </c>
      <c r="S94" s="77">
        <f t="shared" si="47"/>
        <v>0</v>
      </c>
      <c r="T94" s="109"/>
      <c r="U94" s="109"/>
      <c r="V94" s="109"/>
      <c r="W94" s="3">
        <v>740178000</v>
      </c>
      <c r="X94" s="3"/>
      <c r="Y94" s="77">
        <f t="shared" si="56"/>
        <v>-740178000</v>
      </c>
      <c r="Z94" s="3">
        <f t="shared" si="57"/>
        <v>740.2</v>
      </c>
      <c r="AA94" s="77">
        <f t="shared" si="57"/>
        <v>0</v>
      </c>
      <c r="AB94" s="119">
        <f t="shared" si="49"/>
        <v>-740.2</v>
      </c>
      <c r="AC94" s="76"/>
      <c r="AD94" s="3">
        <f t="shared" si="55"/>
        <v>0</v>
      </c>
      <c r="AE94" s="109"/>
      <c r="AF94" s="109"/>
      <c r="AG94" s="107"/>
      <c r="AH94" s="107" t="s">
        <v>30</v>
      </c>
      <c r="AI94" s="107" t="s">
        <v>608</v>
      </c>
      <c r="AJ94" s="1" t="s">
        <v>36</v>
      </c>
      <c r="AK94" s="113" t="s">
        <v>959</v>
      </c>
      <c r="AL94" s="106">
        <v>78</v>
      </c>
      <c r="AM94" s="132" t="s">
        <v>590</v>
      </c>
      <c r="AN94" s="129"/>
      <c r="AO94" s="130" t="s">
        <v>495</v>
      </c>
      <c r="AP94" s="180">
        <v>78</v>
      </c>
      <c r="AQ94" s="130" t="s">
        <v>495</v>
      </c>
      <c r="AR94" s="181"/>
      <c r="AS94" s="128" t="s">
        <v>590</v>
      </c>
      <c r="AT94" s="175"/>
      <c r="AU94" s="130" t="s">
        <v>495</v>
      </c>
      <c r="AV94" s="180"/>
      <c r="AW94" s="130" t="s">
        <v>495</v>
      </c>
      <c r="AX94" s="181"/>
      <c r="AY94" s="128" t="s">
        <v>590</v>
      </c>
      <c r="AZ94" s="175"/>
      <c r="BA94" s="130" t="s">
        <v>495</v>
      </c>
      <c r="BB94" s="180"/>
      <c r="BC94" s="130" t="s">
        <v>495</v>
      </c>
      <c r="BD94" s="181"/>
      <c r="BE94" s="131"/>
      <c r="BF94" s="1" t="s">
        <v>503</v>
      </c>
      <c r="BG94" s="4" t="s">
        <v>18</v>
      </c>
      <c r="BH94" s="4"/>
      <c r="BI94" s="114"/>
      <c r="BJ94" s="71"/>
      <c r="BK94" s="31"/>
      <c r="BL94" s="31"/>
      <c r="BM94" s="31"/>
      <c r="BN94" s="115" t="s">
        <v>380</v>
      </c>
      <c r="BO94" s="115" t="s">
        <v>380</v>
      </c>
      <c r="BP94" s="115" t="s">
        <v>380</v>
      </c>
    </row>
    <row r="95" spans="1:71" s="63" customFormat="1" ht="27">
      <c r="A95" s="204">
        <v>79</v>
      </c>
      <c r="B95" s="204">
        <f t="shared" si="50"/>
        <v>78</v>
      </c>
      <c r="C95" s="107" t="s">
        <v>87</v>
      </c>
      <c r="D95" s="108" t="s">
        <v>64</v>
      </c>
      <c r="E95" s="108" t="s">
        <v>66</v>
      </c>
      <c r="F95" s="2">
        <v>180831000</v>
      </c>
      <c r="G95" s="2">
        <v>0</v>
      </c>
      <c r="H95" s="2">
        <f t="shared" si="45"/>
        <v>180831000</v>
      </c>
      <c r="I95" s="3">
        <f t="shared" si="46"/>
        <v>180.8</v>
      </c>
      <c r="J95" s="3"/>
      <c r="K95" s="3"/>
      <c r="L95" s="3"/>
      <c r="M95" s="3"/>
      <c r="N95" s="3"/>
      <c r="O95" s="119">
        <f>H95+SUM(J95:N95)</f>
        <v>180831000</v>
      </c>
      <c r="P95" s="3"/>
      <c r="Q95" s="142">
        <f t="shared" si="51"/>
        <v>180831000</v>
      </c>
      <c r="R95" s="142">
        <f t="shared" si="47"/>
        <v>180.8</v>
      </c>
      <c r="S95" s="77">
        <f t="shared" si="47"/>
        <v>0</v>
      </c>
      <c r="T95" s="109"/>
      <c r="U95" s="109"/>
      <c r="V95" s="109"/>
      <c r="W95" s="3">
        <v>206268000</v>
      </c>
      <c r="X95" s="3"/>
      <c r="Y95" s="77">
        <f t="shared" si="56"/>
        <v>-206268000</v>
      </c>
      <c r="Z95" s="3">
        <f t="shared" si="57"/>
        <v>206.3</v>
      </c>
      <c r="AA95" s="77">
        <f t="shared" si="57"/>
        <v>0</v>
      </c>
      <c r="AB95" s="119">
        <f t="shared" si="49"/>
        <v>-206.3</v>
      </c>
      <c r="AC95" s="76"/>
      <c r="AD95" s="3">
        <f t="shared" si="55"/>
        <v>0</v>
      </c>
      <c r="AE95" s="109"/>
      <c r="AF95" s="109"/>
      <c r="AG95" s="107"/>
      <c r="AH95" s="107" t="s">
        <v>30</v>
      </c>
      <c r="AI95" s="107" t="s">
        <v>601</v>
      </c>
      <c r="AJ95" s="1" t="s">
        <v>36</v>
      </c>
      <c r="AK95" s="113" t="s">
        <v>959</v>
      </c>
      <c r="AL95" s="106">
        <v>79</v>
      </c>
      <c r="AM95" s="132" t="s">
        <v>590</v>
      </c>
      <c r="AN95" s="129"/>
      <c r="AO95" s="130" t="s">
        <v>595</v>
      </c>
      <c r="AP95" s="180">
        <v>79</v>
      </c>
      <c r="AQ95" s="130" t="s">
        <v>589</v>
      </c>
      <c r="AR95" s="181"/>
      <c r="AS95" s="128" t="s">
        <v>590</v>
      </c>
      <c r="AT95" s="175"/>
      <c r="AU95" s="130" t="s">
        <v>595</v>
      </c>
      <c r="AV95" s="180"/>
      <c r="AW95" s="130" t="s">
        <v>589</v>
      </c>
      <c r="AX95" s="181"/>
      <c r="AY95" s="128" t="s">
        <v>590</v>
      </c>
      <c r="AZ95" s="175"/>
      <c r="BA95" s="130" t="s">
        <v>595</v>
      </c>
      <c r="BB95" s="180"/>
      <c r="BC95" s="130" t="s">
        <v>595</v>
      </c>
      <c r="BD95" s="181"/>
      <c r="BE95" s="131"/>
      <c r="BF95" s="1" t="s">
        <v>839</v>
      </c>
      <c r="BG95" s="284"/>
      <c r="BH95" s="4"/>
      <c r="BI95" s="114"/>
      <c r="BJ95" s="71"/>
      <c r="BK95" s="31"/>
      <c r="BL95" s="31"/>
      <c r="BM95" s="31"/>
      <c r="BN95" s="115" t="s">
        <v>520</v>
      </c>
      <c r="BO95" s="115" t="s">
        <v>520</v>
      </c>
      <c r="BP95" s="115" t="s">
        <v>520</v>
      </c>
    </row>
    <row r="96" spans="1:71" s="314" customFormat="1" hidden="1">
      <c r="A96" s="315"/>
      <c r="B96" s="315"/>
      <c r="C96" s="316" t="s">
        <v>1423</v>
      </c>
      <c r="D96" s="317"/>
      <c r="E96" s="317"/>
      <c r="F96" s="318"/>
      <c r="G96" s="318"/>
      <c r="H96" s="318"/>
      <c r="I96" s="319"/>
      <c r="J96" s="319"/>
      <c r="K96" s="319"/>
      <c r="L96" s="319"/>
      <c r="M96" s="319"/>
      <c r="N96" s="319"/>
      <c r="O96" s="319"/>
      <c r="P96" s="321"/>
      <c r="Q96" s="321"/>
      <c r="R96" s="321"/>
      <c r="S96" s="319"/>
      <c r="T96" s="319"/>
      <c r="U96" s="322"/>
      <c r="V96" s="323"/>
      <c r="W96" s="319"/>
      <c r="X96" s="321"/>
      <c r="Y96" s="319"/>
      <c r="Z96" s="320"/>
      <c r="AA96" s="319"/>
      <c r="AB96" s="324"/>
      <c r="AC96" s="319"/>
      <c r="AD96" s="319"/>
      <c r="AE96" s="317"/>
      <c r="AF96" s="325"/>
      <c r="AG96" s="325"/>
      <c r="AH96" s="325"/>
      <c r="AI96" s="325"/>
      <c r="AJ96" s="326"/>
      <c r="AK96" s="327"/>
      <c r="AL96" s="335"/>
      <c r="AM96" s="328"/>
      <c r="AN96" s="328"/>
      <c r="AO96" s="328"/>
      <c r="AP96" s="329" t="s">
        <v>1331</v>
      </c>
      <c r="AQ96" s="328"/>
      <c r="AR96" s="328"/>
      <c r="AS96" s="328"/>
      <c r="AT96" s="330"/>
      <c r="AU96" s="328"/>
      <c r="AV96" s="330"/>
      <c r="AW96" s="328"/>
      <c r="AX96" s="328"/>
      <c r="AY96" s="328"/>
      <c r="AZ96" s="330"/>
      <c r="BA96" s="328"/>
      <c r="BB96" s="330"/>
      <c r="BC96" s="328"/>
      <c r="BD96" s="328"/>
      <c r="BE96" s="328"/>
      <c r="BF96" s="331"/>
      <c r="BG96" s="332"/>
      <c r="BH96" s="332"/>
      <c r="BI96" s="333"/>
      <c r="BJ96" s="309"/>
      <c r="BK96" s="310"/>
      <c r="BL96" s="310"/>
      <c r="BM96" s="310"/>
      <c r="BN96" s="311" t="s">
        <v>376</v>
      </c>
      <c r="BO96" s="311" t="s">
        <v>376</v>
      </c>
      <c r="BP96" s="311" t="s">
        <v>376</v>
      </c>
      <c r="BQ96" s="313"/>
      <c r="BR96" s="313"/>
      <c r="BS96" s="313"/>
    </row>
    <row r="97" spans="1:245" ht="27" hidden="1">
      <c r="A97" s="204">
        <v>80</v>
      </c>
      <c r="B97" s="204">
        <f>B95+1</f>
        <v>79</v>
      </c>
      <c r="C97" s="107" t="s">
        <v>1089</v>
      </c>
      <c r="D97" s="108" t="s">
        <v>95</v>
      </c>
      <c r="E97" s="108" t="s">
        <v>66</v>
      </c>
      <c r="F97" s="2">
        <v>3050000</v>
      </c>
      <c r="G97" s="2">
        <v>0</v>
      </c>
      <c r="H97" s="2">
        <f t="shared" ref="H97:H103" si="58">F97+G97</f>
        <v>3050000</v>
      </c>
      <c r="I97" s="3">
        <f t="shared" ref="I97:I103" si="59">ROUND(H97/1000000,1)</f>
        <v>3.1</v>
      </c>
      <c r="J97" s="3"/>
      <c r="K97" s="3"/>
      <c r="L97" s="3"/>
      <c r="M97" s="3"/>
      <c r="N97" s="3"/>
      <c r="O97" s="119">
        <f t="shared" ref="O97:O103" si="60">H97+SUM(J97:N97)</f>
        <v>3050000</v>
      </c>
      <c r="P97" s="3"/>
      <c r="Q97" s="142">
        <f t="shared" si="51"/>
        <v>3050000</v>
      </c>
      <c r="R97" s="142">
        <f t="shared" ref="R97:S103" si="61">ROUND(O97/1000000,1)</f>
        <v>3.1</v>
      </c>
      <c r="S97" s="77">
        <f t="shared" si="61"/>
        <v>0</v>
      </c>
      <c r="T97" s="109"/>
      <c r="U97" s="109"/>
      <c r="V97" s="109"/>
      <c r="W97" s="3">
        <v>2961000</v>
      </c>
      <c r="X97" s="3"/>
      <c r="Y97" s="77">
        <f t="shared" ref="Y97:Y103" si="62">X97-W97</f>
        <v>-2961000</v>
      </c>
      <c r="Z97" s="3">
        <f t="shared" ref="Z97:AA103" si="63">ROUND(W97/1000000,1)</f>
        <v>3</v>
      </c>
      <c r="AA97" s="77">
        <f t="shared" si="63"/>
        <v>0</v>
      </c>
      <c r="AB97" s="119">
        <f t="shared" si="49"/>
        <v>-3</v>
      </c>
      <c r="AC97" s="76"/>
      <c r="AD97" s="3">
        <f t="shared" ref="AD97:AD103" si="64">ROUND(AC97/1000000,1)</f>
        <v>0</v>
      </c>
      <c r="AE97" s="109"/>
      <c r="AF97" s="109"/>
      <c r="AG97" s="107"/>
      <c r="AH97" s="107" t="s">
        <v>39</v>
      </c>
      <c r="AI97" s="107" t="s">
        <v>662</v>
      </c>
      <c r="AJ97" s="1" t="s">
        <v>36</v>
      </c>
      <c r="AK97" s="113" t="s">
        <v>1188</v>
      </c>
      <c r="AL97" s="106">
        <v>80</v>
      </c>
      <c r="AM97" s="132" t="s">
        <v>590</v>
      </c>
      <c r="AN97" s="129"/>
      <c r="AO97" s="130" t="s">
        <v>339</v>
      </c>
      <c r="AP97" s="180">
        <v>80</v>
      </c>
      <c r="AQ97" s="130" t="s">
        <v>339</v>
      </c>
      <c r="AR97" s="181"/>
      <c r="AS97" s="128" t="s">
        <v>590</v>
      </c>
      <c r="AT97" s="175"/>
      <c r="AU97" s="130" t="s">
        <v>339</v>
      </c>
      <c r="AV97" s="180"/>
      <c r="AW97" s="130" t="s">
        <v>595</v>
      </c>
      <c r="AX97" s="181"/>
      <c r="AY97" s="128" t="s">
        <v>590</v>
      </c>
      <c r="AZ97" s="175"/>
      <c r="BA97" s="130" t="s">
        <v>595</v>
      </c>
      <c r="BB97" s="180"/>
      <c r="BC97" s="130" t="s">
        <v>595</v>
      </c>
      <c r="BD97" s="181"/>
      <c r="BE97" s="131"/>
      <c r="BF97" s="1" t="s">
        <v>503</v>
      </c>
      <c r="BG97" s="143"/>
      <c r="BH97" s="4"/>
      <c r="BI97" s="114"/>
      <c r="BJ97" s="71"/>
      <c r="BK97" s="31"/>
      <c r="BL97" s="31"/>
      <c r="BM97" s="31"/>
      <c r="BN97" s="115" t="s">
        <v>376</v>
      </c>
      <c r="BO97" s="115" t="s">
        <v>376</v>
      </c>
      <c r="BP97" s="115" t="s">
        <v>531</v>
      </c>
      <c r="BQ97" s="63"/>
      <c r="BR97" s="60"/>
      <c r="BS97" s="60"/>
      <c r="BT97" s="60"/>
      <c r="BU97" s="60"/>
      <c r="BV97" s="60"/>
      <c r="BW97" s="60"/>
      <c r="BX97" s="60"/>
      <c r="BY97" s="60"/>
      <c r="BZ97" s="60"/>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0"/>
      <c r="DA97" s="60"/>
      <c r="DB97" s="60"/>
      <c r="DC97" s="60"/>
      <c r="DD97" s="60"/>
      <c r="DE97" s="60"/>
      <c r="DF97" s="60"/>
      <c r="DG97" s="60"/>
      <c r="DH97" s="60"/>
      <c r="DI97" s="60"/>
      <c r="DJ97" s="60"/>
      <c r="DK97" s="60"/>
      <c r="DL97" s="60"/>
      <c r="DM97" s="60"/>
      <c r="DN97" s="60"/>
      <c r="DO97" s="60"/>
      <c r="DP97" s="60"/>
      <c r="DQ97" s="60"/>
      <c r="DR97" s="60"/>
      <c r="DS97" s="60"/>
      <c r="DT97" s="60"/>
      <c r="DU97" s="60"/>
      <c r="DV97" s="60"/>
      <c r="DW97" s="60"/>
      <c r="DX97" s="60"/>
      <c r="DY97" s="60"/>
      <c r="DZ97" s="60"/>
      <c r="EA97" s="60"/>
      <c r="EB97" s="60"/>
      <c r="EC97" s="60"/>
      <c r="ED97" s="60"/>
      <c r="EE97" s="60"/>
      <c r="EF97" s="60"/>
      <c r="EG97" s="60"/>
      <c r="EH97" s="60"/>
      <c r="EI97" s="60"/>
      <c r="EJ97" s="60"/>
      <c r="EK97" s="60"/>
      <c r="EL97" s="60"/>
      <c r="EM97" s="60"/>
      <c r="EN97" s="60"/>
      <c r="EO97" s="60"/>
      <c r="EP97" s="60"/>
      <c r="EQ97" s="60"/>
      <c r="ER97" s="60"/>
      <c r="ES97" s="60"/>
      <c r="ET97" s="60"/>
      <c r="EU97" s="60"/>
      <c r="EV97" s="60"/>
      <c r="EW97" s="60"/>
      <c r="EX97" s="60"/>
      <c r="EY97" s="60"/>
      <c r="EZ97" s="60"/>
      <c r="FA97" s="60"/>
      <c r="FB97" s="60"/>
      <c r="FC97" s="60"/>
      <c r="FD97" s="60"/>
      <c r="FE97" s="60"/>
      <c r="FF97" s="60"/>
      <c r="FG97" s="60"/>
      <c r="FH97" s="60"/>
      <c r="FI97" s="60"/>
      <c r="FJ97" s="60"/>
      <c r="FK97" s="60"/>
      <c r="FL97" s="60"/>
      <c r="FM97" s="60"/>
      <c r="FN97" s="60"/>
      <c r="FO97" s="60"/>
      <c r="FP97" s="60"/>
      <c r="FQ97" s="60"/>
      <c r="FR97" s="60"/>
      <c r="FS97" s="60"/>
      <c r="FT97" s="60"/>
      <c r="FU97" s="60"/>
      <c r="FV97" s="60"/>
      <c r="FW97" s="60"/>
      <c r="FX97" s="60"/>
      <c r="FY97" s="60"/>
      <c r="FZ97" s="60"/>
      <c r="GA97" s="60"/>
      <c r="GB97" s="60"/>
      <c r="GC97" s="60"/>
      <c r="GD97" s="60"/>
      <c r="GE97" s="60"/>
      <c r="GF97" s="60"/>
      <c r="GG97" s="60"/>
      <c r="GH97" s="60"/>
      <c r="GI97" s="60"/>
      <c r="GJ97" s="60"/>
      <c r="GK97" s="60"/>
      <c r="GL97" s="60"/>
      <c r="GM97" s="60"/>
      <c r="GN97" s="60"/>
      <c r="GO97" s="60"/>
      <c r="GP97" s="60"/>
      <c r="GQ97" s="60"/>
      <c r="GR97" s="60"/>
      <c r="GS97" s="60"/>
      <c r="GT97" s="60"/>
      <c r="GU97" s="60"/>
      <c r="GV97" s="60"/>
      <c r="GW97" s="60"/>
      <c r="GX97" s="60"/>
      <c r="GY97" s="60"/>
      <c r="GZ97" s="60"/>
      <c r="HA97" s="60"/>
      <c r="HB97" s="60"/>
      <c r="HC97" s="60"/>
      <c r="HD97" s="60"/>
      <c r="HE97" s="60"/>
      <c r="HF97" s="60"/>
      <c r="HG97" s="60"/>
      <c r="HH97" s="60"/>
      <c r="HI97" s="60"/>
      <c r="HJ97" s="60"/>
      <c r="HK97" s="60"/>
      <c r="HL97" s="60"/>
      <c r="HM97" s="60"/>
      <c r="HN97" s="60"/>
      <c r="HO97" s="60"/>
      <c r="HP97" s="60"/>
      <c r="HQ97" s="60"/>
      <c r="HR97" s="60"/>
      <c r="HS97" s="60"/>
      <c r="HT97" s="60"/>
      <c r="HU97" s="60"/>
      <c r="HV97" s="60"/>
      <c r="HW97" s="60"/>
      <c r="HX97" s="60"/>
      <c r="HY97" s="60"/>
      <c r="HZ97" s="60"/>
      <c r="IA97" s="60"/>
      <c r="IB97" s="60"/>
      <c r="IC97" s="60"/>
      <c r="ID97" s="60"/>
      <c r="IE97" s="60"/>
      <c r="IF97" s="60"/>
      <c r="IG97" s="60"/>
      <c r="IH97" s="60"/>
      <c r="II97" s="60"/>
      <c r="IJ97" s="60"/>
      <c r="IK97" s="60"/>
    </row>
    <row r="98" spans="1:245" ht="27">
      <c r="A98" s="204">
        <v>83</v>
      </c>
      <c r="B98" s="204">
        <f t="shared" ref="B98:B103" si="65">B97+1</f>
        <v>80</v>
      </c>
      <c r="C98" s="107" t="s">
        <v>97</v>
      </c>
      <c r="D98" s="108" t="s">
        <v>86</v>
      </c>
      <c r="E98" s="108" t="s">
        <v>66</v>
      </c>
      <c r="F98" s="2">
        <v>390982000</v>
      </c>
      <c r="G98" s="2">
        <v>0</v>
      </c>
      <c r="H98" s="2">
        <f>F98+G98</f>
        <v>390982000</v>
      </c>
      <c r="I98" s="3">
        <f>ROUND(H98/1000000,1)</f>
        <v>391</v>
      </c>
      <c r="J98" s="3"/>
      <c r="K98" s="3"/>
      <c r="L98" s="3"/>
      <c r="M98" s="3"/>
      <c r="N98" s="3"/>
      <c r="O98" s="119">
        <f>H98+SUM(J98:N98)</f>
        <v>390982000</v>
      </c>
      <c r="P98" s="3"/>
      <c r="Q98" s="142">
        <f>O98-P98</f>
        <v>390982000</v>
      </c>
      <c r="R98" s="142">
        <f>ROUND(O98/1000000,1)</f>
        <v>391</v>
      </c>
      <c r="S98" s="77">
        <f>ROUND(P98/1000000,1)</f>
        <v>0</v>
      </c>
      <c r="T98" s="109"/>
      <c r="U98" s="109"/>
      <c r="V98" s="109"/>
      <c r="W98" s="3">
        <v>315784000</v>
      </c>
      <c r="X98" s="3"/>
      <c r="Y98" s="77">
        <f>X98-W98</f>
        <v>-315784000</v>
      </c>
      <c r="Z98" s="3">
        <f>ROUND(W98/1000000,1)</f>
        <v>315.8</v>
      </c>
      <c r="AA98" s="77">
        <f>ROUND(X98/1000000,1)</f>
        <v>0</v>
      </c>
      <c r="AB98" s="119">
        <f>AA98-Z98</f>
        <v>-315.8</v>
      </c>
      <c r="AC98" s="76"/>
      <c r="AD98" s="3">
        <f>ROUND(AC98/1000000,1)</f>
        <v>0</v>
      </c>
      <c r="AE98" s="109"/>
      <c r="AF98" s="109"/>
      <c r="AG98" s="107"/>
      <c r="AH98" s="107" t="s">
        <v>39</v>
      </c>
      <c r="AI98" s="107" t="s">
        <v>660</v>
      </c>
      <c r="AJ98" s="1" t="s">
        <v>36</v>
      </c>
      <c r="AK98" s="113" t="s">
        <v>1188</v>
      </c>
      <c r="AL98" s="106">
        <v>83</v>
      </c>
      <c r="AM98" s="132" t="s">
        <v>590</v>
      </c>
      <c r="AN98" s="129"/>
      <c r="AO98" s="130" t="s">
        <v>595</v>
      </c>
      <c r="AP98" s="180">
        <v>83</v>
      </c>
      <c r="AQ98" s="130" t="s">
        <v>589</v>
      </c>
      <c r="AR98" s="181"/>
      <c r="AS98" s="128" t="s">
        <v>590</v>
      </c>
      <c r="AT98" s="175"/>
      <c r="AU98" s="130" t="s">
        <v>595</v>
      </c>
      <c r="AV98" s="180"/>
      <c r="AW98" s="130" t="s">
        <v>589</v>
      </c>
      <c r="AX98" s="181"/>
      <c r="AY98" s="128" t="s">
        <v>590</v>
      </c>
      <c r="AZ98" s="175"/>
      <c r="BA98" s="130" t="s">
        <v>595</v>
      </c>
      <c r="BB98" s="180"/>
      <c r="BC98" s="130" t="s">
        <v>595</v>
      </c>
      <c r="BD98" s="181"/>
      <c r="BE98" s="131"/>
      <c r="BF98" s="1" t="s">
        <v>839</v>
      </c>
      <c r="BG98" s="4"/>
      <c r="BH98" s="4"/>
      <c r="BI98" s="114"/>
      <c r="BJ98" s="71"/>
      <c r="BK98" s="31"/>
      <c r="BL98" s="31"/>
      <c r="BM98" s="31"/>
      <c r="BN98" s="115" t="s">
        <v>376</v>
      </c>
      <c r="BO98" s="115" t="s">
        <v>376</v>
      </c>
      <c r="BP98" s="115" t="s">
        <v>531</v>
      </c>
      <c r="BQ98" s="63"/>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0"/>
      <c r="CS98" s="60"/>
      <c r="CT98" s="60"/>
      <c r="CU98" s="60"/>
      <c r="CV98" s="60"/>
      <c r="CW98" s="60"/>
      <c r="CX98" s="60"/>
      <c r="CY98" s="60"/>
      <c r="CZ98" s="60"/>
      <c r="DA98" s="60"/>
      <c r="DB98" s="60"/>
      <c r="DC98" s="60"/>
      <c r="DD98" s="60"/>
      <c r="DE98" s="60"/>
      <c r="DF98" s="60"/>
      <c r="DG98" s="60"/>
      <c r="DH98" s="60"/>
      <c r="DI98" s="60"/>
      <c r="DJ98" s="60"/>
      <c r="DK98" s="60"/>
      <c r="DL98" s="60"/>
      <c r="DM98" s="60"/>
      <c r="DN98" s="60"/>
      <c r="DO98" s="60"/>
      <c r="DP98" s="60"/>
      <c r="DQ98" s="60"/>
      <c r="DR98" s="60"/>
      <c r="DS98" s="60"/>
      <c r="DT98" s="60"/>
      <c r="DU98" s="60"/>
      <c r="DV98" s="60"/>
      <c r="DW98" s="60"/>
      <c r="DX98" s="60"/>
      <c r="DY98" s="60"/>
      <c r="DZ98" s="60"/>
      <c r="EA98" s="60"/>
      <c r="EB98" s="60"/>
      <c r="EC98" s="60"/>
      <c r="ED98" s="60"/>
      <c r="EE98" s="60"/>
      <c r="EF98" s="60"/>
      <c r="EG98" s="60"/>
      <c r="EH98" s="60"/>
      <c r="EI98" s="60"/>
      <c r="EJ98" s="60"/>
      <c r="EK98" s="60"/>
      <c r="EL98" s="60"/>
      <c r="EM98" s="60"/>
      <c r="EN98" s="60"/>
      <c r="EO98" s="60"/>
      <c r="EP98" s="60"/>
      <c r="EQ98" s="60"/>
      <c r="ER98" s="60"/>
      <c r="ES98" s="60"/>
      <c r="ET98" s="60"/>
      <c r="EU98" s="60"/>
      <c r="EV98" s="60"/>
      <c r="EW98" s="60"/>
      <c r="EX98" s="60"/>
      <c r="EY98" s="60"/>
      <c r="EZ98" s="60"/>
      <c r="FA98" s="60"/>
      <c r="FB98" s="60"/>
      <c r="FC98" s="60"/>
      <c r="FD98" s="60"/>
      <c r="FE98" s="60"/>
      <c r="FF98" s="60"/>
      <c r="FG98" s="60"/>
      <c r="FH98" s="60"/>
      <c r="FI98" s="60"/>
      <c r="FJ98" s="60"/>
      <c r="FK98" s="60"/>
      <c r="FL98" s="60"/>
      <c r="FM98" s="60"/>
      <c r="FN98" s="60"/>
      <c r="FO98" s="60"/>
      <c r="FP98" s="60"/>
      <c r="FQ98" s="60"/>
      <c r="FR98" s="60"/>
      <c r="FS98" s="60"/>
      <c r="FT98" s="60"/>
      <c r="FU98" s="60"/>
      <c r="FV98" s="60"/>
      <c r="FW98" s="60"/>
      <c r="FX98" s="60"/>
      <c r="FY98" s="60"/>
      <c r="FZ98" s="60"/>
      <c r="GA98" s="60"/>
      <c r="GB98" s="60"/>
      <c r="GC98" s="60"/>
      <c r="GD98" s="60"/>
      <c r="GE98" s="60"/>
      <c r="GF98" s="60"/>
      <c r="GG98" s="60"/>
      <c r="GH98" s="60"/>
      <c r="GI98" s="60"/>
      <c r="GJ98" s="60"/>
      <c r="GK98" s="60"/>
      <c r="GL98" s="60"/>
      <c r="GM98" s="60"/>
      <c r="GN98" s="60"/>
      <c r="GO98" s="60"/>
      <c r="GP98" s="60"/>
      <c r="GQ98" s="60"/>
      <c r="GR98" s="60"/>
      <c r="GS98" s="60"/>
      <c r="GT98" s="60"/>
      <c r="GU98" s="60"/>
      <c r="GV98" s="60"/>
      <c r="GW98" s="60"/>
      <c r="GX98" s="60"/>
      <c r="GY98" s="60"/>
      <c r="GZ98" s="60"/>
      <c r="HA98" s="60"/>
      <c r="HB98" s="60"/>
      <c r="HC98" s="60"/>
      <c r="HD98" s="60"/>
      <c r="HE98" s="60"/>
      <c r="HF98" s="60"/>
      <c r="HG98" s="60"/>
      <c r="HH98" s="60"/>
      <c r="HI98" s="60"/>
      <c r="HJ98" s="60"/>
      <c r="HK98" s="60"/>
      <c r="HL98" s="60"/>
      <c r="HM98" s="60"/>
      <c r="HN98" s="60"/>
      <c r="HO98" s="60"/>
      <c r="HP98" s="60"/>
      <c r="HQ98" s="60"/>
      <c r="HR98" s="60"/>
      <c r="HS98" s="60"/>
      <c r="HT98" s="60"/>
      <c r="HU98" s="60"/>
      <c r="HV98" s="60"/>
      <c r="HW98" s="60"/>
      <c r="HX98" s="60"/>
      <c r="HY98" s="60"/>
      <c r="HZ98" s="60"/>
      <c r="IA98" s="60"/>
      <c r="IB98" s="60"/>
      <c r="IC98" s="60"/>
      <c r="ID98" s="60"/>
      <c r="IE98" s="60"/>
      <c r="IF98" s="60"/>
      <c r="IG98" s="60"/>
      <c r="IH98" s="60"/>
      <c r="II98" s="60"/>
      <c r="IJ98" s="60"/>
      <c r="IK98" s="60"/>
    </row>
    <row r="99" spans="1:245" ht="27" hidden="1">
      <c r="A99" s="204">
        <v>84</v>
      </c>
      <c r="B99" s="204">
        <f t="shared" si="65"/>
        <v>81</v>
      </c>
      <c r="C99" s="107" t="s">
        <v>98</v>
      </c>
      <c r="D99" s="108" t="s">
        <v>86</v>
      </c>
      <c r="E99" s="108" t="s">
        <v>100</v>
      </c>
      <c r="F99" s="2">
        <v>23077000</v>
      </c>
      <c r="G99" s="2">
        <v>0</v>
      </c>
      <c r="H99" s="2">
        <f>F99+G99</f>
        <v>23077000</v>
      </c>
      <c r="I99" s="3">
        <f>ROUND(H99/1000000,1)</f>
        <v>23.1</v>
      </c>
      <c r="J99" s="3"/>
      <c r="K99" s="3"/>
      <c r="L99" s="3"/>
      <c r="M99" s="3"/>
      <c r="N99" s="3"/>
      <c r="O99" s="119">
        <f>H99+SUM(J99:N99)</f>
        <v>23077000</v>
      </c>
      <c r="P99" s="3"/>
      <c r="Q99" s="142">
        <f>O99-P99</f>
        <v>23077000</v>
      </c>
      <c r="R99" s="142">
        <f>ROUND(O99/1000000,1)</f>
        <v>23.1</v>
      </c>
      <c r="S99" s="77">
        <f>ROUND(P99/1000000,1)</f>
        <v>0</v>
      </c>
      <c r="T99" s="109"/>
      <c r="U99" s="109"/>
      <c r="V99" s="109"/>
      <c r="W99" s="3">
        <v>21360000</v>
      </c>
      <c r="X99" s="3"/>
      <c r="Y99" s="77">
        <f>X99-W99</f>
        <v>-21360000</v>
      </c>
      <c r="Z99" s="3">
        <f>ROUND(W99/1000000,1)</f>
        <v>21.4</v>
      </c>
      <c r="AA99" s="77">
        <f>ROUND(X99/1000000,1)</f>
        <v>0</v>
      </c>
      <c r="AB99" s="119">
        <f>AA99-Z99</f>
        <v>-21.4</v>
      </c>
      <c r="AC99" s="76"/>
      <c r="AD99" s="3">
        <f>ROUND(AC99/1000000,1)</f>
        <v>0</v>
      </c>
      <c r="AE99" s="109"/>
      <c r="AF99" s="109"/>
      <c r="AG99" s="107"/>
      <c r="AH99" s="107" t="s">
        <v>39</v>
      </c>
      <c r="AI99" s="107" t="s">
        <v>662</v>
      </c>
      <c r="AJ99" s="1" t="s">
        <v>36</v>
      </c>
      <c r="AK99" s="113" t="s">
        <v>1188</v>
      </c>
      <c r="AL99" s="106">
        <v>84</v>
      </c>
      <c r="AM99" s="132" t="s">
        <v>590</v>
      </c>
      <c r="AN99" s="129"/>
      <c r="AO99" s="130" t="s">
        <v>595</v>
      </c>
      <c r="AP99" s="180">
        <v>84</v>
      </c>
      <c r="AQ99" s="130" t="s">
        <v>589</v>
      </c>
      <c r="AR99" s="181"/>
      <c r="AS99" s="128" t="s">
        <v>590</v>
      </c>
      <c r="AT99" s="175"/>
      <c r="AU99" s="130" t="s">
        <v>595</v>
      </c>
      <c r="AV99" s="180"/>
      <c r="AW99" s="130" t="s">
        <v>589</v>
      </c>
      <c r="AX99" s="181"/>
      <c r="AY99" s="128" t="s">
        <v>590</v>
      </c>
      <c r="AZ99" s="175"/>
      <c r="BA99" s="130" t="s">
        <v>595</v>
      </c>
      <c r="BB99" s="180"/>
      <c r="BC99" s="130" t="s">
        <v>595</v>
      </c>
      <c r="BD99" s="181"/>
      <c r="BE99" s="131"/>
      <c r="BF99" s="1" t="s">
        <v>839</v>
      </c>
      <c r="BG99" s="4" t="s">
        <v>18</v>
      </c>
      <c r="BH99" s="4"/>
      <c r="BI99" s="114"/>
      <c r="BJ99" s="71"/>
      <c r="BK99" s="31"/>
      <c r="BL99" s="31"/>
      <c r="BM99" s="31"/>
      <c r="BN99" s="115" t="s">
        <v>376</v>
      </c>
      <c r="BO99" s="115" t="s">
        <v>376</v>
      </c>
      <c r="BP99" s="115" t="s">
        <v>531</v>
      </c>
      <c r="BQ99" s="63"/>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0"/>
      <c r="CS99" s="60"/>
      <c r="CT99" s="60"/>
      <c r="CU99" s="60"/>
      <c r="CV99" s="60"/>
      <c r="CW99" s="60"/>
      <c r="CX99" s="60"/>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c r="DZ99" s="60"/>
      <c r="EA99" s="60"/>
      <c r="EB99" s="60"/>
      <c r="EC99" s="60"/>
      <c r="ED99" s="60"/>
      <c r="EE99" s="60"/>
      <c r="EF99" s="60"/>
      <c r="EG99" s="60"/>
      <c r="EH99" s="60"/>
      <c r="EI99" s="60"/>
      <c r="EJ99" s="60"/>
      <c r="EK99" s="60"/>
      <c r="EL99" s="60"/>
      <c r="EM99" s="60"/>
      <c r="EN99" s="60"/>
      <c r="EO99" s="60"/>
      <c r="EP99" s="60"/>
      <c r="EQ99" s="60"/>
      <c r="ER99" s="60"/>
      <c r="ES99" s="60"/>
      <c r="ET99" s="60"/>
      <c r="EU99" s="60"/>
      <c r="EV99" s="60"/>
      <c r="EW99" s="60"/>
      <c r="EX99" s="60"/>
      <c r="EY99" s="60"/>
      <c r="EZ99" s="60"/>
      <c r="FA99" s="60"/>
      <c r="FB99" s="60"/>
      <c r="FC99" s="60"/>
      <c r="FD99" s="60"/>
      <c r="FE99" s="60"/>
      <c r="FF99" s="60"/>
      <c r="FG99" s="60"/>
      <c r="FH99" s="60"/>
      <c r="FI99" s="60"/>
      <c r="FJ99" s="60"/>
      <c r="FK99" s="60"/>
      <c r="FL99" s="60"/>
      <c r="FM99" s="60"/>
      <c r="FN99" s="60"/>
      <c r="FO99" s="60"/>
      <c r="FP99" s="60"/>
      <c r="FQ99" s="60"/>
      <c r="FR99" s="60"/>
      <c r="FS99" s="60"/>
      <c r="FT99" s="60"/>
      <c r="FU99" s="60"/>
      <c r="FV99" s="60"/>
      <c r="FW99" s="60"/>
      <c r="FX99" s="60"/>
      <c r="FY99" s="60"/>
      <c r="FZ99" s="60"/>
      <c r="GA99" s="60"/>
      <c r="GB99" s="60"/>
      <c r="GC99" s="60"/>
      <c r="GD99" s="60"/>
      <c r="GE99" s="60"/>
      <c r="GF99" s="60"/>
      <c r="GG99" s="60"/>
      <c r="GH99" s="60"/>
      <c r="GI99" s="60"/>
      <c r="GJ99" s="60"/>
      <c r="GK99" s="60"/>
      <c r="GL99" s="60"/>
      <c r="GM99" s="60"/>
      <c r="GN99" s="60"/>
      <c r="GO99" s="60"/>
      <c r="GP99" s="60"/>
      <c r="GQ99" s="60"/>
      <c r="GR99" s="60"/>
      <c r="GS99" s="60"/>
      <c r="GT99" s="60"/>
      <c r="GU99" s="60"/>
      <c r="GV99" s="60"/>
      <c r="GW99" s="60"/>
      <c r="GX99" s="60"/>
      <c r="GY99" s="60"/>
      <c r="GZ99" s="60"/>
      <c r="HA99" s="60"/>
      <c r="HB99" s="60"/>
      <c r="HC99" s="60"/>
      <c r="HD99" s="60"/>
      <c r="HE99" s="60"/>
      <c r="HF99" s="60"/>
      <c r="HG99" s="60"/>
      <c r="HH99" s="60"/>
      <c r="HI99" s="60"/>
      <c r="HJ99" s="60"/>
      <c r="HK99" s="60"/>
      <c r="HL99" s="60"/>
      <c r="HM99" s="60"/>
      <c r="HN99" s="60"/>
      <c r="HO99" s="60"/>
      <c r="HP99" s="60"/>
      <c r="HQ99" s="60"/>
      <c r="HR99" s="60"/>
      <c r="HS99" s="60"/>
      <c r="HT99" s="60"/>
      <c r="HU99" s="60"/>
      <c r="HV99" s="60"/>
      <c r="HW99" s="60"/>
      <c r="HX99" s="60"/>
      <c r="HY99" s="60"/>
      <c r="HZ99" s="60"/>
      <c r="IA99" s="60"/>
      <c r="IB99" s="60"/>
      <c r="IC99" s="60"/>
      <c r="ID99" s="60"/>
      <c r="IE99" s="60"/>
      <c r="IF99" s="60"/>
      <c r="IG99" s="60"/>
      <c r="IH99" s="60"/>
      <c r="II99" s="60"/>
      <c r="IJ99" s="60"/>
      <c r="IK99" s="60"/>
    </row>
    <row r="100" spans="1:245" ht="27">
      <c r="A100" s="204">
        <v>82</v>
      </c>
      <c r="B100" s="204">
        <f t="shared" si="65"/>
        <v>82</v>
      </c>
      <c r="C100" s="107" t="s">
        <v>716</v>
      </c>
      <c r="D100" s="108" t="s">
        <v>69</v>
      </c>
      <c r="E100" s="108" t="s">
        <v>66</v>
      </c>
      <c r="F100" s="2">
        <v>6885319000</v>
      </c>
      <c r="G100" s="2">
        <v>0</v>
      </c>
      <c r="H100" s="2">
        <f t="shared" si="58"/>
        <v>6885319000</v>
      </c>
      <c r="I100" s="3">
        <f t="shared" si="59"/>
        <v>6885.3</v>
      </c>
      <c r="J100" s="3"/>
      <c r="K100" s="3"/>
      <c r="L100" s="3"/>
      <c r="M100" s="3"/>
      <c r="N100" s="3"/>
      <c r="O100" s="119">
        <f t="shared" si="60"/>
        <v>6885319000</v>
      </c>
      <c r="P100" s="3"/>
      <c r="Q100" s="142">
        <f t="shared" si="51"/>
        <v>6885319000</v>
      </c>
      <c r="R100" s="142">
        <f t="shared" si="61"/>
        <v>6885.3</v>
      </c>
      <c r="S100" s="77">
        <f t="shared" si="61"/>
        <v>0</v>
      </c>
      <c r="T100" s="109"/>
      <c r="U100" s="109"/>
      <c r="V100" s="109"/>
      <c r="W100" s="3">
        <v>7090891000</v>
      </c>
      <c r="X100" s="3"/>
      <c r="Y100" s="77">
        <f t="shared" si="62"/>
        <v>-7090891000</v>
      </c>
      <c r="Z100" s="3">
        <f t="shared" si="63"/>
        <v>7090.9</v>
      </c>
      <c r="AA100" s="77">
        <f t="shared" si="63"/>
        <v>0</v>
      </c>
      <c r="AB100" s="119">
        <f t="shared" si="49"/>
        <v>-7090.9</v>
      </c>
      <c r="AC100" s="76"/>
      <c r="AD100" s="3">
        <f t="shared" si="64"/>
        <v>0</v>
      </c>
      <c r="AE100" s="109"/>
      <c r="AF100" s="109"/>
      <c r="AG100" s="107"/>
      <c r="AH100" s="107" t="s">
        <v>39</v>
      </c>
      <c r="AI100" s="107" t="s">
        <v>662</v>
      </c>
      <c r="AJ100" s="1" t="s">
        <v>36</v>
      </c>
      <c r="AK100" s="113" t="s">
        <v>1188</v>
      </c>
      <c r="AL100" s="106">
        <v>82</v>
      </c>
      <c r="AM100" s="132" t="s">
        <v>590</v>
      </c>
      <c r="AN100" s="129"/>
      <c r="AO100" s="130" t="s">
        <v>595</v>
      </c>
      <c r="AP100" s="180">
        <v>82</v>
      </c>
      <c r="AQ100" s="130" t="s">
        <v>589</v>
      </c>
      <c r="AR100" s="181"/>
      <c r="AS100" s="128" t="s">
        <v>590</v>
      </c>
      <c r="AT100" s="175"/>
      <c r="AU100" s="130" t="s">
        <v>595</v>
      </c>
      <c r="AV100" s="180"/>
      <c r="AW100" s="130" t="s">
        <v>589</v>
      </c>
      <c r="AX100" s="181"/>
      <c r="AY100" s="128" t="s">
        <v>590</v>
      </c>
      <c r="AZ100" s="175"/>
      <c r="BA100" s="130" t="s">
        <v>595</v>
      </c>
      <c r="BB100" s="180"/>
      <c r="BC100" s="130" t="s">
        <v>595</v>
      </c>
      <c r="BD100" s="181"/>
      <c r="BE100" s="131"/>
      <c r="BF100" s="1" t="s">
        <v>1326</v>
      </c>
      <c r="BG100" s="4" t="s">
        <v>18</v>
      </c>
      <c r="BH100" s="4" t="s">
        <v>18</v>
      </c>
      <c r="BI100" s="114"/>
      <c r="BJ100" s="71"/>
      <c r="BK100" s="31"/>
      <c r="BL100" s="31"/>
      <c r="BM100" s="31"/>
      <c r="BN100" s="115" t="s">
        <v>376</v>
      </c>
      <c r="BO100" s="115" t="s">
        <v>376</v>
      </c>
      <c r="BP100" s="115" t="s">
        <v>531</v>
      </c>
      <c r="BQ100" s="63"/>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0"/>
      <c r="CS100" s="60"/>
      <c r="CT100" s="60"/>
      <c r="CU100" s="60"/>
      <c r="CV100" s="60"/>
      <c r="CW100" s="60"/>
      <c r="CX100" s="60"/>
      <c r="CY100" s="60"/>
      <c r="CZ100" s="60"/>
      <c r="DA100" s="60"/>
      <c r="DB100" s="60"/>
      <c r="DC100" s="60"/>
      <c r="DD100" s="60"/>
      <c r="DE100" s="60"/>
      <c r="DF100" s="60"/>
      <c r="DG100" s="60"/>
      <c r="DH100" s="60"/>
      <c r="DI100" s="60"/>
      <c r="DJ100" s="60"/>
      <c r="DK100" s="60"/>
      <c r="DL100" s="60"/>
      <c r="DM100" s="60"/>
      <c r="DN100" s="60"/>
      <c r="DO100" s="60"/>
      <c r="DP100" s="60"/>
      <c r="DQ100" s="60"/>
      <c r="DR100" s="60"/>
      <c r="DS100" s="60"/>
      <c r="DT100" s="60"/>
      <c r="DU100" s="60"/>
      <c r="DV100" s="60"/>
      <c r="DW100" s="60"/>
      <c r="DX100" s="60"/>
      <c r="DY100" s="60"/>
      <c r="DZ100" s="60"/>
      <c r="EA100" s="60"/>
      <c r="EB100" s="60"/>
      <c r="EC100" s="60"/>
      <c r="ED100" s="60"/>
      <c r="EE100" s="60"/>
      <c r="EF100" s="60"/>
      <c r="EG100" s="60"/>
      <c r="EH100" s="60"/>
      <c r="EI100" s="60"/>
      <c r="EJ100" s="60"/>
      <c r="EK100" s="60"/>
      <c r="EL100" s="60"/>
      <c r="EM100" s="60"/>
      <c r="EN100" s="60"/>
      <c r="EO100" s="60"/>
      <c r="EP100" s="60"/>
      <c r="EQ100" s="60"/>
      <c r="ER100" s="60"/>
      <c r="ES100" s="60"/>
      <c r="ET100" s="60"/>
      <c r="EU100" s="60"/>
      <c r="EV100" s="60"/>
      <c r="EW100" s="60"/>
      <c r="EX100" s="60"/>
      <c r="EY100" s="60"/>
      <c r="EZ100" s="60"/>
      <c r="FA100" s="60"/>
      <c r="FB100" s="60"/>
      <c r="FC100" s="60"/>
      <c r="FD100" s="60"/>
      <c r="FE100" s="60"/>
      <c r="FF100" s="60"/>
      <c r="FG100" s="60"/>
      <c r="FH100" s="60"/>
      <c r="FI100" s="60"/>
      <c r="FJ100" s="60"/>
      <c r="FK100" s="60"/>
      <c r="FL100" s="60"/>
      <c r="FM100" s="60"/>
      <c r="FN100" s="60"/>
      <c r="FO100" s="60"/>
      <c r="FP100" s="60"/>
      <c r="FQ100" s="60"/>
      <c r="FR100" s="60"/>
      <c r="FS100" s="60"/>
      <c r="FT100" s="60"/>
      <c r="FU100" s="60"/>
      <c r="FV100" s="60"/>
      <c r="FW100" s="60"/>
      <c r="FX100" s="60"/>
      <c r="FY100" s="60"/>
      <c r="FZ100" s="60"/>
      <c r="GA100" s="60"/>
      <c r="GB100" s="60"/>
      <c r="GC100" s="60"/>
      <c r="GD100" s="60"/>
      <c r="GE100" s="60"/>
      <c r="GF100" s="60"/>
      <c r="GG100" s="60"/>
      <c r="GH100" s="60"/>
      <c r="GI100" s="60"/>
      <c r="GJ100" s="60"/>
      <c r="GK100" s="60"/>
      <c r="GL100" s="60"/>
      <c r="GM100" s="60"/>
      <c r="GN100" s="60"/>
      <c r="GO100" s="60"/>
      <c r="GP100" s="60"/>
      <c r="GQ100" s="60"/>
      <c r="GR100" s="60"/>
      <c r="GS100" s="60"/>
      <c r="GT100" s="60"/>
      <c r="GU100" s="60"/>
      <c r="GV100" s="60"/>
      <c r="GW100" s="60"/>
      <c r="GX100" s="60"/>
      <c r="GY100" s="60"/>
      <c r="GZ100" s="60"/>
      <c r="HA100" s="60"/>
      <c r="HB100" s="60"/>
      <c r="HC100" s="60"/>
      <c r="HD100" s="60"/>
      <c r="HE100" s="60"/>
      <c r="HF100" s="60"/>
      <c r="HG100" s="60"/>
      <c r="HH100" s="60"/>
      <c r="HI100" s="60"/>
      <c r="HJ100" s="60"/>
      <c r="HK100" s="60"/>
      <c r="HL100" s="60"/>
      <c r="HM100" s="60"/>
      <c r="HN100" s="60"/>
      <c r="HO100" s="60"/>
      <c r="HP100" s="60"/>
      <c r="HQ100" s="60"/>
      <c r="HR100" s="60"/>
      <c r="HS100" s="60"/>
      <c r="HT100" s="60"/>
      <c r="HU100" s="60"/>
      <c r="HV100" s="60"/>
      <c r="HW100" s="60"/>
      <c r="HX100" s="60"/>
      <c r="HY100" s="60"/>
      <c r="HZ100" s="60"/>
      <c r="IA100" s="60"/>
      <c r="IB100" s="60"/>
      <c r="IC100" s="60"/>
      <c r="ID100" s="60"/>
      <c r="IE100" s="60"/>
      <c r="IF100" s="60"/>
      <c r="IG100" s="60"/>
      <c r="IH100" s="60"/>
      <c r="II100" s="60"/>
      <c r="IJ100" s="60"/>
      <c r="IK100" s="60"/>
    </row>
    <row r="101" spans="1:245" ht="27" hidden="1">
      <c r="A101" s="204">
        <v>81</v>
      </c>
      <c r="B101" s="204">
        <f t="shared" si="65"/>
        <v>83</v>
      </c>
      <c r="C101" s="107" t="s">
        <v>715</v>
      </c>
      <c r="D101" s="108" t="s">
        <v>74</v>
      </c>
      <c r="E101" s="108" t="s">
        <v>66</v>
      </c>
      <c r="F101" s="2">
        <v>51317000</v>
      </c>
      <c r="G101" s="2">
        <v>0</v>
      </c>
      <c r="H101" s="2">
        <f>F101+G101</f>
        <v>51317000</v>
      </c>
      <c r="I101" s="3">
        <f>ROUND(H101/1000000,1)</f>
        <v>51.3</v>
      </c>
      <c r="J101" s="3"/>
      <c r="K101" s="3"/>
      <c r="L101" s="3"/>
      <c r="M101" s="3"/>
      <c r="N101" s="3"/>
      <c r="O101" s="119">
        <f>H101+SUM(J101:N101)</f>
        <v>51317000</v>
      </c>
      <c r="P101" s="3"/>
      <c r="Q101" s="142">
        <f>O101-P101</f>
        <v>51317000</v>
      </c>
      <c r="R101" s="142">
        <f>ROUND(O101/1000000,1)</f>
        <v>51.3</v>
      </c>
      <c r="S101" s="77">
        <f>ROUND(P101/1000000,1)</f>
        <v>0</v>
      </c>
      <c r="T101" s="109"/>
      <c r="U101" s="109"/>
      <c r="V101" s="109"/>
      <c r="W101" s="3">
        <v>51350000</v>
      </c>
      <c r="X101" s="3"/>
      <c r="Y101" s="77">
        <f>X101-W101</f>
        <v>-51350000</v>
      </c>
      <c r="Z101" s="3">
        <f>ROUND(W101/1000000,1)</f>
        <v>51.4</v>
      </c>
      <c r="AA101" s="77">
        <f>ROUND(X101/1000000,1)</f>
        <v>0</v>
      </c>
      <c r="AB101" s="119">
        <f>AA101-Z101</f>
        <v>-51.4</v>
      </c>
      <c r="AC101" s="76"/>
      <c r="AD101" s="3">
        <f>ROUND(AC101/1000000,1)</f>
        <v>0</v>
      </c>
      <c r="AE101" s="109"/>
      <c r="AF101" s="109"/>
      <c r="AG101" s="107"/>
      <c r="AH101" s="107" t="s">
        <v>39</v>
      </c>
      <c r="AI101" s="107" t="s">
        <v>662</v>
      </c>
      <c r="AJ101" s="1" t="s">
        <v>36</v>
      </c>
      <c r="AK101" s="113" t="s">
        <v>1188</v>
      </c>
      <c r="AL101" s="106">
        <v>81</v>
      </c>
      <c r="AM101" s="132" t="s">
        <v>590</v>
      </c>
      <c r="AN101" s="129"/>
      <c r="AO101" s="130" t="s">
        <v>595</v>
      </c>
      <c r="AP101" s="180">
        <v>81</v>
      </c>
      <c r="AQ101" s="130" t="s">
        <v>589</v>
      </c>
      <c r="AR101" s="181"/>
      <c r="AS101" s="128" t="s">
        <v>590</v>
      </c>
      <c r="AT101" s="175"/>
      <c r="AU101" s="130" t="s">
        <v>595</v>
      </c>
      <c r="AV101" s="180"/>
      <c r="AW101" s="130" t="s">
        <v>589</v>
      </c>
      <c r="AX101" s="181"/>
      <c r="AY101" s="128" t="s">
        <v>590</v>
      </c>
      <c r="AZ101" s="175"/>
      <c r="BA101" s="130" t="s">
        <v>595</v>
      </c>
      <c r="BB101" s="180"/>
      <c r="BC101" s="130" t="s">
        <v>595</v>
      </c>
      <c r="BD101" s="181"/>
      <c r="BE101" s="131"/>
      <c r="BF101" s="1" t="s">
        <v>503</v>
      </c>
      <c r="BG101" s="4" t="s">
        <v>18</v>
      </c>
      <c r="BH101" s="4"/>
      <c r="BI101" s="114"/>
      <c r="BJ101" s="71"/>
      <c r="BK101" s="31"/>
      <c r="BL101" s="31"/>
      <c r="BM101" s="31"/>
      <c r="BN101" s="115" t="s">
        <v>376</v>
      </c>
      <c r="BO101" s="115" t="s">
        <v>376</v>
      </c>
      <c r="BP101" s="115" t="s">
        <v>531</v>
      </c>
      <c r="BQ101" s="63"/>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c r="EE101" s="60"/>
      <c r="EF101" s="60"/>
      <c r="EG101" s="60"/>
      <c r="EH101" s="60"/>
      <c r="EI101" s="60"/>
      <c r="EJ101" s="60"/>
      <c r="EK101" s="60"/>
      <c r="EL101" s="60"/>
      <c r="EM101" s="60"/>
      <c r="EN101" s="60"/>
      <c r="EO101" s="60"/>
      <c r="EP101" s="60"/>
      <c r="EQ101" s="60"/>
      <c r="ER101" s="60"/>
      <c r="ES101" s="60"/>
      <c r="ET101" s="60"/>
      <c r="EU101" s="60"/>
      <c r="EV101" s="60"/>
      <c r="EW101" s="60"/>
      <c r="EX101" s="60"/>
      <c r="EY101" s="60"/>
      <c r="EZ101" s="60"/>
      <c r="FA101" s="60"/>
      <c r="FB101" s="60"/>
      <c r="FC101" s="60"/>
      <c r="FD101" s="60"/>
      <c r="FE101" s="60"/>
      <c r="FF101" s="60"/>
      <c r="FG101" s="60"/>
      <c r="FH101" s="60"/>
      <c r="FI101" s="60"/>
      <c r="FJ101" s="60"/>
      <c r="FK101" s="60"/>
      <c r="FL101" s="60"/>
      <c r="FM101" s="60"/>
      <c r="FN101" s="60"/>
      <c r="FO101" s="60"/>
      <c r="FP101" s="60"/>
      <c r="FQ101" s="60"/>
      <c r="FR101" s="60"/>
      <c r="FS101" s="60"/>
      <c r="FT101" s="60"/>
      <c r="FU101" s="60"/>
      <c r="FV101" s="60"/>
      <c r="FW101" s="60"/>
      <c r="FX101" s="60"/>
      <c r="FY101" s="60"/>
      <c r="FZ101" s="60"/>
      <c r="GA101" s="60"/>
      <c r="GB101" s="60"/>
      <c r="GC101" s="60"/>
      <c r="GD101" s="60"/>
      <c r="GE101" s="60"/>
      <c r="GF101" s="60"/>
      <c r="GG101" s="60"/>
      <c r="GH101" s="60"/>
      <c r="GI101" s="60"/>
      <c r="GJ101" s="60"/>
      <c r="GK101" s="60"/>
      <c r="GL101" s="60"/>
      <c r="GM101" s="60"/>
      <c r="GN101" s="60"/>
      <c r="GO101" s="60"/>
      <c r="GP101" s="60"/>
      <c r="GQ101" s="60"/>
      <c r="GR101" s="60"/>
      <c r="GS101" s="60"/>
      <c r="GT101" s="60"/>
      <c r="GU101" s="60"/>
      <c r="GV101" s="60"/>
      <c r="GW101" s="60"/>
      <c r="GX101" s="60"/>
      <c r="GY101" s="60"/>
      <c r="GZ101" s="60"/>
      <c r="HA101" s="60"/>
      <c r="HB101" s="60"/>
      <c r="HC101" s="60"/>
      <c r="HD101" s="60"/>
      <c r="HE101" s="60"/>
      <c r="HF101" s="60"/>
      <c r="HG101" s="60"/>
      <c r="HH101" s="60"/>
      <c r="HI101" s="60"/>
      <c r="HJ101" s="60"/>
      <c r="HK101" s="60"/>
      <c r="HL101" s="60"/>
      <c r="HM101" s="60"/>
      <c r="HN101" s="60"/>
      <c r="HO101" s="60"/>
      <c r="HP101" s="60"/>
      <c r="HQ101" s="60"/>
      <c r="HR101" s="60"/>
      <c r="HS101" s="60"/>
      <c r="HT101" s="60"/>
      <c r="HU101" s="60"/>
      <c r="HV101" s="60"/>
      <c r="HW101" s="60"/>
      <c r="HX101" s="60"/>
      <c r="HY101" s="60"/>
      <c r="HZ101" s="60"/>
      <c r="IA101" s="60"/>
      <c r="IB101" s="60"/>
      <c r="IC101" s="60"/>
      <c r="ID101" s="60"/>
      <c r="IE101" s="60"/>
      <c r="IF101" s="60"/>
      <c r="IG101" s="60"/>
      <c r="IH101" s="60"/>
      <c r="II101" s="60"/>
      <c r="IJ101" s="60"/>
      <c r="IK101" s="60"/>
    </row>
    <row r="102" spans="1:245" ht="27" hidden="1">
      <c r="A102" s="204">
        <v>85</v>
      </c>
      <c r="B102" s="204">
        <f t="shared" si="65"/>
        <v>84</v>
      </c>
      <c r="C102" s="107" t="s">
        <v>717</v>
      </c>
      <c r="D102" s="108" t="s">
        <v>71</v>
      </c>
      <c r="E102" s="108" t="s">
        <v>63</v>
      </c>
      <c r="F102" s="2">
        <v>7898000</v>
      </c>
      <c r="G102" s="2">
        <v>0</v>
      </c>
      <c r="H102" s="2">
        <f t="shared" si="58"/>
        <v>7898000</v>
      </c>
      <c r="I102" s="3">
        <f t="shared" si="59"/>
        <v>7.9</v>
      </c>
      <c r="J102" s="3"/>
      <c r="K102" s="3"/>
      <c r="L102" s="3"/>
      <c r="M102" s="3"/>
      <c r="N102" s="3"/>
      <c r="O102" s="119">
        <f t="shared" si="60"/>
        <v>7898000</v>
      </c>
      <c r="P102" s="3"/>
      <c r="Q102" s="142">
        <f t="shared" si="51"/>
        <v>7898000</v>
      </c>
      <c r="R102" s="142">
        <f t="shared" si="61"/>
        <v>7.9</v>
      </c>
      <c r="S102" s="77">
        <f t="shared" si="61"/>
        <v>0</v>
      </c>
      <c r="T102" s="109"/>
      <c r="U102" s="109"/>
      <c r="V102" s="109"/>
      <c r="W102" s="3">
        <v>5094000</v>
      </c>
      <c r="X102" s="3"/>
      <c r="Y102" s="77">
        <f t="shared" si="62"/>
        <v>-5094000</v>
      </c>
      <c r="Z102" s="3">
        <f t="shared" si="63"/>
        <v>5.0999999999999996</v>
      </c>
      <c r="AA102" s="77">
        <f t="shared" si="63"/>
        <v>0</v>
      </c>
      <c r="AB102" s="119">
        <f t="shared" si="49"/>
        <v>-5.0999999999999996</v>
      </c>
      <c r="AC102" s="76"/>
      <c r="AD102" s="3">
        <f t="shared" si="64"/>
        <v>0</v>
      </c>
      <c r="AE102" s="109"/>
      <c r="AF102" s="109"/>
      <c r="AG102" s="107"/>
      <c r="AH102" s="107" t="s">
        <v>39</v>
      </c>
      <c r="AI102" s="107" t="s">
        <v>660</v>
      </c>
      <c r="AJ102" s="1" t="s">
        <v>36</v>
      </c>
      <c r="AK102" s="113" t="s">
        <v>1188</v>
      </c>
      <c r="AL102" s="106">
        <v>85</v>
      </c>
      <c r="AM102" s="132" t="s">
        <v>590</v>
      </c>
      <c r="AN102" s="129"/>
      <c r="AO102" s="130" t="s">
        <v>595</v>
      </c>
      <c r="AP102" s="180">
        <v>85</v>
      </c>
      <c r="AQ102" s="130" t="s">
        <v>589</v>
      </c>
      <c r="AR102" s="181"/>
      <c r="AS102" s="128" t="s">
        <v>590</v>
      </c>
      <c r="AT102" s="175"/>
      <c r="AU102" s="130" t="s">
        <v>595</v>
      </c>
      <c r="AV102" s="180"/>
      <c r="AW102" s="130" t="s">
        <v>589</v>
      </c>
      <c r="AX102" s="181"/>
      <c r="AY102" s="128" t="s">
        <v>590</v>
      </c>
      <c r="AZ102" s="175"/>
      <c r="BA102" s="130" t="s">
        <v>595</v>
      </c>
      <c r="BB102" s="180"/>
      <c r="BC102" s="130" t="s">
        <v>595</v>
      </c>
      <c r="BD102" s="181"/>
      <c r="BE102" s="131"/>
      <c r="BF102" s="1" t="s">
        <v>839</v>
      </c>
      <c r="BG102" s="4" t="s">
        <v>18</v>
      </c>
      <c r="BH102" s="4"/>
      <c r="BI102" s="114" t="s">
        <v>15</v>
      </c>
      <c r="BJ102" s="71"/>
      <c r="BK102" s="31"/>
      <c r="BL102" s="31"/>
      <c r="BM102" s="31"/>
      <c r="BN102" s="115" t="s">
        <v>376</v>
      </c>
      <c r="BO102" s="115" t="s">
        <v>376</v>
      </c>
      <c r="BP102" s="115" t="s">
        <v>531</v>
      </c>
      <c r="BQ102" s="63"/>
      <c r="BR102" s="60"/>
      <c r="BS102" s="60"/>
      <c r="BT102" s="60"/>
      <c r="BU102" s="60"/>
      <c r="BV102" s="60"/>
      <c r="BW102" s="60"/>
      <c r="BX102" s="60"/>
      <c r="BY102" s="60"/>
      <c r="BZ102" s="60"/>
      <c r="CA102" s="60"/>
      <c r="CB102" s="60"/>
      <c r="CC102" s="60"/>
      <c r="CD102" s="60"/>
      <c r="CE102" s="60"/>
      <c r="CF102" s="60"/>
      <c r="CG102" s="60"/>
      <c r="CH102" s="60"/>
      <c r="CI102" s="60"/>
      <c r="CJ102" s="60"/>
      <c r="CK102" s="60"/>
      <c r="CL102" s="60"/>
      <c r="CM102" s="60"/>
      <c r="CN102" s="60"/>
      <c r="CO102" s="60"/>
      <c r="CP102" s="60"/>
      <c r="CQ102" s="60"/>
      <c r="CR102" s="60"/>
      <c r="CS102" s="60"/>
      <c r="CT102" s="60"/>
      <c r="CU102" s="60"/>
      <c r="CV102" s="60"/>
      <c r="CW102" s="60"/>
      <c r="CX102" s="60"/>
      <c r="CY102" s="60"/>
      <c r="CZ102" s="60"/>
      <c r="DA102" s="60"/>
      <c r="DB102" s="60"/>
      <c r="DC102" s="60"/>
      <c r="DD102" s="60"/>
      <c r="DE102" s="60"/>
      <c r="DF102" s="60"/>
      <c r="DG102" s="60"/>
      <c r="DH102" s="60"/>
      <c r="DI102" s="60"/>
      <c r="DJ102" s="60"/>
      <c r="DK102" s="60"/>
      <c r="DL102" s="60"/>
      <c r="DM102" s="60"/>
      <c r="DN102" s="60"/>
      <c r="DO102" s="60"/>
      <c r="DP102" s="60"/>
      <c r="DQ102" s="60"/>
      <c r="DR102" s="60"/>
      <c r="DS102" s="60"/>
      <c r="DT102" s="60"/>
      <c r="DU102" s="60"/>
      <c r="DV102" s="60"/>
      <c r="DW102" s="60"/>
      <c r="DX102" s="60"/>
      <c r="DY102" s="60"/>
      <c r="DZ102" s="60"/>
      <c r="EA102" s="60"/>
      <c r="EB102" s="60"/>
      <c r="EC102" s="60"/>
      <c r="ED102" s="60"/>
      <c r="EE102" s="60"/>
      <c r="EF102" s="60"/>
      <c r="EG102" s="60"/>
      <c r="EH102" s="60"/>
      <c r="EI102" s="60"/>
      <c r="EJ102" s="60"/>
      <c r="EK102" s="60"/>
      <c r="EL102" s="60"/>
      <c r="EM102" s="60"/>
      <c r="EN102" s="60"/>
      <c r="EO102" s="60"/>
      <c r="EP102" s="60"/>
      <c r="EQ102" s="60"/>
      <c r="ER102" s="60"/>
      <c r="ES102" s="60"/>
      <c r="ET102" s="60"/>
      <c r="EU102" s="60"/>
      <c r="EV102" s="60"/>
      <c r="EW102" s="60"/>
      <c r="EX102" s="60"/>
      <c r="EY102" s="60"/>
      <c r="EZ102" s="60"/>
      <c r="FA102" s="60"/>
      <c r="FB102" s="60"/>
      <c r="FC102" s="60"/>
      <c r="FD102" s="60"/>
      <c r="FE102" s="60"/>
      <c r="FF102" s="60"/>
      <c r="FG102" s="60"/>
      <c r="FH102" s="60"/>
      <c r="FI102" s="60"/>
      <c r="FJ102" s="60"/>
      <c r="FK102" s="60"/>
      <c r="FL102" s="60"/>
      <c r="FM102" s="60"/>
      <c r="FN102" s="60"/>
      <c r="FO102" s="60"/>
      <c r="FP102" s="60"/>
      <c r="FQ102" s="60"/>
      <c r="FR102" s="60"/>
      <c r="FS102" s="60"/>
      <c r="FT102" s="60"/>
      <c r="FU102" s="60"/>
      <c r="FV102" s="60"/>
      <c r="FW102" s="60"/>
      <c r="FX102" s="60"/>
      <c r="FY102" s="60"/>
      <c r="FZ102" s="60"/>
      <c r="GA102" s="60"/>
      <c r="GB102" s="60"/>
      <c r="GC102" s="60"/>
      <c r="GD102" s="60"/>
      <c r="GE102" s="60"/>
      <c r="GF102" s="60"/>
      <c r="GG102" s="60"/>
      <c r="GH102" s="60"/>
      <c r="GI102" s="60"/>
      <c r="GJ102" s="60"/>
      <c r="GK102" s="60"/>
      <c r="GL102" s="60"/>
      <c r="GM102" s="60"/>
      <c r="GN102" s="60"/>
      <c r="GO102" s="60"/>
      <c r="GP102" s="60"/>
      <c r="GQ102" s="60"/>
      <c r="GR102" s="60"/>
      <c r="GS102" s="60"/>
      <c r="GT102" s="60"/>
      <c r="GU102" s="60"/>
      <c r="GV102" s="60"/>
      <c r="GW102" s="60"/>
      <c r="GX102" s="60"/>
      <c r="GY102" s="60"/>
      <c r="GZ102" s="60"/>
      <c r="HA102" s="60"/>
      <c r="HB102" s="60"/>
      <c r="HC102" s="60"/>
      <c r="HD102" s="60"/>
      <c r="HE102" s="60"/>
      <c r="HF102" s="60"/>
      <c r="HG102" s="60"/>
      <c r="HH102" s="60"/>
      <c r="HI102" s="60"/>
      <c r="HJ102" s="60"/>
      <c r="HK102" s="60"/>
      <c r="HL102" s="60"/>
      <c r="HM102" s="60"/>
      <c r="HN102" s="60"/>
      <c r="HO102" s="60"/>
      <c r="HP102" s="60"/>
      <c r="HQ102" s="60"/>
      <c r="HR102" s="60"/>
      <c r="HS102" s="60"/>
      <c r="HT102" s="60"/>
      <c r="HU102" s="60"/>
      <c r="HV102" s="60"/>
      <c r="HW102" s="60"/>
      <c r="HX102" s="60"/>
      <c r="HY102" s="60"/>
      <c r="HZ102" s="60"/>
      <c r="IA102" s="60"/>
      <c r="IB102" s="60"/>
      <c r="IC102" s="60"/>
      <c r="ID102" s="60"/>
      <c r="IE102" s="60"/>
      <c r="IF102" s="60"/>
      <c r="IG102" s="60"/>
      <c r="IH102" s="60"/>
      <c r="II102" s="60"/>
      <c r="IJ102" s="60"/>
      <c r="IK102" s="60"/>
    </row>
    <row r="103" spans="1:245" ht="27" hidden="1">
      <c r="A103" s="204">
        <v>86</v>
      </c>
      <c r="B103" s="204">
        <f t="shared" si="65"/>
        <v>85</v>
      </c>
      <c r="C103" s="107" t="s">
        <v>99</v>
      </c>
      <c r="D103" s="108" t="s">
        <v>64</v>
      </c>
      <c r="E103" s="108" t="s">
        <v>66</v>
      </c>
      <c r="F103" s="2">
        <v>42512000</v>
      </c>
      <c r="G103" s="2">
        <v>0</v>
      </c>
      <c r="H103" s="2">
        <f t="shared" si="58"/>
        <v>42512000</v>
      </c>
      <c r="I103" s="3">
        <f t="shared" si="59"/>
        <v>42.5</v>
      </c>
      <c r="J103" s="3"/>
      <c r="K103" s="3"/>
      <c r="L103" s="3"/>
      <c r="M103" s="3"/>
      <c r="N103" s="3"/>
      <c r="O103" s="119">
        <f t="shared" si="60"/>
        <v>42512000</v>
      </c>
      <c r="P103" s="3"/>
      <c r="Q103" s="142">
        <f t="shared" si="51"/>
        <v>42512000</v>
      </c>
      <c r="R103" s="142">
        <f t="shared" si="61"/>
        <v>42.5</v>
      </c>
      <c r="S103" s="77">
        <f t="shared" si="61"/>
        <v>0</v>
      </c>
      <c r="T103" s="109"/>
      <c r="U103" s="109"/>
      <c r="V103" s="109"/>
      <c r="W103" s="3">
        <v>40797000</v>
      </c>
      <c r="X103" s="3"/>
      <c r="Y103" s="77">
        <f t="shared" si="62"/>
        <v>-40797000</v>
      </c>
      <c r="Z103" s="3">
        <f t="shared" si="63"/>
        <v>40.799999999999997</v>
      </c>
      <c r="AA103" s="77">
        <f t="shared" si="63"/>
        <v>0</v>
      </c>
      <c r="AB103" s="119">
        <f t="shared" si="49"/>
        <v>-40.799999999999997</v>
      </c>
      <c r="AC103" s="76"/>
      <c r="AD103" s="3">
        <f t="shared" si="64"/>
        <v>0</v>
      </c>
      <c r="AE103" s="109"/>
      <c r="AF103" s="109"/>
      <c r="AG103" s="107"/>
      <c r="AH103" s="107" t="s">
        <v>30</v>
      </c>
      <c r="AI103" s="107" t="s">
        <v>609</v>
      </c>
      <c r="AJ103" s="1" t="s">
        <v>36</v>
      </c>
      <c r="AK103" s="113" t="s">
        <v>959</v>
      </c>
      <c r="AL103" s="106">
        <v>86</v>
      </c>
      <c r="AM103" s="132" t="s">
        <v>590</v>
      </c>
      <c r="AN103" s="129"/>
      <c r="AO103" s="130" t="s">
        <v>1065</v>
      </c>
      <c r="AP103" s="180">
        <v>86</v>
      </c>
      <c r="AQ103" s="130" t="s">
        <v>1065</v>
      </c>
      <c r="AR103" s="181"/>
      <c r="AS103" s="128" t="s">
        <v>590</v>
      </c>
      <c r="AT103" s="175"/>
      <c r="AU103" s="130" t="s">
        <v>1065</v>
      </c>
      <c r="AV103" s="180"/>
      <c r="AW103" s="130" t="s">
        <v>1065</v>
      </c>
      <c r="AX103" s="181"/>
      <c r="AY103" s="128" t="s">
        <v>590</v>
      </c>
      <c r="AZ103" s="175"/>
      <c r="BA103" s="130" t="s">
        <v>595</v>
      </c>
      <c r="BB103" s="180"/>
      <c r="BC103" s="130" t="s">
        <v>1065</v>
      </c>
      <c r="BD103" s="181"/>
      <c r="BE103" s="131"/>
      <c r="BF103" s="1" t="s">
        <v>503</v>
      </c>
      <c r="BG103" s="4" t="s">
        <v>18</v>
      </c>
      <c r="BH103" s="4"/>
      <c r="BI103" s="114"/>
      <c r="BJ103" s="71"/>
      <c r="BK103" s="31"/>
      <c r="BL103" s="31"/>
      <c r="BM103" s="31"/>
      <c r="BN103" s="115" t="s">
        <v>521</v>
      </c>
      <c r="BO103" s="115" t="s">
        <v>381</v>
      </c>
      <c r="BP103" s="115" t="s">
        <v>381</v>
      </c>
      <c r="BQ103" s="63"/>
      <c r="BR103" s="60"/>
      <c r="BS103" s="60"/>
      <c r="BT103" s="60"/>
      <c r="BU103" s="60"/>
      <c r="BV103" s="60"/>
      <c r="BW103" s="60"/>
      <c r="BX103" s="60"/>
      <c r="BY103" s="60"/>
      <c r="BZ103" s="60"/>
      <c r="CA103" s="60"/>
      <c r="CB103" s="60"/>
      <c r="CC103" s="60"/>
      <c r="CD103" s="60"/>
      <c r="CE103" s="60"/>
      <c r="CF103" s="60"/>
      <c r="CG103" s="60"/>
      <c r="CH103" s="60"/>
      <c r="CI103" s="60"/>
      <c r="CJ103" s="60"/>
      <c r="CK103" s="60"/>
      <c r="CL103" s="60"/>
      <c r="CM103" s="60"/>
      <c r="CN103" s="60"/>
      <c r="CO103" s="60"/>
      <c r="CP103" s="60"/>
      <c r="CQ103" s="60"/>
      <c r="CR103" s="60"/>
      <c r="CS103" s="60"/>
      <c r="CT103" s="60"/>
      <c r="CU103" s="60"/>
      <c r="CV103" s="60"/>
      <c r="CW103" s="60"/>
      <c r="CX103" s="60"/>
      <c r="CY103" s="60"/>
      <c r="CZ103" s="60"/>
      <c r="DA103" s="60"/>
      <c r="DB103" s="60"/>
      <c r="DC103" s="60"/>
      <c r="DD103" s="60"/>
      <c r="DE103" s="60"/>
      <c r="DF103" s="60"/>
      <c r="DG103" s="60"/>
      <c r="DH103" s="60"/>
      <c r="DI103" s="60"/>
      <c r="DJ103" s="60"/>
      <c r="DK103" s="60"/>
      <c r="DL103" s="60"/>
      <c r="DM103" s="60"/>
      <c r="DN103" s="60"/>
      <c r="DO103" s="60"/>
      <c r="DP103" s="60"/>
      <c r="DQ103" s="60"/>
      <c r="DR103" s="60"/>
      <c r="DS103" s="60"/>
      <c r="DT103" s="60"/>
      <c r="DU103" s="60"/>
      <c r="DV103" s="60"/>
      <c r="DW103" s="60"/>
      <c r="DX103" s="60"/>
      <c r="DY103" s="60"/>
      <c r="DZ103" s="60"/>
      <c r="EA103" s="60"/>
      <c r="EB103" s="60"/>
      <c r="EC103" s="60"/>
      <c r="ED103" s="60"/>
      <c r="EE103" s="60"/>
      <c r="EF103" s="60"/>
      <c r="EG103" s="60"/>
      <c r="EH103" s="60"/>
      <c r="EI103" s="60"/>
      <c r="EJ103" s="60"/>
      <c r="EK103" s="60"/>
      <c r="EL103" s="60"/>
      <c r="EM103" s="60"/>
      <c r="EN103" s="60"/>
      <c r="EO103" s="60"/>
      <c r="EP103" s="60"/>
      <c r="EQ103" s="60"/>
      <c r="ER103" s="60"/>
      <c r="ES103" s="60"/>
      <c r="ET103" s="60"/>
      <c r="EU103" s="60"/>
      <c r="EV103" s="60"/>
      <c r="EW103" s="60"/>
      <c r="EX103" s="60"/>
      <c r="EY103" s="60"/>
      <c r="EZ103" s="60"/>
      <c r="FA103" s="60"/>
      <c r="FB103" s="60"/>
      <c r="FC103" s="60"/>
      <c r="FD103" s="60"/>
      <c r="FE103" s="60"/>
      <c r="FF103" s="60"/>
      <c r="FG103" s="60"/>
      <c r="FH103" s="60"/>
      <c r="FI103" s="60"/>
      <c r="FJ103" s="60"/>
      <c r="FK103" s="60"/>
      <c r="FL103" s="60"/>
      <c r="FM103" s="60"/>
      <c r="FN103" s="60"/>
      <c r="FO103" s="60"/>
      <c r="FP103" s="60"/>
      <c r="FQ103" s="60"/>
      <c r="FR103" s="60"/>
      <c r="FS103" s="60"/>
      <c r="FT103" s="60"/>
      <c r="FU103" s="60"/>
      <c r="FV103" s="60"/>
      <c r="FW103" s="60"/>
      <c r="FX103" s="60"/>
      <c r="FY103" s="60"/>
      <c r="FZ103" s="60"/>
      <c r="GA103" s="60"/>
      <c r="GB103" s="60"/>
      <c r="GC103" s="60"/>
      <c r="GD103" s="60"/>
      <c r="GE103" s="60"/>
      <c r="GF103" s="60"/>
      <c r="GG103" s="60"/>
      <c r="GH103" s="60"/>
      <c r="GI103" s="60"/>
      <c r="GJ103" s="60"/>
      <c r="GK103" s="60"/>
      <c r="GL103" s="60"/>
      <c r="GM103" s="60"/>
      <c r="GN103" s="60"/>
      <c r="GO103" s="60"/>
      <c r="GP103" s="60"/>
      <c r="GQ103" s="60"/>
      <c r="GR103" s="60"/>
      <c r="GS103" s="60"/>
      <c r="GT103" s="60"/>
      <c r="GU103" s="60"/>
      <c r="GV103" s="60"/>
      <c r="GW103" s="60"/>
      <c r="GX103" s="60"/>
      <c r="GY103" s="60"/>
      <c r="GZ103" s="60"/>
      <c r="HA103" s="60"/>
      <c r="HB103" s="60"/>
      <c r="HC103" s="60"/>
      <c r="HD103" s="60"/>
      <c r="HE103" s="60"/>
      <c r="HF103" s="60"/>
      <c r="HG103" s="60"/>
      <c r="HH103" s="60"/>
      <c r="HI103" s="60"/>
      <c r="HJ103" s="60"/>
      <c r="HK103" s="60"/>
      <c r="HL103" s="60"/>
      <c r="HM103" s="60"/>
      <c r="HN103" s="60"/>
      <c r="HO103" s="60"/>
      <c r="HP103" s="60"/>
      <c r="HQ103" s="60"/>
      <c r="HR103" s="60"/>
      <c r="HS103" s="60"/>
      <c r="HT103" s="60"/>
      <c r="HU103" s="60"/>
      <c r="HV103" s="60"/>
      <c r="HW103" s="60"/>
      <c r="HX103" s="60"/>
      <c r="HY103" s="60"/>
      <c r="HZ103" s="60"/>
      <c r="IA103" s="60"/>
      <c r="IB103" s="60"/>
      <c r="IC103" s="60"/>
      <c r="ID103" s="60"/>
      <c r="IE103" s="60"/>
      <c r="IF103" s="60"/>
      <c r="IG103" s="60"/>
      <c r="IH103" s="60"/>
      <c r="II103" s="60"/>
      <c r="IJ103" s="60"/>
      <c r="IK103" s="60"/>
    </row>
    <row r="104" spans="1:245" s="314" customFormat="1" hidden="1">
      <c r="A104" s="315"/>
      <c r="B104" s="315"/>
      <c r="C104" s="316" t="s">
        <v>882</v>
      </c>
      <c r="D104" s="317"/>
      <c r="E104" s="317"/>
      <c r="F104" s="318"/>
      <c r="G104" s="318"/>
      <c r="H104" s="318"/>
      <c r="I104" s="319"/>
      <c r="J104" s="319"/>
      <c r="K104" s="319"/>
      <c r="L104" s="319"/>
      <c r="M104" s="319"/>
      <c r="N104" s="319"/>
      <c r="O104" s="319"/>
      <c r="P104" s="321"/>
      <c r="Q104" s="321"/>
      <c r="R104" s="321"/>
      <c r="S104" s="319"/>
      <c r="T104" s="319"/>
      <c r="U104" s="322"/>
      <c r="V104" s="323"/>
      <c r="W104" s="319"/>
      <c r="X104" s="321"/>
      <c r="Y104" s="319"/>
      <c r="Z104" s="320"/>
      <c r="AA104" s="319"/>
      <c r="AB104" s="324"/>
      <c r="AC104" s="319"/>
      <c r="AD104" s="319"/>
      <c r="AE104" s="317"/>
      <c r="AF104" s="325"/>
      <c r="AG104" s="325"/>
      <c r="AH104" s="325"/>
      <c r="AI104" s="325"/>
      <c r="AJ104" s="326"/>
      <c r="AK104" s="327"/>
      <c r="AL104" s="335"/>
      <c r="AM104" s="328"/>
      <c r="AN104" s="328"/>
      <c r="AO104" s="328"/>
      <c r="AP104" s="329" t="s">
        <v>1331</v>
      </c>
      <c r="AQ104" s="328"/>
      <c r="AR104" s="328"/>
      <c r="AS104" s="328"/>
      <c r="AT104" s="330"/>
      <c r="AU104" s="328"/>
      <c r="AV104" s="330"/>
      <c r="AW104" s="328"/>
      <c r="AX104" s="328"/>
      <c r="AY104" s="328"/>
      <c r="AZ104" s="330"/>
      <c r="BA104" s="328"/>
      <c r="BB104" s="330"/>
      <c r="BC104" s="328"/>
      <c r="BD104" s="328"/>
      <c r="BE104" s="328"/>
      <c r="BF104" s="331"/>
      <c r="BG104" s="332"/>
      <c r="BH104" s="332"/>
      <c r="BI104" s="333"/>
      <c r="BJ104" s="309"/>
      <c r="BK104" s="310"/>
      <c r="BL104" s="310"/>
      <c r="BM104" s="310"/>
      <c r="BN104" s="311" t="s">
        <v>382</v>
      </c>
      <c r="BO104" s="311" t="s">
        <v>382</v>
      </c>
      <c r="BP104" s="311" t="s">
        <v>382</v>
      </c>
      <c r="BQ104" s="313"/>
      <c r="BR104" s="313"/>
      <c r="BS104" s="313"/>
    </row>
    <row r="105" spans="1:245" ht="27" hidden="1">
      <c r="A105" s="204">
        <v>87</v>
      </c>
      <c r="B105" s="204">
        <f>B103+1</f>
        <v>86</v>
      </c>
      <c r="C105" s="107" t="s">
        <v>106</v>
      </c>
      <c r="D105" s="108" t="s">
        <v>107</v>
      </c>
      <c r="E105" s="108" t="s">
        <v>66</v>
      </c>
      <c r="F105" s="2">
        <v>74393000</v>
      </c>
      <c r="G105" s="2">
        <v>0</v>
      </c>
      <c r="H105" s="2">
        <f>F105+G105</f>
        <v>74393000</v>
      </c>
      <c r="I105" s="3">
        <f>ROUND(H105/1000000,1)</f>
        <v>74.400000000000006</v>
      </c>
      <c r="J105" s="3"/>
      <c r="K105" s="3"/>
      <c r="L105" s="3"/>
      <c r="M105" s="3"/>
      <c r="N105" s="3"/>
      <c r="O105" s="119">
        <f>H105+SUM(J105:N105)</f>
        <v>74393000</v>
      </c>
      <c r="P105" s="3"/>
      <c r="Q105" s="142">
        <f t="shared" si="51"/>
        <v>74393000</v>
      </c>
      <c r="R105" s="142">
        <f t="shared" ref="R105:S107" si="66">ROUND(O105/1000000,1)</f>
        <v>74.400000000000006</v>
      </c>
      <c r="S105" s="77">
        <f t="shared" si="66"/>
        <v>0</v>
      </c>
      <c r="T105" s="109"/>
      <c r="U105" s="109"/>
      <c r="V105" s="109"/>
      <c r="W105" s="3">
        <v>74826000</v>
      </c>
      <c r="X105" s="3"/>
      <c r="Y105" s="77">
        <f>X105-W105</f>
        <v>-74826000</v>
      </c>
      <c r="Z105" s="3">
        <f t="shared" ref="Z105:AA107" si="67">ROUND(W105/1000000,1)</f>
        <v>74.8</v>
      </c>
      <c r="AA105" s="77">
        <f t="shared" si="67"/>
        <v>0</v>
      </c>
      <c r="AB105" s="119">
        <f t="shared" si="49"/>
        <v>-74.8</v>
      </c>
      <c r="AC105" s="76"/>
      <c r="AD105" s="3">
        <f>ROUND(AC105/1000000,1)</f>
        <v>0</v>
      </c>
      <c r="AE105" s="109"/>
      <c r="AF105" s="109"/>
      <c r="AG105" s="107"/>
      <c r="AH105" s="107" t="s">
        <v>39</v>
      </c>
      <c r="AI105" s="107" t="s">
        <v>665</v>
      </c>
      <c r="AJ105" s="1" t="s">
        <v>36</v>
      </c>
      <c r="AK105" s="113" t="s">
        <v>1189</v>
      </c>
      <c r="AL105" s="106">
        <v>87</v>
      </c>
      <c r="AM105" s="132" t="s">
        <v>590</v>
      </c>
      <c r="AN105" s="129"/>
      <c r="AO105" s="130" t="s">
        <v>595</v>
      </c>
      <c r="AP105" s="180">
        <v>87</v>
      </c>
      <c r="AQ105" s="130" t="s">
        <v>589</v>
      </c>
      <c r="AR105" s="181"/>
      <c r="AS105" s="128" t="s">
        <v>590</v>
      </c>
      <c r="AT105" s="175"/>
      <c r="AU105" s="130" t="s">
        <v>595</v>
      </c>
      <c r="AV105" s="180"/>
      <c r="AW105" s="130" t="s">
        <v>589</v>
      </c>
      <c r="AX105" s="181"/>
      <c r="AY105" s="128" t="s">
        <v>590</v>
      </c>
      <c r="AZ105" s="175"/>
      <c r="BA105" s="130" t="s">
        <v>595</v>
      </c>
      <c r="BB105" s="180"/>
      <c r="BC105" s="130" t="s">
        <v>595</v>
      </c>
      <c r="BD105" s="181"/>
      <c r="BE105" s="131"/>
      <c r="BF105" s="1" t="s">
        <v>84</v>
      </c>
      <c r="BG105" s="4" t="s">
        <v>18</v>
      </c>
      <c r="BH105" s="4"/>
      <c r="BI105" s="114"/>
      <c r="BJ105" s="71"/>
      <c r="BK105" s="31"/>
      <c r="BL105" s="31"/>
      <c r="BM105" s="31" t="s">
        <v>895</v>
      </c>
      <c r="BN105" s="115" t="s">
        <v>382</v>
      </c>
      <c r="BO105" s="115" t="s">
        <v>382</v>
      </c>
      <c r="BP105" s="115" t="s">
        <v>535</v>
      </c>
      <c r="BQ105" s="63"/>
      <c r="BR105" s="60"/>
      <c r="BS105" s="60"/>
      <c r="BT105" s="60"/>
      <c r="BU105" s="60"/>
      <c r="BV105" s="60"/>
      <c r="BW105" s="60"/>
      <c r="BX105" s="60"/>
      <c r="BY105" s="60"/>
      <c r="BZ105" s="60"/>
      <c r="CA105" s="60"/>
      <c r="CB105" s="60"/>
      <c r="CC105" s="60"/>
      <c r="CD105" s="60"/>
      <c r="CE105" s="60"/>
      <c r="CF105" s="60"/>
      <c r="CG105" s="60"/>
      <c r="CH105" s="60"/>
      <c r="CI105" s="60"/>
      <c r="CJ105" s="60"/>
      <c r="CK105" s="60"/>
      <c r="CL105" s="60"/>
      <c r="CM105" s="60"/>
      <c r="CN105" s="60"/>
      <c r="CO105" s="60"/>
      <c r="CP105" s="60"/>
      <c r="CQ105" s="60"/>
      <c r="CR105" s="60"/>
      <c r="CS105" s="60"/>
      <c r="CT105" s="60"/>
      <c r="CU105" s="60"/>
      <c r="CV105" s="60"/>
      <c r="CW105" s="60"/>
      <c r="CX105" s="60"/>
      <c r="CY105" s="60"/>
      <c r="CZ105" s="60"/>
      <c r="DA105" s="60"/>
      <c r="DB105" s="60"/>
      <c r="DC105" s="60"/>
      <c r="DD105" s="60"/>
      <c r="DE105" s="60"/>
      <c r="DF105" s="60"/>
      <c r="DG105" s="60"/>
      <c r="DH105" s="60"/>
      <c r="DI105" s="60"/>
      <c r="DJ105" s="60"/>
      <c r="DK105" s="60"/>
      <c r="DL105" s="60"/>
      <c r="DM105" s="60"/>
      <c r="DN105" s="60"/>
      <c r="DO105" s="60"/>
      <c r="DP105" s="60"/>
      <c r="DQ105" s="60"/>
      <c r="DR105" s="60"/>
      <c r="DS105" s="60"/>
      <c r="DT105" s="60"/>
      <c r="DU105" s="60"/>
      <c r="DV105" s="60"/>
      <c r="DW105" s="60"/>
      <c r="DX105" s="60"/>
      <c r="DY105" s="60"/>
      <c r="DZ105" s="60"/>
      <c r="EA105" s="60"/>
      <c r="EB105" s="60"/>
      <c r="EC105" s="60"/>
      <c r="ED105" s="60"/>
      <c r="EE105" s="60"/>
      <c r="EF105" s="60"/>
      <c r="EG105" s="60"/>
      <c r="EH105" s="60"/>
      <c r="EI105" s="60"/>
      <c r="EJ105" s="60"/>
      <c r="EK105" s="60"/>
      <c r="EL105" s="60"/>
      <c r="EM105" s="60"/>
      <c r="EN105" s="60"/>
      <c r="EO105" s="60"/>
      <c r="EP105" s="60"/>
      <c r="EQ105" s="60"/>
      <c r="ER105" s="60"/>
      <c r="ES105" s="60"/>
      <c r="ET105" s="60"/>
      <c r="EU105" s="60"/>
      <c r="EV105" s="60"/>
      <c r="EW105" s="60"/>
      <c r="EX105" s="60"/>
      <c r="EY105" s="60"/>
      <c r="EZ105" s="60"/>
      <c r="FA105" s="60"/>
      <c r="FB105" s="60"/>
      <c r="FC105" s="60"/>
      <c r="FD105" s="60"/>
      <c r="FE105" s="60"/>
      <c r="FF105" s="60"/>
      <c r="FG105" s="60"/>
      <c r="FH105" s="60"/>
      <c r="FI105" s="60"/>
      <c r="FJ105" s="60"/>
      <c r="FK105" s="60"/>
      <c r="FL105" s="60"/>
      <c r="FM105" s="60"/>
      <c r="FN105" s="60"/>
      <c r="FO105" s="60"/>
      <c r="FP105" s="60"/>
      <c r="FQ105" s="60"/>
      <c r="FR105" s="60"/>
      <c r="FS105" s="60"/>
      <c r="FT105" s="60"/>
      <c r="FU105" s="60"/>
      <c r="FV105" s="60"/>
      <c r="FW105" s="60"/>
      <c r="FX105" s="60"/>
      <c r="FY105" s="60"/>
      <c r="FZ105" s="60"/>
      <c r="GA105" s="60"/>
      <c r="GB105" s="60"/>
      <c r="GC105" s="60"/>
      <c r="GD105" s="60"/>
      <c r="GE105" s="60"/>
      <c r="GF105" s="60"/>
      <c r="GG105" s="60"/>
      <c r="GH105" s="60"/>
      <c r="GI105" s="60"/>
      <c r="GJ105" s="60"/>
      <c r="GK105" s="60"/>
      <c r="GL105" s="60"/>
      <c r="GM105" s="60"/>
      <c r="GN105" s="60"/>
      <c r="GO105" s="60"/>
      <c r="GP105" s="60"/>
      <c r="GQ105" s="60"/>
      <c r="GR105" s="60"/>
      <c r="GS105" s="60"/>
      <c r="GT105" s="60"/>
      <c r="GU105" s="60"/>
      <c r="GV105" s="60"/>
      <c r="GW105" s="60"/>
      <c r="GX105" s="60"/>
      <c r="GY105" s="60"/>
      <c r="GZ105" s="60"/>
      <c r="HA105" s="60"/>
      <c r="HB105" s="60"/>
      <c r="HC105" s="60"/>
      <c r="HD105" s="60"/>
      <c r="HE105" s="60"/>
      <c r="HF105" s="60"/>
      <c r="HG105" s="60"/>
      <c r="HH105" s="60"/>
      <c r="HI105" s="60"/>
      <c r="HJ105" s="60"/>
      <c r="HK105" s="60"/>
      <c r="HL105" s="60"/>
      <c r="HM105" s="60"/>
      <c r="HN105" s="60"/>
      <c r="HO105" s="60"/>
      <c r="HP105" s="60"/>
      <c r="HQ105" s="60"/>
      <c r="HR105" s="60"/>
      <c r="HS105" s="60"/>
      <c r="HT105" s="60"/>
      <c r="HU105" s="60"/>
      <c r="HV105" s="60"/>
      <c r="HW105" s="60"/>
      <c r="HX105" s="60"/>
      <c r="HY105" s="60"/>
      <c r="HZ105" s="60"/>
      <c r="IA105" s="60"/>
      <c r="IB105" s="60"/>
      <c r="IC105" s="60"/>
      <c r="ID105" s="60"/>
      <c r="IE105" s="60"/>
      <c r="IF105" s="60"/>
      <c r="IG105" s="60"/>
      <c r="IH105" s="60"/>
      <c r="II105" s="60"/>
      <c r="IJ105" s="60"/>
      <c r="IK105" s="60"/>
    </row>
    <row r="106" spans="1:245" ht="27">
      <c r="A106" s="204">
        <v>88</v>
      </c>
      <c r="B106" s="204">
        <f>B105+1</f>
        <v>87</v>
      </c>
      <c r="C106" s="107" t="s">
        <v>109</v>
      </c>
      <c r="D106" s="108" t="s">
        <v>64</v>
      </c>
      <c r="E106" s="108" t="s">
        <v>66</v>
      </c>
      <c r="F106" s="2">
        <v>107031000</v>
      </c>
      <c r="G106" s="2">
        <v>0</v>
      </c>
      <c r="H106" s="2">
        <f>F106+G106</f>
        <v>107031000</v>
      </c>
      <c r="I106" s="3">
        <f>ROUND(H106/1000000,1)</f>
        <v>107</v>
      </c>
      <c r="J106" s="3"/>
      <c r="K106" s="3"/>
      <c r="L106" s="3"/>
      <c r="M106" s="3"/>
      <c r="N106" s="3"/>
      <c r="O106" s="119">
        <f>H106+SUM(J106:N106)</f>
        <v>107031000</v>
      </c>
      <c r="P106" s="3"/>
      <c r="Q106" s="142">
        <f t="shared" si="51"/>
        <v>107031000</v>
      </c>
      <c r="R106" s="142">
        <f t="shared" si="66"/>
        <v>107</v>
      </c>
      <c r="S106" s="77">
        <f t="shared" si="66"/>
        <v>0</v>
      </c>
      <c r="T106" s="109"/>
      <c r="U106" s="109"/>
      <c r="V106" s="109"/>
      <c r="W106" s="3">
        <v>81346000</v>
      </c>
      <c r="X106" s="3"/>
      <c r="Y106" s="77">
        <f>X106-W106</f>
        <v>-81346000</v>
      </c>
      <c r="Z106" s="3">
        <f t="shared" si="67"/>
        <v>81.3</v>
      </c>
      <c r="AA106" s="77">
        <f t="shared" si="67"/>
        <v>0</v>
      </c>
      <c r="AB106" s="119">
        <f t="shared" si="49"/>
        <v>-81.3</v>
      </c>
      <c r="AC106" s="76"/>
      <c r="AD106" s="3">
        <f>ROUND(AC106/1000000,1)</f>
        <v>0</v>
      </c>
      <c r="AE106" s="109"/>
      <c r="AF106" s="109"/>
      <c r="AG106" s="107"/>
      <c r="AH106" s="107" t="s">
        <v>39</v>
      </c>
      <c r="AI106" s="107" t="s">
        <v>665</v>
      </c>
      <c r="AJ106" s="1" t="s">
        <v>36</v>
      </c>
      <c r="AK106" s="113" t="s">
        <v>1189</v>
      </c>
      <c r="AL106" s="106">
        <v>88</v>
      </c>
      <c r="AM106" s="132" t="s">
        <v>590</v>
      </c>
      <c r="AN106" s="129"/>
      <c r="AO106" s="130" t="s">
        <v>595</v>
      </c>
      <c r="AP106" s="180">
        <v>88</v>
      </c>
      <c r="AQ106" s="130" t="s">
        <v>589</v>
      </c>
      <c r="AR106" s="181"/>
      <c r="AS106" s="128" t="s">
        <v>590</v>
      </c>
      <c r="AT106" s="175"/>
      <c r="AU106" s="130" t="s">
        <v>595</v>
      </c>
      <c r="AV106" s="180"/>
      <c r="AW106" s="130" t="s">
        <v>589</v>
      </c>
      <c r="AX106" s="181"/>
      <c r="AY106" s="128" t="s">
        <v>590</v>
      </c>
      <c r="AZ106" s="175"/>
      <c r="BA106" s="130" t="s">
        <v>595</v>
      </c>
      <c r="BB106" s="180"/>
      <c r="BC106" s="130" t="s">
        <v>595</v>
      </c>
      <c r="BD106" s="181"/>
      <c r="BE106" s="131"/>
      <c r="BF106" s="1" t="s">
        <v>1326</v>
      </c>
      <c r="BG106" s="4" t="s">
        <v>18</v>
      </c>
      <c r="BH106" s="4"/>
      <c r="BI106" s="114"/>
      <c r="BJ106" s="31"/>
      <c r="BK106" s="31"/>
      <c r="BL106" s="31"/>
      <c r="BM106" s="31" t="s">
        <v>896</v>
      </c>
      <c r="BN106" s="115" t="s">
        <v>382</v>
      </c>
      <c r="BO106" s="115" t="s">
        <v>382</v>
      </c>
      <c r="BP106" s="115" t="s">
        <v>535</v>
      </c>
      <c r="BQ106" s="63"/>
      <c r="BR106" s="60"/>
      <c r="BS106" s="60"/>
      <c r="BT106" s="60"/>
      <c r="BU106" s="60"/>
      <c r="BV106" s="60"/>
      <c r="BW106" s="60"/>
      <c r="BX106" s="60"/>
      <c r="BY106" s="60"/>
      <c r="BZ106" s="60"/>
      <c r="CA106" s="60"/>
      <c r="CB106" s="60"/>
      <c r="CC106" s="60"/>
      <c r="CD106" s="60"/>
      <c r="CE106" s="60"/>
      <c r="CF106" s="60"/>
      <c r="CG106" s="60"/>
      <c r="CH106" s="60"/>
      <c r="CI106" s="60"/>
      <c r="CJ106" s="60"/>
      <c r="CK106" s="60"/>
      <c r="CL106" s="60"/>
      <c r="CM106" s="60"/>
      <c r="CN106" s="60"/>
      <c r="CO106" s="60"/>
      <c r="CP106" s="60"/>
      <c r="CQ106" s="60"/>
      <c r="CR106" s="60"/>
      <c r="CS106" s="60"/>
      <c r="CT106" s="60"/>
      <c r="CU106" s="60"/>
      <c r="CV106" s="60"/>
      <c r="CW106" s="60"/>
      <c r="CX106" s="60"/>
      <c r="CY106" s="60"/>
      <c r="CZ106" s="60"/>
      <c r="DA106" s="60"/>
      <c r="DB106" s="60"/>
      <c r="DC106" s="60"/>
      <c r="DD106" s="60"/>
      <c r="DE106" s="60"/>
      <c r="DF106" s="60"/>
      <c r="DG106" s="60"/>
      <c r="DH106" s="60"/>
      <c r="DI106" s="60"/>
      <c r="DJ106" s="60"/>
      <c r="DK106" s="60"/>
      <c r="DL106" s="60"/>
      <c r="DM106" s="60"/>
      <c r="DN106" s="60"/>
      <c r="DO106" s="60"/>
      <c r="DP106" s="60"/>
      <c r="DQ106" s="60"/>
      <c r="DR106" s="60"/>
      <c r="DS106" s="60"/>
      <c r="DT106" s="60"/>
      <c r="DU106" s="60"/>
      <c r="DV106" s="60"/>
      <c r="DW106" s="60"/>
      <c r="DX106" s="60"/>
      <c r="DY106" s="60"/>
      <c r="DZ106" s="60"/>
      <c r="EA106" s="60"/>
      <c r="EB106" s="60"/>
      <c r="EC106" s="60"/>
      <c r="ED106" s="60"/>
      <c r="EE106" s="60"/>
      <c r="EF106" s="60"/>
      <c r="EG106" s="60"/>
      <c r="EH106" s="60"/>
      <c r="EI106" s="60"/>
      <c r="EJ106" s="60"/>
      <c r="EK106" s="60"/>
      <c r="EL106" s="60"/>
      <c r="EM106" s="60"/>
      <c r="EN106" s="60"/>
      <c r="EO106" s="60"/>
      <c r="EP106" s="60"/>
      <c r="EQ106" s="60"/>
      <c r="ER106" s="60"/>
      <c r="ES106" s="60"/>
      <c r="ET106" s="60"/>
      <c r="EU106" s="60"/>
      <c r="EV106" s="60"/>
      <c r="EW106" s="60"/>
      <c r="EX106" s="60"/>
      <c r="EY106" s="60"/>
      <c r="EZ106" s="60"/>
      <c r="FA106" s="60"/>
      <c r="FB106" s="60"/>
      <c r="FC106" s="60"/>
      <c r="FD106" s="60"/>
      <c r="FE106" s="60"/>
      <c r="FF106" s="60"/>
      <c r="FG106" s="60"/>
      <c r="FH106" s="60"/>
      <c r="FI106" s="60"/>
      <c r="FJ106" s="60"/>
      <c r="FK106" s="60"/>
      <c r="FL106" s="60"/>
      <c r="FM106" s="60"/>
      <c r="FN106" s="60"/>
      <c r="FO106" s="60"/>
      <c r="FP106" s="60"/>
      <c r="FQ106" s="60"/>
      <c r="FR106" s="60"/>
      <c r="FS106" s="60"/>
      <c r="FT106" s="60"/>
      <c r="FU106" s="60"/>
      <c r="FV106" s="60"/>
      <c r="FW106" s="60"/>
      <c r="FX106" s="60"/>
      <c r="FY106" s="60"/>
      <c r="FZ106" s="60"/>
      <c r="GA106" s="60"/>
      <c r="GB106" s="60"/>
      <c r="GC106" s="60"/>
      <c r="GD106" s="60"/>
      <c r="GE106" s="60"/>
      <c r="GF106" s="60"/>
      <c r="GG106" s="60"/>
      <c r="GH106" s="60"/>
      <c r="GI106" s="60"/>
      <c r="GJ106" s="60"/>
      <c r="GK106" s="60"/>
      <c r="GL106" s="60"/>
      <c r="GM106" s="60"/>
      <c r="GN106" s="60"/>
      <c r="GO106" s="60"/>
      <c r="GP106" s="60"/>
      <c r="GQ106" s="60"/>
      <c r="GR106" s="60"/>
      <c r="GS106" s="60"/>
      <c r="GT106" s="60"/>
      <c r="GU106" s="60"/>
      <c r="GV106" s="60"/>
      <c r="GW106" s="60"/>
      <c r="GX106" s="60"/>
      <c r="GY106" s="60"/>
      <c r="GZ106" s="60"/>
      <c r="HA106" s="60"/>
      <c r="HB106" s="60"/>
      <c r="HC106" s="60"/>
      <c r="HD106" s="60"/>
      <c r="HE106" s="60"/>
      <c r="HF106" s="60"/>
      <c r="HG106" s="60"/>
      <c r="HH106" s="60"/>
      <c r="HI106" s="60"/>
      <c r="HJ106" s="60"/>
      <c r="HK106" s="60"/>
      <c r="HL106" s="60"/>
      <c r="HM106" s="60"/>
      <c r="HN106" s="60"/>
      <c r="HO106" s="60"/>
      <c r="HP106" s="60"/>
      <c r="HQ106" s="60"/>
      <c r="HR106" s="60"/>
      <c r="HS106" s="60"/>
      <c r="HT106" s="60"/>
      <c r="HU106" s="60"/>
      <c r="HV106" s="60"/>
      <c r="HW106" s="60"/>
      <c r="HX106" s="60"/>
      <c r="HY106" s="60"/>
      <c r="HZ106" s="60"/>
      <c r="IA106" s="60"/>
      <c r="IB106" s="60"/>
      <c r="IC106" s="60"/>
      <c r="ID106" s="60"/>
      <c r="IE106" s="60"/>
      <c r="IF106" s="60"/>
      <c r="IG106" s="60"/>
      <c r="IH106" s="60"/>
      <c r="II106" s="60"/>
      <c r="IJ106" s="60"/>
      <c r="IK106" s="60"/>
    </row>
    <row r="107" spans="1:245" ht="27" hidden="1">
      <c r="A107" s="204">
        <v>89</v>
      </c>
      <c r="B107" s="204">
        <f>B106+1</f>
        <v>88</v>
      </c>
      <c r="C107" s="107" t="s">
        <v>1090</v>
      </c>
      <c r="D107" s="108" t="s">
        <v>110</v>
      </c>
      <c r="E107" s="108" t="s">
        <v>66</v>
      </c>
      <c r="F107" s="2">
        <v>44748000</v>
      </c>
      <c r="G107" s="2">
        <v>0</v>
      </c>
      <c r="H107" s="2">
        <f>F107+G107</f>
        <v>44748000</v>
      </c>
      <c r="I107" s="3">
        <f>ROUND(H107/1000000,1)</f>
        <v>44.7</v>
      </c>
      <c r="J107" s="3"/>
      <c r="K107" s="3"/>
      <c r="L107" s="3"/>
      <c r="M107" s="3"/>
      <c r="N107" s="3"/>
      <c r="O107" s="119">
        <f>H107+SUM(J107:N107)</f>
        <v>44748000</v>
      </c>
      <c r="P107" s="3"/>
      <c r="Q107" s="142">
        <f t="shared" si="51"/>
        <v>44748000</v>
      </c>
      <c r="R107" s="142">
        <f t="shared" si="66"/>
        <v>44.7</v>
      </c>
      <c r="S107" s="77">
        <f t="shared" si="66"/>
        <v>0</v>
      </c>
      <c r="T107" s="109"/>
      <c r="U107" s="109"/>
      <c r="V107" s="109"/>
      <c r="W107" s="3">
        <v>44748000</v>
      </c>
      <c r="X107" s="3"/>
      <c r="Y107" s="77">
        <f>X107-W107</f>
        <v>-44748000</v>
      </c>
      <c r="Z107" s="3">
        <f t="shared" si="67"/>
        <v>44.7</v>
      </c>
      <c r="AA107" s="77">
        <f t="shared" si="67"/>
        <v>0</v>
      </c>
      <c r="AB107" s="119">
        <f t="shared" si="49"/>
        <v>-44.7</v>
      </c>
      <c r="AC107" s="76"/>
      <c r="AD107" s="3">
        <f>ROUND(AC107/1000000,1)</f>
        <v>0</v>
      </c>
      <c r="AE107" s="109"/>
      <c r="AF107" s="109"/>
      <c r="AG107" s="107"/>
      <c r="AH107" s="107" t="s">
        <v>39</v>
      </c>
      <c r="AI107" s="107" t="s">
        <v>665</v>
      </c>
      <c r="AJ107" s="1" t="s">
        <v>36</v>
      </c>
      <c r="AK107" s="113" t="s">
        <v>1189</v>
      </c>
      <c r="AL107" s="106">
        <v>89</v>
      </c>
      <c r="AM107" s="132" t="s">
        <v>590</v>
      </c>
      <c r="AN107" s="129"/>
      <c r="AO107" s="130" t="s">
        <v>595</v>
      </c>
      <c r="AP107" s="180">
        <v>89</v>
      </c>
      <c r="AQ107" s="130" t="s">
        <v>595</v>
      </c>
      <c r="AR107" s="181"/>
      <c r="AS107" s="128" t="s">
        <v>590</v>
      </c>
      <c r="AT107" s="175"/>
      <c r="AU107" s="130" t="s">
        <v>595</v>
      </c>
      <c r="AV107" s="180"/>
      <c r="AW107" s="130" t="s">
        <v>595</v>
      </c>
      <c r="AX107" s="181"/>
      <c r="AY107" s="128" t="s">
        <v>590</v>
      </c>
      <c r="AZ107" s="175"/>
      <c r="BA107" s="130" t="s">
        <v>595</v>
      </c>
      <c r="BB107" s="180"/>
      <c r="BC107" s="130" t="s">
        <v>595</v>
      </c>
      <c r="BD107" s="181"/>
      <c r="BE107" s="131"/>
      <c r="BF107" s="1" t="s">
        <v>84</v>
      </c>
      <c r="BG107" s="4"/>
      <c r="BH107" s="4" t="s">
        <v>18</v>
      </c>
      <c r="BI107" s="114"/>
      <c r="BJ107" s="71"/>
      <c r="BK107" s="31"/>
      <c r="BL107" s="31"/>
      <c r="BM107" s="31"/>
      <c r="BN107" s="115" t="s">
        <v>382</v>
      </c>
      <c r="BO107" s="115" t="s">
        <v>382</v>
      </c>
      <c r="BP107" s="115" t="s">
        <v>535</v>
      </c>
      <c r="BQ107" s="63"/>
      <c r="BR107" s="60"/>
      <c r="BS107" s="60"/>
      <c r="BT107" s="60"/>
      <c r="BU107" s="60"/>
      <c r="BV107" s="60"/>
      <c r="BW107" s="60"/>
      <c r="BX107" s="60"/>
      <c r="BY107" s="60"/>
      <c r="BZ107" s="60"/>
      <c r="CA107" s="60"/>
      <c r="CB107" s="60"/>
      <c r="CC107" s="60"/>
      <c r="CD107" s="60"/>
      <c r="CE107" s="60"/>
      <c r="CF107" s="60"/>
      <c r="CG107" s="60"/>
      <c r="CH107" s="60"/>
      <c r="CI107" s="60"/>
      <c r="CJ107" s="60"/>
      <c r="CK107" s="60"/>
      <c r="CL107" s="60"/>
      <c r="CM107" s="60"/>
      <c r="CN107" s="60"/>
      <c r="CO107" s="60"/>
      <c r="CP107" s="60"/>
      <c r="CQ107" s="60"/>
      <c r="CR107" s="60"/>
      <c r="CS107" s="60"/>
      <c r="CT107" s="60"/>
      <c r="CU107" s="60"/>
      <c r="CV107" s="60"/>
      <c r="CW107" s="60"/>
      <c r="CX107" s="60"/>
      <c r="CY107" s="60"/>
      <c r="CZ107" s="60"/>
      <c r="DA107" s="60"/>
      <c r="DB107" s="60"/>
      <c r="DC107" s="60"/>
      <c r="DD107" s="60"/>
      <c r="DE107" s="60"/>
      <c r="DF107" s="60"/>
      <c r="DG107" s="60"/>
      <c r="DH107" s="60"/>
      <c r="DI107" s="60"/>
      <c r="DJ107" s="60"/>
      <c r="DK107" s="60"/>
      <c r="DL107" s="60"/>
      <c r="DM107" s="60"/>
      <c r="DN107" s="60"/>
      <c r="DO107" s="60"/>
      <c r="DP107" s="60"/>
      <c r="DQ107" s="60"/>
      <c r="DR107" s="60"/>
      <c r="DS107" s="60"/>
      <c r="DT107" s="60"/>
      <c r="DU107" s="60"/>
      <c r="DV107" s="60"/>
      <c r="DW107" s="60"/>
      <c r="DX107" s="60"/>
      <c r="DY107" s="60"/>
      <c r="DZ107" s="60"/>
      <c r="EA107" s="60"/>
      <c r="EB107" s="60"/>
      <c r="EC107" s="60"/>
      <c r="ED107" s="60"/>
      <c r="EE107" s="60"/>
      <c r="EF107" s="60"/>
      <c r="EG107" s="60"/>
      <c r="EH107" s="60"/>
      <c r="EI107" s="60"/>
      <c r="EJ107" s="60"/>
      <c r="EK107" s="60"/>
      <c r="EL107" s="60"/>
      <c r="EM107" s="60"/>
      <c r="EN107" s="60"/>
      <c r="EO107" s="60"/>
      <c r="EP107" s="60"/>
      <c r="EQ107" s="60"/>
      <c r="ER107" s="60"/>
      <c r="ES107" s="60"/>
      <c r="ET107" s="60"/>
      <c r="EU107" s="60"/>
      <c r="EV107" s="60"/>
      <c r="EW107" s="60"/>
      <c r="EX107" s="60"/>
      <c r="EY107" s="60"/>
      <c r="EZ107" s="60"/>
      <c r="FA107" s="60"/>
      <c r="FB107" s="60"/>
      <c r="FC107" s="60"/>
      <c r="FD107" s="60"/>
      <c r="FE107" s="60"/>
      <c r="FF107" s="60"/>
      <c r="FG107" s="60"/>
      <c r="FH107" s="60"/>
      <c r="FI107" s="60"/>
      <c r="FJ107" s="60"/>
      <c r="FK107" s="60"/>
      <c r="FL107" s="60"/>
      <c r="FM107" s="60"/>
      <c r="FN107" s="60"/>
      <c r="FO107" s="60"/>
      <c r="FP107" s="60"/>
      <c r="FQ107" s="60"/>
      <c r="FR107" s="60"/>
      <c r="FS107" s="60"/>
      <c r="FT107" s="60"/>
      <c r="FU107" s="60"/>
      <c r="FV107" s="60"/>
      <c r="FW107" s="60"/>
      <c r="FX107" s="60"/>
      <c r="FY107" s="60"/>
      <c r="FZ107" s="60"/>
      <c r="GA107" s="60"/>
      <c r="GB107" s="60"/>
      <c r="GC107" s="60"/>
      <c r="GD107" s="60"/>
      <c r="GE107" s="60"/>
      <c r="GF107" s="60"/>
      <c r="GG107" s="60"/>
      <c r="GH107" s="60"/>
      <c r="GI107" s="60"/>
      <c r="GJ107" s="60"/>
      <c r="GK107" s="60"/>
      <c r="GL107" s="60"/>
      <c r="GM107" s="60"/>
      <c r="GN107" s="60"/>
      <c r="GO107" s="60"/>
      <c r="GP107" s="60"/>
      <c r="GQ107" s="60"/>
      <c r="GR107" s="60"/>
      <c r="GS107" s="60"/>
      <c r="GT107" s="60"/>
      <c r="GU107" s="60"/>
      <c r="GV107" s="60"/>
      <c r="GW107" s="60"/>
      <c r="GX107" s="60"/>
      <c r="GY107" s="60"/>
      <c r="GZ107" s="60"/>
      <c r="HA107" s="60"/>
      <c r="HB107" s="60"/>
      <c r="HC107" s="60"/>
      <c r="HD107" s="60"/>
      <c r="HE107" s="60"/>
      <c r="HF107" s="60"/>
      <c r="HG107" s="60"/>
      <c r="HH107" s="60"/>
      <c r="HI107" s="60"/>
      <c r="HJ107" s="60"/>
      <c r="HK107" s="60"/>
      <c r="HL107" s="60"/>
      <c r="HM107" s="60"/>
      <c r="HN107" s="60"/>
      <c r="HO107" s="60"/>
      <c r="HP107" s="60"/>
      <c r="HQ107" s="60"/>
      <c r="HR107" s="60"/>
      <c r="HS107" s="60"/>
      <c r="HT107" s="60"/>
      <c r="HU107" s="60"/>
      <c r="HV107" s="60"/>
      <c r="HW107" s="60"/>
      <c r="HX107" s="60"/>
      <c r="HY107" s="60"/>
      <c r="HZ107" s="60"/>
      <c r="IA107" s="60"/>
      <c r="IB107" s="60"/>
      <c r="IC107" s="60"/>
      <c r="ID107" s="60"/>
      <c r="IE107" s="60"/>
      <c r="IF107" s="60"/>
      <c r="IG107" s="60"/>
      <c r="IH107" s="60"/>
      <c r="II107" s="60"/>
      <c r="IJ107" s="60"/>
      <c r="IK107" s="60"/>
    </row>
    <row r="108" spans="1:245" s="314" customFormat="1" hidden="1">
      <c r="A108" s="315"/>
      <c r="B108" s="315"/>
      <c r="C108" s="316" t="s">
        <v>883</v>
      </c>
      <c r="D108" s="317"/>
      <c r="E108" s="317"/>
      <c r="F108" s="318"/>
      <c r="G108" s="318"/>
      <c r="H108" s="318"/>
      <c r="I108" s="319"/>
      <c r="J108" s="319"/>
      <c r="K108" s="319"/>
      <c r="L108" s="319"/>
      <c r="M108" s="319"/>
      <c r="N108" s="319"/>
      <c r="O108" s="319"/>
      <c r="P108" s="321"/>
      <c r="Q108" s="321"/>
      <c r="R108" s="321"/>
      <c r="S108" s="319"/>
      <c r="T108" s="319"/>
      <c r="U108" s="322"/>
      <c r="V108" s="323"/>
      <c r="W108" s="319"/>
      <c r="X108" s="321"/>
      <c r="Y108" s="319"/>
      <c r="Z108" s="320"/>
      <c r="AA108" s="319"/>
      <c r="AB108" s="324"/>
      <c r="AC108" s="319"/>
      <c r="AD108" s="319"/>
      <c r="AE108" s="317"/>
      <c r="AF108" s="325"/>
      <c r="AG108" s="325"/>
      <c r="AH108" s="325"/>
      <c r="AI108" s="325"/>
      <c r="AJ108" s="326"/>
      <c r="AK108" s="327"/>
      <c r="AL108" s="335"/>
      <c r="AM108" s="328"/>
      <c r="AN108" s="328"/>
      <c r="AO108" s="328"/>
      <c r="AP108" s="329" t="s">
        <v>1331</v>
      </c>
      <c r="AQ108" s="328"/>
      <c r="AR108" s="328"/>
      <c r="AS108" s="328"/>
      <c r="AT108" s="330"/>
      <c r="AU108" s="328"/>
      <c r="AV108" s="330"/>
      <c r="AW108" s="328"/>
      <c r="AX108" s="328"/>
      <c r="AY108" s="328"/>
      <c r="AZ108" s="330"/>
      <c r="BA108" s="328"/>
      <c r="BB108" s="330"/>
      <c r="BC108" s="328"/>
      <c r="BD108" s="328"/>
      <c r="BE108" s="328"/>
      <c r="BF108" s="331"/>
      <c r="BG108" s="332"/>
      <c r="BH108" s="332"/>
      <c r="BI108" s="333"/>
      <c r="BJ108" s="309"/>
      <c r="BK108" s="310"/>
      <c r="BL108" s="310"/>
      <c r="BM108" s="310"/>
      <c r="BN108" s="311" t="s">
        <v>383</v>
      </c>
      <c r="BO108" s="311" t="s">
        <v>383</v>
      </c>
      <c r="BP108" s="311" t="s">
        <v>383</v>
      </c>
      <c r="BQ108" s="313"/>
      <c r="BR108" s="313"/>
      <c r="BS108" s="313"/>
    </row>
    <row r="109" spans="1:245" ht="33.75" hidden="1">
      <c r="A109" s="204">
        <v>91</v>
      </c>
      <c r="B109" s="204">
        <f>B107+1</f>
        <v>89</v>
      </c>
      <c r="C109" s="107" t="s">
        <v>719</v>
      </c>
      <c r="D109" s="108" t="s">
        <v>487</v>
      </c>
      <c r="E109" s="108" t="s">
        <v>66</v>
      </c>
      <c r="F109" s="2">
        <v>88876000</v>
      </c>
      <c r="G109" s="2">
        <v>0</v>
      </c>
      <c r="H109" s="2">
        <f t="shared" ref="H109:H114" si="68">F109+G109</f>
        <v>88876000</v>
      </c>
      <c r="I109" s="3">
        <f t="shared" ref="I109:I114" si="69">ROUND(H109/1000000,1)</f>
        <v>88.9</v>
      </c>
      <c r="J109" s="3"/>
      <c r="K109" s="3"/>
      <c r="L109" s="3"/>
      <c r="M109" s="3"/>
      <c r="N109" s="3"/>
      <c r="O109" s="119">
        <f t="shared" ref="O109:O114" si="70">H109+SUM(J109:N109)</f>
        <v>88876000</v>
      </c>
      <c r="P109" s="3"/>
      <c r="Q109" s="142">
        <f t="shared" si="51"/>
        <v>88876000</v>
      </c>
      <c r="R109" s="142">
        <f t="shared" ref="R109:S114" si="71">ROUND(O109/1000000,1)</f>
        <v>88.9</v>
      </c>
      <c r="S109" s="77">
        <f t="shared" si="71"/>
        <v>0</v>
      </c>
      <c r="T109" s="109"/>
      <c r="U109" s="109"/>
      <c r="V109" s="109"/>
      <c r="W109" s="3">
        <f>178234000+55376000</f>
        <v>233610000</v>
      </c>
      <c r="X109" s="3"/>
      <c r="Y109" s="77">
        <f t="shared" ref="Y109:Y114" si="72">X109-W109</f>
        <v>-233610000</v>
      </c>
      <c r="Z109" s="3">
        <f t="shared" ref="Z109:AA114" si="73">ROUND(W109/1000000,1)</f>
        <v>233.6</v>
      </c>
      <c r="AA109" s="77">
        <f t="shared" si="73"/>
        <v>0</v>
      </c>
      <c r="AB109" s="119">
        <f t="shared" si="49"/>
        <v>-233.6</v>
      </c>
      <c r="AC109" s="76"/>
      <c r="AD109" s="3">
        <f t="shared" ref="AD109:AD114" si="74">ROUND(AC109/1000000,1)</f>
        <v>0</v>
      </c>
      <c r="AE109" s="109"/>
      <c r="AF109" s="109"/>
      <c r="AG109" s="107"/>
      <c r="AH109" s="107" t="s">
        <v>39</v>
      </c>
      <c r="AI109" s="107" t="s">
        <v>663</v>
      </c>
      <c r="AJ109" s="1" t="s">
        <v>36</v>
      </c>
      <c r="AK109" s="113" t="s">
        <v>1426</v>
      </c>
      <c r="AL109" s="106">
        <v>91</v>
      </c>
      <c r="AM109" s="132" t="s">
        <v>590</v>
      </c>
      <c r="AN109" s="129"/>
      <c r="AO109" s="130" t="s">
        <v>595</v>
      </c>
      <c r="AP109" s="180">
        <v>91</v>
      </c>
      <c r="AQ109" s="130" t="s">
        <v>589</v>
      </c>
      <c r="AR109" s="181"/>
      <c r="AS109" s="128" t="s">
        <v>590</v>
      </c>
      <c r="AT109" s="175"/>
      <c r="AU109" s="130" t="s">
        <v>595</v>
      </c>
      <c r="AV109" s="180"/>
      <c r="AW109" s="130" t="s">
        <v>589</v>
      </c>
      <c r="AX109" s="181"/>
      <c r="AY109" s="128" t="s">
        <v>590</v>
      </c>
      <c r="AZ109" s="175"/>
      <c r="BA109" s="130" t="s">
        <v>595</v>
      </c>
      <c r="BB109" s="180"/>
      <c r="BC109" s="130" t="s">
        <v>595</v>
      </c>
      <c r="BD109" s="181"/>
      <c r="BE109" s="131"/>
      <c r="BF109" s="1" t="s">
        <v>84</v>
      </c>
      <c r="BG109" s="4" t="s">
        <v>18</v>
      </c>
      <c r="BH109" s="4"/>
      <c r="BI109" s="114"/>
      <c r="BJ109" s="31"/>
      <c r="BK109" s="31" t="s">
        <v>1427</v>
      </c>
      <c r="BL109" s="31"/>
      <c r="BM109" s="31"/>
      <c r="BN109" s="115" t="s">
        <v>383</v>
      </c>
      <c r="BO109" s="115" t="s">
        <v>383</v>
      </c>
      <c r="BP109" s="115" t="s">
        <v>536</v>
      </c>
      <c r="BQ109" s="63"/>
      <c r="BR109" s="60"/>
      <c r="BS109" s="60"/>
      <c r="BT109" s="60"/>
      <c r="BU109" s="60"/>
      <c r="BV109" s="60"/>
      <c r="BW109" s="60"/>
      <c r="BX109" s="60"/>
      <c r="BY109" s="60"/>
      <c r="BZ109" s="60"/>
      <c r="CA109" s="60"/>
      <c r="CB109" s="60"/>
      <c r="CC109" s="60"/>
      <c r="CD109" s="60"/>
      <c r="CE109" s="60"/>
      <c r="CF109" s="60"/>
      <c r="CG109" s="60"/>
      <c r="CH109" s="60"/>
      <c r="CI109" s="60"/>
      <c r="CJ109" s="60"/>
      <c r="CK109" s="60"/>
      <c r="CL109" s="60"/>
      <c r="CM109" s="60"/>
      <c r="CN109" s="60"/>
      <c r="CO109" s="60"/>
      <c r="CP109" s="60"/>
      <c r="CQ109" s="60"/>
      <c r="CR109" s="60"/>
      <c r="CS109" s="60"/>
      <c r="CT109" s="60"/>
      <c r="CU109" s="60"/>
      <c r="CV109" s="60"/>
      <c r="CW109" s="60"/>
      <c r="CX109" s="60"/>
      <c r="CY109" s="60"/>
      <c r="CZ109" s="60"/>
      <c r="DA109" s="60"/>
      <c r="DB109" s="60"/>
      <c r="DC109" s="60"/>
      <c r="DD109" s="60"/>
      <c r="DE109" s="60"/>
      <c r="DF109" s="60"/>
      <c r="DG109" s="60"/>
      <c r="DH109" s="60"/>
      <c r="DI109" s="60"/>
      <c r="DJ109" s="60"/>
      <c r="DK109" s="60"/>
      <c r="DL109" s="60"/>
      <c r="DM109" s="60"/>
      <c r="DN109" s="60"/>
      <c r="DO109" s="60"/>
      <c r="DP109" s="60"/>
      <c r="DQ109" s="60"/>
      <c r="DR109" s="60"/>
      <c r="DS109" s="60"/>
      <c r="DT109" s="60"/>
      <c r="DU109" s="60"/>
      <c r="DV109" s="60"/>
      <c r="DW109" s="60"/>
      <c r="DX109" s="60"/>
      <c r="DY109" s="60"/>
      <c r="DZ109" s="60"/>
      <c r="EA109" s="60"/>
      <c r="EB109" s="60"/>
      <c r="EC109" s="60"/>
      <c r="ED109" s="60"/>
      <c r="EE109" s="60"/>
      <c r="EF109" s="60"/>
      <c r="EG109" s="60"/>
      <c r="EH109" s="60"/>
      <c r="EI109" s="60"/>
      <c r="EJ109" s="60"/>
      <c r="EK109" s="60"/>
      <c r="EL109" s="60"/>
      <c r="EM109" s="60"/>
      <c r="EN109" s="60"/>
      <c r="EO109" s="60"/>
      <c r="EP109" s="60"/>
      <c r="EQ109" s="60"/>
      <c r="ER109" s="60"/>
      <c r="ES109" s="60"/>
      <c r="ET109" s="60"/>
      <c r="EU109" s="60"/>
      <c r="EV109" s="60"/>
      <c r="EW109" s="60"/>
      <c r="EX109" s="60"/>
      <c r="EY109" s="60"/>
      <c r="EZ109" s="60"/>
      <c r="FA109" s="60"/>
      <c r="FB109" s="60"/>
      <c r="FC109" s="60"/>
      <c r="FD109" s="60"/>
      <c r="FE109" s="60"/>
      <c r="FF109" s="60"/>
      <c r="FG109" s="60"/>
      <c r="FH109" s="60"/>
      <c r="FI109" s="60"/>
      <c r="FJ109" s="60"/>
      <c r="FK109" s="60"/>
      <c r="FL109" s="60"/>
      <c r="FM109" s="60"/>
      <c r="FN109" s="60"/>
      <c r="FO109" s="60"/>
      <c r="FP109" s="60"/>
      <c r="FQ109" s="60"/>
      <c r="FR109" s="60"/>
      <c r="FS109" s="60"/>
      <c r="FT109" s="60"/>
      <c r="FU109" s="60"/>
      <c r="FV109" s="60"/>
      <c r="FW109" s="60"/>
      <c r="FX109" s="60"/>
      <c r="FY109" s="60"/>
      <c r="FZ109" s="60"/>
      <c r="GA109" s="60"/>
      <c r="GB109" s="60"/>
      <c r="GC109" s="60"/>
      <c r="GD109" s="60"/>
      <c r="GE109" s="60"/>
      <c r="GF109" s="60"/>
      <c r="GG109" s="60"/>
      <c r="GH109" s="60"/>
      <c r="GI109" s="60"/>
      <c r="GJ109" s="60"/>
      <c r="GK109" s="60"/>
      <c r="GL109" s="60"/>
      <c r="GM109" s="60"/>
      <c r="GN109" s="60"/>
      <c r="GO109" s="60"/>
      <c r="GP109" s="60"/>
      <c r="GQ109" s="60"/>
      <c r="GR109" s="60"/>
      <c r="GS109" s="60"/>
      <c r="GT109" s="60"/>
      <c r="GU109" s="60"/>
      <c r="GV109" s="60"/>
      <c r="GW109" s="60"/>
      <c r="GX109" s="60"/>
      <c r="GY109" s="60"/>
      <c r="GZ109" s="60"/>
      <c r="HA109" s="60"/>
      <c r="HB109" s="60"/>
      <c r="HC109" s="60"/>
      <c r="HD109" s="60"/>
      <c r="HE109" s="60"/>
      <c r="HF109" s="60"/>
      <c r="HG109" s="60"/>
      <c r="HH109" s="60"/>
      <c r="HI109" s="60"/>
      <c r="HJ109" s="60"/>
      <c r="HK109" s="60"/>
      <c r="HL109" s="60"/>
      <c r="HM109" s="60"/>
      <c r="HN109" s="60"/>
      <c r="HO109" s="60"/>
      <c r="HP109" s="60"/>
      <c r="HQ109" s="60"/>
      <c r="HR109" s="60"/>
      <c r="HS109" s="60"/>
      <c r="HT109" s="60"/>
      <c r="HU109" s="60"/>
      <c r="HV109" s="60"/>
      <c r="HW109" s="60"/>
      <c r="HX109" s="60"/>
      <c r="HY109" s="60"/>
      <c r="HZ109" s="60"/>
      <c r="IA109" s="60"/>
      <c r="IB109" s="60"/>
      <c r="IC109" s="60"/>
      <c r="ID109" s="60"/>
      <c r="IE109" s="60"/>
      <c r="IF109" s="60"/>
      <c r="IG109" s="60"/>
      <c r="IH109" s="60"/>
      <c r="II109" s="60"/>
      <c r="IJ109" s="60"/>
      <c r="IK109" s="60"/>
    </row>
    <row r="110" spans="1:245" ht="27">
      <c r="A110" s="204">
        <v>90</v>
      </c>
      <c r="B110" s="204">
        <f>B109+1</f>
        <v>90</v>
      </c>
      <c r="C110" s="107" t="s">
        <v>1399</v>
      </c>
      <c r="D110" s="108" t="s">
        <v>69</v>
      </c>
      <c r="E110" s="108" t="s">
        <v>1507</v>
      </c>
      <c r="F110" s="2">
        <v>102937000</v>
      </c>
      <c r="G110" s="2">
        <v>0</v>
      </c>
      <c r="H110" s="2">
        <f>F110+G110</f>
        <v>102937000</v>
      </c>
      <c r="I110" s="3">
        <f>ROUND(H110/1000000,1)</f>
        <v>102.9</v>
      </c>
      <c r="J110" s="3"/>
      <c r="K110" s="3"/>
      <c r="L110" s="3"/>
      <c r="M110" s="3"/>
      <c r="N110" s="3"/>
      <c r="O110" s="119">
        <f>H110+SUM(J110:N110)</f>
        <v>102937000</v>
      </c>
      <c r="P110" s="3"/>
      <c r="Q110" s="142">
        <f>O110-P110</f>
        <v>102937000</v>
      </c>
      <c r="R110" s="142">
        <f>ROUND(O110/1000000,1)</f>
        <v>102.9</v>
      </c>
      <c r="S110" s="77">
        <f>ROUND(P110/1000000,1)</f>
        <v>0</v>
      </c>
      <c r="T110" s="109"/>
      <c r="U110" s="109"/>
      <c r="V110" s="109"/>
      <c r="W110" s="3">
        <v>0</v>
      </c>
      <c r="X110" s="3"/>
      <c r="Y110" s="77">
        <f>X110-W110</f>
        <v>0</v>
      </c>
      <c r="Z110" s="3">
        <f>ROUND(W110/1000000,1)</f>
        <v>0</v>
      </c>
      <c r="AA110" s="77">
        <f>ROUND(X110/1000000,1)</f>
        <v>0</v>
      </c>
      <c r="AB110" s="119">
        <f>AA110-Z110</f>
        <v>0</v>
      </c>
      <c r="AC110" s="76"/>
      <c r="AD110" s="3">
        <f>ROUND(AC110/1000000,1)</f>
        <v>0</v>
      </c>
      <c r="AE110" s="109"/>
      <c r="AF110" s="109"/>
      <c r="AG110" s="107"/>
      <c r="AH110" s="107" t="s">
        <v>39</v>
      </c>
      <c r="AI110" s="107" t="s">
        <v>666</v>
      </c>
      <c r="AJ110" s="1" t="s">
        <v>36</v>
      </c>
      <c r="AK110" s="113" t="s">
        <v>1190</v>
      </c>
      <c r="AL110" s="106">
        <v>90</v>
      </c>
      <c r="AM110" s="132" t="s">
        <v>590</v>
      </c>
      <c r="AN110" s="129"/>
      <c r="AO110" s="130" t="s">
        <v>595</v>
      </c>
      <c r="AP110" s="180">
        <v>90</v>
      </c>
      <c r="AQ110" s="130" t="s">
        <v>589</v>
      </c>
      <c r="AR110" s="181"/>
      <c r="AS110" s="128" t="s">
        <v>590</v>
      </c>
      <c r="AT110" s="175"/>
      <c r="AU110" s="130" t="s">
        <v>595</v>
      </c>
      <c r="AV110" s="180"/>
      <c r="AW110" s="130" t="s">
        <v>589</v>
      </c>
      <c r="AX110" s="181"/>
      <c r="AY110" s="128" t="s">
        <v>590</v>
      </c>
      <c r="AZ110" s="175"/>
      <c r="BA110" s="130" t="s">
        <v>595</v>
      </c>
      <c r="BB110" s="180"/>
      <c r="BC110" s="130" t="s">
        <v>595</v>
      </c>
      <c r="BD110" s="181"/>
      <c r="BE110" s="131"/>
      <c r="BF110" s="1" t="s">
        <v>839</v>
      </c>
      <c r="BG110" s="4" t="s">
        <v>18</v>
      </c>
      <c r="BH110" s="4"/>
      <c r="BI110" s="114"/>
      <c r="BJ110" s="71"/>
      <c r="BK110" s="31"/>
      <c r="BL110" s="31"/>
      <c r="BM110" s="31"/>
      <c r="BN110" s="115" t="s">
        <v>383</v>
      </c>
      <c r="BO110" s="115" t="s">
        <v>383</v>
      </c>
      <c r="BP110" s="115" t="s">
        <v>536</v>
      </c>
      <c r="BQ110" s="63"/>
      <c r="BR110" s="60"/>
      <c r="BS110" s="60"/>
      <c r="BT110" s="60"/>
      <c r="BU110" s="60"/>
      <c r="BV110" s="60"/>
      <c r="BW110" s="60"/>
      <c r="BX110" s="60"/>
      <c r="BY110" s="60"/>
      <c r="BZ110" s="60"/>
      <c r="CA110" s="60"/>
      <c r="CB110" s="60"/>
      <c r="CC110" s="60"/>
      <c r="CD110" s="60"/>
      <c r="CE110" s="60"/>
      <c r="CF110" s="60"/>
      <c r="CG110" s="60"/>
      <c r="CH110" s="60"/>
      <c r="CI110" s="60"/>
      <c r="CJ110" s="60"/>
      <c r="CK110" s="60"/>
      <c r="CL110" s="60"/>
      <c r="CM110" s="60"/>
      <c r="CN110" s="60"/>
      <c r="CO110" s="60"/>
      <c r="CP110" s="60"/>
      <c r="CQ110" s="60"/>
      <c r="CR110" s="60"/>
      <c r="CS110" s="60"/>
      <c r="CT110" s="60"/>
      <c r="CU110" s="60"/>
      <c r="CV110" s="60"/>
      <c r="CW110" s="60"/>
      <c r="CX110" s="60"/>
      <c r="CY110" s="60"/>
      <c r="CZ110" s="60"/>
      <c r="DA110" s="60"/>
      <c r="DB110" s="60"/>
      <c r="DC110" s="60"/>
      <c r="DD110" s="60"/>
      <c r="DE110" s="60"/>
      <c r="DF110" s="60"/>
      <c r="DG110" s="60"/>
      <c r="DH110" s="60"/>
      <c r="DI110" s="60"/>
      <c r="DJ110" s="60"/>
      <c r="DK110" s="60"/>
      <c r="DL110" s="60"/>
      <c r="DM110" s="60"/>
      <c r="DN110" s="60"/>
      <c r="DO110" s="60"/>
      <c r="DP110" s="60"/>
      <c r="DQ110" s="60"/>
      <c r="DR110" s="60"/>
      <c r="DS110" s="60"/>
      <c r="DT110" s="60"/>
      <c r="DU110" s="60"/>
      <c r="DV110" s="60"/>
      <c r="DW110" s="60"/>
      <c r="DX110" s="60"/>
      <c r="DY110" s="60"/>
      <c r="DZ110" s="60"/>
      <c r="EA110" s="60"/>
      <c r="EB110" s="60"/>
      <c r="EC110" s="60"/>
      <c r="ED110" s="60"/>
      <c r="EE110" s="60"/>
      <c r="EF110" s="60"/>
      <c r="EG110" s="60"/>
      <c r="EH110" s="60"/>
      <c r="EI110" s="60"/>
      <c r="EJ110" s="60"/>
      <c r="EK110" s="60"/>
      <c r="EL110" s="60"/>
      <c r="EM110" s="60"/>
      <c r="EN110" s="60"/>
      <c r="EO110" s="60"/>
      <c r="EP110" s="60"/>
      <c r="EQ110" s="60"/>
      <c r="ER110" s="60"/>
      <c r="ES110" s="60"/>
      <c r="ET110" s="60"/>
      <c r="EU110" s="60"/>
      <c r="EV110" s="60"/>
      <c r="EW110" s="60"/>
      <c r="EX110" s="60"/>
      <c r="EY110" s="60"/>
      <c r="EZ110" s="60"/>
      <c r="FA110" s="60"/>
      <c r="FB110" s="60"/>
      <c r="FC110" s="60"/>
      <c r="FD110" s="60"/>
      <c r="FE110" s="60"/>
      <c r="FF110" s="60"/>
      <c r="FG110" s="60"/>
      <c r="FH110" s="60"/>
      <c r="FI110" s="60"/>
      <c r="FJ110" s="60"/>
      <c r="FK110" s="60"/>
      <c r="FL110" s="60"/>
      <c r="FM110" s="60"/>
      <c r="FN110" s="60"/>
      <c r="FO110" s="60"/>
      <c r="FP110" s="60"/>
      <c r="FQ110" s="60"/>
      <c r="FR110" s="60"/>
      <c r="FS110" s="60"/>
      <c r="FT110" s="60"/>
      <c r="FU110" s="60"/>
      <c r="FV110" s="60"/>
      <c r="FW110" s="60"/>
      <c r="FX110" s="60"/>
      <c r="FY110" s="60"/>
      <c r="FZ110" s="60"/>
      <c r="GA110" s="60"/>
      <c r="GB110" s="60"/>
      <c r="GC110" s="60"/>
      <c r="GD110" s="60"/>
      <c r="GE110" s="60"/>
      <c r="GF110" s="60"/>
      <c r="GG110" s="60"/>
      <c r="GH110" s="60"/>
      <c r="GI110" s="60"/>
      <c r="GJ110" s="60"/>
      <c r="GK110" s="60"/>
      <c r="GL110" s="60"/>
      <c r="GM110" s="60"/>
      <c r="GN110" s="60"/>
      <c r="GO110" s="60"/>
      <c r="GP110" s="60"/>
      <c r="GQ110" s="60"/>
      <c r="GR110" s="60"/>
      <c r="GS110" s="60"/>
      <c r="GT110" s="60"/>
      <c r="GU110" s="60"/>
      <c r="GV110" s="60"/>
      <c r="GW110" s="60"/>
      <c r="GX110" s="60"/>
      <c r="GY110" s="60"/>
      <c r="GZ110" s="60"/>
      <c r="HA110" s="60"/>
      <c r="HB110" s="60"/>
      <c r="HC110" s="60"/>
      <c r="HD110" s="60"/>
      <c r="HE110" s="60"/>
      <c r="HF110" s="60"/>
      <c r="HG110" s="60"/>
      <c r="HH110" s="60"/>
      <c r="HI110" s="60"/>
      <c r="HJ110" s="60"/>
      <c r="HK110" s="60"/>
      <c r="HL110" s="60"/>
      <c r="HM110" s="60"/>
      <c r="HN110" s="60"/>
      <c r="HO110" s="60"/>
      <c r="HP110" s="60"/>
      <c r="HQ110" s="60"/>
      <c r="HR110" s="60"/>
      <c r="HS110" s="60"/>
      <c r="HT110" s="60"/>
      <c r="HU110" s="60"/>
      <c r="HV110" s="60"/>
      <c r="HW110" s="60"/>
      <c r="HX110" s="60"/>
      <c r="HY110" s="60"/>
      <c r="HZ110" s="60"/>
      <c r="IA110" s="60"/>
      <c r="IB110" s="60"/>
      <c r="IC110" s="60"/>
      <c r="ID110" s="60"/>
      <c r="IE110" s="60"/>
      <c r="IF110" s="60"/>
      <c r="IG110" s="60"/>
      <c r="IH110" s="60"/>
      <c r="II110" s="60"/>
      <c r="IJ110" s="60"/>
      <c r="IK110" s="60"/>
    </row>
    <row r="111" spans="1:245" ht="27" hidden="1">
      <c r="A111" s="204">
        <v>92</v>
      </c>
      <c r="B111" s="204">
        <f>B110+1</f>
        <v>91</v>
      </c>
      <c r="C111" s="107" t="s">
        <v>720</v>
      </c>
      <c r="D111" s="108" t="s">
        <v>94</v>
      </c>
      <c r="E111" s="108" t="s">
        <v>63</v>
      </c>
      <c r="F111" s="2">
        <v>2588000</v>
      </c>
      <c r="G111" s="2">
        <v>0</v>
      </c>
      <c r="H111" s="2">
        <f t="shared" si="68"/>
        <v>2588000</v>
      </c>
      <c r="I111" s="3">
        <f t="shared" si="69"/>
        <v>2.6</v>
      </c>
      <c r="J111" s="3"/>
      <c r="K111" s="3"/>
      <c r="L111" s="3"/>
      <c r="M111" s="3"/>
      <c r="N111" s="3"/>
      <c r="O111" s="119">
        <f t="shared" si="70"/>
        <v>2588000</v>
      </c>
      <c r="P111" s="3"/>
      <c r="Q111" s="142">
        <f t="shared" si="51"/>
        <v>2588000</v>
      </c>
      <c r="R111" s="142">
        <f t="shared" si="71"/>
        <v>2.6</v>
      </c>
      <c r="S111" s="77">
        <f t="shared" si="71"/>
        <v>0</v>
      </c>
      <c r="T111" s="109"/>
      <c r="U111" s="109"/>
      <c r="V111" s="109"/>
      <c r="W111" s="3">
        <v>4216000</v>
      </c>
      <c r="X111" s="3"/>
      <c r="Y111" s="77">
        <f t="shared" si="72"/>
        <v>-4216000</v>
      </c>
      <c r="Z111" s="3">
        <f t="shared" si="73"/>
        <v>4.2</v>
      </c>
      <c r="AA111" s="77">
        <f t="shared" si="73"/>
        <v>0</v>
      </c>
      <c r="AB111" s="119">
        <f t="shared" si="49"/>
        <v>-4.2</v>
      </c>
      <c r="AC111" s="76"/>
      <c r="AD111" s="3">
        <f t="shared" si="74"/>
        <v>0</v>
      </c>
      <c r="AE111" s="109"/>
      <c r="AF111" s="109"/>
      <c r="AG111" s="107"/>
      <c r="AH111" s="107" t="s">
        <v>39</v>
      </c>
      <c r="AI111" s="107" t="s">
        <v>664</v>
      </c>
      <c r="AJ111" s="1" t="s">
        <v>36</v>
      </c>
      <c r="AK111" s="113" t="s">
        <v>1190</v>
      </c>
      <c r="AL111" s="106">
        <v>92</v>
      </c>
      <c r="AM111" s="132" t="s">
        <v>590</v>
      </c>
      <c r="AN111" s="129"/>
      <c r="AO111" s="130" t="s">
        <v>595</v>
      </c>
      <c r="AP111" s="180">
        <v>92</v>
      </c>
      <c r="AQ111" s="130" t="s">
        <v>589</v>
      </c>
      <c r="AR111" s="181"/>
      <c r="AS111" s="128" t="s">
        <v>590</v>
      </c>
      <c r="AT111" s="175"/>
      <c r="AU111" s="130" t="s">
        <v>595</v>
      </c>
      <c r="AV111" s="180"/>
      <c r="AW111" s="130" t="s">
        <v>589</v>
      </c>
      <c r="AX111" s="181"/>
      <c r="AY111" s="128" t="s">
        <v>590</v>
      </c>
      <c r="AZ111" s="175"/>
      <c r="BA111" s="130" t="s">
        <v>595</v>
      </c>
      <c r="BB111" s="180"/>
      <c r="BC111" s="130" t="s">
        <v>595</v>
      </c>
      <c r="BD111" s="181"/>
      <c r="BE111" s="131"/>
      <c r="BF111" s="1" t="s">
        <v>1326</v>
      </c>
      <c r="BG111" s="284"/>
      <c r="BH111" s="284"/>
      <c r="BI111" s="285"/>
      <c r="BJ111" s="167"/>
      <c r="BK111" s="35"/>
      <c r="BL111" s="35"/>
      <c r="BM111" s="35"/>
      <c r="BN111" s="115" t="s">
        <v>377</v>
      </c>
      <c r="BO111" s="115" t="s">
        <v>377</v>
      </c>
      <c r="BP111" s="115" t="s">
        <v>537</v>
      </c>
      <c r="BQ111" s="63"/>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c r="DZ111" s="60"/>
      <c r="EA111" s="60"/>
      <c r="EB111" s="60"/>
      <c r="EC111" s="60"/>
      <c r="ED111" s="60"/>
      <c r="EE111" s="60"/>
      <c r="EF111" s="60"/>
      <c r="EG111" s="60"/>
      <c r="EH111" s="60"/>
      <c r="EI111" s="60"/>
      <c r="EJ111" s="60"/>
      <c r="EK111" s="60"/>
      <c r="EL111" s="60"/>
      <c r="EM111" s="60"/>
      <c r="EN111" s="60"/>
      <c r="EO111" s="60"/>
      <c r="EP111" s="60"/>
      <c r="EQ111" s="60"/>
      <c r="ER111" s="60"/>
      <c r="ES111" s="60"/>
      <c r="ET111" s="60"/>
      <c r="EU111" s="60"/>
      <c r="EV111" s="60"/>
      <c r="EW111" s="60"/>
      <c r="EX111" s="60"/>
      <c r="EY111" s="60"/>
      <c r="EZ111" s="60"/>
      <c r="FA111" s="60"/>
      <c r="FB111" s="60"/>
      <c r="FC111" s="60"/>
      <c r="FD111" s="60"/>
      <c r="FE111" s="60"/>
      <c r="FF111" s="60"/>
      <c r="FG111" s="60"/>
      <c r="FH111" s="60"/>
      <c r="FI111" s="60"/>
      <c r="FJ111" s="60"/>
      <c r="FK111" s="60"/>
      <c r="FL111" s="60"/>
      <c r="FM111" s="60"/>
      <c r="FN111" s="60"/>
      <c r="FO111" s="60"/>
      <c r="FP111" s="60"/>
      <c r="FQ111" s="60"/>
      <c r="FR111" s="60"/>
      <c r="FS111" s="60"/>
      <c r="FT111" s="60"/>
      <c r="FU111" s="60"/>
      <c r="FV111" s="60"/>
      <c r="FW111" s="60"/>
      <c r="FX111" s="60"/>
      <c r="FY111" s="60"/>
      <c r="FZ111" s="60"/>
      <c r="GA111" s="60"/>
      <c r="GB111" s="60"/>
      <c r="GC111" s="60"/>
      <c r="GD111" s="60"/>
      <c r="GE111" s="60"/>
      <c r="GF111" s="60"/>
      <c r="GG111" s="60"/>
      <c r="GH111" s="60"/>
      <c r="GI111" s="60"/>
      <c r="GJ111" s="60"/>
      <c r="GK111" s="60"/>
      <c r="GL111" s="60"/>
      <c r="GM111" s="60"/>
      <c r="GN111" s="60"/>
      <c r="GO111" s="60"/>
      <c r="GP111" s="60"/>
      <c r="GQ111" s="60"/>
      <c r="GR111" s="60"/>
      <c r="GS111" s="60"/>
      <c r="GT111" s="60"/>
      <c r="GU111" s="60"/>
      <c r="GV111" s="60"/>
      <c r="GW111" s="60"/>
      <c r="GX111" s="60"/>
      <c r="GY111" s="60"/>
      <c r="GZ111" s="60"/>
      <c r="HA111" s="60"/>
      <c r="HB111" s="60"/>
      <c r="HC111" s="60"/>
      <c r="HD111" s="60"/>
      <c r="HE111" s="60"/>
      <c r="HF111" s="60"/>
      <c r="HG111" s="60"/>
      <c r="HH111" s="60"/>
      <c r="HI111" s="60"/>
      <c r="HJ111" s="60"/>
      <c r="HK111" s="60"/>
      <c r="HL111" s="60"/>
      <c r="HM111" s="60"/>
      <c r="HN111" s="60"/>
      <c r="HO111" s="60"/>
      <c r="HP111" s="60"/>
      <c r="HQ111" s="60"/>
      <c r="HR111" s="60"/>
      <c r="HS111" s="60"/>
      <c r="HT111" s="60"/>
      <c r="HU111" s="60"/>
      <c r="HV111" s="60"/>
      <c r="HW111" s="60"/>
      <c r="HX111" s="60"/>
      <c r="HY111" s="60"/>
      <c r="HZ111" s="60"/>
      <c r="IA111" s="60"/>
      <c r="IB111" s="60"/>
      <c r="IC111" s="60"/>
      <c r="ID111" s="60"/>
      <c r="IE111" s="60"/>
      <c r="IF111" s="60"/>
      <c r="IG111" s="60"/>
      <c r="IH111" s="60"/>
      <c r="II111" s="60"/>
      <c r="IJ111" s="60"/>
      <c r="IK111" s="60"/>
    </row>
    <row r="112" spans="1:245" ht="27" hidden="1">
      <c r="A112" s="204">
        <v>93</v>
      </c>
      <c r="B112" s="204">
        <f>B111+1</f>
        <v>92</v>
      </c>
      <c r="C112" s="107" t="s">
        <v>721</v>
      </c>
      <c r="D112" s="108" t="s">
        <v>112</v>
      </c>
      <c r="E112" s="108" t="s">
        <v>66</v>
      </c>
      <c r="F112" s="2">
        <v>161000</v>
      </c>
      <c r="G112" s="2">
        <v>0</v>
      </c>
      <c r="H112" s="2">
        <f t="shared" si="68"/>
        <v>161000</v>
      </c>
      <c r="I112" s="3">
        <f t="shared" si="69"/>
        <v>0.2</v>
      </c>
      <c r="J112" s="3"/>
      <c r="K112" s="3"/>
      <c r="L112" s="3"/>
      <c r="M112" s="3"/>
      <c r="N112" s="3"/>
      <c r="O112" s="119">
        <f t="shared" si="70"/>
        <v>161000</v>
      </c>
      <c r="P112" s="3"/>
      <c r="Q112" s="142">
        <f t="shared" si="51"/>
        <v>161000</v>
      </c>
      <c r="R112" s="142">
        <f t="shared" si="71"/>
        <v>0.2</v>
      </c>
      <c r="S112" s="77">
        <f t="shared" si="71"/>
        <v>0</v>
      </c>
      <c r="T112" s="109"/>
      <c r="U112" s="109"/>
      <c r="V112" s="109"/>
      <c r="W112" s="3">
        <v>172000</v>
      </c>
      <c r="X112" s="3"/>
      <c r="Y112" s="77">
        <f t="shared" si="72"/>
        <v>-172000</v>
      </c>
      <c r="Z112" s="3">
        <f t="shared" si="73"/>
        <v>0.2</v>
      </c>
      <c r="AA112" s="77">
        <f t="shared" si="73"/>
        <v>0</v>
      </c>
      <c r="AB112" s="119">
        <f t="shared" si="49"/>
        <v>-0.2</v>
      </c>
      <c r="AC112" s="76"/>
      <c r="AD112" s="3">
        <f t="shared" si="74"/>
        <v>0</v>
      </c>
      <c r="AE112" s="109"/>
      <c r="AF112" s="109"/>
      <c r="AG112" s="107"/>
      <c r="AH112" s="107" t="s">
        <v>39</v>
      </c>
      <c r="AI112" s="107" t="s">
        <v>664</v>
      </c>
      <c r="AJ112" s="1" t="s">
        <v>36</v>
      </c>
      <c r="AK112" s="113" t="s">
        <v>1190</v>
      </c>
      <c r="AL112" s="106">
        <v>93</v>
      </c>
      <c r="AM112" s="132" t="s">
        <v>590</v>
      </c>
      <c r="AN112" s="129"/>
      <c r="AO112" s="130" t="s">
        <v>595</v>
      </c>
      <c r="AP112" s="180">
        <v>93</v>
      </c>
      <c r="AQ112" s="130" t="s">
        <v>589</v>
      </c>
      <c r="AR112" s="181"/>
      <c r="AS112" s="128" t="s">
        <v>590</v>
      </c>
      <c r="AT112" s="175"/>
      <c r="AU112" s="130" t="s">
        <v>595</v>
      </c>
      <c r="AV112" s="180"/>
      <c r="AW112" s="130" t="s">
        <v>589</v>
      </c>
      <c r="AX112" s="181"/>
      <c r="AY112" s="128" t="s">
        <v>590</v>
      </c>
      <c r="AZ112" s="175"/>
      <c r="BA112" s="130" t="s">
        <v>595</v>
      </c>
      <c r="BB112" s="180"/>
      <c r="BC112" s="130" t="s">
        <v>595</v>
      </c>
      <c r="BD112" s="181"/>
      <c r="BE112" s="131"/>
      <c r="BF112" s="1" t="s">
        <v>84</v>
      </c>
      <c r="BG112" s="284"/>
      <c r="BH112" s="284"/>
      <c r="BI112" s="285"/>
      <c r="BJ112" s="167"/>
      <c r="BK112" s="35"/>
      <c r="BL112" s="35"/>
      <c r="BM112" s="35"/>
      <c r="BN112" s="115" t="s">
        <v>377</v>
      </c>
      <c r="BO112" s="115" t="s">
        <v>377</v>
      </c>
      <c r="BP112" s="115" t="s">
        <v>537</v>
      </c>
      <c r="BQ112" s="63"/>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c r="DZ112" s="60"/>
      <c r="EA112" s="60"/>
      <c r="EB112" s="60"/>
      <c r="EC112" s="60"/>
      <c r="ED112" s="60"/>
      <c r="EE112" s="60"/>
      <c r="EF112" s="60"/>
      <c r="EG112" s="60"/>
      <c r="EH112" s="60"/>
      <c r="EI112" s="60"/>
      <c r="EJ112" s="60"/>
      <c r="EK112" s="60"/>
      <c r="EL112" s="60"/>
      <c r="EM112" s="60"/>
      <c r="EN112" s="60"/>
      <c r="EO112" s="60"/>
      <c r="EP112" s="60"/>
      <c r="EQ112" s="60"/>
      <c r="ER112" s="60"/>
      <c r="ES112" s="60"/>
      <c r="ET112" s="60"/>
      <c r="EU112" s="60"/>
      <c r="EV112" s="60"/>
      <c r="EW112" s="60"/>
      <c r="EX112" s="60"/>
      <c r="EY112" s="60"/>
      <c r="EZ112" s="60"/>
      <c r="FA112" s="60"/>
      <c r="FB112" s="60"/>
      <c r="FC112" s="60"/>
      <c r="FD112" s="60"/>
      <c r="FE112" s="60"/>
      <c r="FF112" s="60"/>
      <c r="FG112" s="60"/>
      <c r="FH112" s="60"/>
      <c r="FI112" s="60"/>
      <c r="FJ112" s="60"/>
      <c r="FK112" s="60"/>
      <c r="FL112" s="60"/>
      <c r="FM112" s="60"/>
      <c r="FN112" s="60"/>
      <c r="FO112" s="60"/>
      <c r="FP112" s="60"/>
      <c r="FQ112" s="60"/>
      <c r="FR112" s="60"/>
      <c r="FS112" s="60"/>
      <c r="FT112" s="60"/>
      <c r="FU112" s="60"/>
      <c r="FV112" s="60"/>
      <c r="FW112" s="60"/>
      <c r="FX112" s="60"/>
      <c r="FY112" s="60"/>
      <c r="FZ112" s="60"/>
      <c r="GA112" s="60"/>
      <c r="GB112" s="60"/>
      <c r="GC112" s="60"/>
      <c r="GD112" s="60"/>
      <c r="GE112" s="60"/>
      <c r="GF112" s="60"/>
      <c r="GG112" s="60"/>
      <c r="GH112" s="60"/>
      <c r="GI112" s="60"/>
      <c r="GJ112" s="60"/>
      <c r="GK112" s="60"/>
      <c r="GL112" s="60"/>
      <c r="GM112" s="60"/>
      <c r="GN112" s="60"/>
      <c r="GO112" s="60"/>
      <c r="GP112" s="60"/>
      <c r="GQ112" s="60"/>
      <c r="GR112" s="60"/>
      <c r="GS112" s="60"/>
      <c r="GT112" s="60"/>
      <c r="GU112" s="60"/>
      <c r="GV112" s="60"/>
      <c r="GW112" s="60"/>
      <c r="GX112" s="60"/>
      <c r="GY112" s="60"/>
      <c r="GZ112" s="60"/>
      <c r="HA112" s="60"/>
      <c r="HB112" s="60"/>
      <c r="HC112" s="60"/>
      <c r="HD112" s="60"/>
      <c r="HE112" s="60"/>
      <c r="HF112" s="60"/>
      <c r="HG112" s="60"/>
      <c r="HH112" s="60"/>
      <c r="HI112" s="60"/>
      <c r="HJ112" s="60"/>
      <c r="HK112" s="60"/>
      <c r="HL112" s="60"/>
      <c r="HM112" s="60"/>
      <c r="HN112" s="60"/>
      <c r="HO112" s="60"/>
      <c r="HP112" s="60"/>
      <c r="HQ112" s="60"/>
      <c r="HR112" s="60"/>
      <c r="HS112" s="60"/>
      <c r="HT112" s="60"/>
      <c r="HU112" s="60"/>
      <c r="HV112" s="60"/>
      <c r="HW112" s="60"/>
      <c r="HX112" s="60"/>
      <c r="HY112" s="60"/>
      <c r="HZ112" s="60"/>
      <c r="IA112" s="60"/>
      <c r="IB112" s="60"/>
      <c r="IC112" s="60"/>
      <c r="ID112" s="60"/>
      <c r="IE112" s="60"/>
      <c r="IF112" s="60"/>
      <c r="IG112" s="60"/>
      <c r="IH112" s="60"/>
      <c r="II112" s="60"/>
      <c r="IJ112" s="60"/>
      <c r="IK112" s="60"/>
    </row>
    <row r="113" spans="1:245" ht="27" hidden="1">
      <c r="A113" s="204">
        <v>94</v>
      </c>
      <c r="B113" s="204">
        <f>B112+1</f>
        <v>93</v>
      </c>
      <c r="C113" s="107" t="s">
        <v>722</v>
      </c>
      <c r="D113" s="108" t="s">
        <v>113</v>
      </c>
      <c r="E113" s="108" t="s">
        <v>66</v>
      </c>
      <c r="F113" s="2">
        <v>3718000</v>
      </c>
      <c r="G113" s="2">
        <v>0</v>
      </c>
      <c r="H113" s="2">
        <f t="shared" si="68"/>
        <v>3718000</v>
      </c>
      <c r="I113" s="3">
        <f t="shared" si="69"/>
        <v>3.7</v>
      </c>
      <c r="J113" s="3"/>
      <c r="K113" s="3"/>
      <c r="L113" s="3"/>
      <c r="M113" s="3"/>
      <c r="N113" s="3"/>
      <c r="O113" s="119">
        <f t="shared" si="70"/>
        <v>3718000</v>
      </c>
      <c r="P113" s="3"/>
      <c r="Q113" s="142">
        <f t="shared" si="51"/>
        <v>3718000</v>
      </c>
      <c r="R113" s="142">
        <f t="shared" si="71"/>
        <v>3.7</v>
      </c>
      <c r="S113" s="77">
        <f t="shared" si="71"/>
        <v>0</v>
      </c>
      <c r="T113" s="109"/>
      <c r="U113" s="109"/>
      <c r="V113" s="109"/>
      <c r="W113" s="3">
        <v>3840000</v>
      </c>
      <c r="X113" s="3"/>
      <c r="Y113" s="77">
        <f t="shared" si="72"/>
        <v>-3840000</v>
      </c>
      <c r="Z113" s="3">
        <f t="shared" si="73"/>
        <v>3.8</v>
      </c>
      <c r="AA113" s="77">
        <f t="shared" si="73"/>
        <v>0</v>
      </c>
      <c r="AB113" s="119">
        <f t="shared" si="49"/>
        <v>-3.8</v>
      </c>
      <c r="AC113" s="76"/>
      <c r="AD113" s="3">
        <f t="shared" si="74"/>
        <v>0</v>
      </c>
      <c r="AE113" s="109"/>
      <c r="AF113" s="109"/>
      <c r="AG113" s="107"/>
      <c r="AH113" s="107" t="s">
        <v>39</v>
      </c>
      <c r="AI113" s="107" t="s">
        <v>664</v>
      </c>
      <c r="AJ113" s="1" t="s">
        <v>36</v>
      </c>
      <c r="AK113" s="113" t="s">
        <v>1190</v>
      </c>
      <c r="AL113" s="106">
        <v>94</v>
      </c>
      <c r="AM113" s="132" t="s">
        <v>590</v>
      </c>
      <c r="AN113" s="129"/>
      <c r="AO113" s="130" t="s">
        <v>595</v>
      </c>
      <c r="AP113" s="180">
        <v>94</v>
      </c>
      <c r="AQ113" s="130" t="s">
        <v>589</v>
      </c>
      <c r="AR113" s="181"/>
      <c r="AS113" s="128" t="s">
        <v>590</v>
      </c>
      <c r="AT113" s="175"/>
      <c r="AU113" s="130" t="s">
        <v>595</v>
      </c>
      <c r="AV113" s="180"/>
      <c r="AW113" s="130" t="s">
        <v>589</v>
      </c>
      <c r="AX113" s="181"/>
      <c r="AY113" s="128" t="s">
        <v>590</v>
      </c>
      <c r="AZ113" s="175"/>
      <c r="BA113" s="130" t="s">
        <v>595</v>
      </c>
      <c r="BB113" s="180"/>
      <c r="BC113" s="130" t="s">
        <v>595</v>
      </c>
      <c r="BD113" s="181"/>
      <c r="BE113" s="131"/>
      <c r="BF113" s="1" t="s">
        <v>839</v>
      </c>
      <c r="BG113" s="284"/>
      <c r="BH113" s="284"/>
      <c r="BI113" s="285"/>
      <c r="BJ113" s="167"/>
      <c r="BK113" s="35"/>
      <c r="BL113" s="35"/>
      <c r="BM113" s="35"/>
      <c r="BN113" s="115" t="s">
        <v>377</v>
      </c>
      <c r="BO113" s="115" t="s">
        <v>377</v>
      </c>
      <c r="BP113" s="115" t="s">
        <v>537</v>
      </c>
      <c r="BQ113" s="63"/>
      <c r="BR113" s="60"/>
      <c r="BS113" s="60"/>
      <c r="BT113" s="60"/>
      <c r="BU113" s="60"/>
      <c r="BV113" s="60"/>
      <c r="BW113" s="60"/>
      <c r="BX113" s="60"/>
      <c r="BY113" s="60"/>
      <c r="BZ113" s="60"/>
      <c r="CA113" s="60"/>
      <c r="CB113" s="60"/>
      <c r="CC113" s="60"/>
      <c r="CD113" s="60"/>
      <c r="CE113" s="60"/>
      <c r="CF113" s="60"/>
      <c r="CG113" s="60"/>
      <c r="CH113" s="60"/>
      <c r="CI113" s="60"/>
      <c r="CJ113" s="60"/>
      <c r="CK113" s="60"/>
      <c r="CL113" s="60"/>
      <c r="CM113" s="60"/>
      <c r="CN113" s="60"/>
      <c r="CO113" s="60"/>
      <c r="CP113" s="60"/>
      <c r="CQ113" s="60"/>
      <c r="CR113" s="60"/>
      <c r="CS113" s="60"/>
      <c r="CT113" s="60"/>
      <c r="CU113" s="60"/>
      <c r="CV113" s="60"/>
      <c r="CW113" s="60"/>
      <c r="CX113" s="60"/>
      <c r="CY113" s="60"/>
      <c r="CZ113" s="60"/>
      <c r="DA113" s="60"/>
      <c r="DB113" s="60"/>
      <c r="DC113" s="60"/>
      <c r="DD113" s="60"/>
      <c r="DE113" s="60"/>
      <c r="DF113" s="60"/>
      <c r="DG113" s="60"/>
      <c r="DH113" s="60"/>
      <c r="DI113" s="60"/>
      <c r="DJ113" s="60"/>
      <c r="DK113" s="60"/>
      <c r="DL113" s="60"/>
      <c r="DM113" s="60"/>
      <c r="DN113" s="60"/>
      <c r="DO113" s="60"/>
      <c r="DP113" s="60"/>
      <c r="DQ113" s="60"/>
      <c r="DR113" s="60"/>
      <c r="DS113" s="60"/>
      <c r="DT113" s="60"/>
      <c r="DU113" s="60"/>
      <c r="DV113" s="60"/>
      <c r="DW113" s="60"/>
      <c r="DX113" s="60"/>
      <c r="DY113" s="60"/>
      <c r="DZ113" s="60"/>
      <c r="EA113" s="60"/>
      <c r="EB113" s="60"/>
      <c r="EC113" s="60"/>
      <c r="ED113" s="60"/>
      <c r="EE113" s="60"/>
      <c r="EF113" s="60"/>
      <c r="EG113" s="60"/>
      <c r="EH113" s="60"/>
      <c r="EI113" s="60"/>
      <c r="EJ113" s="60"/>
      <c r="EK113" s="60"/>
      <c r="EL113" s="60"/>
      <c r="EM113" s="60"/>
      <c r="EN113" s="60"/>
      <c r="EO113" s="60"/>
      <c r="EP113" s="60"/>
      <c r="EQ113" s="60"/>
      <c r="ER113" s="60"/>
      <c r="ES113" s="60"/>
      <c r="ET113" s="60"/>
      <c r="EU113" s="60"/>
      <c r="EV113" s="60"/>
      <c r="EW113" s="60"/>
      <c r="EX113" s="60"/>
      <c r="EY113" s="60"/>
      <c r="EZ113" s="60"/>
      <c r="FA113" s="60"/>
      <c r="FB113" s="60"/>
      <c r="FC113" s="60"/>
      <c r="FD113" s="60"/>
      <c r="FE113" s="60"/>
      <c r="FF113" s="60"/>
      <c r="FG113" s="60"/>
      <c r="FH113" s="60"/>
      <c r="FI113" s="60"/>
      <c r="FJ113" s="60"/>
      <c r="FK113" s="60"/>
      <c r="FL113" s="60"/>
      <c r="FM113" s="60"/>
      <c r="FN113" s="60"/>
      <c r="FO113" s="60"/>
      <c r="FP113" s="60"/>
      <c r="FQ113" s="60"/>
      <c r="FR113" s="60"/>
      <c r="FS113" s="60"/>
      <c r="FT113" s="60"/>
      <c r="FU113" s="60"/>
      <c r="FV113" s="60"/>
      <c r="FW113" s="60"/>
      <c r="FX113" s="60"/>
      <c r="FY113" s="60"/>
      <c r="FZ113" s="60"/>
      <c r="GA113" s="60"/>
      <c r="GB113" s="60"/>
      <c r="GC113" s="60"/>
      <c r="GD113" s="60"/>
      <c r="GE113" s="60"/>
      <c r="GF113" s="60"/>
      <c r="GG113" s="60"/>
      <c r="GH113" s="60"/>
      <c r="GI113" s="60"/>
      <c r="GJ113" s="60"/>
      <c r="GK113" s="60"/>
      <c r="GL113" s="60"/>
      <c r="GM113" s="60"/>
      <c r="GN113" s="60"/>
      <c r="GO113" s="60"/>
      <c r="GP113" s="60"/>
      <c r="GQ113" s="60"/>
      <c r="GR113" s="60"/>
      <c r="GS113" s="60"/>
      <c r="GT113" s="60"/>
      <c r="GU113" s="60"/>
      <c r="GV113" s="60"/>
      <c r="GW113" s="60"/>
      <c r="GX113" s="60"/>
      <c r="GY113" s="60"/>
      <c r="GZ113" s="60"/>
      <c r="HA113" s="60"/>
      <c r="HB113" s="60"/>
      <c r="HC113" s="60"/>
      <c r="HD113" s="60"/>
      <c r="HE113" s="60"/>
      <c r="HF113" s="60"/>
      <c r="HG113" s="60"/>
      <c r="HH113" s="60"/>
      <c r="HI113" s="60"/>
      <c r="HJ113" s="60"/>
      <c r="HK113" s="60"/>
      <c r="HL113" s="60"/>
      <c r="HM113" s="60"/>
      <c r="HN113" s="60"/>
      <c r="HO113" s="60"/>
      <c r="HP113" s="60"/>
      <c r="HQ113" s="60"/>
      <c r="HR113" s="60"/>
      <c r="HS113" s="60"/>
      <c r="HT113" s="60"/>
      <c r="HU113" s="60"/>
      <c r="HV113" s="60"/>
      <c r="HW113" s="60"/>
      <c r="HX113" s="60"/>
      <c r="HY113" s="60"/>
      <c r="HZ113" s="60"/>
      <c r="IA113" s="60"/>
      <c r="IB113" s="60"/>
      <c r="IC113" s="60"/>
      <c r="ID113" s="60"/>
      <c r="IE113" s="60"/>
      <c r="IF113" s="60"/>
      <c r="IG113" s="60"/>
      <c r="IH113" s="60"/>
      <c r="II113" s="60"/>
      <c r="IJ113" s="60"/>
      <c r="IK113" s="60"/>
    </row>
    <row r="114" spans="1:245" ht="27" hidden="1">
      <c r="A114" s="204">
        <v>95</v>
      </c>
      <c r="B114" s="204">
        <f>B113+1</f>
        <v>94</v>
      </c>
      <c r="C114" s="107" t="s">
        <v>304</v>
      </c>
      <c r="D114" s="108" t="s">
        <v>301</v>
      </c>
      <c r="E114" s="108" t="s">
        <v>1300</v>
      </c>
      <c r="F114" s="2">
        <v>28435000</v>
      </c>
      <c r="G114" s="2">
        <v>0</v>
      </c>
      <c r="H114" s="2">
        <f t="shared" si="68"/>
        <v>28435000</v>
      </c>
      <c r="I114" s="3">
        <f t="shared" si="69"/>
        <v>28.4</v>
      </c>
      <c r="J114" s="3"/>
      <c r="K114" s="3"/>
      <c r="L114" s="3"/>
      <c r="M114" s="3"/>
      <c r="N114" s="3"/>
      <c r="O114" s="119">
        <f t="shared" si="70"/>
        <v>28435000</v>
      </c>
      <c r="P114" s="3"/>
      <c r="Q114" s="142">
        <f t="shared" si="51"/>
        <v>28435000</v>
      </c>
      <c r="R114" s="142">
        <f t="shared" si="71"/>
        <v>28.4</v>
      </c>
      <c r="S114" s="77">
        <f t="shared" si="71"/>
        <v>0</v>
      </c>
      <c r="T114" s="109"/>
      <c r="U114" s="109"/>
      <c r="V114" s="109"/>
      <c r="W114" s="3">
        <v>25538000</v>
      </c>
      <c r="X114" s="3"/>
      <c r="Y114" s="77">
        <f t="shared" si="72"/>
        <v>-25538000</v>
      </c>
      <c r="Z114" s="3">
        <f t="shared" si="73"/>
        <v>25.5</v>
      </c>
      <c r="AA114" s="77">
        <f t="shared" si="73"/>
        <v>0</v>
      </c>
      <c r="AB114" s="119">
        <f t="shared" si="49"/>
        <v>-25.5</v>
      </c>
      <c r="AC114" s="76"/>
      <c r="AD114" s="3">
        <f t="shared" si="74"/>
        <v>0</v>
      </c>
      <c r="AE114" s="109"/>
      <c r="AF114" s="109"/>
      <c r="AG114" s="107"/>
      <c r="AH114" s="107" t="s">
        <v>165</v>
      </c>
      <c r="AI114" s="107" t="s">
        <v>664</v>
      </c>
      <c r="AJ114" s="1" t="s">
        <v>150</v>
      </c>
      <c r="AK114" s="113" t="s">
        <v>1190</v>
      </c>
      <c r="AL114" s="106">
        <v>95</v>
      </c>
      <c r="AM114" s="132" t="s">
        <v>590</v>
      </c>
      <c r="AN114" s="129"/>
      <c r="AO114" s="130" t="s">
        <v>595</v>
      </c>
      <c r="AP114" s="180">
        <v>95</v>
      </c>
      <c r="AQ114" s="130" t="s">
        <v>589</v>
      </c>
      <c r="AR114" s="181"/>
      <c r="AS114" s="128" t="s">
        <v>590</v>
      </c>
      <c r="AT114" s="175"/>
      <c r="AU114" s="130" t="s">
        <v>595</v>
      </c>
      <c r="AV114" s="180"/>
      <c r="AW114" s="130" t="s">
        <v>589</v>
      </c>
      <c r="AX114" s="181"/>
      <c r="AY114" s="128" t="s">
        <v>590</v>
      </c>
      <c r="AZ114" s="175"/>
      <c r="BA114" s="130" t="s">
        <v>595</v>
      </c>
      <c r="BB114" s="180"/>
      <c r="BC114" s="130" t="s">
        <v>595</v>
      </c>
      <c r="BD114" s="181"/>
      <c r="BE114" s="131"/>
      <c r="BF114" s="1" t="s">
        <v>676</v>
      </c>
      <c r="BG114" s="4" t="s">
        <v>18</v>
      </c>
      <c r="BH114" s="4"/>
      <c r="BI114" s="114"/>
      <c r="BJ114" s="71"/>
      <c r="BK114" s="31"/>
      <c r="BL114" s="31"/>
      <c r="BM114" s="31"/>
      <c r="BN114" s="115" t="s">
        <v>377</v>
      </c>
      <c r="BO114" s="115" t="s">
        <v>377</v>
      </c>
      <c r="BP114" s="115" t="s">
        <v>537</v>
      </c>
      <c r="BQ114" s="63"/>
      <c r="BR114" s="60"/>
      <c r="BS114" s="60"/>
      <c r="BT114" s="60"/>
      <c r="BU114" s="60"/>
      <c r="BV114" s="60"/>
      <c r="BW114" s="60"/>
      <c r="BX114" s="60"/>
      <c r="BY114" s="60"/>
      <c r="BZ114" s="60"/>
      <c r="CA114" s="60"/>
      <c r="CB114" s="60"/>
      <c r="CC114" s="60"/>
      <c r="CD114" s="60"/>
      <c r="CE114" s="60"/>
      <c r="CF114" s="60"/>
      <c r="CG114" s="60"/>
      <c r="CH114" s="60"/>
      <c r="CI114" s="60"/>
      <c r="CJ114" s="60"/>
      <c r="CK114" s="60"/>
      <c r="CL114" s="60"/>
      <c r="CM114" s="60"/>
      <c r="CN114" s="60"/>
      <c r="CO114" s="60"/>
      <c r="CP114" s="60"/>
      <c r="CQ114" s="60"/>
      <c r="CR114" s="60"/>
      <c r="CS114" s="60"/>
      <c r="CT114" s="60"/>
      <c r="CU114" s="60"/>
      <c r="CV114" s="60"/>
      <c r="CW114" s="60"/>
      <c r="CX114" s="60"/>
      <c r="CY114" s="60"/>
      <c r="CZ114" s="60"/>
      <c r="DA114" s="60"/>
      <c r="DB114" s="60"/>
      <c r="DC114" s="60"/>
      <c r="DD114" s="60"/>
      <c r="DE114" s="60"/>
      <c r="DF114" s="60"/>
      <c r="DG114" s="60"/>
      <c r="DH114" s="60"/>
      <c r="DI114" s="60"/>
      <c r="DJ114" s="60"/>
      <c r="DK114" s="60"/>
      <c r="DL114" s="60"/>
      <c r="DM114" s="60"/>
      <c r="DN114" s="60"/>
      <c r="DO114" s="60"/>
      <c r="DP114" s="60"/>
      <c r="DQ114" s="60"/>
      <c r="DR114" s="60"/>
      <c r="DS114" s="60"/>
      <c r="DT114" s="60"/>
      <c r="DU114" s="60"/>
      <c r="DV114" s="60"/>
      <c r="DW114" s="60"/>
      <c r="DX114" s="60"/>
      <c r="DY114" s="60"/>
      <c r="DZ114" s="60"/>
      <c r="EA114" s="60"/>
      <c r="EB114" s="60"/>
      <c r="EC114" s="60"/>
      <c r="ED114" s="60"/>
      <c r="EE114" s="60"/>
      <c r="EF114" s="60"/>
      <c r="EG114" s="60"/>
      <c r="EH114" s="60"/>
      <c r="EI114" s="60"/>
      <c r="EJ114" s="60"/>
      <c r="EK114" s="60"/>
      <c r="EL114" s="60"/>
      <c r="EM114" s="60"/>
      <c r="EN114" s="60"/>
      <c r="EO114" s="60"/>
      <c r="EP114" s="60"/>
      <c r="EQ114" s="60"/>
      <c r="ER114" s="60"/>
      <c r="ES114" s="60"/>
      <c r="ET114" s="60"/>
      <c r="EU114" s="60"/>
      <c r="EV114" s="60"/>
      <c r="EW114" s="60"/>
      <c r="EX114" s="60"/>
      <c r="EY114" s="60"/>
      <c r="EZ114" s="60"/>
      <c r="FA114" s="60"/>
      <c r="FB114" s="60"/>
      <c r="FC114" s="60"/>
      <c r="FD114" s="60"/>
      <c r="FE114" s="60"/>
      <c r="FF114" s="60"/>
      <c r="FG114" s="60"/>
      <c r="FH114" s="60"/>
      <c r="FI114" s="60"/>
      <c r="FJ114" s="60"/>
      <c r="FK114" s="60"/>
      <c r="FL114" s="60"/>
      <c r="FM114" s="60"/>
      <c r="FN114" s="60"/>
      <c r="FO114" s="60"/>
      <c r="FP114" s="60"/>
      <c r="FQ114" s="60"/>
      <c r="FR114" s="60"/>
      <c r="FS114" s="60"/>
      <c r="FT114" s="60"/>
      <c r="FU114" s="60"/>
      <c r="FV114" s="60"/>
      <c r="FW114" s="60"/>
      <c r="FX114" s="60"/>
      <c r="FY114" s="60"/>
      <c r="FZ114" s="60"/>
      <c r="GA114" s="60"/>
      <c r="GB114" s="60"/>
      <c r="GC114" s="60"/>
      <c r="GD114" s="60"/>
      <c r="GE114" s="60"/>
      <c r="GF114" s="60"/>
      <c r="GG114" s="60"/>
      <c r="GH114" s="60"/>
      <c r="GI114" s="60"/>
      <c r="GJ114" s="60"/>
      <c r="GK114" s="60"/>
      <c r="GL114" s="60"/>
      <c r="GM114" s="60"/>
      <c r="GN114" s="60"/>
      <c r="GO114" s="60"/>
      <c r="GP114" s="60"/>
      <c r="GQ114" s="60"/>
      <c r="GR114" s="60"/>
      <c r="GS114" s="60"/>
      <c r="GT114" s="60"/>
      <c r="GU114" s="60"/>
      <c r="GV114" s="60"/>
      <c r="GW114" s="60"/>
      <c r="GX114" s="60"/>
      <c r="GY114" s="60"/>
      <c r="GZ114" s="60"/>
      <c r="HA114" s="60"/>
      <c r="HB114" s="60"/>
      <c r="HC114" s="60"/>
      <c r="HD114" s="60"/>
      <c r="HE114" s="60"/>
      <c r="HF114" s="60"/>
      <c r="HG114" s="60"/>
      <c r="HH114" s="60"/>
      <c r="HI114" s="60"/>
      <c r="HJ114" s="60"/>
      <c r="HK114" s="60"/>
      <c r="HL114" s="60"/>
      <c r="HM114" s="60"/>
      <c r="HN114" s="60"/>
      <c r="HO114" s="60"/>
      <c r="HP114" s="60"/>
      <c r="HQ114" s="60"/>
      <c r="HR114" s="60"/>
      <c r="HS114" s="60"/>
      <c r="HT114" s="60"/>
      <c r="HU114" s="60"/>
      <c r="HV114" s="60"/>
      <c r="HW114" s="60"/>
      <c r="HX114" s="60"/>
      <c r="HY114" s="60"/>
      <c r="HZ114" s="60"/>
      <c r="IA114" s="60"/>
      <c r="IB114" s="60"/>
      <c r="IC114" s="60"/>
      <c r="ID114" s="60"/>
      <c r="IE114" s="60"/>
      <c r="IF114" s="60"/>
      <c r="IG114" s="60"/>
      <c r="IH114" s="60"/>
      <c r="II114" s="60"/>
      <c r="IJ114" s="60"/>
      <c r="IK114" s="60"/>
    </row>
    <row r="115" spans="1:245" s="314" customFormat="1" hidden="1">
      <c r="A115" s="315"/>
      <c r="B115" s="315"/>
      <c r="C115" s="316" t="s">
        <v>864</v>
      </c>
      <c r="D115" s="317"/>
      <c r="E115" s="317"/>
      <c r="F115" s="318"/>
      <c r="G115" s="318"/>
      <c r="H115" s="318"/>
      <c r="I115" s="319"/>
      <c r="J115" s="319"/>
      <c r="K115" s="319"/>
      <c r="L115" s="319"/>
      <c r="M115" s="319"/>
      <c r="N115" s="319"/>
      <c r="O115" s="319"/>
      <c r="P115" s="321"/>
      <c r="Q115" s="321"/>
      <c r="R115" s="321"/>
      <c r="S115" s="319"/>
      <c r="T115" s="319"/>
      <c r="U115" s="322"/>
      <c r="V115" s="323"/>
      <c r="W115" s="319"/>
      <c r="X115" s="321"/>
      <c r="Y115" s="319"/>
      <c r="Z115" s="320"/>
      <c r="AA115" s="319"/>
      <c r="AB115" s="324"/>
      <c r="AC115" s="319"/>
      <c r="AD115" s="319"/>
      <c r="AE115" s="317"/>
      <c r="AF115" s="325"/>
      <c r="AG115" s="325"/>
      <c r="AH115" s="325"/>
      <c r="AI115" s="325"/>
      <c r="AJ115" s="326"/>
      <c r="AK115" s="327"/>
      <c r="AL115" s="335"/>
      <c r="AM115" s="328"/>
      <c r="AN115" s="328"/>
      <c r="AO115" s="328"/>
      <c r="AP115" s="329" t="s">
        <v>1331</v>
      </c>
      <c r="AQ115" s="328"/>
      <c r="AR115" s="328"/>
      <c r="AS115" s="328"/>
      <c r="AT115" s="330"/>
      <c r="AU115" s="328"/>
      <c r="AV115" s="330"/>
      <c r="AW115" s="328"/>
      <c r="AX115" s="328"/>
      <c r="AY115" s="328"/>
      <c r="AZ115" s="330"/>
      <c r="BA115" s="328"/>
      <c r="BB115" s="330"/>
      <c r="BC115" s="328"/>
      <c r="BD115" s="328"/>
      <c r="BE115" s="328"/>
      <c r="BF115" s="331"/>
      <c r="BG115" s="332"/>
      <c r="BH115" s="332"/>
      <c r="BI115" s="333"/>
      <c r="BJ115" s="309"/>
      <c r="BK115" s="310"/>
      <c r="BL115" s="310"/>
      <c r="BM115" s="310"/>
      <c r="BN115" s="311" t="s">
        <v>385</v>
      </c>
      <c r="BO115" s="311" t="s">
        <v>385</v>
      </c>
      <c r="BP115" s="311" t="s">
        <v>385</v>
      </c>
      <c r="BQ115" s="313"/>
      <c r="BR115" s="313"/>
      <c r="BS115" s="313"/>
    </row>
    <row r="116" spans="1:245" ht="27" hidden="1">
      <c r="A116" s="204">
        <v>96</v>
      </c>
      <c r="B116" s="204">
        <f>B114+1</f>
        <v>95</v>
      </c>
      <c r="C116" s="107" t="s">
        <v>692</v>
      </c>
      <c r="D116" s="108" t="s">
        <v>75</v>
      </c>
      <c r="E116" s="108" t="s">
        <v>66</v>
      </c>
      <c r="F116" s="2">
        <v>56317000</v>
      </c>
      <c r="G116" s="2">
        <v>0</v>
      </c>
      <c r="H116" s="2">
        <f t="shared" ref="H116:H122" si="75">F116+G116</f>
        <v>56317000</v>
      </c>
      <c r="I116" s="3">
        <f t="shared" ref="I116:I122" si="76">ROUND(H116/1000000,1)</f>
        <v>56.3</v>
      </c>
      <c r="J116" s="3"/>
      <c r="K116" s="3"/>
      <c r="L116" s="3"/>
      <c r="M116" s="3"/>
      <c r="N116" s="3"/>
      <c r="O116" s="119">
        <f t="shared" ref="O116:O122" si="77">H116+SUM(J116:N116)</f>
        <v>56317000</v>
      </c>
      <c r="P116" s="3"/>
      <c r="Q116" s="142">
        <f t="shared" si="51"/>
        <v>56317000</v>
      </c>
      <c r="R116" s="142">
        <f t="shared" ref="R116:S122" si="78">ROUND(O116/1000000,1)</f>
        <v>56.3</v>
      </c>
      <c r="S116" s="77">
        <f t="shared" si="78"/>
        <v>0</v>
      </c>
      <c r="T116" s="109"/>
      <c r="U116" s="109"/>
      <c r="V116" s="109"/>
      <c r="W116" s="3">
        <v>68879000</v>
      </c>
      <c r="X116" s="3"/>
      <c r="Y116" s="77">
        <f t="shared" ref="Y116:Y122" si="79">X116-W116</f>
        <v>-68879000</v>
      </c>
      <c r="Z116" s="3">
        <f t="shared" ref="Z116:AA122" si="80">ROUND(W116/1000000,1)</f>
        <v>68.900000000000006</v>
      </c>
      <c r="AA116" s="77">
        <f t="shared" si="80"/>
        <v>0</v>
      </c>
      <c r="AB116" s="119">
        <f t="shared" si="49"/>
        <v>-68.900000000000006</v>
      </c>
      <c r="AC116" s="76"/>
      <c r="AD116" s="3">
        <f t="shared" ref="AD116:AD122" si="81">ROUND(AC116/1000000,1)</f>
        <v>0</v>
      </c>
      <c r="AE116" s="109"/>
      <c r="AF116" s="109"/>
      <c r="AG116" s="107"/>
      <c r="AH116" s="107" t="s">
        <v>841</v>
      </c>
      <c r="AI116" s="107" t="s">
        <v>612</v>
      </c>
      <c r="AJ116" s="1" t="s">
        <v>36</v>
      </c>
      <c r="AK116" s="113" t="s">
        <v>885</v>
      </c>
      <c r="AL116" s="106">
        <v>96</v>
      </c>
      <c r="AM116" s="132" t="s">
        <v>590</v>
      </c>
      <c r="AN116" s="129"/>
      <c r="AO116" s="130" t="s">
        <v>595</v>
      </c>
      <c r="AP116" s="180">
        <v>96</v>
      </c>
      <c r="AQ116" s="130" t="s">
        <v>589</v>
      </c>
      <c r="AR116" s="181"/>
      <c r="AS116" s="128" t="s">
        <v>590</v>
      </c>
      <c r="AT116" s="175"/>
      <c r="AU116" s="130" t="s">
        <v>595</v>
      </c>
      <c r="AV116" s="180"/>
      <c r="AW116" s="130" t="s">
        <v>589</v>
      </c>
      <c r="AX116" s="181"/>
      <c r="AY116" s="128" t="s">
        <v>590</v>
      </c>
      <c r="AZ116" s="175"/>
      <c r="BA116" s="130" t="s">
        <v>595</v>
      </c>
      <c r="BB116" s="180"/>
      <c r="BC116" s="130" t="s">
        <v>595</v>
      </c>
      <c r="BD116" s="181"/>
      <c r="BE116" s="131"/>
      <c r="BF116" s="1" t="s">
        <v>839</v>
      </c>
      <c r="BG116" s="4" t="s">
        <v>18</v>
      </c>
      <c r="BH116" s="4"/>
      <c r="BI116" s="114"/>
      <c r="BJ116" s="71"/>
      <c r="BK116" s="31"/>
      <c r="BL116" s="31"/>
      <c r="BM116" s="31"/>
      <c r="BN116" s="115" t="s">
        <v>385</v>
      </c>
      <c r="BO116" s="115" t="s">
        <v>385</v>
      </c>
      <c r="BP116" s="115" t="s">
        <v>385</v>
      </c>
      <c r="BQ116" s="63"/>
      <c r="BR116" s="60"/>
      <c r="BS116" s="60"/>
      <c r="BT116" s="60"/>
      <c r="BU116" s="60"/>
      <c r="BV116" s="60"/>
      <c r="BW116" s="60"/>
      <c r="BX116" s="60"/>
      <c r="BY116" s="60"/>
      <c r="BZ116" s="60"/>
      <c r="CA116" s="60"/>
      <c r="CB116" s="60"/>
      <c r="CC116" s="60"/>
      <c r="CD116" s="60"/>
      <c r="CE116" s="60"/>
      <c r="CF116" s="60"/>
      <c r="CG116" s="60"/>
      <c r="CH116" s="60"/>
      <c r="CI116" s="60"/>
      <c r="CJ116" s="60"/>
      <c r="CK116" s="60"/>
      <c r="CL116" s="60"/>
      <c r="CM116" s="60"/>
      <c r="CN116" s="60"/>
      <c r="CO116" s="60"/>
      <c r="CP116" s="60"/>
      <c r="CQ116" s="60"/>
      <c r="CR116" s="60"/>
      <c r="CS116" s="60"/>
      <c r="CT116" s="60"/>
      <c r="CU116" s="60"/>
      <c r="CV116" s="60"/>
      <c r="CW116" s="60"/>
      <c r="CX116" s="60"/>
      <c r="CY116" s="60"/>
      <c r="CZ116" s="60"/>
      <c r="DA116" s="60"/>
      <c r="DB116" s="60"/>
      <c r="DC116" s="60"/>
      <c r="DD116" s="60"/>
      <c r="DE116" s="60"/>
      <c r="DF116" s="60"/>
      <c r="DG116" s="60"/>
      <c r="DH116" s="60"/>
      <c r="DI116" s="60"/>
      <c r="DJ116" s="60"/>
      <c r="DK116" s="60"/>
      <c r="DL116" s="60"/>
      <c r="DM116" s="60"/>
      <c r="DN116" s="60"/>
      <c r="DO116" s="60"/>
      <c r="DP116" s="60"/>
      <c r="DQ116" s="60"/>
      <c r="DR116" s="60"/>
      <c r="DS116" s="60"/>
      <c r="DT116" s="60"/>
      <c r="DU116" s="60"/>
      <c r="DV116" s="60"/>
      <c r="DW116" s="60"/>
      <c r="DX116" s="60"/>
      <c r="DY116" s="60"/>
      <c r="DZ116" s="60"/>
      <c r="EA116" s="60"/>
      <c r="EB116" s="60"/>
      <c r="EC116" s="60"/>
      <c r="ED116" s="60"/>
      <c r="EE116" s="60"/>
      <c r="EF116" s="60"/>
      <c r="EG116" s="60"/>
      <c r="EH116" s="60"/>
      <c r="EI116" s="60"/>
      <c r="EJ116" s="60"/>
      <c r="EK116" s="60"/>
      <c r="EL116" s="60"/>
      <c r="EM116" s="60"/>
      <c r="EN116" s="60"/>
      <c r="EO116" s="60"/>
      <c r="EP116" s="60"/>
      <c r="EQ116" s="60"/>
      <c r="ER116" s="60"/>
      <c r="ES116" s="60"/>
      <c r="ET116" s="60"/>
      <c r="EU116" s="60"/>
      <c r="EV116" s="60"/>
      <c r="EW116" s="60"/>
      <c r="EX116" s="60"/>
      <c r="EY116" s="60"/>
      <c r="EZ116" s="60"/>
      <c r="FA116" s="60"/>
      <c r="FB116" s="60"/>
      <c r="FC116" s="60"/>
      <c r="FD116" s="60"/>
      <c r="FE116" s="60"/>
      <c r="FF116" s="60"/>
      <c r="FG116" s="60"/>
      <c r="FH116" s="60"/>
      <c r="FI116" s="60"/>
      <c r="FJ116" s="60"/>
      <c r="FK116" s="60"/>
      <c r="FL116" s="60"/>
      <c r="FM116" s="60"/>
      <c r="FN116" s="60"/>
      <c r="FO116" s="60"/>
      <c r="FP116" s="60"/>
      <c r="FQ116" s="60"/>
      <c r="FR116" s="60"/>
      <c r="FS116" s="60"/>
      <c r="FT116" s="60"/>
      <c r="FU116" s="60"/>
      <c r="FV116" s="60"/>
      <c r="FW116" s="60"/>
      <c r="FX116" s="60"/>
      <c r="FY116" s="60"/>
      <c r="FZ116" s="60"/>
      <c r="GA116" s="60"/>
      <c r="GB116" s="60"/>
      <c r="GC116" s="60"/>
      <c r="GD116" s="60"/>
      <c r="GE116" s="60"/>
      <c r="GF116" s="60"/>
      <c r="GG116" s="60"/>
      <c r="GH116" s="60"/>
      <c r="GI116" s="60"/>
      <c r="GJ116" s="60"/>
      <c r="GK116" s="60"/>
      <c r="GL116" s="60"/>
      <c r="GM116" s="60"/>
      <c r="GN116" s="60"/>
      <c r="GO116" s="60"/>
      <c r="GP116" s="60"/>
      <c r="GQ116" s="60"/>
      <c r="GR116" s="60"/>
      <c r="GS116" s="60"/>
      <c r="GT116" s="60"/>
      <c r="GU116" s="60"/>
      <c r="GV116" s="60"/>
      <c r="GW116" s="60"/>
      <c r="GX116" s="60"/>
      <c r="GY116" s="60"/>
      <c r="GZ116" s="60"/>
      <c r="HA116" s="60"/>
      <c r="HB116" s="60"/>
      <c r="HC116" s="60"/>
      <c r="HD116" s="60"/>
      <c r="HE116" s="60"/>
      <c r="HF116" s="60"/>
      <c r="HG116" s="60"/>
      <c r="HH116" s="60"/>
      <c r="HI116" s="60"/>
      <c r="HJ116" s="60"/>
      <c r="HK116" s="60"/>
      <c r="HL116" s="60"/>
      <c r="HM116" s="60"/>
      <c r="HN116" s="60"/>
      <c r="HO116" s="60"/>
      <c r="HP116" s="60"/>
      <c r="HQ116" s="60"/>
      <c r="HR116" s="60"/>
      <c r="HS116" s="60"/>
      <c r="HT116" s="60"/>
      <c r="HU116" s="60"/>
      <c r="HV116" s="60"/>
      <c r="HW116" s="60"/>
      <c r="HX116" s="60"/>
      <c r="HY116" s="60"/>
      <c r="HZ116" s="60"/>
      <c r="IA116" s="60"/>
      <c r="IB116" s="60"/>
      <c r="IC116" s="60"/>
      <c r="ID116" s="60"/>
      <c r="IE116" s="60"/>
      <c r="IF116" s="60"/>
      <c r="IG116" s="60"/>
      <c r="IH116" s="60"/>
      <c r="II116" s="60"/>
      <c r="IJ116" s="60"/>
      <c r="IK116" s="60"/>
    </row>
    <row r="117" spans="1:245" ht="27" hidden="1">
      <c r="A117" s="204">
        <v>97</v>
      </c>
      <c r="B117" s="204">
        <f t="shared" ref="B117:B122" si="82">B116+1</f>
        <v>96</v>
      </c>
      <c r="C117" s="107" t="s">
        <v>455</v>
      </c>
      <c r="D117" s="108" t="s">
        <v>75</v>
      </c>
      <c r="E117" s="108" t="s">
        <v>66</v>
      </c>
      <c r="F117" s="2">
        <v>25196000</v>
      </c>
      <c r="G117" s="2">
        <v>0</v>
      </c>
      <c r="H117" s="2">
        <f>F117+G117</f>
        <v>25196000</v>
      </c>
      <c r="I117" s="3">
        <f>ROUND(H117/1000000,1)</f>
        <v>25.2</v>
      </c>
      <c r="J117" s="3"/>
      <c r="K117" s="3"/>
      <c r="L117" s="3"/>
      <c r="M117" s="3"/>
      <c r="N117" s="3"/>
      <c r="O117" s="119">
        <f>H117+SUM(J117:N117)</f>
        <v>25196000</v>
      </c>
      <c r="P117" s="3"/>
      <c r="Q117" s="142">
        <f>O117-P117</f>
        <v>25196000</v>
      </c>
      <c r="R117" s="142">
        <f>ROUND(O117/1000000,1)</f>
        <v>25.2</v>
      </c>
      <c r="S117" s="77">
        <f>ROUND(P117/1000000,1)</f>
        <v>0</v>
      </c>
      <c r="T117" s="109"/>
      <c r="U117" s="109"/>
      <c r="V117" s="109"/>
      <c r="W117" s="3">
        <v>25759000</v>
      </c>
      <c r="X117" s="3"/>
      <c r="Y117" s="77">
        <f>X117-W117</f>
        <v>-25759000</v>
      </c>
      <c r="Z117" s="3">
        <f>ROUND(W117/1000000,1)</f>
        <v>25.8</v>
      </c>
      <c r="AA117" s="77">
        <f>ROUND(X117/1000000,1)</f>
        <v>0</v>
      </c>
      <c r="AB117" s="119">
        <f>AA117-Z117</f>
        <v>-25.8</v>
      </c>
      <c r="AC117" s="76"/>
      <c r="AD117" s="3">
        <f t="shared" si="81"/>
        <v>0</v>
      </c>
      <c r="AE117" s="109"/>
      <c r="AF117" s="109"/>
      <c r="AG117" s="107"/>
      <c r="AH117" s="107" t="s">
        <v>841</v>
      </c>
      <c r="AI117" s="107" t="s">
        <v>1088</v>
      </c>
      <c r="AJ117" s="1" t="s">
        <v>36</v>
      </c>
      <c r="AK117" s="113" t="s">
        <v>885</v>
      </c>
      <c r="AL117" s="106">
        <v>97</v>
      </c>
      <c r="AM117" s="132" t="s">
        <v>590</v>
      </c>
      <c r="AN117" s="129"/>
      <c r="AO117" s="130" t="s">
        <v>595</v>
      </c>
      <c r="AP117" s="180">
        <v>97</v>
      </c>
      <c r="AQ117" s="130" t="s">
        <v>589</v>
      </c>
      <c r="AR117" s="181"/>
      <c r="AS117" s="128" t="s">
        <v>590</v>
      </c>
      <c r="AT117" s="175"/>
      <c r="AU117" s="130" t="s">
        <v>595</v>
      </c>
      <c r="AV117" s="180"/>
      <c r="AW117" s="130" t="s">
        <v>589</v>
      </c>
      <c r="AX117" s="181"/>
      <c r="AY117" s="128" t="s">
        <v>590</v>
      </c>
      <c r="AZ117" s="175"/>
      <c r="BA117" s="130" t="s">
        <v>595</v>
      </c>
      <c r="BB117" s="180"/>
      <c r="BC117" s="130" t="s">
        <v>595</v>
      </c>
      <c r="BD117" s="181"/>
      <c r="BE117" s="131"/>
      <c r="BF117" s="1" t="s">
        <v>84</v>
      </c>
      <c r="BG117" s="4" t="s">
        <v>18</v>
      </c>
      <c r="BH117" s="4"/>
      <c r="BI117" s="114"/>
      <c r="BJ117" s="71"/>
      <c r="BK117" s="31"/>
      <c r="BL117" s="31"/>
      <c r="BM117" s="31"/>
      <c r="BN117" s="115" t="s">
        <v>385</v>
      </c>
      <c r="BO117" s="115" t="s">
        <v>385</v>
      </c>
      <c r="BP117" s="115" t="s">
        <v>385</v>
      </c>
      <c r="BQ117" s="63"/>
      <c r="BR117" s="60"/>
      <c r="BS117" s="60"/>
      <c r="BT117" s="60"/>
      <c r="BU117" s="60"/>
      <c r="BV117" s="60"/>
      <c r="BW117" s="60"/>
      <c r="BX117" s="60"/>
      <c r="BY117" s="60"/>
      <c r="BZ117" s="60"/>
      <c r="CA117" s="60"/>
      <c r="CB117" s="60"/>
      <c r="CC117" s="60"/>
      <c r="CD117" s="60"/>
      <c r="CE117" s="60"/>
      <c r="CF117" s="60"/>
      <c r="CG117" s="60"/>
      <c r="CH117" s="60"/>
      <c r="CI117" s="60"/>
      <c r="CJ117" s="60"/>
      <c r="CK117" s="60"/>
      <c r="CL117" s="60"/>
      <c r="CM117" s="60"/>
      <c r="CN117" s="60"/>
      <c r="CO117" s="60"/>
      <c r="CP117" s="60"/>
      <c r="CQ117" s="60"/>
      <c r="CR117" s="60"/>
      <c r="CS117" s="60"/>
      <c r="CT117" s="60"/>
      <c r="CU117" s="60"/>
      <c r="CV117" s="60"/>
      <c r="CW117" s="60"/>
      <c r="CX117" s="60"/>
      <c r="CY117" s="60"/>
      <c r="CZ117" s="60"/>
      <c r="DA117" s="60"/>
      <c r="DB117" s="60"/>
      <c r="DC117" s="60"/>
      <c r="DD117" s="60"/>
      <c r="DE117" s="60"/>
      <c r="DF117" s="60"/>
      <c r="DG117" s="60"/>
      <c r="DH117" s="60"/>
      <c r="DI117" s="60"/>
      <c r="DJ117" s="60"/>
      <c r="DK117" s="60"/>
      <c r="DL117" s="60"/>
      <c r="DM117" s="60"/>
      <c r="DN117" s="60"/>
      <c r="DO117" s="60"/>
      <c r="DP117" s="60"/>
      <c r="DQ117" s="60"/>
      <c r="DR117" s="60"/>
      <c r="DS117" s="60"/>
      <c r="DT117" s="60"/>
      <c r="DU117" s="60"/>
      <c r="DV117" s="60"/>
      <c r="DW117" s="60"/>
      <c r="DX117" s="60"/>
      <c r="DY117" s="60"/>
      <c r="DZ117" s="60"/>
      <c r="EA117" s="60"/>
      <c r="EB117" s="60"/>
      <c r="EC117" s="60"/>
      <c r="ED117" s="60"/>
      <c r="EE117" s="60"/>
      <c r="EF117" s="60"/>
      <c r="EG117" s="60"/>
      <c r="EH117" s="60"/>
      <c r="EI117" s="60"/>
      <c r="EJ117" s="60"/>
      <c r="EK117" s="60"/>
      <c r="EL117" s="60"/>
      <c r="EM117" s="60"/>
      <c r="EN117" s="60"/>
      <c r="EO117" s="60"/>
      <c r="EP117" s="60"/>
      <c r="EQ117" s="60"/>
      <c r="ER117" s="60"/>
      <c r="ES117" s="60"/>
      <c r="ET117" s="60"/>
      <c r="EU117" s="60"/>
      <c r="EV117" s="60"/>
      <c r="EW117" s="60"/>
      <c r="EX117" s="60"/>
      <c r="EY117" s="60"/>
      <c r="EZ117" s="60"/>
      <c r="FA117" s="60"/>
      <c r="FB117" s="60"/>
      <c r="FC117" s="60"/>
      <c r="FD117" s="60"/>
      <c r="FE117" s="60"/>
      <c r="FF117" s="60"/>
      <c r="FG117" s="60"/>
      <c r="FH117" s="60"/>
      <c r="FI117" s="60"/>
      <c r="FJ117" s="60"/>
      <c r="FK117" s="60"/>
      <c r="FL117" s="60"/>
      <c r="FM117" s="60"/>
      <c r="FN117" s="60"/>
      <c r="FO117" s="60"/>
      <c r="FP117" s="60"/>
      <c r="FQ117" s="60"/>
      <c r="FR117" s="60"/>
      <c r="FS117" s="60"/>
      <c r="FT117" s="60"/>
      <c r="FU117" s="60"/>
      <c r="FV117" s="60"/>
      <c r="FW117" s="60"/>
      <c r="FX117" s="60"/>
      <c r="FY117" s="60"/>
      <c r="FZ117" s="60"/>
      <c r="GA117" s="60"/>
      <c r="GB117" s="60"/>
      <c r="GC117" s="60"/>
      <c r="GD117" s="60"/>
      <c r="GE117" s="60"/>
      <c r="GF117" s="60"/>
      <c r="GG117" s="60"/>
      <c r="GH117" s="60"/>
      <c r="GI117" s="60"/>
      <c r="GJ117" s="60"/>
      <c r="GK117" s="60"/>
      <c r="GL117" s="60"/>
      <c r="GM117" s="60"/>
      <c r="GN117" s="60"/>
      <c r="GO117" s="60"/>
      <c r="GP117" s="60"/>
      <c r="GQ117" s="60"/>
      <c r="GR117" s="60"/>
      <c r="GS117" s="60"/>
      <c r="GT117" s="60"/>
      <c r="GU117" s="60"/>
      <c r="GV117" s="60"/>
      <c r="GW117" s="60"/>
      <c r="GX117" s="60"/>
      <c r="GY117" s="60"/>
      <c r="GZ117" s="60"/>
      <c r="HA117" s="60"/>
      <c r="HB117" s="60"/>
      <c r="HC117" s="60"/>
      <c r="HD117" s="60"/>
      <c r="HE117" s="60"/>
      <c r="HF117" s="60"/>
      <c r="HG117" s="60"/>
      <c r="HH117" s="60"/>
      <c r="HI117" s="60"/>
      <c r="HJ117" s="60"/>
      <c r="HK117" s="60"/>
      <c r="HL117" s="60"/>
      <c r="HM117" s="60"/>
      <c r="HN117" s="60"/>
      <c r="HO117" s="60"/>
      <c r="HP117" s="60"/>
      <c r="HQ117" s="60"/>
      <c r="HR117" s="60"/>
      <c r="HS117" s="60"/>
      <c r="HT117" s="60"/>
      <c r="HU117" s="60"/>
      <c r="HV117" s="60"/>
      <c r="HW117" s="60"/>
      <c r="HX117" s="60"/>
      <c r="HY117" s="60"/>
      <c r="HZ117" s="60"/>
      <c r="IA117" s="60"/>
      <c r="IB117" s="60"/>
      <c r="IC117" s="60"/>
      <c r="ID117" s="60"/>
      <c r="IE117" s="60"/>
      <c r="IF117" s="60"/>
      <c r="IG117" s="60"/>
      <c r="IH117" s="60"/>
      <c r="II117" s="60"/>
      <c r="IJ117" s="60"/>
      <c r="IK117" s="60"/>
    </row>
    <row r="118" spans="1:245" ht="27" hidden="1">
      <c r="A118" s="204">
        <v>98</v>
      </c>
      <c r="B118" s="204">
        <f t="shared" si="82"/>
        <v>97</v>
      </c>
      <c r="C118" s="107" t="s">
        <v>115</v>
      </c>
      <c r="D118" s="108" t="s">
        <v>75</v>
      </c>
      <c r="E118" s="108" t="s">
        <v>66</v>
      </c>
      <c r="F118" s="2">
        <v>13583000</v>
      </c>
      <c r="G118" s="2">
        <v>0</v>
      </c>
      <c r="H118" s="2">
        <f t="shared" si="75"/>
        <v>13583000</v>
      </c>
      <c r="I118" s="3">
        <f t="shared" si="76"/>
        <v>13.6</v>
      </c>
      <c r="J118" s="3"/>
      <c r="K118" s="3"/>
      <c r="L118" s="3"/>
      <c r="M118" s="3"/>
      <c r="N118" s="3"/>
      <c r="O118" s="119">
        <f t="shared" si="77"/>
        <v>13583000</v>
      </c>
      <c r="P118" s="3"/>
      <c r="Q118" s="142">
        <f t="shared" si="51"/>
        <v>13583000</v>
      </c>
      <c r="R118" s="142">
        <f t="shared" si="78"/>
        <v>13.6</v>
      </c>
      <c r="S118" s="77">
        <f t="shared" si="78"/>
        <v>0</v>
      </c>
      <c r="T118" s="109"/>
      <c r="U118" s="109"/>
      <c r="V118" s="109"/>
      <c r="W118" s="3">
        <v>12923000</v>
      </c>
      <c r="X118" s="3"/>
      <c r="Y118" s="77">
        <f t="shared" si="79"/>
        <v>-12923000</v>
      </c>
      <c r="Z118" s="3">
        <f t="shared" si="80"/>
        <v>12.9</v>
      </c>
      <c r="AA118" s="77">
        <f t="shared" si="80"/>
        <v>0</v>
      </c>
      <c r="AB118" s="119">
        <f t="shared" si="49"/>
        <v>-12.9</v>
      </c>
      <c r="AC118" s="76"/>
      <c r="AD118" s="3">
        <f t="shared" si="81"/>
        <v>0</v>
      </c>
      <c r="AE118" s="109"/>
      <c r="AF118" s="109"/>
      <c r="AG118" s="107"/>
      <c r="AH118" s="107" t="s">
        <v>841</v>
      </c>
      <c r="AI118" s="107" t="s">
        <v>612</v>
      </c>
      <c r="AJ118" s="1" t="s">
        <v>36</v>
      </c>
      <c r="AK118" s="113" t="s">
        <v>885</v>
      </c>
      <c r="AL118" s="106">
        <v>98</v>
      </c>
      <c r="AM118" s="132" t="s">
        <v>590</v>
      </c>
      <c r="AN118" s="129"/>
      <c r="AO118" s="130" t="s">
        <v>595</v>
      </c>
      <c r="AP118" s="180">
        <v>98</v>
      </c>
      <c r="AQ118" s="130" t="s">
        <v>589</v>
      </c>
      <c r="AR118" s="181"/>
      <c r="AS118" s="128" t="s">
        <v>590</v>
      </c>
      <c r="AT118" s="175"/>
      <c r="AU118" s="130" t="s">
        <v>595</v>
      </c>
      <c r="AV118" s="180"/>
      <c r="AW118" s="130" t="s">
        <v>589</v>
      </c>
      <c r="AX118" s="181"/>
      <c r="AY118" s="128" t="s">
        <v>590</v>
      </c>
      <c r="AZ118" s="175"/>
      <c r="BA118" s="130" t="s">
        <v>595</v>
      </c>
      <c r="BB118" s="180"/>
      <c r="BC118" s="130" t="s">
        <v>595</v>
      </c>
      <c r="BD118" s="181"/>
      <c r="BE118" s="131"/>
      <c r="BF118" s="1" t="s">
        <v>84</v>
      </c>
      <c r="BG118" s="4" t="s">
        <v>15</v>
      </c>
      <c r="BH118" s="4"/>
      <c r="BI118" s="114"/>
      <c r="BJ118" s="71"/>
      <c r="BK118" s="31"/>
      <c r="BL118" s="31"/>
      <c r="BM118" s="31"/>
      <c r="BN118" s="115" t="s">
        <v>385</v>
      </c>
      <c r="BO118" s="115" t="s">
        <v>385</v>
      </c>
      <c r="BP118" s="115" t="s">
        <v>385</v>
      </c>
      <c r="BQ118" s="63"/>
      <c r="BR118" s="60"/>
      <c r="BS118" s="60"/>
      <c r="BT118" s="60"/>
      <c r="BU118" s="60"/>
      <c r="BV118" s="60"/>
      <c r="BW118" s="60"/>
      <c r="BX118" s="60"/>
      <c r="BY118" s="60"/>
      <c r="BZ118" s="60"/>
      <c r="CA118" s="60"/>
      <c r="CB118" s="60"/>
      <c r="CC118" s="60"/>
      <c r="CD118" s="60"/>
      <c r="CE118" s="60"/>
      <c r="CF118" s="60"/>
      <c r="CG118" s="60"/>
      <c r="CH118" s="60"/>
      <c r="CI118" s="60"/>
      <c r="CJ118" s="60"/>
      <c r="CK118" s="60"/>
      <c r="CL118" s="60"/>
      <c r="CM118" s="60"/>
      <c r="CN118" s="60"/>
      <c r="CO118" s="60"/>
      <c r="CP118" s="60"/>
      <c r="CQ118" s="60"/>
      <c r="CR118" s="60"/>
      <c r="CS118" s="60"/>
      <c r="CT118" s="60"/>
      <c r="CU118" s="60"/>
      <c r="CV118" s="60"/>
      <c r="CW118" s="60"/>
      <c r="CX118" s="60"/>
      <c r="CY118" s="60"/>
      <c r="CZ118" s="60"/>
      <c r="DA118" s="60"/>
      <c r="DB118" s="60"/>
      <c r="DC118" s="60"/>
      <c r="DD118" s="60"/>
      <c r="DE118" s="60"/>
      <c r="DF118" s="60"/>
      <c r="DG118" s="60"/>
      <c r="DH118" s="60"/>
      <c r="DI118" s="60"/>
      <c r="DJ118" s="60"/>
      <c r="DK118" s="60"/>
      <c r="DL118" s="60"/>
      <c r="DM118" s="60"/>
      <c r="DN118" s="60"/>
      <c r="DO118" s="60"/>
      <c r="DP118" s="60"/>
      <c r="DQ118" s="60"/>
      <c r="DR118" s="60"/>
      <c r="DS118" s="60"/>
      <c r="DT118" s="60"/>
      <c r="DU118" s="60"/>
      <c r="DV118" s="60"/>
      <c r="DW118" s="60"/>
      <c r="DX118" s="60"/>
      <c r="DY118" s="60"/>
      <c r="DZ118" s="60"/>
      <c r="EA118" s="60"/>
      <c r="EB118" s="60"/>
      <c r="EC118" s="60"/>
      <c r="ED118" s="60"/>
      <c r="EE118" s="60"/>
      <c r="EF118" s="60"/>
      <c r="EG118" s="60"/>
      <c r="EH118" s="60"/>
      <c r="EI118" s="60"/>
      <c r="EJ118" s="60"/>
      <c r="EK118" s="60"/>
      <c r="EL118" s="60"/>
      <c r="EM118" s="60"/>
      <c r="EN118" s="60"/>
      <c r="EO118" s="60"/>
      <c r="EP118" s="60"/>
      <c r="EQ118" s="60"/>
      <c r="ER118" s="60"/>
      <c r="ES118" s="60"/>
      <c r="ET118" s="60"/>
      <c r="EU118" s="60"/>
      <c r="EV118" s="60"/>
      <c r="EW118" s="60"/>
      <c r="EX118" s="60"/>
      <c r="EY118" s="60"/>
      <c r="EZ118" s="60"/>
      <c r="FA118" s="60"/>
      <c r="FB118" s="60"/>
      <c r="FC118" s="60"/>
      <c r="FD118" s="60"/>
      <c r="FE118" s="60"/>
      <c r="FF118" s="60"/>
      <c r="FG118" s="60"/>
      <c r="FH118" s="60"/>
      <c r="FI118" s="60"/>
      <c r="FJ118" s="60"/>
      <c r="FK118" s="60"/>
      <c r="FL118" s="60"/>
      <c r="FM118" s="60"/>
      <c r="FN118" s="60"/>
      <c r="FO118" s="60"/>
      <c r="FP118" s="60"/>
      <c r="FQ118" s="60"/>
      <c r="FR118" s="60"/>
      <c r="FS118" s="60"/>
      <c r="FT118" s="60"/>
      <c r="FU118" s="60"/>
      <c r="FV118" s="60"/>
      <c r="FW118" s="60"/>
      <c r="FX118" s="60"/>
      <c r="FY118" s="60"/>
      <c r="FZ118" s="60"/>
      <c r="GA118" s="60"/>
      <c r="GB118" s="60"/>
      <c r="GC118" s="60"/>
      <c r="GD118" s="60"/>
      <c r="GE118" s="60"/>
      <c r="GF118" s="60"/>
      <c r="GG118" s="60"/>
      <c r="GH118" s="60"/>
      <c r="GI118" s="60"/>
      <c r="GJ118" s="60"/>
      <c r="GK118" s="60"/>
      <c r="GL118" s="60"/>
      <c r="GM118" s="60"/>
      <c r="GN118" s="60"/>
      <c r="GO118" s="60"/>
      <c r="GP118" s="60"/>
      <c r="GQ118" s="60"/>
      <c r="GR118" s="60"/>
      <c r="GS118" s="60"/>
      <c r="GT118" s="60"/>
      <c r="GU118" s="60"/>
      <c r="GV118" s="60"/>
      <c r="GW118" s="60"/>
      <c r="GX118" s="60"/>
      <c r="GY118" s="60"/>
      <c r="GZ118" s="60"/>
      <c r="HA118" s="60"/>
      <c r="HB118" s="60"/>
      <c r="HC118" s="60"/>
      <c r="HD118" s="60"/>
      <c r="HE118" s="60"/>
      <c r="HF118" s="60"/>
      <c r="HG118" s="60"/>
      <c r="HH118" s="60"/>
      <c r="HI118" s="60"/>
      <c r="HJ118" s="60"/>
      <c r="HK118" s="60"/>
      <c r="HL118" s="60"/>
      <c r="HM118" s="60"/>
      <c r="HN118" s="60"/>
      <c r="HO118" s="60"/>
      <c r="HP118" s="60"/>
      <c r="HQ118" s="60"/>
      <c r="HR118" s="60"/>
      <c r="HS118" s="60"/>
      <c r="HT118" s="60"/>
      <c r="HU118" s="60"/>
      <c r="HV118" s="60"/>
      <c r="HW118" s="60"/>
      <c r="HX118" s="60"/>
      <c r="HY118" s="60"/>
      <c r="HZ118" s="60"/>
      <c r="IA118" s="60"/>
      <c r="IB118" s="60"/>
      <c r="IC118" s="60"/>
      <c r="ID118" s="60"/>
      <c r="IE118" s="60"/>
      <c r="IF118" s="60"/>
      <c r="IG118" s="60"/>
      <c r="IH118" s="60"/>
      <c r="II118" s="60"/>
      <c r="IJ118" s="60"/>
      <c r="IK118" s="60"/>
    </row>
    <row r="119" spans="1:245" ht="45">
      <c r="A119" s="204">
        <v>99</v>
      </c>
      <c r="B119" s="204">
        <f t="shared" si="82"/>
        <v>98</v>
      </c>
      <c r="C119" s="107" t="s">
        <v>1111</v>
      </c>
      <c r="D119" s="108" t="s">
        <v>116</v>
      </c>
      <c r="E119" s="108" t="s">
        <v>66</v>
      </c>
      <c r="F119" s="148">
        <v>161007774000</v>
      </c>
      <c r="G119" s="148">
        <v>62615116000</v>
      </c>
      <c r="H119" s="2">
        <f t="shared" si="75"/>
        <v>223622890000</v>
      </c>
      <c r="I119" s="3">
        <f t="shared" si="76"/>
        <v>223622.9</v>
      </c>
      <c r="J119" s="29">
        <v>141733120000</v>
      </c>
      <c r="K119" s="29"/>
      <c r="L119" s="29"/>
      <c r="M119" s="29"/>
      <c r="N119" s="29"/>
      <c r="O119" s="174">
        <f t="shared" si="77"/>
        <v>365356010000</v>
      </c>
      <c r="P119" s="3"/>
      <c r="Q119" s="142">
        <f t="shared" si="51"/>
        <v>365356010000</v>
      </c>
      <c r="R119" s="142">
        <f t="shared" si="78"/>
        <v>365356</v>
      </c>
      <c r="S119" s="77">
        <f t="shared" si="78"/>
        <v>0</v>
      </c>
      <c r="T119" s="109"/>
      <c r="U119" s="109"/>
      <c r="V119" s="109"/>
      <c r="W119" s="29">
        <v>116670060000</v>
      </c>
      <c r="X119" s="76"/>
      <c r="Y119" s="77">
        <f t="shared" si="79"/>
        <v>-116670060000</v>
      </c>
      <c r="Z119" s="3">
        <f t="shared" si="80"/>
        <v>116670.1</v>
      </c>
      <c r="AA119" s="77">
        <f t="shared" si="80"/>
        <v>0</v>
      </c>
      <c r="AB119" s="119">
        <f t="shared" si="49"/>
        <v>-116670.1</v>
      </c>
      <c r="AC119" s="76"/>
      <c r="AD119" s="3">
        <f t="shared" si="81"/>
        <v>0</v>
      </c>
      <c r="AE119" s="109"/>
      <c r="AF119" s="109"/>
      <c r="AG119" s="107"/>
      <c r="AH119" s="107" t="s">
        <v>841</v>
      </c>
      <c r="AI119" s="107" t="s">
        <v>613</v>
      </c>
      <c r="AJ119" s="1" t="s">
        <v>36</v>
      </c>
      <c r="AK119" s="113" t="s">
        <v>1374</v>
      </c>
      <c r="AL119" s="106">
        <v>99</v>
      </c>
      <c r="AM119" s="132" t="s">
        <v>590</v>
      </c>
      <c r="AN119" s="129"/>
      <c r="AO119" s="130" t="s">
        <v>595</v>
      </c>
      <c r="AP119" s="180">
        <v>99</v>
      </c>
      <c r="AQ119" s="130" t="s">
        <v>589</v>
      </c>
      <c r="AR119" s="181"/>
      <c r="AS119" s="128" t="s">
        <v>590</v>
      </c>
      <c r="AT119" s="175"/>
      <c r="AU119" s="130" t="s">
        <v>595</v>
      </c>
      <c r="AV119" s="180"/>
      <c r="AW119" s="130" t="s">
        <v>589</v>
      </c>
      <c r="AX119" s="181"/>
      <c r="AY119" s="128" t="s">
        <v>590</v>
      </c>
      <c r="AZ119" s="175"/>
      <c r="BA119" s="130" t="s">
        <v>595</v>
      </c>
      <c r="BB119" s="180"/>
      <c r="BC119" s="130" t="s">
        <v>595</v>
      </c>
      <c r="BD119" s="181"/>
      <c r="BE119" s="131"/>
      <c r="BF119" s="1" t="s">
        <v>1326</v>
      </c>
      <c r="BG119" s="4"/>
      <c r="BH119" s="4" t="s">
        <v>18</v>
      </c>
      <c r="BI119" s="114"/>
      <c r="BJ119" s="31"/>
      <c r="BK119" s="33" t="s">
        <v>1549</v>
      </c>
      <c r="BL119" s="33" t="s">
        <v>1431</v>
      </c>
      <c r="BM119" s="33" t="s">
        <v>1107</v>
      </c>
      <c r="BN119" s="120" t="s">
        <v>386</v>
      </c>
      <c r="BO119" s="120" t="s">
        <v>386</v>
      </c>
      <c r="BP119" s="115" t="s">
        <v>514</v>
      </c>
      <c r="BQ119" s="63"/>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60"/>
      <c r="CS119" s="60"/>
      <c r="CT119" s="60"/>
      <c r="CU119" s="60"/>
      <c r="CV119" s="60"/>
      <c r="CW119" s="60"/>
      <c r="CX119" s="60"/>
      <c r="CY119" s="60"/>
      <c r="CZ119" s="60"/>
      <c r="DA119" s="60"/>
      <c r="DB119" s="60"/>
      <c r="DC119" s="60"/>
      <c r="DD119" s="60"/>
      <c r="DE119" s="60"/>
      <c r="DF119" s="60"/>
      <c r="DG119" s="60"/>
      <c r="DH119" s="60"/>
      <c r="DI119" s="60"/>
      <c r="DJ119" s="60"/>
      <c r="DK119" s="60"/>
      <c r="DL119" s="60"/>
      <c r="DM119" s="60"/>
      <c r="DN119" s="60"/>
      <c r="DO119" s="60"/>
      <c r="DP119" s="60"/>
      <c r="DQ119" s="60"/>
      <c r="DR119" s="60"/>
      <c r="DS119" s="60"/>
      <c r="DT119" s="60"/>
      <c r="DU119" s="60"/>
      <c r="DV119" s="60"/>
      <c r="DW119" s="60"/>
      <c r="DX119" s="60"/>
      <c r="DY119" s="60"/>
      <c r="DZ119" s="60"/>
      <c r="EA119" s="60"/>
      <c r="EB119" s="60"/>
      <c r="EC119" s="60"/>
      <c r="ED119" s="60"/>
      <c r="EE119" s="60"/>
      <c r="EF119" s="60"/>
      <c r="EG119" s="60"/>
      <c r="EH119" s="60"/>
      <c r="EI119" s="60"/>
      <c r="EJ119" s="60"/>
      <c r="EK119" s="60"/>
      <c r="EL119" s="60"/>
      <c r="EM119" s="60"/>
      <c r="EN119" s="60"/>
      <c r="EO119" s="60"/>
      <c r="EP119" s="60"/>
      <c r="EQ119" s="60"/>
      <c r="ER119" s="60"/>
      <c r="ES119" s="60"/>
      <c r="ET119" s="60"/>
      <c r="EU119" s="60"/>
      <c r="EV119" s="60"/>
      <c r="EW119" s="60"/>
      <c r="EX119" s="60"/>
      <c r="EY119" s="60"/>
      <c r="EZ119" s="60"/>
      <c r="FA119" s="60"/>
      <c r="FB119" s="60"/>
      <c r="FC119" s="60"/>
      <c r="FD119" s="60"/>
      <c r="FE119" s="60"/>
      <c r="FF119" s="60"/>
      <c r="FG119" s="60"/>
      <c r="FH119" s="60"/>
      <c r="FI119" s="60"/>
      <c r="FJ119" s="60"/>
      <c r="FK119" s="60"/>
      <c r="FL119" s="60"/>
      <c r="FM119" s="60"/>
      <c r="FN119" s="60"/>
      <c r="FO119" s="60"/>
      <c r="FP119" s="60"/>
      <c r="FQ119" s="60"/>
      <c r="FR119" s="60"/>
      <c r="FS119" s="60"/>
      <c r="FT119" s="60"/>
      <c r="FU119" s="60"/>
      <c r="FV119" s="60"/>
      <c r="FW119" s="60"/>
      <c r="FX119" s="60"/>
      <c r="FY119" s="60"/>
      <c r="FZ119" s="60"/>
      <c r="GA119" s="60"/>
      <c r="GB119" s="60"/>
      <c r="GC119" s="60"/>
      <c r="GD119" s="60"/>
      <c r="GE119" s="60"/>
      <c r="GF119" s="60"/>
      <c r="GG119" s="60"/>
      <c r="GH119" s="60"/>
      <c r="GI119" s="60"/>
      <c r="GJ119" s="60"/>
      <c r="GK119" s="60"/>
      <c r="GL119" s="60"/>
      <c r="GM119" s="60"/>
      <c r="GN119" s="60"/>
      <c r="GO119" s="60"/>
      <c r="GP119" s="60"/>
      <c r="GQ119" s="60"/>
      <c r="GR119" s="60"/>
      <c r="GS119" s="60"/>
      <c r="GT119" s="60"/>
      <c r="GU119" s="60"/>
      <c r="GV119" s="60"/>
      <c r="GW119" s="60"/>
      <c r="GX119" s="60"/>
      <c r="GY119" s="60"/>
      <c r="GZ119" s="60"/>
      <c r="HA119" s="60"/>
      <c r="HB119" s="60"/>
      <c r="HC119" s="60"/>
      <c r="HD119" s="60"/>
      <c r="HE119" s="60"/>
      <c r="HF119" s="60"/>
      <c r="HG119" s="60"/>
      <c r="HH119" s="60"/>
      <c r="HI119" s="60"/>
      <c r="HJ119" s="60"/>
      <c r="HK119" s="60"/>
      <c r="HL119" s="60"/>
      <c r="HM119" s="60"/>
      <c r="HN119" s="60"/>
      <c r="HO119" s="60"/>
      <c r="HP119" s="60"/>
      <c r="HQ119" s="60"/>
      <c r="HR119" s="60"/>
      <c r="HS119" s="60"/>
      <c r="HT119" s="60"/>
      <c r="HU119" s="60"/>
      <c r="HV119" s="60"/>
      <c r="HW119" s="60"/>
      <c r="HX119" s="60"/>
      <c r="HY119" s="60"/>
      <c r="HZ119" s="60"/>
      <c r="IA119" s="60"/>
      <c r="IB119" s="60"/>
      <c r="IC119" s="60"/>
      <c r="ID119" s="60"/>
      <c r="IE119" s="60"/>
      <c r="IF119" s="60"/>
      <c r="IG119" s="60"/>
      <c r="IH119" s="60"/>
      <c r="II119" s="60"/>
      <c r="IJ119" s="60"/>
      <c r="IK119" s="60"/>
    </row>
    <row r="120" spans="1:245" ht="45">
      <c r="A120" s="204">
        <v>100</v>
      </c>
      <c r="B120" s="204">
        <f t="shared" si="82"/>
        <v>99</v>
      </c>
      <c r="C120" s="107" t="s">
        <v>456</v>
      </c>
      <c r="D120" s="108" t="s">
        <v>113</v>
      </c>
      <c r="E120" s="108" t="s">
        <v>66</v>
      </c>
      <c r="F120" s="2">
        <v>574886000</v>
      </c>
      <c r="G120" s="148">
        <v>12389754000</v>
      </c>
      <c r="H120" s="2">
        <f t="shared" si="75"/>
        <v>12964640000</v>
      </c>
      <c r="I120" s="3">
        <f t="shared" si="76"/>
        <v>12964.6</v>
      </c>
      <c r="J120" s="3"/>
      <c r="K120" s="3"/>
      <c r="L120" s="3"/>
      <c r="M120" s="3"/>
      <c r="N120" s="3"/>
      <c r="O120" s="119">
        <f t="shared" si="77"/>
        <v>12964640000</v>
      </c>
      <c r="P120" s="3"/>
      <c r="Q120" s="142">
        <f t="shared" si="51"/>
        <v>12964640000</v>
      </c>
      <c r="R120" s="142">
        <f t="shared" si="78"/>
        <v>12964.6</v>
      </c>
      <c r="S120" s="77">
        <f t="shared" si="78"/>
        <v>0</v>
      </c>
      <c r="T120" s="109"/>
      <c r="U120" s="109"/>
      <c r="V120" s="109"/>
      <c r="W120" s="3">
        <v>528222000</v>
      </c>
      <c r="X120" s="3"/>
      <c r="Y120" s="77">
        <f t="shared" si="79"/>
        <v>-528222000</v>
      </c>
      <c r="Z120" s="3">
        <f t="shared" si="80"/>
        <v>528.20000000000005</v>
      </c>
      <c r="AA120" s="77">
        <f t="shared" si="80"/>
        <v>0</v>
      </c>
      <c r="AB120" s="119">
        <f t="shared" si="49"/>
        <v>-528.20000000000005</v>
      </c>
      <c r="AC120" s="76"/>
      <c r="AD120" s="3">
        <f t="shared" si="81"/>
        <v>0</v>
      </c>
      <c r="AE120" s="109"/>
      <c r="AF120" s="109"/>
      <c r="AG120" s="107"/>
      <c r="AH120" s="107" t="s">
        <v>841</v>
      </c>
      <c r="AI120" s="107" t="s">
        <v>1116</v>
      </c>
      <c r="AJ120" s="1" t="s">
        <v>36</v>
      </c>
      <c r="AK120" s="113" t="s">
        <v>1374</v>
      </c>
      <c r="AL120" s="106">
        <v>100</v>
      </c>
      <c r="AM120" s="132" t="s">
        <v>590</v>
      </c>
      <c r="AN120" s="129"/>
      <c r="AO120" s="130" t="s">
        <v>595</v>
      </c>
      <c r="AP120" s="180">
        <v>100</v>
      </c>
      <c r="AQ120" s="130" t="s">
        <v>589</v>
      </c>
      <c r="AR120" s="181"/>
      <c r="AS120" s="128" t="s">
        <v>590</v>
      </c>
      <c r="AT120" s="175"/>
      <c r="AU120" s="130" t="s">
        <v>595</v>
      </c>
      <c r="AV120" s="180"/>
      <c r="AW120" s="130" t="s">
        <v>589</v>
      </c>
      <c r="AX120" s="181"/>
      <c r="AY120" s="128" t="s">
        <v>590</v>
      </c>
      <c r="AZ120" s="175"/>
      <c r="BA120" s="130" t="s">
        <v>595</v>
      </c>
      <c r="BB120" s="180"/>
      <c r="BC120" s="130" t="s">
        <v>595</v>
      </c>
      <c r="BD120" s="181"/>
      <c r="BE120" s="131"/>
      <c r="BF120" s="1" t="s">
        <v>839</v>
      </c>
      <c r="BG120" s="4"/>
      <c r="BH120" s="4" t="s">
        <v>18</v>
      </c>
      <c r="BI120" s="114"/>
      <c r="BJ120" s="31"/>
      <c r="BK120" s="31" t="s">
        <v>1550</v>
      </c>
      <c r="BL120" s="31" t="s">
        <v>1432</v>
      </c>
      <c r="BM120" s="31" t="s">
        <v>1108</v>
      </c>
      <c r="BN120" s="115" t="s">
        <v>385</v>
      </c>
      <c r="BO120" s="115" t="s">
        <v>385</v>
      </c>
      <c r="BP120" s="115" t="s">
        <v>385</v>
      </c>
      <c r="BQ120" s="63"/>
      <c r="BR120" s="60"/>
      <c r="BS120" s="60"/>
      <c r="BT120" s="60"/>
      <c r="BU120" s="60"/>
      <c r="BV120" s="60"/>
      <c r="BW120" s="60"/>
      <c r="BX120" s="60"/>
      <c r="BY120" s="60"/>
      <c r="BZ120" s="60"/>
      <c r="CA120" s="60"/>
      <c r="CB120" s="60"/>
      <c r="CC120" s="60"/>
      <c r="CD120" s="60"/>
      <c r="CE120" s="60"/>
      <c r="CF120" s="60"/>
      <c r="CG120" s="60"/>
      <c r="CH120" s="60"/>
      <c r="CI120" s="60"/>
      <c r="CJ120" s="60"/>
      <c r="CK120" s="60"/>
      <c r="CL120" s="60"/>
      <c r="CM120" s="60"/>
      <c r="CN120" s="60"/>
      <c r="CO120" s="60"/>
      <c r="CP120" s="60"/>
      <c r="CQ120" s="60"/>
      <c r="CR120" s="60"/>
      <c r="CS120" s="60"/>
      <c r="CT120" s="60"/>
      <c r="CU120" s="60"/>
      <c r="CV120" s="60"/>
      <c r="CW120" s="60"/>
      <c r="CX120" s="60"/>
      <c r="CY120" s="60"/>
      <c r="CZ120" s="60"/>
      <c r="DA120" s="60"/>
      <c r="DB120" s="60"/>
      <c r="DC120" s="60"/>
      <c r="DD120" s="60"/>
      <c r="DE120" s="60"/>
      <c r="DF120" s="60"/>
      <c r="DG120" s="60"/>
      <c r="DH120" s="60"/>
      <c r="DI120" s="60"/>
      <c r="DJ120" s="60"/>
      <c r="DK120" s="60"/>
      <c r="DL120" s="60"/>
      <c r="DM120" s="60"/>
      <c r="DN120" s="60"/>
      <c r="DO120" s="60"/>
      <c r="DP120" s="60"/>
      <c r="DQ120" s="60"/>
      <c r="DR120" s="60"/>
      <c r="DS120" s="60"/>
      <c r="DT120" s="60"/>
      <c r="DU120" s="60"/>
      <c r="DV120" s="60"/>
      <c r="DW120" s="60"/>
      <c r="DX120" s="60"/>
      <c r="DY120" s="60"/>
      <c r="DZ120" s="60"/>
      <c r="EA120" s="60"/>
      <c r="EB120" s="60"/>
      <c r="EC120" s="60"/>
      <c r="ED120" s="60"/>
      <c r="EE120" s="60"/>
      <c r="EF120" s="60"/>
      <c r="EG120" s="60"/>
      <c r="EH120" s="60"/>
      <c r="EI120" s="60"/>
      <c r="EJ120" s="60"/>
      <c r="EK120" s="60"/>
      <c r="EL120" s="60"/>
      <c r="EM120" s="60"/>
      <c r="EN120" s="60"/>
      <c r="EO120" s="60"/>
      <c r="EP120" s="60"/>
      <c r="EQ120" s="60"/>
      <c r="ER120" s="60"/>
      <c r="ES120" s="60"/>
      <c r="ET120" s="60"/>
      <c r="EU120" s="60"/>
      <c r="EV120" s="60"/>
      <c r="EW120" s="60"/>
      <c r="EX120" s="60"/>
      <c r="EY120" s="60"/>
      <c r="EZ120" s="60"/>
      <c r="FA120" s="60"/>
      <c r="FB120" s="60"/>
      <c r="FC120" s="60"/>
      <c r="FD120" s="60"/>
      <c r="FE120" s="60"/>
      <c r="FF120" s="60"/>
      <c r="FG120" s="60"/>
      <c r="FH120" s="60"/>
      <c r="FI120" s="60"/>
      <c r="FJ120" s="60"/>
      <c r="FK120" s="60"/>
      <c r="FL120" s="60"/>
      <c r="FM120" s="60"/>
      <c r="FN120" s="60"/>
      <c r="FO120" s="60"/>
      <c r="FP120" s="60"/>
      <c r="FQ120" s="60"/>
      <c r="FR120" s="60"/>
      <c r="FS120" s="60"/>
      <c r="FT120" s="60"/>
      <c r="FU120" s="60"/>
      <c r="FV120" s="60"/>
      <c r="FW120" s="60"/>
      <c r="FX120" s="60"/>
      <c r="FY120" s="60"/>
      <c r="FZ120" s="60"/>
      <c r="GA120" s="60"/>
      <c r="GB120" s="60"/>
      <c r="GC120" s="60"/>
      <c r="GD120" s="60"/>
      <c r="GE120" s="60"/>
      <c r="GF120" s="60"/>
      <c r="GG120" s="60"/>
      <c r="GH120" s="60"/>
      <c r="GI120" s="60"/>
      <c r="GJ120" s="60"/>
      <c r="GK120" s="60"/>
      <c r="GL120" s="60"/>
      <c r="GM120" s="60"/>
      <c r="GN120" s="60"/>
      <c r="GO120" s="60"/>
      <c r="GP120" s="60"/>
      <c r="GQ120" s="60"/>
      <c r="GR120" s="60"/>
      <c r="GS120" s="60"/>
      <c r="GT120" s="60"/>
      <c r="GU120" s="60"/>
      <c r="GV120" s="60"/>
      <c r="GW120" s="60"/>
      <c r="GX120" s="60"/>
      <c r="GY120" s="60"/>
      <c r="GZ120" s="60"/>
      <c r="HA120" s="60"/>
      <c r="HB120" s="60"/>
      <c r="HC120" s="60"/>
      <c r="HD120" s="60"/>
      <c r="HE120" s="60"/>
      <c r="HF120" s="60"/>
      <c r="HG120" s="60"/>
      <c r="HH120" s="60"/>
      <c r="HI120" s="60"/>
      <c r="HJ120" s="60"/>
      <c r="HK120" s="60"/>
      <c r="HL120" s="60"/>
      <c r="HM120" s="60"/>
      <c r="HN120" s="60"/>
      <c r="HO120" s="60"/>
      <c r="HP120" s="60"/>
      <c r="HQ120" s="60"/>
      <c r="HR120" s="60"/>
      <c r="HS120" s="60"/>
      <c r="HT120" s="60"/>
      <c r="HU120" s="60"/>
      <c r="HV120" s="60"/>
      <c r="HW120" s="60"/>
      <c r="HX120" s="60"/>
      <c r="HY120" s="60"/>
      <c r="HZ120" s="60"/>
      <c r="IA120" s="60"/>
      <c r="IB120" s="60"/>
      <c r="IC120" s="60"/>
      <c r="ID120" s="60"/>
      <c r="IE120" s="60"/>
      <c r="IF120" s="60"/>
      <c r="IG120" s="60"/>
      <c r="IH120" s="60"/>
      <c r="II120" s="60"/>
      <c r="IJ120" s="60"/>
      <c r="IK120" s="60"/>
    </row>
    <row r="121" spans="1:245" ht="43.5" customHeight="1">
      <c r="A121" s="204" t="s">
        <v>1447</v>
      </c>
      <c r="B121" s="204">
        <f t="shared" si="82"/>
        <v>100</v>
      </c>
      <c r="C121" s="107" t="s">
        <v>1443</v>
      </c>
      <c r="D121" s="108" t="s">
        <v>1440</v>
      </c>
      <c r="E121" s="108" t="s">
        <v>302</v>
      </c>
      <c r="F121" s="2">
        <v>0</v>
      </c>
      <c r="G121" s="148">
        <v>119837100000</v>
      </c>
      <c r="H121" s="2">
        <f>F121+G121</f>
        <v>119837100000</v>
      </c>
      <c r="I121" s="3">
        <f>ROUND(H121/1000000,1)</f>
        <v>119837.1</v>
      </c>
      <c r="J121" s="3"/>
      <c r="K121" s="3"/>
      <c r="L121" s="3"/>
      <c r="M121" s="3"/>
      <c r="N121" s="3"/>
      <c r="O121" s="119">
        <f>H121+SUM(J121:N121)</f>
        <v>119837100000</v>
      </c>
      <c r="P121" s="3"/>
      <c r="Q121" s="142">
        <f>O121-P121</f>
        <v>119837100000</v>
      </c>
      <c r="R121" s="142">
        <f>ROUND(O121/1000000,1)</f>
        <v>119837.1</v>
      </c>
      <c r="S121" s="77">
        <f>ROUND(P121/1000000,1)</f>
        <v>0</v>
      </c>
      <c r="T121" s="109"/>
      <c r="U121" s="109"/>
      <c r="V121" s="109"/>
      <c r="W121" s="3">
        <v>0</v>
      </c>
      <c r="X121" s="3"/>
      <c r="Y121" s="77">
        <f>X121-W121</f>
        <v>0</v>
      </c>
      <c r="Z121" s="3">
        <f>ROUND(W121/1000000,1)</f>
        <v>0</v>
      </c>
      <c r="AA121" s="77">
        <f>ROUND(X121/1000000,1)</f>
        <v>0</v>
      </c>
      <c r="AB121" s="119">
        <f>AA121-Z121</f>
        <v>0</v>
      </c>
      <c r="AC121" s="76"/>
      <c r="AD121" s="3">
        <f t="shared" si="81"/>
        <v>0</v>
      </c>
      <c r="AE121" s="109"/>
      <c r="AF121" s="109"/>
      <c r="AG121" s="107"/>
      <c r="AH121" s="107" t="s">
        <v>1259</v>
      </c>
      <c r="AI121" s="107" t="s">
        <v>938</v>
      </c>
      <c r="AJ121" s="1" t="s">
        <v>1</v>
      </c>
      <c r="AK121" s="113" t="s">
        <v>1451</v>
      </c>
      <c r="AL121" s="106" t="s">
        <v>1450</v>
      </c>
      <c r="AM121" s="132" t="s">
        <v>590</v>
      </c>
      <c r="AN121" s="129"/>
      <c r="AO121" s="130" t="s">
        <v>339</v>
      </c>
      <c r="AP121" s="180"/>
      <c r="AQ121" s="130" t="s">
        <v>339</v>
      </c>
      <c r="AR121" s="181"/>
      <c r="AS121" s="128" t="s">
        <v>590</v>
      </c>
      <c r="AT121" s="175"/>
      <c r="AU121" s="130" t="s">
        <v>339</v>
      </c>
      <c r="AV121" s="180"/>
      <c r="AW121" s="130" t="s">
        <v>339</v>
      </c>
      <c r="AX121" s="181"/>
      <c r="AY121" s="128" t="s">
        <v>590</v>
      </c>
      <c r="AZ121" s="175"/>
      <c r="BA121" s="130" t="s">
        <v>339</v>
      </c>
      <c r="BB121" s="180"/>
      <c r="BC121" s="130" t="s">
        <v>339</v>
      </c>
      <c r="BD121" s="181"/>
      <c r="BE121" s="131"/>
      <c r="BF121" s="1" t="s">
        <v>451</v>
      </c>
      <c r="BG121" s="4"/>
      <c r="BH121" s="4" t="s">
        <v>18</v>
      </c>
      <c r="BI121" s="114"/>
      <c r="BJ121" s="31"/>
      <c r="BK121" s="31"/>
      <c r="BL121" s="31"/>
      <c r="BM121" s="31"/>
      <c r="BN121" s="115"/>
      <c r="BO121" s="115"/>
      <c r="BP121" s="115"/>
      <c r="BQ121" s="63"/>
      <c r="BR121" s="60"/>
      <c r="BS121" s="60"/>
      <c r="BT121" s="60"/>
      <c r="BU121" s="60"/>
      <c r="BV121" s="60"/>
      <c r="BW121" s="60"/>
      <c r="BX121" s="60"/>
      <c r="BY121" s="60"/>
      <c r="BZ121" s="60"/>
      <c r="CA121" s="60"/>
      <c r="CB121" s="60"/>
      <c r="CC121" s="60"/>
      <c r="CD121" s="60"/>
      <c r="CE121" s="60"/>
      <c r="CF121" s="60"/>
      <c r="CG121" s="60"/>
      <c r="CH121" s="60"/>
      <c r="CI121" s="60"/>
      <c r="CJ121" s="60"/>
      <c r="CK121" s="60"/>
      <c r="CL121" s="60"/>
      <c r="CM121" s="60"/>
      <c r="CN121" s="60"/>
      <c r="CO121" s="60"/>
      <c r="CP121" s="60"/>
      <c r="CQ121" s="60"/>
      <c r="CR121" s="60"/>
      <c r="CS121" s="60"/>
      <c r="CT121" s="60"/>
      <c r="CU121" s="60"/>
      <c r="CV121" s="60"/>
      <c r="CW121" s="60"/>
      <c r="CX121" s="60"/>
      <c r="CY121" s="60"/>
      <c r="CZ121" s="60"/>
      <c r="DA121" s="60"/>
      <c r="DB121" s="60"/>
      <c r="DC121" s="60"/>
      <c r="DD121" s="60"/>
      <c r="DE121" s="60"/>
      <c r="DF121" s="60"/>
      <c r="DG121" s="60"/>
      <c r="DH121" s="60"/>
      <c r="DI121" s="60"/>
      <c r="DJ121" s="60"/>
      <c r="DK121" s="60"/>
      <c r="DL121" s="60"/>
      <c r="DM121" s="60"/>
      <c r="DN121" s="60"/>
      <c r="DO121" s="60"/>
      <c r="DP121" s="60"/>
      <c r="DQ121" s="60"/>
      <c r="DR121" s="60"/>
      <c r="DS121" s="60"/>
      <c r="DT121" s="60"/>
      <c r="DU121" s="60"/>
      <c r="DV121" s="60"/>
      <c r="DW121" s="60"/>
      <c r="DX121" s="60"/>
      <c r="DY121" s="60"/>
      <c r="DZ121" s="60"/>
      <c r="EA121" s="60"/>
      <c r="EB121" s="60"/>
      <c r="EC121" s="60"/>
      <c r="ED121" s="60"/>
      <c r="EE121" s="60"/>
      <c r="EF121" s="60"/>
      <c r="EG121" s="60"/>
      <c r="EH121" s="60"/>
      <c r="EI121" s="60"/>
      <c r="EJ121" s="60"/>
      <c r="EK121" s="60"/>
      <c r="EL121" s="60"/>
      <c r="EM121" s="60"/>
      <c r="EN121" s="60"/>
      <c r="EO121" s="60"/>
      <c r="EP121" s="60"/>
      <c r="EQ121" s="60"/>
      <c r="ER121" s="60"/>
      <c r="ES121" s="60"/>
      <c r="ET121" s="60"/>
      <c r="EU121" s="60"/>
      <c r="EV121" s="60"/>
      <c r="EW121" s="60"/>
      <c r="EX121" s="60"/>
      <c r="EY121" s="60"/>
      <c r="EZ121" s="60"/>
      <c r="FA121" s="60"/>
      <c r="FB121" s="60"/>
      <c r="FC121" s="60"/>
      <c r="FD121" s="60"/>
      <c r="FE121" s="60"/>
      <c r="FF121" s="60"/>
      <c r="FG121" s="60"/>
      <c r="FH121" s="60"/>
      <c r="FI121" s="60"/>
      <c r="FJ121" s="60"/>
      <c r="FK121" s="60"/>
      <c r="FL121" s="60"/>
      <c r="FM121" s="60"/>
      <c r="FN121" s="60"/>
      <c r="FO121" s="60"/>
      <c r="FP121" s="60"/>
      <c r="FQ121" s="60"/>
      <c r="FR121" s="60"/>
      <c r="FS121" s="60"/>
      <c r="FT121" s="60"/>
      <c r="FU121" s="60"/>
      <c r="FV121" s="60"/>
      <c r="FW121" s="60"/>
      <c r="FX121" s="60"/>
      <c r="FY121" s="60"/>
      <c r="FZ121" s="60"/>
      <c r="GA121" s="60"/>
      <c r="GB121" s="60"/>
      <c r="GC121" s="60"/>
      <c r="GD121" s="60"/>
      <c r="GE121" s="60"/>
      <c r="GF121" s="60"/>
      <c r="GG121" s="60"/>
      <c r="GH121" s="60"/>
      <c r="GI121" s="60"/>
      <c r="GJ121" s="60"/>
      <c r="GK121" s="60"/>
      <c r="GL121" s="60"/>
      <c r="GM121" s="60"/>
      <c r="GN121" s="60"/>
      <c r="GO121" s="60"/>
      <c r="GP121" s="60"/>
      <c r="GQ121" s="60"/>
      <c r="GR121" s="60"/>
      <c r="GS121" s="60"/>
      <c r="GT121" s="60"/>
      <c r="GU121" s="60"/>
      <c r="GV121" s="60"/>
      <c r="GW121" s="60"/>
      <c r="GX121" s="60"/>
      <c r="GY121" s="60"/>
      <c r="GZ121" s="60"/>
      <c r="HA121" s="60"/>
      <c r="HB121" s="60"/>
      <c r="HC121" s="60"/>
      <c r="HD121" s="60"/>
      <c r="HE121" s="60"/>
      <c r="HF121" s="60"/>
      <c r="HG121" s="60"/>
      <c r="HH121" s="60"/>
      <c r="HI121" s="60"/>
      <c r="HJ121" s="60"/>
      <c r="HK121" s="60"/>
      <c r="HL121" s="60"/>
      <c r="HM121" s="60"/>
      <c r="HN121" s="60"/>
      <c r="HO121" s="60"/>
      <c r="HP121" s="60"/>
      <c r="HQ121" s="60"/>
      <c r="HR121" s="60"/>
      <c r="HS121" s="60"/>
      <c r="HT121" s="60"/>
      <c r="HU121" s="60"/>
      <c r="HV121" s="60"/>
      <c r="HW121" s="60"/>
      <c r="HX121" s="60"/>
      <c r="HY121" s="60"/>
      <c r="HZ121" s="60"/>
      <c r="IA121" s="60"/>
      <c r="IB121" s="60"/>
      <c r="IC121" s="60"/>
      <c r="ID121" s="60"/>
      <c r="IE121" s="60"/>
      <c r="IF121" s="60"/>
      <c r="IG121" s="60"/>
      <c r="IH121" s="60"/>
      <c r="II121" s="60"/>
      <c r="IJ121" s="60"/>
      <c r="IK121" s="60"/>
    </row>
    <row r="122" spans="1:245" ht="27" hidden="1">
      <c r="A122" s="204">
        <v>101</v>
      </c>
      <c r="B122" s="204">
        <f t="shared" si="82"/>
        <v>101</v>
      </c>
      <c r="C122" s="107" t="s">
        <v>699</v>
      </c>
      <c r="D122" s="108" t="s">
        <v>103</v>
      </c>
      <c r="E122" s="108" t="s">
        <v>66</v>
      </c>
      <c r="F122" s="2">
        <v>14066000</v>
      </c>
      <c r="G122" s="2">
        <v>0</v>
      </c>
      <c r="H122" s="2">
        <f t="shared" si="75"/>
        <v>14066000</v>
      </c>
      <c r="I122" s="3">
        <f t="shared" si="76"/>
        <v>14.1</v>
      </c>
      <c r="J122" s="3"/>
      <c r="K122" s="3"/>
      <c r="L122" s="3"/>
      <c r="M122" s="3"/>
      <c r="N122" s="3"/>
      <c r="O122" s="119">
        <f t="shared" si="77"/>
        <v>14066000</v>
      </c>
      <c r="P122" s="3"/>
      <c r="Q122" s="142">
        <f t="shared" si="51"/>
        <v>14066000</v>
      </c>
      <c r="R122" s="142">
        <f t="shared" si="78"/>
        <v>14.1</v>
      </c>
      <c r="S122" s="77">
        <f t="shared" si="78"/>
        <v>0</v>
      </c>
      <c r="T122" s="109"/>
      <c r="U122" s="109"/>
      <c r="V122" s="109"/>
      <c r="W122" s="3">
        <v>15502000</v>
      </c>
      <c r="X122" s="3"/>
      <c r="Y122" s="77">
        <f t="shared" si="79"/>
        <v>-15502000</v>
      </c>
      <c r="Z122" s="3">
        <f t="shared" si="80"/>
        <v>15.5</v>
      </c>
      <c r="AA122" s="77">
        <f t="shared" si="80"/>
        <v>0</v>
      </c>
      <c r="AB122" s="119">
        <f t="shared" si="49"/>
        <v>-15.5</v>
      </c>
      <c r="AC122" s="76"/>
      <c r="AD122" s="3">
        <f t="shared" si="81"/>
        <v>0</v>
      </c>
      <c r="AE122" s="109"/>
      <c r="AF122" s="109"/>
      <c r="AG122" s="107"/>
      <c r="AH122" s="107" t="s">
        <v>30</v>
      </c>
      <c r="AI122" s="107" t="s">
        <v>610</v>
      </c>
      <c r="AJ122" s="1" t="s">
        <v>36</v>
      </c>
      <c r="AK122" s="113" t="s">
        <v>959</v>
      </c>
      <c r="AL122" s="106">
        <v>101</v>
      </c>
      <c r="AM122" s="132" t="s">
        <v>590</v>
      </c>
      <c r="AN122" s="129"/>
      <c r="AO122" s="130" t="s">
        <v>595</v>
      </c>
      <c r="AP122" s="180">
        <v>101</v>
      </c>
      <c r="AQ122" s="130" t="s">
        <v>589</v>
      </c>
      <c r="AR122" s="181"/>
      <c r="AS122" s="128" t="s">
        <v>590</v>
      </c>
      <c r="AT122" s="175"/>
      <c r="AU122" s="130" t="s">
        <v>595</v>
      </c>
      <c r="AV122" s="180"/>
      <c r="AW122" s="130" t="s">
        <v>589</v>
      </c>
      <c r="AX122" s="181"/>
      <c r="AY122" s="128" t="s">
        <v>590</v>
      </c>
      <c r="AZ122" s="175"/>
      <c r="BA122" s="130" t="s">
        <v>595</v>
      </c>
      <c r="BB122" s="180"/>
      <c r="BC122" s="130" t="s">
        <v>595</v>
      </c>
      <c r="BD122" s="181"/>
      <c r="BE122" s="131"/>
      <c r="BF122" s="1" t="s">
        <v>503</v>
      </c>
      <c r="BG122" s="4"/>
      <c r="BH122" s="4"/>
      <c r="BI122" s="114"/>
      <c r="BJ122" s="71"/>
      <c r="BK122" s="31"/>
      <c r="BL122" s="31"/>
      <c r="BM122" s="31"/>
      <c r="BN122" s="115" t="s">
        <v>523</v>
      </c>
      <c r="BO122" s="115" t="s">
        <v>522</v>
      </c>
      <c r="BP122" s="115" t="s">
        <v>522</v>
      </c>
      <c r="BQ122" s="63"/>
      <c r="BR122" s="60"/>
      <c r="BS122" s="60"/>
      <c r="BT122" s="60"/>
      <c r="BU122" s="60"/>
      <c r="BV122" s="60"/>
      <c r="BW122" s="60"/>
      <c r="BX122" s="60"/>
      <c r="BY122" s="60"/>
      <c r="BZ122" s="60"/>
      <c r="CA122" s="60"/>
      <c r="CB122" s="60"/>
      <c r="CC122" s="60"/>
      <c r="CD122" s="60"/>
      <c r="CE122" s="60"/>
      <c r="CF122" s="60"/>
      <c r="CG122" s="60"/>
      <c r="CH122" s="60"/>
      <c r="CI122" s="60"/>
      <c r="CJ122" s="60"/>
      <c r="CK122" s="60"/>
      <c r="CL122" s="60"/>
      <c r="CM122" s="60"/>
      <c r="CN122" s="60"/>
      <c r="CO122" s="60"/>
      <c r="CP122" s="60"/>
      <c r="CQ122" s="60"/>
      <c r="CR122" s="60"/>
      <c r="CS122" s="60"/>
      <c r="CT122" s="60"/>
      <c r="CU122" s="60"/>
      <c r="CV122" s="60"/>
      <c r="CW122" s="60"/>
      <c r="CX122" s="60"/>
      <c r="CY122" s="60"/>
      <c r="CZ122" s="60"/>
      <c r="DA122" s="60"/>
      <c r="DB122" s="60"/>
      <c r="DC122" s="60"/>
      <c r="DD122" s="60"/>
      <c r="DE122" s="60"/>
      <c r="DF122" s="60"/>
      <c r="DG122" s="60"/>
      <c r="DH122" s="60"/>
      <c r="DI122" s="60"/>
      <c r="DJ122" s="60"/>
      <c r="DK122" s="60"/>
      <c r="DL122" s="60"/>
      <c r="DM122" s="60"/>
      <c r="DN122" s="60"/>
      <c r="DO122" s="60"/>
      <c r="DP122" s="60"/>
      <c r="DQ122" s="60"/>
      <c r="DR122" s="60"/>
      <c r="DS122" s="60"/>
      <c r="DT122" s="60"/>
      <c r="DU122" s="60"/>
      <c r="DV122" s="60"/>
      <c r="DW122" s="60"/>
      <c r="DX122" s="60"/>
      <c r="DY122" s="60"/>
      <c r="DZ122" s="60"/>
      <c r="EA122" s="60"/>
      <c r="EB122" s="60"/>
      <c r="EC122" s="60"/>
      <c r="ED122" s="60"/>
      <c r="EE122" s="60"/>
      <c r="EF122" s="60"/>
      <c r="EG122" s="60"/>
      <c r="EH122" s="60"/>
      <c r="EI122" s="60"/>
      <c r="EJ122" s="60"/>
      <c r="EK122" s="60"/>
      <c r="EL122" s="60"/>
      <c r="EM122" s="60"/>
      <c r="EN122" s="60"/>
      <c r="EO122" s="60"/>
      <c r="EP122" s="60"/>
      <c r="EQ122" s="60"/>
      <c r="ER122" s="60"/>
      <c r="ES122" s="60"/>
      <c r="ET122" s="60"/>
      <c r="EU122" s="60"/>
      <c r="EV122" s="60"/>
      <c r="EW122" s="60"/>
      <c r="EX122" s="60"/>
      <c r="EY122" s="60"/>
      <c r="EZ122" s="60"/>
      <c r="FA122" s="60"/>
      <c r="FB122" s="60"/>
      <c r="FC122" s="60"/>
      <c r="FD122" s="60"/>
      <c r="FE122" s="60"/>
      <c r="FF122" s="60"/>
      <c r="FG122" s="60"/>
      <c r="FH122" s="60"/>
      <c r="FI122" s="60"/>
      <c r="FJ122" s="60"/>
      <c r="FK122" s="60"/>
      <c r="FL122" s="60"/>
      <c r="FM122" s="60"/>
      <c r="FN122" s="60"/>
      <c r="FO122" s="60"/>
      <c r="FP122" s="60"/>
      <c r="FQ122" s="60"/>
      <c r="FR122" s="60"/>
      <c r="FS122" s="60"/>
      <c r="FT122" s="60"/>
      <c r="FU122" s="60"/>
      <c r="FV122" s="60"/>
      <c r="FW122" s="60"/>
      <c r="FX122" s="60"/>
      <c r="FY122" s="60"/>
      <c r="FZ122" s="60"/>
      <c r="GA122" s="60"/>
      <c r="GB122" s="60"/>
      <c r="GC122" s="60"/>
      <c r="GD122" s="60"/>
      <c r="GE122" s="60"/>
      <c r="GF122" s="60"/>
      <c r="GG122" s="60"/>
      <c r="GH122" s="60"/>
      <c r="GI122" s="60"/>
      <c r="GJ122" s="60"/>
      <c r="GK122" s="60"/>
      <c r="GL122" s="60"/>
      <c r="GM122" s="60"/>
      <c r="GN122" s="60"/>
      <c r="GO122" s="60"/>
      <c r="GP122" s="60"/>
      <c r="GQ122" s="60"/>
      <c r="GR122" s="60"/>
      <c r="GS122" s="60"/>
      <c r="GT122" s="60"/>
      <c r="GU122" s="60"/>
      <c r="GV122" s="60"/>
      <c r="GW122" s="60"/>
      <c r="GX122" s="60"/>
      <c r="GY122" s="60"/>
      <c r="GZ122" s="60"/>
      <c r="HA122" s="60"/>
      <c r="HB122" s="60"/>
      <c r="HC122" s="60"/>
      <c r="HD122" s="60"/>
      <c r="HE122" s="60"/>
      <c r="HF122" s="60"/>
      <c r="HG122" s="60"/>
      <c r="HH122" s="60"/>
      <c r="HI122" s="60"/>
      <c r="HJ122" s="60"/>
      <c r="HK122" s="60"/>
      <c r="HL122" s="60"/>
      <c r="HM122" s="60"/>
      <c r="HN122" s="60"/>
      <c r="HO122" s="60"/>
      <c r="HP122" s="60"/>
      <c r="HQ122" s="60"/>
      <c r="HR122" s="60"/>
      <c r="HS122" s="60"/>
      <c r="HT122" s="60"/>
      <c r="HU122" s="60"/>
      <c r="HV122" s="60"/>
      <c r="HW122" s="60"/>
      <c r="HX122" s="60"/>
      <c r="HY122" s="60"/>
      <c r="HZ122" s="60"/>
      <c r="IA122" s="60"/>
      <c r="IB122" s="60"/>
      <c r="IC122" s="60"/>
      <c r="ID122" s="60"/>
      <c r="IE122" s="60"/>
      <c r="IF122" s="60"/>
      <c r="IG122" s="60"/>
      <c r="IH122" s="60"/>
      <c r="II122" s="60"/>
      <c r="IJ122" s="60"/>
      <c r="IK122" s="60"/>
    </row>
    <row r="123" spans="1:245" s="314" customFormat="1" hidden="1">
      <c r="A123" s="315"/>
      <c r="B123" s="315"/>
      <c r="C123" s="316" t="s">
        <v>865</v>
      </c>
      <c r="D123" s="317"/>
      <c r="E123" s="317"/>
      <c r="F123" s="318"/>
      <c r="G123" s="318"/>
      <c r="H123" s="318"/>
      <c r="I123" s="319"/>
      <c r="J123" s="319"/>
      <c r="K123" s="319"/>
      <c r="L123" s="319"/>
      <c r="M123" s="319"/>
      <c r="N123" s="319"/>
      <c r="O123" s="319"/>
      <c r="P123" s="321"/>
      <c r="Q123" s="321"/>
      <c r="R123" s="321"/>
      <c r="S123" s="319"/>
      <c r="T123" s="319"/>
      <c r="U123" s="322"/>
      <c r="V123" s="323"/>
      <c r="W123" s="319"/>
      <c r="X123" s="321"/>
      <c r="Y123" s="319"/>
      <c r="Z123" s="320"/>
      <c r="AA123" s="319"/>
      <c r="AB123" s="324"/>
      <c r="AC123" s="319"/>
      <c r="AD123" s="319"/>
      <c r="AE123" s="317"/>
      <c r="AF123" s="325"/>
      <c r="AG123" s="325"/>
      <c r="AH123" s="325"/>
      <c r="AI123" s="325"/>
      <c r="AJ123" s="326"/>
      <c r="AK123" s="327"/>
      <c r="AL123" s="335"/>
      <c r="AM123" s="328"/>
      <c r="AN123" s="328"/>
      <c r="AO123" s="328"/>
      <c r="AP123" s="329" t="s">
        <v>1331</v>
      </c>
      <c r="AQ123" s="328"/>
      <c r="AR123" s="328"/>
      <c r="AS123" s="328"/>
      <c r="AT123" s="330"/>
      <c r="AU123" s="328"/>
      <c r="AV123" s="330"/>
      <c r="AW123" s="328"/>
      <c r="AX123" s="328"/>
      <c r="AY123" s="328"/>
      <c r="AZ123" s="330"/>
      <c r="BA123" s="328"/>
      <c r="BB123" s="330"/>
      <c r="BC123" s="328"/>
      <c r="BD123" s="328"/>
      <c r="BE123" s="328"/>
      <c r="BF123" s="331"/>
      <c r="BG123" s="332"/>
      <c r="BH123" s="332"/>
      <c r="BI123" s="333"/>
      <c r="BJ123" s="309"/>
      <c r="BK123" s="310"/>
      <c r="BL123" s="310"/>
      <c r="BM123" s="310"/>
      <c r="BN123" s="311" t="s">
        <v>384</v>
      </c>
      <c r="BO123" s="311" t="s">
        <v>384</v>
      </c>
      <c r="BP123" s="311" t="s">
        <v>384</v>
      </c>
      <c r="BQ123" s="313"/>
      <c r="BR123" s="313"/>
      <c r="BS123" s="313"/>
    </row>
    <row r="124" spans="1:245" ht="27">
      <c r="A124" s="204">
        <v>102</v>
      </c>
      <c r="B124" s="204">
        <f>B122+1</f>
        <v>102</v>
      </c>
      <c r="C124" s="107" t="s">
        <v>1091</v>
      </c>
      <c r="D124" s="108" t="s">
        <v>118</v>
      </c>
      <c r="E124" s="108" t="s">
        <v>66</v>
      </c>
      <c r="F124" s="2">
        <v>2331741000</v>
      </c>
      <c r="G124" s="2">
        <v>16438000</v>
      </c>
      <c r="H124" s="2">
        <f t="shared" ref="H124:H130" si="83">F124+G124</f>
        <v>2348179000</v>
      </c>
      <c r="I124" s="3">
        <f t="shared" ref="I124:I130" si="84">ROUND(H124/1000000,1)</f>
        <v>2348.1999999999998</v>
      </c>
      <c r="J124" s="3"/>
      <c r="K124" s="3"/>
      <c r="L124" s="3"/>
      <c r="M124" s="3"/>
      <c r="N124" s="3"/>
      <c r="O124" s="119">
        <f t="shared" ref="O124:O130" si="85">H124+SUM(J124:N124)</f>
        <v>2348179000</v>
      </c>
      <c r="P124" s="3"/>
      <c r="Q124" s="142">
        <f t="shared" si="51"/>
        <v>2348179000</v>
      </c>
      <c r="R124" s="142">
        <f t="shared" ref="R124:S130" si="86">ROUND(O124/1000000,1)</f>
        <v>2348.1999999999998</v>
      </c>
      <c r="S124" s="77">
        <f t="shared" si="86"/>
        <v>0</v>
      </c>
      <c r="T124" s="109"/>
      <c r="U124" s="109"/>
      <c r="V124" s="109"/>
      <c r="W124" s="3">
        <v>2354838000</v>
      </c>
      <c r="X124" s="3"/>
      <c r="Y124" s="77">
        <f t="shared" ref="Y124:Y130" si="87">X124-W124</f>
        <v>-2354838000</v>
      </c>
      <c r="Z124" s="3">
        <f t="shared" ref="Z124:AA130" si="88">ROUND(W124/1000000,1)</f>
        <v>2354.8000000000002</v>
      </c>
      <c r="AA124" s="77">
        <f t="shared" si="88"/>
        <v>0</v>
      </c>
      <c r="AB124" s="119">
        <f t="shared" si="49"/>
        <v>-2354.8000000000002</v>
      </c>
      <c r="AC124" s="76"/>
      <c r="AD124" s="3">
        <f t="shared" ref="AD124:AD130" si="89">ROUND(AC124/1000000,1)</f>
        <v>0</v>
      </c>
      <c r="AE124" s="109"/>
      <c r="AF124" s="109"/>
      <c r="AG124" s="107"/>
      <c r="AH124" s="107" t="s">
        <v>39</v>
      </c>
      <c r="AI124" s="107" t="s">
        <v>664</v>
      </c>
      <c r="AJ124" s="1" t="s">
        <v>36</v>
      </c>
      <c r="AK124" s="113" t="s">
        <v>1200</v>
      </c>
      <c r="AL124" s="106">
        <v>102</v>
      </c>
      <c r="AM124" s="132" t="s">
        <v>590</v>
      </c>
      <c r="AN124" s="129"/>
      <c r="AO124" s="130" t="s">
        <v>595</v>
      </c>
      <c r="AP124" s="180">
        <v>102</v>
      </c>
      <c r="AQ124" s="130" t="s">
        <v>595</v>
      </c>
      <c r="AR124" s="181"/>
      <c r="AS124" s="128" t="s">
        <v>590</v>
      </c>
      <c r="AT124" s="175"/>
      <c r="AU124" s="130" t="s">
        <v>595</v>
      </c>
      <c r="AV124" s="180"/>
      <c r="AW124" s="130" t="s">
        <v>595</v>
      </c>
      <c r="AX124" s="181"/>
      <c r="AY124" s="128" t="s">
        <v>590</v>
      </c>
      <c r="AZ124" s="175"/>
      <c r="BA124" s="130" t="s">
        <v>595</v>
      </c>
      <c r="BB124" s="180"/>
      <c r="BC124" s="130" t="s">
        <v>339</v>
      </c>
      <c r="BD124" s="181"/>
      <c r="BE124" s="131"/>
      <c r="BF124" s="1" t="s">
        <v>503</v>
      </c>
      <c r="BG124" s="4"/>
      <c r="BH124" s="4" t="s">
        <v>18</v>
      </c>
      <c r="BI124" s="114"/>
      <c r="BJ124" s="71"/>
      <c r="BK124" s="31"/>
      <c r="BL124" s="31"/>
      <c r="BM124" s="31"/>
      <c r="BN124" s="115" t="s">
        <v>384</v>
      </c>
      <c r="BO124" s="115" t="s">
        <v>384</v>
      </c>
      <c r="BP124" s="115" t="s">
        <v>538</v>
      </c>
      <c r="BQ124" s="63"/>
      <c r="BR124" s="60"/>
      <c r="BS124" s="60"/>
      <c r="BT124" s="60"/>
      <c r="BU124" s="60"/>
      <c r="BV124" s="60"/>
      <c r="BW124" s="60"/>
      <c r="BX124" s="60"/>
      <c r="BY124" s="60"/>
      <c r="BZ124" s="60"/>
      <c r="CA124" s="60"/>
      <c r="CB124" s="60"/>
      <c r="CC124" s="60"/>
      <c r="CD124" s="60"/>
      <c r="CE124" s="60"/>
      <c r="CF124" s="60"/>
      <c r="CG124" s="60"/>
      <c r="CH124" s="60"/>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0"/>
      <c r="DF124" s="60"/>
      <c r="DG124" s="60"/>
      <c r="DH124" s="60"/>
      <c r="DI124" s="60"/>
      <c r="DJ124" s="60"/>
      <c r="DK124" s="60"/>
      <c r="DL124" s="60"/>
      <c r="DM124" s="60"/>
      <c r="DN124" s="60"/>
      <c r="DO124" s="60"/>
      <c r="DP124" s="60"/>
      <c r="DQ124" s="60"/>
      <c r="DR124" s="60"/>
      <c r="DS124" s="60"/>
      <c r="DT124" s="60"/>
      <c r="DU124" s="60"/>
      <c r="DV124" s="60"/>
      <c r="DW124" s="60"/>
      <c r="DX124" s="60"/>
      <c r="DY124" s="60"/>
      <c r="DZ124" s="60"/>
      <c r="EA124" s="60"/>
      <c r="EB124" s="60"/>
      <c r="EC124" s="60"/>
      <c r="ED124" s="60"/>
      <c r="EE124" s="60"/>
      <c r="EF124" s="60"/>
      <c r="EG124" s="60"/>
      <c r="EH124" s="60"/>
      <c r="EI124" s="60"/>
      <c r="EJ124" s="60"/>
      <c r="EK124" s="60"/>
      <c r="EL124" s="60"/>
      <c r="EM124" s="60"/>
      <c r="EN124" s="60"/>
      <c r="EO124" s="60"/>
      <c r="EP124" s="60"/>
      <c r="EQ124" s="60"/>
      <c r="ER124" s="60"/>
      <c r="ES124" s="60"/>
      <c r="ET124" s="60"/>
      <c r="EU124" s="60"/>
      <c r="EV124" s="60"/>
      <c r="EW124" s="60"/>
      <c r="EX124" s="60"/>
      <c r="EY124" s="60"/>
      <c r="EZ124" s="60"/>
      <c r="FA124" s="60"/>
      <c r="FB124" s="60"/>
      <c r="FC124" s="60"/>
      <c r="FD124" s="60"/>
      <c r="FE124" s="60"/>
      <c r="FF124" s="60"/>
      <c r="FG124" s="60"/>
      <c r="FH124" s="60"/>
      <c r="FI124" s="60"/>
      <c r="FJ124" s="60"/>
      <c r="FK124" s="60"/>
      <c r="FL124" s="60"/>
      <c r="FM124" s="60"/>
      <c r="FN124" s="60"/>
      <c r="FO124" s="60"/>
      <c r="FP124" s="60"/>
      <c r="FQ124" s="60"/>
      <c r="FR124" s="60"/>
      <c r="FS124" s="60"/>
      <c r="FT124" s="60"/>
      <c r="FU124" s="60"/>
      <c r="FV124" s="60"/>
      <c r="FW124" s="60"/>
      <c r="FX124" s="60"/>
      <c r="FY124" s="60"/>
      <c r="FZ124" s="60"/>
      <c r="GA124" s="60"/>
      <c r="GB124" s="60"/>
      <c r="GC124" s="60"/>
      <c r="GD124" s="60"/>
      <c r="GE124" s="60"/>
      <c r="GF124" s="60"/>
      <c r="GG124" s="60"/>
      <c r="GH124" s="60"/>
      <c r="GI124" s="60"/>
      <c r="GJ124" s="60"/>
      <c r="GK124" s="60"/>
      <c r="GL124" s="60"/>
      <c r="GM124" s="60"/>
      <c r="GN124" s="60"/>
      <c r="GO124" s="60"/>
      <c r="GP124" s="60"/>
      <c r="GQ124" s="60"/>
      <c r="GR124" s="60"/>
      <c r="GS124" s="60"/>
      <c r="GT124" s="60"/>
      <c r="GU124" s="60"/>
      <c r="GV124" s="60"/>
      <c r="GW124" s="60"/>
      <c r="GX124" s="60"/>
      <c r="GY124" s="60"/>
      <c r="GZ124" s="60"/>
      <c r="HA124" s="60"/>
      <c r="HB124" s="60"/>
      <c r="HC124" s="60"/>
      <c r="HD124" s="60"/>
      <c r="HE124" s="60"/>
      <c r="HF124" s="60"/>
      <c r="HG124" s="60"/>
      <c r="HH124" s="60"/>
      <c r="HI124" s="60"/>
      <c r="HJ124" s="60"/>
      <c r="HK124" s="60"/>
      <c r="HL124" s="60"/>
      <c r="HM124" s="60"/>
      <c r="HN124" s="60"/>
      <c r="HO124" s="60"/>
      <c r="HP124" s="60"/>
      <c r="HQ124" s="60"/>
      <c r="HR124" s="60"/>
      <c r="HS124" s="60"/>
      <c r="HT124" s="60"/>
      <c r="HU124" s="60"/>
      <c r="HV124" s="60"/>
      <c r="HW124" s="60"/>
      <c r="HX124" s="60"/>
      <c r="HY124" s="60"/>
      <c r="HZ124" s="60"/>
      <c r="IA124" s="60"/>
      <c r="IB124" s="60"/>
      <c r="IC124" s="60"/>
      <c r="ID124" s="60"/>
      <c r="IE124" s="60"/>
      <c r="IF124" s="60"/>
      <c r="IG124" s="60"/>
      <c r="IH124" s="60"/>
      <c r="II124" s="60"/>
      <c r="IJ124" s="60"/>
      <c r="IK124" s="60"/>
    </row>
    <row r="125" spans="1:245" ht="27">
      <c r="A125" s="204">
        <v>103</v>
      </c>
      <c r="B125" s="204">
        <f t="shared" ref="B125:B130" si="90">B124+1</f>
        <v>103</v>
      </c>
      <c r="C125" s="107" t="s">
        <v>1092</v>
      </c>
      <c r="D125" s="108" t="s">
        <v>118</v>
      </c>
      <c r="E125" s="108" t="s">
        <v>66</v>
      </c>
      <c r="F125" s="2">
        <v>668729000</v>
      </c>
      <c r="G125" s="2">
        <v>0</v>
      </c>
      <c r="H125" s="2">
        <f t="shared" si="83"/>
        <v>668729000</v>
      </c>
      <c r="I125" s="3">
        <f t="shared" si="84"/>
        <v>668.7</v>
      </c>
      <c r="J125" s="3"/>
      <c r="K125" s="3"/>
      <c r="L125" s="3"/>
      <c r="M125" s="3"/>
      <c r="N125" s="3"/>
      <c r="O125" s="119">
        <f t="shared" si="85"/>
        <v>668729000</v>
      </c>
      <c r="P125" s="3"/>
      <c r="Q125" s="142">
        <f t="shared" si="51"/>
        <v>668729000</v>
      </c>
      <c r="R125" s="142">
        <f t="shared" si="86"/>
        <v>668.7</v>
      </c>
      <c r="S125" s="77">
        <f t="shared" si="86"/>
        <v>0</v>
      </c>
      <c r="T125" s="109"/>
      <c r="U125" s="109"/>
      <c r="V125" s="109"/>
      <c r="W125" s="3">
        <v>626159000</v>
      </c>
      <c r="X125" s="3"/>
      <c r="Y125" s="77">
        <f t="shared" si="87"/>
        <v>-626159000</v>
      </c>
      <c r="Z125" s="3">
        <f t="shared" si="88"/>
        <v>626.20000000000005</v>
      </c>
      <c r="AA125" s="77">
        <f t="shared" si="88"/>
        <v>0</v>
      </c>
      <c r="AB125" s="119">
        <f t="shared" si="49"/>
        <v>-626.20000000000005</v>
      </c>
      <c r="AC125" s="76"/>
      <c r="AD125" s="3">
        <f t="shared" si="89"/>
        <v>0</v>
      </c>
      <c r="AE125" s="109"/>
      <c r="AF125" s="109"/>
      <c r="AG125" s="107"/>
      <c r="AH125" s="107" t="s">
        <v>39</v>
      </c>
      <c r="AI125" s="107" t="s">
        <v>1100</v>
      </c>
      <c r="AJ125" s="1" t="s">
        <v>36</v>
      </c>
      <c r="AK125" s="113" t="s">
        <v>1200</v>
      </c>
      <c r="AL125" s="106">
        <v>103</v>
      </c>
      <c r="AM125" s="132" t="s">
        <v>590</v>
      </c>
      <c r="AN125" s="129"/>
      <c r="AO125" s="130" t="s">
        <v>595</v>
      </c>
      <c r="AP125" s="180">
        <v>103</v>
      </c>
      <c r="AQ125" s="130" t="s">
        <v>595</v>
      </c>
      <c r="AR125" s="181"/>
      <c r="AS125" s="128" t="s">
        <v>590</v>
      </c>
      <c r="AT125" s="175"/>
      <c r="AU125" s="130" t="s">
        <v>595</v>
      </c>
      <c r="AV125" s="180"/>
      <c r="AW125" s="130" t="s">
        <v>595</v>
      </c>
      <c r="AX125" s="181"/>
      <c r="AY125" s="128" t="s">
        <v>590</v>
      </c>
      <c r="AZ125" s="175"/>
      <c r="BA125" s="130" t="s">
        <v>595</v>
      </c>
      <c r="BB125" s="180"/>
      <c r="BC125" s="130" t="s">
        <v>595</v>
      </c>
      <c r="BD125" s="181"/>
      <c r="BE125" s="131"/>
      <c r="BF125" s="1" t="s">
        <v>839</v>
      </c>
      <c r="BG125" s="4"/>
      <c r="BH125" s="4" t="s">
        <v>18</v>
      </c>
      <c r="BI125" s="114"/>
      <c r="BJ125" s="31"/>
      <c r="BK125" s="31" t="s">
        <v>1404</v>
      </c>
      <c r="BL125" s="31"/>
      <c r="BM125" s="31" t="s">
        <v>891</v>
      </c>
      <c r="BN125" s="115" t="s">
        <v>384</v>
      </c>
      <c r="BO125" s="115" t="s">
        <v>384</v>
      </c>
      <c r="BP125" s="115" t="s">
        <v>538</v>
      </c>
      <c r="BQ125" s="63"/>
      <c r="BR125" s="60"/>
      <c r="BS125" s="60"/>
      <c r="BT125" s="60"/>
      <c r="BU125" s="60"/>
      <c r="BV125" s="60"/>
      <c r="BW125" s="60"/>
      <c r="BX125" s="60"/>
      <c r="BY125" s="60"/>
      <c r="BZ125" s="60"/>
      <c r="CA125" s="60"/>
      <c r="CB125" s="60"/>
      <c r="CC125" s="60"/>
      <c r="CD125" s="60"/>
      <c r="CE125" s="60"/>
      <c r="CF125" s="60"/>
      <c r="CG125" s="60"/>
      <c r="CH125" s="60"/>
      <c r="CI125" s="60"/>
      <c r="CJ125" s="60"/>
      <c r="CK125" s="60"/>
      <c r="CL125" s="60"/>
      <c r="CM125" s="60"/>
      <c r="CN125" s="60"/>
      <c r="CO125" s="60"/>
      <c r="CP125" s="60"/>
      <c r="CQ125" s="60"/>
      <c r="CR125" s="60"/>
      <c r="CS125" s="60"/>
      <c r="CT125" s="60"/>
      <c r="CU125" s="60"/>
      <c r="CV125" s="60"/>
      <c r="CW125" s="60"/>
      <c r="CX125" s="60"/>
      <c r="CY125" s="60"/>
      <c r="CZ125" s="60"/>
      <c r="DA125" s="60"/>
      <c r="DB125" s="60"/>
      <c r="DC125" s="60"/>
      <c r="DD125" s="60"/>
      <c r="DE125" s="60"/>
      <c r="DF125" s="60"/>
      <c r="DG125" s="60"/>
      <c r="DH125" s="60"/>
      <c r="DI125" s="60"/>
      <c r="DJ125" s="60"/>
      <c r="DK125" s="60"/>
      <c r="DL125" s="60"/>
      <c r="DM125" s="60"/>
      <c r="DN125" s="60"/>
      <c r="DO125" s="60"/>
      <c r="DP125" s="60"/>
      <c r="DQ125" s="60"/>
      <c r="DR125" s="60"/>
      <c r="DS125" s="60"/>
      <c r="DT125" s="60"/>
      <c r="DU125" s="60"/>
      <c r="DV125" s="60"/>
      <c r="DW125" s="60"/>
      <c r="DX125" s="60"/>
      <c r="DY125" s="60"/>
      <c r="DZ125" s="60"/>
      <c r="EA125" s="60"/>
      <c r="EB125" s="60"/>
      <c r="EC125" s="60"/>
      <c r="ED125" s="60"/>
      <c r="EE125" s="60"/>
      <c r="EF125" s="60"/>
      <c r="EG125" s="60"/>
      <c r="EH125" s="60"/>
      <c r="EI125" s="60"/>
      <c r="EJ125" s="60"/>
      <c r="EK125" s="60"/>
      <c r="EL125" s="60"/>
      <c r="EM125" s="60"/>
      <c r="EN125" s="60"/>
      <c r="EO125" s="60"/>
      <c r="EP125" s="60"/>
      <c r="EQ125" s="60"/>
      <c r="ER125" s="60"/>
      <c r="ES125" s="60"/>
      <c r="ET125" s="60"/>
      <c r="EU125" s="60"/>
      <c r="EV125" s="60"/>
      <c r="EW125" s="60"/>
      <c r="EX125" s="60"/>
      <c r="EY125" s="60"/>
      <c r="EZ125" s="60"/>
      <c r="FA125" s="60"/>
      <c r="FB125" s="60"/>
      <c r="FC125" s="60"/>
      <c r="FD125" s="60"/>
      <c r="FE125" s="60"/>
      <c r="FF125" s="60"/>
      <c r="FG125" s="60"/>
      <c r="FH125" s="60"/>
      <c r="FI125" s="60"/>
      <c r="FJ125" s="60"/>
      <c r="FK125" s="60"/>
      <c r="FL125" s="60"/>
      <c r="FM125" s="60"/>
      <c r="FN125" s="60"/>
      <c r="FO125" s="60"/>
      <c r="FP125" s="60"/>
      <c r="FQ125" s="60"/>
      <c r="FR125" s="60"/>
      <c r="FS125" s="60"/>
      <c r="FT125" s="60"/>
      <c r="FU125" s="60"/>
      <c r="FV125" s="60"/>
      <c r="FW125" s="60"/>
      <c r="FX125" s="60"/>
      <c r="FY125" s="60"/>
      <c r="FZ125" s="60"/>
      <c r="GA125" s="60"/>
      <c r="GB125" s="60"/>
      <c r="GC125" s="60"/>
      <c r="GD125" s="60"/>
      <c r="GE125" s="60"/>
      <c r="GF125" s="60"/>
      <c r="GG125" s="60"/>
      <c r="GH125" s="60"/>
      <c r="GI125" s="60"/>
      <c r="GJ125" s="60"/>
      <c r="GK125" s="60"/>
      <c r="GL125" s="60"/>
      <c r="GM125" s="60"/>
      <c r="GN125" s="60"/>
      <c r="GO125" s="60"/>
      <c r="GP125" s="60"/>
      <c r="GQ125" s="60"/>
      <c r="GR125" s="60"/>
      <c r="GS125" s="60"/>
      <c r="GT125" s="60"/>
      <c r="GU125" s="60"/>
      <c r="GV125" s="60"/>
      <c r="GW125" s="60"/>
      <c r="GX125" s="60"/>
      <c r="GY125" s="60"/>
      <c r="GZ125" s="60"/>
      <c r="HA125" s="60"/>
      <c r="HB125" s="60"/>
      <c r="HC125" s="60"/>
      <c r="HD125" s="60"/>
      <c r="HE125" s="60"/>
      <c r="HF125" s="60"/>
      <c r="HG125" s="60"/>
      <c r="HH125" s="60"/>
      <c r="HI125" s="60"/>
      <c r="HJ125" s="60"/>
      <c r="HK125" s="60"/>
      <c r="HL125" s="60"/>
      <c r="HM125" s="60"/>
      <c r="HN125" s="60"/>
      <c r="HO125" s="60"/>
      <c r="HP125" s="60"/>
      <c r="HQ125" s="60"/>
      <c r="HR125" s="60"/>
      <c r="HS125" s="60"/>
      <c r="HT125" s="60"/>
      <c r="HU125" s="60"/>
      <c r="HV125" s="60"/>
      <c r="HW125" s="60"/>
      <c r="HX125" s="60"/>
      <c r="HY125" s="60"/>
      <c r="HZ125" s="60"/>
      <c r="IA125" s="60"/>
      <c r="IB125" s="60"/>
      <c r="IC125" s="60"/>
      <c r="ID125" s="60"/>
      <c r="IE125" s="60"/>
      <c r="IF125" s="60"/>
      <c r="IG125" s="60"/>
      <c r="IH125" s="60"/>
      <c r="II125" s="60"/>
      <c r="IJ125" s="60"/>
      <c r="IK125" s="60"/>
    </row>
    <row r="126" spans="1:245" s="63" customFormat="1" ht="27">
      <c r="A126" s="204">
        <v>106</v>
      </c>
      <c r="B126" s="204">
        <f t="shared" si="90"/>
        <v>104</v>
      </c>
      <c r="C126" s="107" t="s">
        <v>322</v>
      </c>
      <c r="D126" s="108" t="s">
        <v>1095</v>
      </c>
      <c r="E126" s="108" t="s">
        <v>302</v>
      </c>
      <c r="F126" s="2">
        <v>594447000</v>
      </c>
      <c r="G126" s="2">
        <v>274986000</v>
      </c>
      <c r="H126" s="2">
        <f>F126+G126</f>
        <v>869433000</v>
      </c>
      <c r="I126" s="3">
        <f>ROUND(H126/1000000,1)</f>
        <v>869.4</v>
      </c>
      <c r="J126" s="3"/>
      <c r="K126" s="3"/>
      <c r="L126" s="3"/>
      <c r="M126" s="3"/>
      <c r="N126" s="3"/>
      <c r="O126" s="119">
        <f>H126+SUM(J126:N126)</f>
        <v>869433000</v>
      </c>
      <c r="P126" s="3"/>
      <c r="Q126" s="142">
        <f>O126-P126</f>
        <v>869433000</v>
      </c>
      <c r="R126" s="142">
        <f>ROUND(O126/1000000,1)</f>
        <v>869.4</v>
      </c>
      <c r="S126" s="77">
        <f>ROUND(P126/1000000,1)</f>
        <v>0</v>
      </c>
      <c r="T126" s="109"/>
      <c r="U126" s="109"/>
      <c r="V126" s="109"/>
      <c r="W126" s="3">
        <v>910607000</v>
      </c>
      <c r="X126" s="3"/>
      <c r="Y126" s="77">
        <f>X126-W126</f>
        <v>-910607000</v>
      </c>
      <c r="Z126" s="3">
        <f>ROUND(W126/1000000,1)</f>
        <v>910.6</v>
      </c>
      <c r="AA126" s="77">
        <f>ROUND(X126/1000000,1)</f>
        <v>0</v>
      </c>
      <c r="AB126" s="119">
        <f>AA126-Z126</f>
        <v>-910.6</v>
      </c>
      <c r="AC126" s="76"/>
      <c r="AD126" s="3">
        <f>ROUND(AC126/1000000,1)</f>
        <v>0</v>
      </c>
      <c r="AE126" s="109"/>
      <c r="AF126" s="109"/>
      <c r="AG126" s="107"/>
      <c r="AH126" s="107" t="s">
        <v>319</v>
      </c>
      <c r="AI126" s="107" t="s">
        <v>1100</v>
      </c>
      <c r="AJ126" s="1" t="s">
        <v>36</v>
      </c>
      <c r="AK126" s="113" t="s">
        <v>1200</v>
      </c>
      <c r="AL126" s="106">
        <v>106</v>
      </c>
      <c r="AM126" s="132" t="s">
        <v>590</v>
      </c>
      <c r="AN126" s="129"/>
      <c r="AO126" s="130" t="s">
        <v>595</v>
      </c>
      <c r="AP126" s="180">
        <v>106</v>
      </c>
      <c r="AQ126" s="130" t="s">
        <v>595</v>
      </c>
      <c r="AR126" s="181"/>
      <c r="AS126" s="128" t="s">
        <v>590</v>
      </c>
      <c r="AT126" s="175"/>
      <c r="AU126" s="130" t="s">
        <v>339</v>
      </c>
      <c r="AV126" s="180"/>
      <c r="AW126" s="130" t="s">
        <v>595</v>
      </c>
      <c r="AX126" s="181"/>
      <c r="AY126" s="128" t="s">
        <v>590</v>
      </c>
      <c r="AZ126" s="175"/>
      <c r="BA126" s="130" t="s">
        <v>595</v>
      </c>
      <c r="BB126" s="180"/>
      <c r="BC126" s="130" t="s">
        <v>595</v>
      </c>
      <c r="BD126" s="181"/>
      <c r="BE126" s="131"/>
      <c r="BF126" s="1" t="s">
        <v>503</v>
      </c>
      <c r="BG126" s="4"/>
      <c r="BH126" s="4" t="s">
        <v>18</v>
      </c>
      <c r="BI126" s="114"/>
      <c r="BJ126" s="71"/>
      <c r="BK126" s="31"/>
      <c r="BL126" s="31"/>
      <c r="BM126" s="31"/>
      <c r="BN126" s="115" t="s">
        <v>384</v>
      </c>
      <c r="BO126" s="115" t="s">
        <v>384</v>
      </c>
      <c r="BP126" s="115" t="s">
        <v>538</v>
      </c>
    </row>
    <row r="127" spans="1:245" ht="27" hidden="1">
      <c r="A127" s="204">
        <v>104</v>
      </c>
      <c r="B127" s="204">
        <f t="shared" si="90"/>
        <v>105</v>
      </c>
      <c r="C127" s="107" t="s">
        <v>1093</v>
      </c>
      <c r="D127" s="108" t="s">
        <v>124</v>
      </c>
      <c r="E127" s="108" t="s">
        <v>66</v>
      </c>
      <c r="F127" s="2">
        <v>34702000</v>
      </c>
      <c r="G127" s="63">
        <v>0</v>
      </c>
      <c r="H127" s="2">
        <f>F127+G133</f>
        <v>34702000</v>
      </c>
      <c r="I127" s="3">
        <f t="shared" si="84"/>
        <v>34.700000000000003</v>
      </c>
      <c r="J127" s="3"/>
      <c r="K127" s="3"/>
      <c r="L127" s="3"/>
      <c r="M127" s="3"/>
      <c r="N127" s="3"/>
      <c r="O127" s="119">
        <f t="shared" si="85"/>
        <v>34702000</v>
      </c>
      <c r="P127" s="3"/>
      <c r="Q127" s="142">
        <f t="shared" si="51"/>
        <v>34702000</v>
      </c>
      <c r="R127" s="142">
        <f t="shared" si="86"/>
        <v>34.700000000000003</v>
      </c>
      <c r="S127" s="77">
        <f t="shared" si="86"/>
        <v>0</v>
      </c>
      <c r="T127" s="109"/>
      <c r="U127" s="109"/>
      <c r="V127" s="109"/>
      <c r="W127" s="3">
        <v>32285000</v>
      </c>
      <c r="X127" s="3"/>
      <c r="Y127" s="77">
        <f t="shared" si="87"/>
        <v>-32285000</v>
      </c>
      <c r="Z127" s="3">
        <f t="shared" si="88"/>
        <v>32.299999999999997</v>
      </c>
      <c r="AA127" s="77">
        <f t="shared" si="88"/>
        <v>0</v>
      </c>
      <c r="AB127" s="119">
        <f t="shared" si="49"/>
        <v>-32.299999999999997</v>
      </c>
      <c r="AC127" s="76"/>
      <c r="AD127" s="3">
        <f t="shared" si="89"/>
        <v>0</v>
      </c>
      <c r="AE127" s="109"/>
      <c r="AF127" s="109"/>
      <c r="AG127" s="107"/>
      <c r="AH127" s="107" t="s">
        <v>39</v>
      </c>
      <c r="AI127" s="107" t="s">
        <v>1100</v>
      </c>
      <c r="AJ127" s="1" t="s">
        <v>36</v>
      </c>
      <c r="AK127" s="113" t="s">
        <v>1200</v>
      </c>
      <c r="AL127" s="106">
        <v>104</v>
      </c>
      <c r="AM127" s="132" t="s">
        <v>590</v>
      </c>
      <c r="AN127" s="129"/>
      <c r="AO127" s="130" t="s">
        <v>595</v>
      </c>
      <c r="AP127" s="180">
        <v>104</v>
      </c>
      <c r="AQ127" s="130" t="s">
        <v>595</v>
      </c>
      <c r="AR127" s="181"/>
      <c r="AS127" s="128" t="s">
        <v>590</v>
      </c>
      <c r="AT127" s="175"/>
      <c r="AU127" s="130" t="s">
        <v>595</v>
      </c>
      <c r="AV127" s="180"/>
      <c r="AW127" s="130" t="s">
        <v>595</v>
      </c>
      <c r="AX127" s="181"/>
      <c r="AY127" s="128" t="s">
        <v>590</v>
      </c>
      <c r="AZ127" s="175"/>
      <c r="BA127" s="130" t="s">
        <v>595</v>
      </c>
      <c r="BB127" s="180"/>
      <c r="BC127" s="130" t="s">
        <v>595</v>
      </c>
      <c r="BD127" s="181"/>
      <c r="BE127" s="131"/>
      <c r="BF127" s="1" t="s">
        <v>503</v>
      </c>
      <c r="BG127" s="4"/>
      <c r="BH127" s="4" t="s">
        <v>18</v>
      </c>
      <c r="BI127" s="114"/>
      <c r="BJ127" s="71"/>
      <c r="BK127" s="31"/>
      <c r="BL127" s="31"/>
      <c r="BM127" s="31" t="s">
        <v>893</v>
      </c>
      <c r="BN127" s="115" t="s">
        <v>384</v>
      </c>
      <c r="BO127" s="115" t="s">
        <v>384</v>
      </c>
      <c r="BP127" s="115" t="s">
        <v>538</v>
      </c>
      <c r="BQ127" s="63"/>
      <c r="BR127" s="60"/>
      <c r="BS127" s="60"/>
      <c r="BT127" s="60"/>
      <c r="BU127" s="60"/>
      <c r="BV127" s="60"/>
      <c r="BW127" s="60"/>
      <c r="BX127" s="60"/>
      <c r="BY127" s="60"/>
      <c r="BZ127" s="60"/>
      <c r="CA127" s="60"/>
      <c r="CB127" s="60"/>
      <c r="CC127" s="60"/>
      <c r="CD127" s="60"/>
      <c r="CE127" s="60"/>
      <c r="CF127" s="60"/>
      <c r="CG127" s="60"/>
      <c r="CH127" s="60"/>
      <c r="CI127" s="60"/>
      <c r="CJ127" s="60"/>
      <c r="CK127" s="60"/>
      <c r="CL127" s="60"/>
      <c r="CM127" s="60"/>
      <c r="CN127" s="60"/>
      <c r="CO127" s="60"/>
      <c r="CP127" s="60"/>
      <c r="CQ127" s="60"/>
      <c r="CR127" s="60"/>
      <c r="CS127" s="60"/>
      <c r="CT127" s="60"/>
      <c r="CU127" s="60"/>
      <c r="CV127" s="60"/>
      <c r="CW127" s="60"/>
      <c r="CX127" s="60"/>
      <c r="CY127" s="60"/>
      <c r="CZ127" s="60"/>
      <c r="DA127" s="60"/>
      <c r="DB127" s="60"/>
      <c r="DC127" s="60"/>
      <c r="DD127" s="60"/>
      <c r="DE127" s="60"/>
      <c r="DF127" s="60"/>
      <c r="DG127" s="60"/>
      <c r="DH127" s="60"/>
      <c r="DI127" s="60"/>
      <c r="DJ127" s="60"/>
      <c r="DK127" s="60"/>
      <c r="DL127" s="60"/>
      <c r="DM127" s="60"/>
      <c r="DN127" s="60"/>
      <c r="DO127" s="60"/>
      <c r="DP127" s="60"/>
      <c r="DQ127" s="60"/>
      <c r="DR127" s="60"/>
      <c r="DS127" s="60"/>
      <c r="DT127" s="60"/>
      <c r="DU127" s="60"/>
      <c r="DV127" s="60"/>
      <c r="DW127" s="60"/>
      <c r="DX127" s="60"/>
      <c r="DY127" s="60"/>
      <c r="DZ127" s="60"/>
      <c r="EA127" s="60"/>
      <c r="EB127" s="60"/>
      <c r="EC127" s="60"/>
      <c r="ED127" s="60"/>
      <c r="EE127" s="60"/>
      <c r="EF127" s="60"/>
      <c r="EG127" s="60"/>
      <c r="EH127" s="60"/>
      <c r="EI127" s="60"/>
      <c r="EJ127" s="60"/>
      <c r="EK127" s="60"/>
      <c r="EL127" s="60"/>
      <c r="EM127" s="60"/>
      <c r="EN127" s="60"/>
      <c r="EO127" s="60"/>
      <c r="EP127" s="60"/>
      <c r="EQ127" s="60"/>
      <c r="ER127" s="60"/>
      <c r="ES127" s="60"/>
      <c r="ET127" s="60"/>
      <c r="EU127" s="60"/>
      <c r="EV127" s="60"/>
      <c r="EW127" s="60"/>
      <c r="EX127" s="60"/>
      <c r="EY127" s="60"/>
      <c r="EZ127" s="60"/>
      <c r="FA127" s="60"/>
      <c r="FB127" s="60"/>
      <c r="FC127" s="60"/>
      <c r="FD127" s="60"/>
      <c r="FE127" s="60"/>
      <c r="FF127" s="60"/>
      <c r="FG127" s="60"/>
      <c r="FH127" s="60"/>
      <c r="FI127" s="60"/>
      <c r="FJ127" s="60"/>
      <c r="FK127" s="60"/>
      <c r="FL127" s="60"/>
      <c r="FM127" s="60"/>
      <c r="FN127" s="60"/>
      <c r="FO127" s="60"/>
      <c r="FP127" s="60"/>
      <c r="FQ127" s="60"/>
      <c r="FR127" s="60"/>
      <c r="FS127" s="60"/>
      <c r="FT127" s="60"/>
      <c r="FU127" s="60"/>
      <c r="FV127" s="60"/>
      <c r="FW127" s="60"/>
      <c r="FX127" s="60"/>
      <c r="FY127" s="60"/>
      <c r="FZ127" s="60"/>
      <c r="GA127" s="60"/>
      <c r="GB127" s="60"/>
      <c r="GC127" s="60"/>
      <c r="GD127" s="60"/>
      <c r="GE127" s="60"/>
      <c r="GF127" s="60"/>
      <c r="GG127" s="60"/>
      <c r="GH127" s="60"/>
      <c r="GI127" s="60"/>
      <c r="GJ127" s="60"/>
      <c r="GK127" s="60"/>
      <c r="GL127" s="60"/>
      <c r="GM127" s="60"/>
      <c r="GN127" s="60"/>
      <c r="GO127" s="60"/>
      <c r="GP127" s="60"/>
      <c r="GQ127" s="60"/>
      <c r="GR127" s="60"/>
      <c r="GS127" s="60"/>
      <c r="GT127" s="60"/>
      <c r="GU127" s="60"/>
      <c r="GV127" s="60"/>
      <c r="GW127" s="60"/>
      <c r="GX127" s="60"/>
      <c r="GY127" s="60"/>
      <c r="GZ127" s="60"/>
      <c r="HA127" s="60"/>
      <c r="HB127" s="60"/>
      <c r="HC127" s="60"/>
      <c r="HD127" s="60"/>
      <c r="HE127" s="60"/>
      <c r="HF127" s="60"/>
      <c r="HG127" s="60"/>
      <c r="HH127" s="60"/>
      <c r="HI127" s="60"/>
      <c r="HJ127" s="60"/>
      <c r="HK127" s="60"/>
      <c r="HL127" s="60"/>
      <c r="HM127" s="60"/>
      <c r="HN127" s="60"/>
      <c r="HO127" s="60"/>
      <c r="HP127" s="60"/>
      <c r="HQ127" s="60"/>
      <c r="HR127" s="60"/>
      <c r="HS127" s="60"/>
      <c r="HT127" s="60"/>
      <c r="HU127" s="60"/>
      <c r="HV127" s="60"/>
      <c r="HW127" s="60"/>
      <c r="HX127" s="60"/>
      <c r="HY127" s="60"/>
      <c r="HZ127" s="60"/>
      <c r="IA127" s="60"/>
      <c r="IB127" s="60"/>
      <c r="IC127" s="60"/>
      <c r="ID127" s="60"/>
      <c r="IE127" s="60"/>
      <c r="IF127" s="60"/>
      <c r="IG127" s="60"/>
      <c r="IH127" s="60"/>
      <c r="II127" s="60"/>
      <c r="IJ127" s="60"/>
      <c r="IK127" s="60"/>
    </row>
    <row r="128" spans="1:245" ht="27" hidden="1">
      <c r="A128" s="204">
        <v>108</v>
      </c>
      <c r="B128" s="204">
        <f t="shared" si="90"/>
        <v>106</v>
      </c>
      <c r="C128" s="107" t="s">
        <v>125</v>
      </c>
      <c r="D128" s="108" t="s">
        <v>93</v>
      </c>
      <c r="E128" s="108" t="s">
        <v>66</v>
      </c>
      <c r="F128" s="2">
        <v>41885000</v>
      </c>
      <c r="G128" s="2">
        <v>0</v>
      </c>
      <c r="H128" s="2">
        <f>F128+G128</f>
        <v>41885000</v>
      </c>
      <c r="I128" s="3">
        <f>ROUND(H128/1000000,1)</f>
        <v>41.9</v>
      </c>
      <c r="J128" s="3"/>
      <c r="K128" s="3"/>
      <c r="L128" s="3"/>
      <c r="M128" s="3"/>
      <c r="N128" s="3"/>
      <c r="O128" s="119">
        <f>H128+SUM(J128:N128)</f>
        <v>41885000</v>
      </c>
      <c r="P128" s="3"/>
      <c r="Q128" s="142">
        <f>O128-P128</f>
        <v>41885000</v>
      </c>
      <c r="R128" s="142">
        <f>ROUND(O128/1000000,1)</f>
        <v>41.9</v>
      </c>
      <c r="S128" s="77">
        <f>ROUND(P128/1000000,1)</f>
        <v>0</v>
      </c>
      <c r="T128" s="109"/>
      <c r="U128" s="109"/>
      <c r="V128" s="109"/>
      <c r="W128" s="3">
        <v>40668000</v>
      </c>
      <c r="X128" s="3"/>
      <c r="Y128" s="77">
        <f>X128-W128</f>
        <v>-40668000</v>
      </c>
      <c r="Z128" s="3">
        <f>ROUND(W128/1000000,1)</f>
        <v>40.700000000000003</v>
      </c>
      <c r="AA128" s="77">
        <f>ROUND(X128/1000000,1)</f>
        <v>0</v>
      </c>
      <c r="AB128" s="119">
        <f>AA128-Z128</f>
        <v>-40.700000000000003</v>
      </c>
      <c r="AC128" s="76"/>
      <c r="AD128" s="3">
        <f>ROUND(AC128/1000000,1)</f>
        <v>0</v>
      </c>
      <c r="AE128" s="109"/>
      <c r="AF128" s="109"/>
      <c r="AG128" s="107"/>
      <c r="AH128" s="107" t="s">
        <v>44</v>
      </c>
      <c r="AI128" s="107" t="s">
        <v>634</v>
      </c>
      <c r="AJ128" s="1" t="s">
        <v>36</v>
      </c>
      <c r="AK128" s="113" t="s">
        <v>1200</v>
      </c>
      <c r="AL128" s="106">
        <v>108</v>
      </c>
      <c r="AM128" s="132" t="s">
        <v>590</v>
      </c>
      <c r="AN128" s="129"/>
      <c r="AO128" s="130" t="s">
        <v>595</v>
      </c>
      <c r="AP128" s="180">
        <v>108</v>
      </c>
      <c r="AQ128" s="130" t="s">
        <v>589</v>
      </c>
      <c r="AR128" s="181"/>
      <c r="AS128" s="128" t="s">
        <v>590</v>
      </c>
      <c r="AT128" s="175"/>
      <c r="AU128" s="130" t="s">
        <v>595</v>
      </c>
      <c r="AV128" s="180"/>
      <c r="AW128" s="130" t="s">
        <v>589</v>
      </c>
      <c r="AX128" s="181"/>
      <c r="AY128" s="128" t="s">
        <v>590</v>
      </c>
      <c r="AZ128" s="175"/>
      <c r="BA128" s="130" t="s">
        <v>595</v>
      </c>
      <c r="BB128" s="180"/>
      <c r="BC128" s="130" t="s">
        <v>595</v>
      </c>
      <c r="BD128" s="181"/>
      <c r="BE128" s="131"/>
      <c r="BF128" s="1" t="s">
        <v>503</v>
      </c>
      <c r="BG128" s="4"/>
      <c r="BH128" s="4" t="s">
        <v>18</v>
      </c>
      <c r="BI128" s="114"/>
      <c r="BJ128" s="71"/>
      <c r="BK128" s="31"/>
      <c r="BL128" s="31"/>
      <c r="BM128" s="31"/>
      <c r="BN128" s="115" t="s">
        <v>384</v>
      </c>
      <c r="BO128" s="115" t="s">
        <v>384</v>
      </c>
      <c r="BP128" s="115" t="s">
        <v>538</v>
      </c>
      <c r="BQ128" s="66" t="s">
        <v>570</v>
      </c>
      <c r="BR128" s="60"/>
      <c r="BS128" s="60"/>
      <c r="BT128" s="60"/>
      <c r="BU128" s="60"/>
      <c r="BV128" s="60"/>
      <c r="BW128" s="60"/>
      <c r="BX128" s="60"/>
      <c r="BY128" s="60"/>
      <c r="BZ128" s="60"/>
      <c r="CA128" s="60"/>
      <c r="CB128" s="60"/>
      <c r="CC128" s="60"/>
      <c r="CD128" s="60"/>
      <c r="CE128" s="60"/>
      <c r="CF128" s="60"/>
      <c r="CG128" s="60"/>
      <c r="CH128" s="60"/>
      <c r="CI128" s="60"/>
      <c r="CJ128" s="60"/>
      <c r="CK128" s="60"/>
      <c r="CL128" s="60"/>
      <c r="CM128" s="60"/>
      <c r="CN128" s="60"/>
      <c r="CO128" s="60"/>
      <c r="CP128" s="60"/>
      <c r="CQ128" s="60"/>
      <c r="CR128" s="60"/>
      <c r="CS128" s="60"/>
      <c r="CT128" s="60"/>
      <c r="CU128" s="60"/>
      <c r="CV128" s="60"/>
      <c r="CW128" s="60"/>
      <c r="CX128" s="60"/>
      <c r="CY128" s="60"/>
      <c r="CZ128" s="60"/>
      <c r="DA128" s="60"/>
      <c r="DB128" s="60"/>
      <c r="DC128" s="60"/>
      <c r="DD128" s="60"/>
      <c r="DE128" s="60"/>
      <c r="DF128" s="60"/>
      <c r="DG128" s="60"/>
      <c r="DH128" s="60"/>
      <c r="DI128" s="60"/>
      <c r="DJ128" s="60"/>
      <c r="DK128" s="60"/>
      <c r="DL128" s="60"/>
      <c r="DM128" s="60"/>
      <c r="DN128" s="60"/>
      <c r="DO128" s="60"/>
      <c r="DP128" s="60"/>
      <c r="DQ128" s="60"/>
      <c r="DR128" s="60"/>
      <c r="DS128" s="60"/>
      <c r="DT128" s="60"/>
      <c r="DU128" s="60"/>
      <c r="DV128" s="60"/>
      <c r="DW128" s="60"/>
      <c r="DX128" s="60"/>
      <c r="DY128" s="60"/>
      <c r="DZ128" s="60"/>
      <c r="EA128" s="60"/>
      <c r="EB128" s="60"/>
      <c r="EC128" s="60"/>
      <c r="ED128" s="60"/>
      <c r="EE128" s="60"/>
      <c r="EF128" s="60"/>
      <c r="EG128" s="60"/>
      <c r="EH128" s="60"/>
      <c r="EI128" s="60"/>
      <c r="EJ128" s="60"/>
      <c r="EK128" s="60"/>
      <c r="EL128" s="60"/>
      <c r="EM128" s="60"/>
      <c r="EN128" s="60"/>
      <c r="EO128" s="60"/>
      <c r="EP128" s="60"/>
      <c r="EQ128" s="60"/>
      <c r="ER128" s="60"/>
      <c r="ES128" s="60"/>
      <c r="ET128" s="60"/>
      <c r="EU128" s="60"/>
      <c r="EV128" s="60"/>
      <c r="EW128" s="60"/>
      <c r="EX128" s="60"/>
      <c r="EY128" s="60"/>
      <c r="EZ128" s="60"/>
      <c r="FA128" s="60"/>
      <c r="FB128" s="60"/>
      <c r="FC128" s="60"/>
      <c r="FD128" s="60"/>
      <c r="FE128" s="60"/>
      <c r="FF128" s="60"/>
      <c r="FG128" s="60"/>
      <c r="FH128" s="60"/>
      <c r="FI128" s="60"/>
      <c r="FJ128" s="60"/>
      <c r="FK128" s="60"/>
      <c r="FL128" s="60"/>
      <c r="FM128" s="60"/>
      <c r="FN128" s="60"/>
      <c r="FO128" s="60"/>
      <c r="FP128" s="60"/>
      <c r="FQ128" s="60"/>
      <c r="FR128" s="60"/>
      <c r="FS128" s="60"/>
      <c r="FT128" s="60"/>
      <c r="FU128" s="60"/>
      <c r="FV128" s="60"/>
      <c r="FW128" s="60"/>
      <c r="FX128" s="60"/>
      <c r="FY128" s="60"/>
      <c r="FZ128" s="60"/>
      <c r="GA128" s="60"/>
      <c r="GB128" s="60"/>
      <c r="GC128" s="60"/>
      <c r="GD128" s="60"/>
      <c r="GE128" s="60"/>
      <c r="GF128" s="60"/>
      <c r="GG128" s="60"/>
      <c r="GH128" s="60"/>
      <c r="GI128" s="60"/>
      <c r="GJ128" s="60"/>
      <c r="GK128" s="60"/>
      <c r="GL128" s="60"/>
      <c r="GM128" s="60"/>
      <c r="GN128" s="60"/>
      <c r="GO128" s="60"/>
      <c r="GP128" s="60"/>
      <c r="GQ128" s="60"/>
      <c r="GR128" s="60"/>
      <c r="GS128" s="60"/>
      <c r="GT128" s="60"/>
      <c r="GU128" s="60"/>
      <c r="GV128" s="60"/>
      <c r="GW128" s="60"/>
      <c r="GX128" s="60"/>
      <c r="GY128" s="60"/>
      <c r="GZ128" s="60"/>
      <c r="HA128" s="60"/>
      <c r="HB128" s="60"/>
      <c r="HC128" s="60"/>
      <c r="HD128" s="60"/>
      <c r="HE128" s="60"/>
      <c r="HF128" s="60"/>
      <c r="HG128" s="60"/>
      <c r="HH128" s="60"/>
      <c r="HI128" s="60"/>
      <c r="HJ128" s="60"/>
      <c r="HK128" s="60"/>
      <c r="HL128" s="60"/>
      <c r="HM128" s="60"/>
      <c r="HN128" s="60"/>
      <c r="HO128" s="60"/>
      <c r="HP128" s="60"/>
      <c r="HQ128" s="60"/>
      <c r="HR128" s="60"/>
      <c r="HS128" s="60"/>
      <c r="HT128" s="60"/>
      <c r="HU128" s="60"/>
      <c r="HV128" s="60"/>
      <c r="HW128" s="60"/>
      <c r="HX128" s="60"/>
      <c r="HY128" s="60"/>
      <c r="HZ128" s="60"/>
      <c r="IA128" s="60"/>
      <c r="IB128" s="60"/>
      <c r="IC128" s="60"/>
      <c r="ID128" s="60"/>
      <c r="IE128" s="60"/>
      <c r="IF128" s="60"/>
      <c r="IG128" s="60"/>
      <c r="IH128" s="60"/>
      <c r="II128" s="60"/>
      <c r="IJ128" s="60"/>
      <c r="IK128" s="60"/>
    </row>
    <row r="129" spans="1:245" ht="27">
      <c r="A129" s="204">
        <v>105</v>
      </c>
      <c r="B129" s="204">
        <f t="shared" si="90"/>
        <v>107</v>
      </c>
      <c r="C129" s="107" t="s">
        <v>1094</v>
      </c>
      <c r="D129" s="108" t="s">
        <v>95</v>
      </c>
      <c r="E129" s="108" t="s">
        <v>66</v>
      </c>
      <c r="F129" s="2">
        <v>387995421000</v>
      </c>
      <c r="G129" s="2">
        <v>0</v>
      </c>
      <c r="H129" s="2">
        <f t="shared" si="83"/>
        <v>387995421000</v>
      </c>
      <c r="I129" s="3">
        <f t="shared" si="84"/>
        <v>387995.4</v>
      </c>
      <c r="J129" s="3"/>
      <c r="K129" s="3"/>
      <c r="L129" s="3"/>
      <c r="M129" s="3"/>
      <c r="N129" s="3"/>
      <c r="O129" s="119">
        <f t="shared" si="85"/>
        <v>387995421000</v>
      </c>
      <c r="P129" s="3"/>
      <c r="Q129" s="142">
        <f t="shared" si="51"/>
        <v>387995421000</v>
      </c>
      <c r="R129" s="142">
        <f t="shared" si="86"/>
        <v>387995.4</v>
      </c>
      <c r="S129" s="77">
        <f t="shared" si="86"/>
        <v>0</v>
      </c>
      <c r="T129" s="109"/>
      <c r="U129" s="109"/>
      <c r="V129" s="109"/>
      <c r="W129" s="3">
        <v>442101051000</v>
      </c>
      <c r="X129" s="3"/>
      <c r="Y129" s="77">
        <f t="shared" si="87"/>
        <v>-442101051000</v>
      </c>
      <c r="Z129" s="3">
        <f t="shared" si="88"/>
        <v>442101.1</v>
      </c>
      <c r="AA129" s="77">
        <f t="shared" si="88"/>
        <v>0</v>
      </c>
      <c r="AB129" s="119">
        <f t="shared" si="49"/>
        <v>-442101.1</v>
      </c>
      <c r="AC129" s="76"/>
      <c r="AD129" s="3">
        <f t="shared" si="89"/>
        <v>0</v>
      </c>
      <c r="AE129" s="109"/>
      <c r="AF129" s="109"/>
      <c r="AG129" s="107"/>
      <c r="AH129" s="107" t="s">
        <v>39</v>
      </c>
      <c r="AI129" s="107" t="s">
        <v>1100</v>
      </c>
      <c r="AJ129" s="1" t="s">
        <v>36</v>
      </c>
      <c r="AK129" s="113" t="s">
        <v>1200</v>
      </c>
      <c r="AL129" s="106">
        <v>105</v>
      </c>
      <c r="AM129" s="132" t="s">
        <v>590</v>
      </c>
      <c r="AN129" s="129"/>
      <c r="AO129" s="130" t="s">
        <v>595</v>
      </c>
      <c r="AP129" s="180">
        <v>105</v>
      </c>
      <c r="AQ129" s="130" t="s">
        <v>595</v>
      </c>
      <c r="AR129" s="181"/>
      <c r="AS129" s="128" t="s">
        <v>590</v>
      </c>
      <c r="AT129" s="175"/>
      <c r="AU129" s="130" t="s">
        <v>595</v>
      </c>
      <c r="AV129" s="180"/>
      <c r="AW129" s="130" t="s">
        <v>595</v>
      </c>
      <c r="AX129" s="181"/>
      <c r="AY129" s="128" t="s">
        <v>590</v>
      </c>
      <c r="AZ129" s="175"/>
      <c r="BA129" s="130" t="s">
        <v>595</v>
      </c>
      <c r="BB129" s="180"/>
      <c r="BC129" s="130" t="s">
        <v>595</v>
      </c>
      <c r="BD129" s="181"/>
      <c r="BE129" s="131"/>
      <c r="BF129" s="1" t="s">
        <v>1326</v>
      </c>
      <c r="BG129" s="4"/>
      <c r="BH129" s="4" t="s">
        <v>18</v>
      </c>
      <c r="BI129" s="114"/>
      <c r="BJ129" s="71"/>
      <c r="BK129" s="31"/>
      <c r="BL129" s="31"/>
      <c r="BM129" s="31"/>
      <c r="BN129" s="115" t="s">
        <v>384</v>
      </c>
      <c r="BO129" s="115" t="s">
        <v>384</v>
      </c>
      <c r="BP129" s="115" t="s">
        <v>538</v>
      </c>
      <c r="BQ129" s="63"/>
      <c r="BR129" s="60"/>
      <c r="BS129" s="60"/>
      <c r="BT129" s="60"/>
      <c r="BU129" s="60"/>
      <c r="BV129" s="60"/>
      <c r="BW129" s="60"/>
      <c r="BX129" s="60"/>
      <c r="BY129" s="60"/>
      <c r="BZ129" s="60"/>
      <c r="CA129" s="60"/>
      <c r="CB129" s="60"/>
      <c r="CC129" s="60"/>
      <c r="CD129" s="60"/>
      <c r="CE129" s="60"/>
      <c r="CF129" s="60"/>
      <c r="CG129" s="60"/>
      <c r="CH129" s="60"/>
      <c r="CI129" s="60"/>
      <c r="CJ129" s="60"/>
      <c r="CK129" s="60"/>
      <c r="CL129" s="60"/>
      <c r="CM129" s="60"/>
      <c r="CN129" s="60"/>
      <c r="CO129" s="60"/>
      <c r="CP129" s="60"/>
      <c r="CQ129" s="60"/>
      <c r="CR129" s="60"/>
      <c r="CS129" s="60"/>
      <c r="CT129" s="60"/>
      <c r="CU129" s="60"/>
      <c r="CV129" s="60"/>
      <c r="CW129" s="60"/>
      <c r="CX129" s="60"/>
      <c r="CY129" s="60"/>
      <c r="CZ129" s="60"/>
      <c r="DA129" s="60"/>
      <c r="DB129" s="60"/>
      <c r="DC129" s="60"/>
      <c r="DD129" s="60"/>
      <c r="DE129" s="60"/>
      <c r="DF129" s="60"/>
      <c r="DG129" s="60"/>
      <c r="DH129" s="60"/>
      <c r="DI129" s="60"/>
      <c r="DJ129" s="60"/>
      <c r="DK129" s="60"/>
      <c r="DL129" s="60"/>
      <c r="DM129" s="60"/>
      <c r="DN129" s="60"/>
      <c r="DO129" s="60"/>
      <c r="DP129" s="60"/>
      <c r="DQ129" s="60"/>
      <c r="DR129" s="60"/>
      <c r="DS129" s="60"/>
      <c r="DT129" s="60"/>
      <c r="DU129" s="60"/>
      <c r="DV129" s="60"/>
      <c r="DW129" s="60"/>
      <c r="DX129" s="60"/>
      <c r="DY129" s="60"/>
      <c r="DZ129" s="60"/>
      <c r="EA129" s="60"/>
      <c r="EB129" s="60"/>
      <c r="EC129" s="60"/>
      <c r="ED129" s="60"/>
      <c r="EE129" s="60"/>
      <c r="EF129" s="60"/>
      <c r="EG129" s="60"/>
      <c r="EH129" s="60"/>
      <c r="EI129" s="60"/>
      <c r="EJ129" s="60"/>
      <c r="EK129" s="60"/>
      <c r="EL129" s="60"/>
      <c r="EM129" s="60"/>
      <c r="EN129" s="60"/>
      <c r="EO129" s="60"/>
      <c r="EP129" s="60"/>
      <c r="EQ129" s="60"/>
      <c r="ER129" s="60"/>
      <c r="ES129" s="60"/>
      <c r="ET129" s="60"/>
      <c r="EU129" s="60"/>
      <c r="EV129" s="60"/>
      <c r="EW129" s="60"/>
      <c r="EX129" s="60"/>
      <c r="EY129" s="60"/>
      <c r="EZ129" s="60"/>
      <c r="FA129" s="60"/>
      <c r="FB129" s="60"/>
      <c r="FC129" s="60"/>
      <c r="FD129" s="60"/>
      <c r="FE129" s="60"/>
      <c r="FF129" s="60"/>
      <c r="FG129" s="60"/>
      <c r="FH129" s="60"/>
      <c r="FI129" s="60"/>
      <c r="FJ129" s="60"/>
      <c r="FK129" s="60"/>
      <c r="FL129" s="60"/>
      <c r="FM129" s="60"/>
      <c r="FN129" s="60"/>
      <c r="FO129" s="60"/>
      <c r="FP129" s="60"/>
      <c r="FQ129" s="60"/>
      <c r="FR129" s="60"/>
      <c r="FS129" s="60"/>
      <c r="FT129" s="60"/>
      <c r="FU129" s="60"/>
      <c r="FV129" s="60"/>
      <c r="FW129" s="60"/>
      <c r="FX129" s="60"/>
      <c r="FY129" s="60"/>
      <c r="FZ129" s="60"/>
      <c r="GA129" s="60"/>
      <c r="GB129" s="60"/>
      <c r="GC129" s="60"/>
      <c r="GD129" s="60"/>
      <c r="GE129" s="60"/>
      <c r="GF129" s="60"/>
      <c r="GG129" s="60"/>
      <c r="GH129" s="60"/>
      <c r="GI129" s="60"/>
      <c r="GJ129" s="60"/>
      <c r="GK129" s="60"/>
      <c r="GL129" s="60"/>
      <c r="GM129" s="60"/>
      <c r="GN129" s="60"/>
      <c r="GO129" s="60"/>
      <c r="GP129" s="60"/>
      <c r="GQ129" s="60"/>
      <c r="GR129" s="60"/>
      <c r="GS129" s="60"/>
      <c r="GT129" s="60"/>
      <c r="GU129" s="60"/>
      <c r="GV129" s="60"/>
      <c r="GW129" s="60"/>
      <c r="GX129" s="60"/>
      <c r="GY129" s="60"/>
      <c r="GZ129" s="60"/>
      <c r="HA129" s="60"/>
      <c r="HB129" s="60"/>
      <c r="HC129" s="60"/>
      <c r="HD129" s="60"/>
      <c r="HE129" s="60"/>
      <c r="HF129" s="60"/>
      <c r="HG129" s="60"/>
      <c r="HH129" s="60"/>
      <c r="HI129" s="60"/>
      <c r="HJ129" s="60"/>
      <c r="HK129" s="60"/>
      <c r="HL129" s="60"/>
      <c r="HM129" s="60"/>
      <c r="HN129" s="60"/>
      <c r="HO129" s="60"/>
      <c r="HP129" s="60"/>
      <c r="HQ129" s="60"/>
      <c r="HR129" s="60"/>
      <c r="HS129" s="60"/>
      <c r="HT129" s="60"/>
      <c r="HU129" s="60"/>
      <c r="HV129" s="60"/>
      <c r="HW129" s="60"/>
      <c r="HX129" s="60"/>
      <c r="HY129" s="60"/>
      <c r="HZ129" s="60"/>
      <c r="IA129" s="60"/>
      <c r="IB129" s="60"/>
      <c r="IC129" s="60"/>
      <c r="ID129" s="60"/>
      <c r="IE129" s="60"/>
      <c r="IF129" s="60"/>
      <c r="IG129" s="60"/>
      <c r="IH129" s="60"/>
      <c r="II129" s="60"/>
      <c r="IJ129" s="60"/>
      <c r="IK129" s="60"/>
    </row>
    <row r="130" spans="1:245" s="63" customFormat="1" ht="27">
      <c r="A130" s="204">
        <v>107</v>
      </c>
      <c r="B130" s="204">
        <f t="shared" si="90"/>
        <v>108</v>
      </c>
      <c r="C130" s="112" t="s">
        <v>1096</v>
      </c>
      <c r="D130" s="108" t="s">
        <v>435</v>
      </c>
      <c r="E130" s="108" t="s">
        <v>1301</v>
      </c>
      <c r="F130" s="3">
        <v>995310000</v>
      </c>
      <c r="G130" s="2">
        <v>0</v>
      </c>
      <c r="H130" s="2">
        <f t="shared" si="83"/>
        <v>995310000</v>
      </c>
      <c r="I130" s="3">
        <f t="shared" si="84"/>
        <v>995.3</v>
      </c>
      <c r="J130" s="3"/>
      <c r="K130" s="3"/>
      <c r="L130" s="3"/>
      <c r="M130" s="3"/>
      <c r="N130" s="3"/>
      <c r="O130" s="119">
        <f t="shared" si="85"/>
        <v>995310000</v>
      </c>
      <c r="P130" s="3"/>
      <c r="Q130" s="142">
        <f t="shared" si="51"/>
        <v>995310000</v>
      </c>
      <c r="R130" s="142">
        <f t="shared" si="86"/>
        <v>995.3</v>
      </c>
      <c r="S130" s="77">
        <f t="shared" si="86"/>
        <v>0</v>
      </c>
      <c r="T130" s="109"/>
      <c r="U130" s="109"/>
      <c r="V130" s="109"/>
      <c r="W130" s="3">
        <v>995310000</v>
      </c>
      <c r="X130" s="3"/>
      <c r="Y130" s="77">
        <f t="shared" si="87"/>
        <v>-995310000</v>
      </c>
      <c r="Z130" s="3">
        <f t="shared" si="88"/>
        <v>995.3</v>
      </c>
      <c r="AA130" s="77">
        <f t="shared" si="88"/>
        <v>0</v>
      </c>
      <c r="AB130" s="119">
        <f t="shared" si="49"/>
        <v>-995.3</v>
      </c>
      <c r="AC130" s="76"/>
      <c r="AD130" s="3">
        <f t="shared" si="89"/>
        <v>0</v>
      </c>
      <c r="AE130" s="109"/>
      <c r="AF130" s="109"/>
      <c r="AG130" s="107"/>
      <c r="AH130" s="107" t="s">
        <v>319</v>
      </c>
      <c r="AI130" s="107" t="s">
        <v>1100</v>
      </c>
      <c r="AJ130" s="1" t="s">
        <v>36</v>
      </c>
      <c r="AK130" s="113" t="s">
        <v>1200</v>
      </c>
      <c r="AL130" s="106">
        <v>107</v>
      </c>
      <c r="AM130" s="132" t="s">
        <v>590</v>
      </c>
      <c r="AN130" s="129"/>
      <c r="AO130" s="130" t="s">
        <v>595</v>
      </c>
      <c r="AP130" s="180">
        <v>107</v>
      </c>
      <c r="AQ130" s="130" t="s">
        <v>595</v>
      </c>
      <c r="AR130" s="181"/>
      <c r="AS130" s="128" t="s">
        <v>590</v>
      </c>
      <c r="AT130" s="175"/>
      <c r="AU130" s="130" t="s">
        <v>595</v>
      </c>
      <c r="AV130" s="180"/>
      <c r="AW130" s="130" t="s">
        <v>595</v>
      </c>
      <c r="AX130" s="181"/>
      <c r="AY130" s="128" t="s">
        <v>590</v>
      </c>
      <c r="AZ130" s="175"/>
      <c r="BA130" s="130" t="s">
        <v>339</v>
      </c>
      <c r="BB130" s="180"/>
      <c r="BC130" s="130" t="s">
        <v>595</v>
      </c>
      <c r="BD130" s="181"/>
      <c r="BE130" s="131"/>
      <c r="BF130" s="1" t="s">
        <v>839</v>
      </c>
      <c r="BG130" s="4"/>
      <c r="BH130" s="4" t="s">
        <v>18</v>
      </c>
      <c r="BI130" s="114"/>
      <c r="BJ130" s="71"/>
      <c r="BK130" s="31"/>
      <c r="BL130" s="31"/>
      <c r="BM130" s="31"/>
      <c r="BN130" s="115" t="s">
        <v>339</v>
      </c>
      <c r="BO130" s="115" t="s">
        <v>384</v>
      </c>
      <c r="BP130" s="115" t="s">
        <v>384</v>
      </c>
    </row>
    <row r="131" spans="1:245" s="314" customFormat="1" hidden="1">
      <c r="A131" s="315"/>
      <c r="B131" s="315"/>
      <c r="C131" s="316" t="s">
        <v>866</v>
      </c>
      <c r="D131" s="317"/>
      <c r="E131" s="317"/>
      <c r="F131" s="318"/>
      <c r="G131" s="318"/>
      <c r="H131" s="318"/>
      <c r="I131" s="319"/>
      <c r="J131" s="319"/>
      <c r="K131" s="319"/>
      <c r="L131" s="319"/>
      <c r="M131" s="319"/>
      <c r="N131" s="319"/>
      <c r="O131" s="319"/>
      <c r="P131" s="321"/>
      <c r="Q131" s="321"/>
      <c r="R131" s="321"/>
      <c r="S131" s="319"/>
      <c r="T131" s="319"/>
      <c r="U131" s="322"/>
      <c r="V131" s="323"/>
      <c r="W131" s="319"/>
      <c r="X131" s="321"/>
      <c r="Y131" s="319"/>
      <c r="Z131" s="320"/>
      <c r="AA131" s="319"/>
      <c r="AB131" s="324"/>
      <c r="AC131" s="319"/>
      <c r="AD131" s="319"/>
      <c r="AE131" s="317"/>
      <c r="AF131" s="325"/>
      <c r="AG131" s="325"/>
      <c r="AH131" s="325"/>
      <c r="AI131" s="325"/>
      <c r="AJ131" s="326"/>
      <c r="AK131" s="327"/>
      <c r="AL131" s="335"/>
      <c r="AM131" s="328"/>
      <c r="AN131" s="328"/>
      <c r="AO131" s="328"/>
      <c r="AP131" s="329" t="s">
        <v>1331</v>
      </c>
      <c r="AQ131" s="328"/>
      <c r="AR131" s="328"/>
      <c r="AS131" s="328"/>
      <c r="AT131" s="330"/>
      <c r="AU131" s="328"/>
      <c r="AV131" s="330"/>
      <c r="AW131" s="328"/>
      <c r="AX131" s="328"/>
      <c r="AY131" s="328"/>
      <c r="AZ131" s="330"/>
      <c r="BA131" s="328"/>
      <c r="BB131" s="330"/>
      <c r="BC131" s="328"/>
      <c r="BD131" s="328"/>
      <c r="BE131" s="328"/>
      <c r="BF131" s="331"/>
      <c r="BG131" s="332"/>
      <c r="BH131" s="332"/>
      <c r="BI131" s="333"/>
      <c r="BJ131" s="309"/>
      <c r="BK131" s="310"/>
      <c r="BL131" s="310"/>
      <c r="BM131" s="310"/>
      <c r="BN131" s="311" t="s">
        <v>388</v>
      </c>
      <c r="BO131" s="311" t="s">
        <v>388</v>
      </c>
      <c r="BP131" s="311" t="s">
        <v>388</v>
      </c>
      <c r="BQ131" s="313"/>
      <c r="BR131" s="313"/>
      <c r="BS131" s="313"/>
    </row>
    <row r="132" spans="1:245" ht="27" hidden="1">
      <c r="A132" s="204">
        <v>109</v>
      </c>
      <c r="B132" s="204">
        <f>B130+1</f>
        <v>109</v>
      </c>
      <c r="C132" s="107" t="s">
        <v>126</v>
      </c>
      <c r="D132" s="108" t="s">
        <v>85</v>
      </c>
      <c r="E132" s="108" t="s">
        <v>66</v>
      </c>
      <c r="F132" s="121">
        <v>23240000</v>
      </c>
      <c r="G132" s="2">
        <v>0</v>
      </c>
      <c r="H132" s="2">
        <f>F132+G132</f>
        <v>23240000</v>
      </c>
      <c r="I132" s="3">
        <f>ROUND(H132/1000000,1)</f>
        <v>23.2</v>
      </c>
      <c r="J132" s="3"/>
      <c r="K132" s="3"/>
      <c r="L132" s="3"/>
      <c r="M132" s="3"/>
      <c r="N132" s="3"/>
      <c r="O132" s="119">
        <f>H132+SUM(J132:N132)</f>
        <v>23240000</v>
      </c>
      <c r="P132" s="3"/>
      <c r="Q132" s="142">
        <f t="shared" si="51"/>
        <v>23240000</v>
      </c>
      <c r="R132" s="142">
        <f t="shared" ref="R132:S136" si="91">ROUND(O132/1000000,1)</f>
        <v>23.2</v>
      </c>
      <c r="S132" s="77">
        <f t="shared" si="91"/>
        <v>0</v>
      </c>
      <c r="T132" s="109"/>
      <c r="U132" s="109"/>
      <c r="V132" s="109"/>
      <c r="W132" s="3">
        <v>26148000</v>
      </c>
      <c r="X132" s="3"/>
      <c r="Y132" s="77">
        <f>X132-W132</f>
        <v>-26148000</v>
      </c>
      <c r="Z132" s="3">
        <f t="shared" ref="Z132:AA136" si="92">ROUND(W132/1000000,1)</f>
        <v>26.1</v>
      </c>
      <c r="AA132" s="77">
        <f t="shared" si="92"/>
        <v>0</v>
      </c>
      <c r="AB132" s="119">
        <f t="shared" ref="AB132:AB193" si="93">AA132-Z132</f>
        <v>-26.1</v>
      </c>
      <c r="AC132" s="76"/>
      <c r="AD132" s="3">
        <f>ROUND(AC132/1000000,1)</f>
        <v>0</v>
      </c>
      <c r="AE132" s="109"/>
      <c r="AF132" s="109"/>
      <c r="AG132" s="107"/>
      <c r="AH132" s="107" t="s">
        <v>39</v>
      </c>
      <c r="AI132" s="107" t="s">
        <v>667</v>
      </c>
      <c r="AJ132" s="1" t="s">
        <v>36</v>
      </c>
      <c r="AK132" s="113" t="s">
        <v>1201</v>
      </c>
      <c r="AL132" s="106">
        <v>109</v>
      </c>
      <c r="AM132" s="132" t="s">
        <v>590</v>
      </c>
      <c r="AN132" s="129"/>
      <c r="AO132" s="130" t="s">
        <v>595</v>
      </c>
      <c r="AP132" s="180">
        <v>109</v>
      </c>
      <c r="AQ132" s="130" t="s">
        <v>595</v>
      </c>
      <c r="AR132" s="181"/>
      <c r="AS132" s="128" t="s">
        <v>590</v>
      </c>
      <c r="AT132" s="175"/>
      <c r="AU132" s="130" t="s">
        <v>595</v>
      </c>
      <c r="AV132" s="180"/>
      <c r="AW132" s="130" t="s">
        <v>595</v>
      </c>
      <c r="AX132" s="181"/>
      <c r="AY132" s="128" t="s">
        <v>590</v>
      </c>
      <c r="AZ132" s="175"/>
      <c r="BA132" s="130" t="s">
        <v>595</v>
      </c>
      <c r="BB132" s="180"/>
      <c r="BC132" s="130" t="s">
        <v>595</v>
      </c>
      <c r="BD132" s="181"/>
      <c r="BE132" s="131"/>
      <c r="BF132" s="1" t="s">
        <v>839</v>
      </c>
      <c r="BG132" s="284"/>
      <c r="BH132" s="284"/>
      <c r="BI132" s="285"/>
      <c r="BJ132" s="167"/>
      <c r="BK132" s="35"/>
      <c r="BL132" s="35"/>
      <c r="BM132" s="35" t="s">
        <v>894</v>
      </c>
      <c r="BN132" s="115" t="s">
        <v>388</v>
      </c>
      <c r="BO132" s="115" t="s">
        <v>388</v>
      </c>
      <c r="BP132" s="115" t="s">
        <v>539</v>
      </c>
      <c r="BQ132" s="63"/>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0"/>
      <c r="CS132" s="60"/>
      <c r="CT132" s="60"/>
      <c r="CU132" s="60"/>
      <c r="CV132" s="60"/>
      <c r="CW132" s="60"/>
      <c r="CX132" s="60"/>
      <c r="CY132" s="60"/>
      <c r="CZ132" s="60"/>
      <c r="DA132" s="60"/>
      <c r="DB132" s="60"/>
      <c r="DC132" s="60"/>
      <c r="DD132" s="60"/>
      <c r="DE132" s="60"/>
      <c r="DF132" s="60"/>
      <c r="DG132" s="60"/>
      <c r="DH132" s="60"/>
      <c r="DI132" s="60"/>
      <c r="DJ132" s="60"/>
      <c r="DK132" s="60"/>
      <c r="DL132" s="60"/>
      <c r="DM132" s="60"/>
      <c r="DN132" s="60"/>
      <c r="DO132" s="60"/>
      <c r="DP132" s="60"/>
      <c r="DQ132" s="60"/>
      <c r="DR132" s="60"/>
      <c r="DS132" s="60"/>
      <c r="DT132" s="60"/>
      <c r="DU132" s="60"/>
      <c r="DV132" s="60"/>
      <c r="DW132" s="60"/>
      <c r="DX132" s="60"/>
      <c r="DY132" s="60"/>
      <c r="DZ132" s="60"/>
      <c r="EA132" s="60"/>
      <c r="EB132" s="60"/>
      <c r="EC132" s="60"/>
      <c r="ED132" s="60"/>
      <c r="EE132" s="60"/>
      <c r="EF132" s="60"/>
      <c r="EG132" s="60"/>
      <c r="EH132" s="60"/>
      <c r="EI132" s="60"/>
      <c r="EJ132" s="60"/>
      <c r="EK132" s="60"/>
      <c r="EL132" s="60"/>
      <c r="EM132" s="60"/>
      <c r="EN132" s="60"/>
      <c r="EO132" s="60"/>
      <c r="EP132" s="60"/>
      <c r="EQ132" s="60"/>
      <c r="ER132" s="60"/>
      <c r="ES132" s="60"/>
      <c r="ET132" s="60"/>
      <c r="EU132" s="60"/>
      <c r="EV132" s="60"/>
      <c r="EW132" s="60"/>
      <c r="EX132" s="60"/>
      <c r="EY132" s="60"/>
      <c r="EZ132" s="60"/>
      <c r="FA132" s="60"/>
      <c r="FB132" s="60"/>
      <c r="FC132" s="60"/>
      <c r="FD132" s="60"/>
      <c r="FE132" s="60"/>
      <c r="FF132" s="60"/>
      <c r="FG132" s="60"/>
      <c r="FH132" s="60"/>
      <c r="FI132" s="60"/>
      <c r="FJ132" s="60"/>
      <c r="FK132" s="60"/>
      <c r="FL132" s="60"/>
      <c r="FM132" s="60"/>
      <c r="FN132" s="60"/>
      <c r="FO132" s="60"/>
      <c r="FP132" s="60"/>
      <c r="FQ132" s="60"/>
      <c r="FR132" s="60"/>
      <c r="FS132" s="60"/>
      <c r="FT132" s="60"/>
      <c r="FU132" s="60"/>
      <c r="FV132" s="60"/>
      <c r="FW132" s="60"/>
      <c r="FX132" s="60"/>
      <c r="FY132" s="60"/>
      <c r="FZ132" s="60"/>
      <c r="GA132" s="60"/>
      <c r="GB132" s="60"/>
      <c r="GC132" s="60"/>
      <c r="GD132" s="60"/>
      <c r="GE132" s="60"/>
      <c r="GF132" s="60"/>
      <c r="GG132" s="60"/>
      <c r="GH132" s="60"/>
      <c r="GI132" s="60"/>
      <c r="GJ132" s="60"/>
      <c r="GK132" s="60"/>
      <c r="GL132" s="60"/>
      <c r="GM132" s="60"/>
      <c r="GN132" s="60"/>
      <c r="GO132" s="60"/>
      <c r="GP132" s="60"/>
      <c r="GQ132" s="60"/>
      <c r="GR132" s="60"/>
      <c r="GS132" s="60"/>
      <c r="GT132" s="60"/>
      <c r="GU132" s="60"/>
      <c r="GV132" s="60"/>
      <c r="GW132" s="60"/>
      <c r="GX132" s="60"/>
      <c r="GY132" s="60"/>
      <c r="GZ132" s="60"/>
      <c r="HA132" s="60"/>
      <c r="HB132" s="60"/>
      <c r="HC132" s="60"/>
      <c r="HD132" s="60"/>
      <c r="HE132" s="60"/>
      <c r="HF132" s="60"/>
      <c r="HG132" s="60"/>
      <c r="HH132" s="60"/>
      <c r="HI132" s="60"/>
      <c r="HJ132" s="60"/>
      <c r="HK132" s="60"/>
      <c r="HL132" s="60"/>
      <c r="HM132" s="60"/>
      <c r="HN132" s="60"/>
      <c r="HO132" s="60"/>
      <c r="HP132" s="60"/>
      <c r="HQ132" s="60"/>
      <c r="HR132" s="60"/>
      <c r="HS132" s="60"/>
      <c r="HT132" s="60"/>
      <c r="HU132" s="60"/>
      <c r="HV132" s="60"/>
      <c r="HW132" s="60"/>
      <c r="HX132" s="60"/>
      <c r="HY132" s="60"/>
      <c r="HZ132" s="60"/>
      <c r="IA132" s="60"/>
      <c r="IB132" s="60"/>
      <c r="IC132" s="60"/>
      <c r="ID132" s="60"/>
      <c r="IE132" s="60"/>
      <c r="IF132" s="60"/>
      <c r="IG132" s="60"/>
      <c r="IH132" s="60"/>
      <c r="II132" s="60"/>
      <c r="IJ132" s="60"/>
      <c r="IK132" s="60"/>
    </row>
    <row r="133" spans="1:245" ht="27">
      <c r="A133" s="204">
        <v>110</v>
      </c>
      <c r="B133" s="204">
        <f>B132+1</f>
        <v>110</v>
      </c>
      <c r="C133" s="107" t="s">
        <v>1453</v>
      </c>
      <c r="D133" s="108" t="s">
        <v>127</v>
      </c>
      <c r="E133" s="108" t="s">
        <v>1508</v>
      </c>
      <c r="F133" s="184">
        <v>14115648000</v>
      </c>
      <c r="G133" s="2">
        <v>0</v>
      </c>
      <c r="H133" s="2">
        <f>F133+G133</f>
        <v>14115648000</v>
      </c>
      <c r="I133" s="3">
        <f>ROUND(H133/1000000,1)</f>
        <v>14115.6</v>
      </c>
      <c r="J133" s="3"/>
      <c r="K133" s="3"/>
      <c r="L133" s="3"/>
      <c r="M133" s="3"/>
      <c r="N133" s="3"/>
      <c r="O133" s="119">
        <f>H133+SUM(J133:N133)</f>
        <v>14115648000</v>
      </c>
      <c r="P133" s="3"/>
      <c r="Q133" s="142">
        <f t="shared" si="51"/>
        <v>14115648000</v>
      </c>
      <c r="R133" s="142">
        <f t="shared" si="91"/>
        <v>14115.6</v>
      </c>
      <c r="S133" s="77">
        <f t="shared" si="91"/>
        <v>0</v>
      </c>
      <c r="T133" s="109"/>
      <c r="U133" s="109"/>
      <c r="V133" s="109"/>
      <c r="W133" s="3">
        <v>0</v>
      </c>
      <c r="X133" s="3"/>
      <c r="Y133" s="77">
        <f>X133-W133</f>
        <v>0</v>
      </c>
      <c r="Z133" s="3">
        <f t="shared" si="92"/>
        <v>0</v>
      </c>
      <c r="AA133" s="77">
        <f t="shared" si="92"/>
        <v>0</v>
      </c>
      <c r="AB133" s="119">
        <f t="shared" si="93"/>
        <v>0</v>
      </c>
      <c r="AC133" s="76"/>
      <c r="AD133" s="3">
        <f>ROUND(AC133/1000000,1)</f>
        <v>0</v>
      </c>
      <c r="AE133" s="109"/>
      <c r="AF133" s="109"/>
      <c r="AG133" s="107"/>
      <c r="AH133" s="107" t="s">
        <v>39</v>
      </c>
      <c r="AI133" s="107" t="s">
        <v>667</v>
      </c>
      <c r="AJ133" s="1" t="s">
        <v>36</v>
      </c>
      <c r="AK133" s="113" t="s">
        <v>1201</v>
      </c>
      <c r="AL133" s="106">
        <v>110</v>
      </c>
      <c r="AM133" s="132" t="s">
        <v>590</v>
      </c>
      <c r="AN133" s="129"/>
      <c r="AO133" s="130" t="s">
        <v>595</v>
      </c>
      <c r="AP133" s="180">
        <v>110</v>
      </c>
      <c r="AQ133" s="130" t="s">
        <v>595</v>
      </c>
      <c r="AR133" s="181"/>
      <c r="AS133" s="128" t="s">
        <v>590</v>
      </c>
      <c r="AT133" s="175"/>
      <c r="AU133" s="130" t="s">
        <v>595</v>
      </c>
      <c r="AV133" s="180"/>
      <c r="AW133" s="130" t="s">
        <v>595</v>
      </c>
      <c r="AX133" s="181"/>
      <c r="AY133" s="128" t="s">
        <v>590</v>
      </c>
      <c r="AZ133" s="175"/>
      <c r="BA133" s="130" t="s">
        <v>595</v>
      </c>
      <c r="BB133" s="180"/>
      <c r="BC133" s="130" t="s">
        <v>595</v>
      </c>
      <c r="BD133" s="181"/>
      <c r="BE133" s="131"/>
      <c r="BF133" s="1" t="s">
        <v>83</v>
      </c>
      <c r="BG133" s="284"/>
      <c r="BH133" s="4" t="s">
        <v>18</v>
      </c>
      <c r="BI133" s="285"/>
      <c r="BJ133" s="395"/>
      <c r="BK133" s="35"/>
      <c r="BL133" s="35"/>
      <c r="BM133" s="35"/>
      <c r="BN133" s="115" t="s">
        <v>388</v>
      </c>
      <c r="BO133" s="115" t="s">
        <v>388</v>
      </c>
      <c r="BP133" s="115" t="s">
        <v>539</v>
      </c>
      <c r="BQ133" s="63"/>
      <c r="BR133" s="60"/>
      <c r="BS133" s="60"/>
      <c r="BT133" s="60"/>
      <c r="BU133" s="60"/>
      <c r="BV133" s="60"/>
      <c r="BW133" s="60"/>
      <c r="BX133" s="60"/>
      <c r="BY133" s="60"/>
      <c r="BZ133" s="60"/>
      <c r="CA133" s="60"/>
      <c r="CB133" s="60"/>
      <c r="CC133" s="60"/>
      <c r="CD133" s="60"/>
      <c r="CE133" s="60"/>
      <c r="CF133" s="60"/>
      <c r="CG133" s="60"/>
      <c r="CH133" s="60"/>
      <c r="CI133" s="60"/>
      <c r="CJ133" s="60"/>
      <c r="CK133" s="60"/>
      <c r="CL133" s="60"/>
      <c r="CM133" s="60"/>
      <c r="CN133" s="60"/>
      <c r="CO133" s="60"/>
      <c r="CP133" s="60"/>
      <c r="CQ133" s="60"/>
      <c r="CR133" s="60"/>
      <c r="CS133" s="60"/>
      <c r="CT133" s="60"/>
      <c r="CU133" s="60"/>
      <c r="CV133" s="60"/>
      <c r="CW133" s="60"/>
      <c r="CX133" s="60"/>
      <c r="CY133" s="60"/>
      <c r="CZ133" s="60"/>
      <c r="DA133" s="60"/>
      <c r="DB133" s="60"/>
      <c r="DC133" s="60"/>
      <c r="DD133" s="60"/>
      <c r="DE133" s="60"/>
      <c r="DF133" s="60"/>
      <c r="DG133" s="60"/>
      <c r="DH133" s="60"/>
      <c r="DI133" s="60"/>
      <c r="DJ133" s="60"/>
      <c r="DK133" s="60"/>
      <c r="DL133" s="60"/>
      <c r="DM133" s="60"/>
      <c r="DN133" s="60"/>
      <c r="DO133" s="60"/>
      <c r="DP133" s="60"/>
      <c r="DQ133" s="60"/>
      <c r="DR133" s="60"/>
      <c r="DS133" s="60"/>
      <c r="DT133" s="60"/>
      <c r="DU133" s="60"/>
      <c r="DV133" s="60"/>
      <c r="DW133" s="60"/>
      <c r="DX133" s="60"/>
      <c r="DY133" s="60"/>
      <c r="DZ133" s="60"/>
      <c r="EA133" s="60"/>
      <c r="EB133" s="60"/>
      <c r="EC133" s="60"/>
      <c r="ED133" s="60"/>
      <c r="EE133" s="60"/>
      <c r="EF133" s="60"/>
      <c r="EG133" s="60"/>
      <c r="EH133" s="60"/>
      <c r="EI133" s="60"/>
      <c r="EJ133" s="60"/>
      <c r="EK133" s="60"/>
      <c r="EL133" s="60"/>
      <c r="EM133" s="60"/>
      <c r="EN133" s="60"/>
      <c r="EO133" s="60"/>
      <c r="EP133" s="60"/>
      <c r="EQ133" s="60"/>
      <c r="ER133" s="60"/>
      <c r="ES133" s="60"/>
      <c r="ET133" s="60"/>
      <c r="EU133" s="60"/>
      <c r="EV133" s="60"/>
      <c r="EW133" s="60"/>
      <c r="EX133" s="60"/>
      <c r="EY133" s="60"/>
      <c r="EZ133" s="60"/>
      <c r="FA133" s="60"/>
      <c r="FB133" s="60"/>
      <c r="FC133" s="60"/>
      <c r="FD133" s="60"/>
      <c r="FE133" s="60"/>
      <c r="FF133" s="60"/>
      <c r="FG133" s="60"/>
      <c r="FH133" s="60"/>
      <c r="FI133" s="60"/>
      <c r="FJ133" s="60"/>
      <c r="FK133" s="60"/>
      <c r="FL133" s="60"/>
      <c r="FM133" s="60"/>
      <c r="FN133" s="60"/>
      <c r="FO133" s="60"/>
      <c r="FP133" s="60"/>
      <c r="FQ133" s="60"/>
      <c r="FR133" s="60"/>
      <c r="FS133" s="60"/>
      <c r="FT133" s="60"/>
      <c r="FU133" s="60"/>
      <c r="FV133" s="60"/>
      <c r="FW133" s="60"/>
      <c r="FX133" s="60"/>
      <c r="FY133" s="60"/>
      <c r="FZ133" s="60"/>
      <c r="GA133" s="60"/>
      <c r="GB133" s="60"/>
      <c r="GC133" s="60"/>
      <c r="GD133" s="60"/>
      <c r="GE133" s="60"/>
      <c r="GF133" s="60"/>
      <c r="GG133" s="60"/>
      <c r="GH133" s="60"/>
      <c r="GI133" s="60"/>
      <c r="GJ133" s="60"/>
      <c r="GK133" s="60"/>
      <c r="GL133" s="60"/>
      <c r="GM133" s="60"/>
      <c r="GN133" s="60"/>
      <c r="GO133" s="60"/>
      <c r="GP133" s="60"/>
      <c r="GQ133" s="60"/>
      <c r="GR133" s="60"/>
      <c r="GS133" s="60"/>
      <c r="GT133" s="60"/>
      <c r="GU133" s="60"/>
      <c r="GV133" s="60"/>
      <c r="GW133" s="60"/>
      <c r="GX133" s="60"/>
      <c r="GY133" s="60"/>
      <c r="GZ133" s="60"/>
      <c r="HA133" s="60"/>
      <c r="HB133" s="60"/>
      <c r="HC133" s="60"/>
      <c r="HD133" s="60"/>
      <c r="HE133" s="60"/>
      <c r="HF133" s="60"/>
      <c r="HG133" s="60"/>
      <c r="HH133" s="60"/>
      <c r="HI133" s="60"/>
      <c r="HJ133" s="60"/>
      <c r="HK133" s="60"/>
      <c r="HL133" s="60"/>
      <c r="HM133" s="60"/>
      <c r="HN133" s="60"/>
      <c r="HO133" s="60"/>
      <c r="HP133" s="60"/>
      <c r="HQ133" s="60"/>
      <c r="HR133" s="60"/>
      <c r="HS133" s="60"/>
      <c r="HT133" s="60"/>
      <c r="HU133" s="60"/>
      <c r="HV133" s="60"/>
      <c r="HW133" s="60"/>
      <c r="HX133" s="60"/>
      <c r="HY133" s="60"/>
      <c r="HZ133" s="60"/>
      <c r="IA133" s="60"/>
      <c r="IB133" s="60"/>
      <c r="IC133" s="60"/>
      <c r="ID133" s="60"/>
      <c r="IE133" s="60"/>
      <c r="IF133" s="60"/>
      <c r="IG133" s="60"/>
      <c r="IH133" s="60"/>
      <c r="II133" s="60"/>
      <c r="IJ133" s="60"/>
      <c r="IK133" s="60"/>
    </row>
    <row r="134" spans="1:245" ht="27">
      <c r="A134" s="204" t="s">
        <v>1142</v>
      </c>
      <c r="B134" s="204">
        <f>B133+1</f>
        <v>111</v>
      </c>
      <c r="C134" s="107" t="s">
        <v>800</v>
      </c>
      <c r="D134" s="108" t="s">
        <v>1299</v>
      </c>
      <c r="E134" s="108" t="s">
        <v>302</v>
      </c>
      <c r="F134" s="184">
        <v>307766000</v>
      </c>
      <c r="G134" s="2">
        <v>0</v>
      </c>
      <c r="H134" s="2">
        <f>F134+G134</f>
        <v>307766000</v>
      </c>
      <c r="I134" s="3">
        <f>ROUND(H134/1000000,1)</f>
        <v>307.8</v>
      </c>
      <c r="J134" s="3"/>
      <c r="K134" s="3"/>
      <c r="L134" s="3"/>
      <c r="M134" s="3"/>
      <c r="N134" s="3"/>
      <c r="O134" s="174">
        <f>H134+SUM(J134:N134)</f>
        <v>307766000</v>
      </c>
      <c r="P134" s="3"/>
      <c r="Q134" s="142">
        <f t="shared" si="51"/>
        <v>307766000</v>
      </c>
      <c r="R134" s="142">
        <f t="shared" si="91"/>
        <v>307.8</v>
      </c>
      <c r="S134" s="77">
        <f t="shared" si="91"/>
        <v>0</v>
      </c>
      <c r="T134" s="109"/>
      <c r="U134" s="109"/>
      <c r="V134" s="109"/>
      <c r="W134" s="3">
        <v>352857000</v>
      </c>
      <c r="X134" s="3"/>
      <c r="Y134" s="77">
        <f>X134-W134</f>
        <v>-352857000</v>
      </c>
      <c r="Z134" s="3">
        <f t="shared" si="92"/>
        <v>352.9</v>
      </c>
      <c r="AA134" s="77">
        <f t="shared" si="92"/>
        <v>0</v>
      </c>
      <c r="AB134" s="119">
        <f>AA134-Z134</f>
        <v>-352.9</v>
      </c>
      <c r="AC134" s="76"/>
      <c r="AD134" s="3">
        <f>ROUND(AC134/1000000,1)</f>
        <v>0</v>
      </c>
      <c r="AE134" s="109"/>
      <c r="AF134" s="109"/>
      <c r="AG134" s="107"/>
      <c r="AH134" s="107" t="s">
        <v>801</v>
      </c>
      <c r="AI134" s="107" t="s">
        <v>802</v>
      </c>
      <c r="AJ134" s="1" t="s">
        <v>1</v>
      </c>
      <c r="AK134" s="113" t="s">
        <v>1294</v>
      </c>
      <c r="AL134" s="106" t="s">
        <v>1142</v>
      </c>
      <c r="AM134" s="132" t="s">
        <v>590</v>
      </c>
      <c r="AN134" s="132" t="s">
        <v>1039</v>
      </c>
      <c r="AO134" s="130" t="s">
        <v>923</v>
      </c>
      <c r="AP134" s="180">
        <v>11</v>
      </c>
      <c r="AQ134" s="130" t="s">
        <v>923</v>
      </c>
      <c r="AR134" s="181"/>
      <c r="AS134" s="128" t="s">
        <v>590</v>
      </c>
      <c r="AT134" s="175"/>
      <c r="AU134" s="130" t="s">
        <v>923</v>
      </c>
      <c r="AV134" s="180"/>
      <c r="AW134" s="130" t="s">
        <v>923</v>
      </c>
      <c r="AX134" s="181"/>
      <c r="AY134" s="128" t="s">
        <v>590</v>
      </c>
      <c r="AZ134" s="175"/>
      <c r="BA134" s="130" t="s">
        <v>923</v>
      </c>
      <c r="BB134" s="180"/>
      <c r="BC134" s="130" t="s">
        <v>923</v>
      </c>
      <c r="BD134" s="181"/>
      <c r="BE134" s="131"/>
      <c r="BF134" s="1" t="s">
        <v>434</v>
      </c>
      <c r="BG134" s="4" t="s">
        <v>18</v>
      </c>
      <c r="BH134" s="4" t="s">
        <v>18</v>
      </c>
      <c r="BI134" s="285"/>
      <c r="BJ134" s="167"/>
      <c r="BK134" s="35"/>
      <c r="BL134" s="35"/>
      <c r="BM134" s="35"/>
      <c r="BN134" s="115"/>
      <c r="BO134" s="115"/>
      <c r="BP134" s="115"/>
      <c r="BQ134" s="63"/>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60"/>
      <c r="DC134" s="60"/>
      <c r="DD134" s="60"/>
      <c r="DE134" s="60"/>
      <c r="DF134" s="60"/>
      <c r="DG134" s="60"/>
      <c r="DH134" s="60"/>
      <c r="DI134" s="60"/>
      <c r="DJ134" s="60"/>
      <c r="DK134" s="60"/>
      <c r="DL134" s="60"/>
      <c r="DM134" s="60"/>
      <c r="DN134" s="60"/>
      <c r="DO134" s="60"/>
      <c r="DP134" s="60"/>
      <c r="DQ134" s="60"/>
      <c r="DR134" s="60"/>
      <c r="DS134" s="60"/>
      <c r="DT134" s="60"/>
      <c r="DU134" s="60"/>
      <c r="DV134" s="60"/>
      <c r="DW134" s="60"/>
      <c r="DX134" s="60"/>
      <c r="DY134" s="60"/>
      <c r="DZ134" s="60"/>
      <c r="EA134" s="60"/>
      <c r="EB134" s="60"/>
      <c r="EC134" s="60"/>
      <c r="ED134" s="60"/>
      <c r="EE134" s="60"/>
      <c r="EF134" s="60"/>
      <c r="EG134" s="60"/>
      <c r="EH134" s="60"/>
      <c r="EI134" s="60"/>
      <c r="EJ134" s="60"/>
      <c r="EK134" s="60"/>
      <c r="EL134" s="60"/>
      <c r="EM134" s="60"/>
      <c r="EN134" s="60"/>
      <c r="EO134" s="60"/>
      <c r="EP134" s="60"/>
      <c r="EQ134" s="60"/>
      <c r="ER134" s="60"/>
      <c r="ES134" s="60"/>
      <c r="ET134" s="60"/>
      <c r="EU134" s="60"/>
      <c r="EV134" s="60"/>
      <c r="EW134" s="60"/>
      <c r="EX134" s="60"/>
      <c r="EY134" s="60"/>
      <c r="EZ134" s="60"/>
      <c r="FA134" s="60"/>
      <c r="FB134" s="60"/>
      <c r="FC134" s="60"/>
      <c r="FD134" s="60"/>
      <c r="FE134" s="60"/>
      <c r="FF134" s="60"/>
      <c r="FG134" s="60"/>
      <c r="FH134" s="60"/>
      <c r="FI134" s="60"/>
      <c r="FJ134" s="60"/>
      <c r="FK134" s="60"/>
      <c r="FL134" s="60"/>
      <c r="FM134" s="60"/>
      <c r="FN134" s="60"/>
      <c r="FO134" s="60"/>
      <c r="FP134" s="60"/>
      <c r="FQ134" s="60"/>
      <c r="FR134" s="60"/>
      <c r="FS134" s="60"/>
      <c r="FT134" s="60"/>
      <c r="FU134" s="60"/>
      <c r="FV134" s="60"/>
      <c r="FW134" s="60"/>
      <c r="FX134" s="60"/>
      <c r="FY134" s="60"/>
      <c r="FZ134" s="60"/>
      <c r="GA134" s="60"/>
      <c r="GB134" s="60"/>
      <c r="GC134" s="60"/>
      <c r="GD134" s="60"/>
      <c r="GE134" s="60"/>
      <c r="GF134" s="60"/>
      <c r="GG134" s="60"/>
      <c r="GH134" s="60"/>
      <c r="GI134" s="60"/>
      <c r="GJ134" s="60"/>
      <c r="GK134" s="60"/>
      <c r="GL134" s="60"/>
      <c r="GM134" s="60"/>
      <c r="GN134" s="60"/>
      <c r="GO134" s="60"/>
      <c r="GP134" s="60"/>
      <c r="GQ134" s="60"/>
      <c r="GR134" s="60"/>
      <c r="GS134" s="60"/>
      <c r="GT134" s="60"/>
      <c r="GU134" s="60"/>
      <c r="GV134" s="60"/>
      <c r="GW134" s="60"/>
      <c r="GX134" s="60"/>
      <c r="GY134" s="60"/>
      <c r="GZ134" s="60"/>
      <c r="HA134" s="60"/>
      <c r="HB134" s="60"/>
      <c r="HC134" s="60"/>
      <c r="HD134" s="60"/>
      <c r="HE134" s="60"/>
      <c r="HF134" s="60"/>
      <c r="HG134" s="60"/>
      <c r="HH134" s="60"/>
      <c r="HI134" s="60"/>
      <c r="HJ134" s="60"/>
      <c r="HK134" s="60"/>
      <c r="HL134" s="60"/>
      <c r="HM134" s="60"/>
      <c r="HN134" s="60"/>
      <c r="HO134" s="60"/>
      <c r="HP134" s="60"/>
      <c r="HQ134" s="60"/>
      <c r="HR134" s="60"/>
      <c r="HS134" s="60"/>
      <c r="HT134" s="60"/>
      <c r="HU134" s="60"/>
      <c r="HV134" s="60"/>
      <c r="HW134" s="60"/>
      <c r="HX134" s="60"/>
      <c r="HY134" s="60"/>
      <c r="HZ134" s="60"/>
      <c r="IA134" s="60"/>
      <c r="IB134" s="60"/>
      <c r="IC134" s="60"/>
      <c r="ID134" s="60"/>
      <c r="IE134" s="60"/>
      <c r="IF134" s="60"/>
      <c r="IG134" s="60"/>
      <c r="IH134" s="60"/>
      <c r="II134" s="60"/>
      <c r="IJ134" s="60"/>
      <c r="IK134" s="60"/>
    </row>
    <row r="135" spans="1:245" ht="27">
      <c r="A135" s="204">
        <v>111</v>
      </c>
      <c r="B135" s="204">
        <f>B134+1</f>
        <v>112</v>
      </c>
      <c r="C135" s="107" t="s">
        <v>423</v>
      </c>
      <c r="D135" s="108" t="s">
        <v>68</v>
      </c>
      <c r="E135" s="108" t="s">
        <v>63</v>
      </c>
      <c r="F135" s="121">
        <v>4505366000</v>
      </c>
      <c r="G135" s="2">
        <v>14976181000</v>
      </c>
      <c r="H135" s="2">
        <f>F135+G135</f>
        <v>19481547000</v>
      </c>
      <c r="I135" s="3">
        <f>ROUND(H135/1000000,1)</f>
        <v>19481.5</v>
      </c>
      <c r="J135" s="3"/>
      <c r="K135" s="3"/>
      <c r="L135" s="3"/>
      <c r="M135" s="3"/>
      <c r="N135" s="3"/>
      <c r="O135" s="174">
        <f>H135+SUM(J135:N135)</f>
        <v>19481547000</v>
      </c>
      <c r="P135" s="3"/>
      <c r="Q135" s="142">
        <f t="shared" si="51"/>
        <v>19481547000</v>
      </c>
      <c r="R135" s="142">
        <f t="shared" si="91"/>
        <v>19481.5</v>
      </c>
      <c r="S135" s="77">
        <f t="shared" si="91"/>
        <v>0</v>
      </c>
      <c r="T135" s="109"/>
      <c r="U135" s="109"/>
      <c r="V135" s="109"/>
      <c r="W135" s="3">
        <v>3990877000</v>
      </c>
      <c r="X135" s="3"/>
      <c r="Y135" s="77">
        <f>X135-W135</f>
        <v>-3990877000</v>
      </c>
      <c r="Z135" s="3">
        <f t="shared" si="92"/>
        <v>3990.9</v>
      </c>
      <c r="AA135" s="77">
        <f t="shared" si="92"/>
        <v>0</v>
      </c>
      <c r="AB135" s="119">
        <f t="shared" si="93"/>
        <v>-3990.9</v>
      </c>
      <c r="AC135" s="76"/>
      <c r="AD135" s="3">
        <f>ROUND(AC135/1000000,1)</f>
        <v>0</v>
      </c>
      <c r="AE135" s="109"/>
      <c r="AF135" s="109"/>
      <c r="AG135" s="107"/>
      <c r="AH135" s="107" t="s">
        <v>39</v>
      </c>
      <c r="AI135" s="107" t="s">
        <v>667</v>
      </c>
      <c r="AJ135" s="1" t="s">
        <v>36</v>
      </c>
      <c r="AK135" s="113" t="s">
        <v>1201</v>
      </c>
      <c r="AL135" s="106">
        <v>111</v>
      </c>
      <c r="AM135" s="132" t="s">
        <v>590</v>
      </c>
      <c r="AN135" s="129"/>
      <c r="AO135" s="130" t="s">
        <v>595</v>
      </c>
      <c r="AP135" s="180">
        <v>111</v>
      </c>
      <c r="AQ135" s="130" t="s">
        <v>595</v>
      </c>
      <c r="AR135" s="181"/>
      <c r="AS135" s="128" t="s">
        <v>590</v>
      </c>
      <c r="AT135" s="175"/>
      <c r="AU135" s="130" t="s">
        <v>595</v>
      </c>
      <c r="AV135" s="180"/>
      <c r="AW135" s="130" t="s">
        <v>595</v>
      </c>
      <c r="AX135" s="181"/>
      <c r="AY135" s="128" t="s">
        <v>590</v>
      </c>
      <c r="AZ135" s="175"/>
      <c r="BA135" s="130" t="s">
        <v>595</v>
      </c>
      <c r="BB135" s="180"/>
      <c r="BC135" s="130" t="s">
        <v>595</v>
      </c>
      <c r="BD135" s="181"/>
      <c r="BE135" s="131"/>
      <c r="BF135" s="1" t="s">
        <v>1326</v>
      </c>
      <c r="BG135" s="284"/>
      <c r="BH135" s="4" t="s">
        <v>18</v>
      </c>
      <c r="BI135" s="285"/>
      <c r="BJ135" s="167"/>
      <c r="BK135" s="35"/>
      <c r="BL135" s="35"/>
      <c r="BM135" s="35"/>
      <c r="BN135" s="115" t="s">
        <v>388</v>
      </c>
      <c r="BO135" s="115" t="s">
        <v>388</v>
      </c>
      <c r="BP135" s="115" t="s">
        <v>539</v>
      </c>
      <c r="BQ135" s="63"/>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60"/>
      <c r="DA135" s="60"/>
      <c r="DB135" s="60"/>
      <c r="DC135" s="60"/>
      <c r="DD135" s="60"/>
      <c r="DE135" s="60"/>
      <c r="DF135" s="60"/>
      <c r="DG135" s="60"/>
      <c r="DH135" s="60"/>
      <c r="DI135" s="60"/>
      <c r="DJ135" s="60"/>
      <c r="DK135" s="60"/>
      <c r="DL135" s="60"/>
      <c r="DM135" s="60"/>
      <c r="DN135" s="60"/>
      <c r="DO135" s="60"/>
      <c r="DP135" s="60"/>
      <c r="DQ135" s="60"/>
      <c r="DR135" s="60"/>
      <c r="DS135" s="60"/>
      <c r="DT135" s="60"/>
      <c r="DU135" s="60"/>
      <c r="DV135" s="60"/>
      <c r="DW135" s="60"/>
      <c r="DX135" s="60"/>
      <c r="DY135" s="60"/>
      <c r="DZ135" s="60"/>
      <c r="EA135" s="60"/>
      <c r="EB135" s="60"/>
      <c r="EC135" s="60"/>
      <c r="ED135" s="60"/>
      <c r="EE135" s="60"/>
      <c r="EF135" s="60"/>
      <c r="EG135" s="60"/>
      <c r="EH135" s="60"/>
      <c r="EI135" s="60"/>
      <c r="EJ135" s="60"/>
      <c r="EK135" s="60"/>
      <c r="EL135" s="60"/>
      <c r="EM135" s="60"/>
      <c r="EN135" s="60"/>
      <c r="EO135" s="60"/>
      <c r="EP135" s="60"/>
      <c r="EQ135" s="60"/>
      <c r="ER135" s="60"/>
      <c r="ES135" s="60"/>
      <c r="ET135" s="60"/>
      <c r="EU135" s="60"/>
      <c r="EV135" s="60"/>
      <c r="EW135" s="60"/>
      <c r="EX135" s="60"/>
      <c r="EY135" s="60"/>
      <c r="EZ135" s="60"/>
      <c r="FA135" s="60"/>
      <c r="FB135" s="60"/>
      <c r="FC135" s="60"/>
      <c r="FD135" s="60"/>
      <c r="FE135" s="60"/>
      <c r="FF135" s="60"/>
      <c r="FG135" s="60"/>
      <c r="FH135" s="60"/>
      <c r="FI135" s="60"/>
      <c r="FJ135" s="60"/>
      <c r="FK135" s="60"/>
      <c r="FL135" s="60"/>
      <c r="FM135" s="60"/>
      <c r="FN135" s="60"/>
      <c r="FO135" s="60"/>
      <c r="FP135" s="60"/>
      <c r="FQ135" s="60"/>
      <c r="FR135" s="60"/>
      <c r="FS135" s="60"/>
      <c r="FT135" s="60"/>
      <c r="FU135" s="60"/>
      <c r="FV135" s="60"/>
      <c r="FW135" s="60"/>
      <c r="FX135" s="60"/>
      <c r="FY135" s="60"/>
      <c r="FZ135" s="60"/>
      <c r="GA135" s="60"/>
      <c r="GB135" s="60"/>
      <c r="GC135" s="60"/>
      <c r="GD135" s="60"/>
      <c r="GE135" s="60"/>
      <c r="GF135" s="60"/>
      <c r="GG135" s="60"/>
      <c r="GH135" s="60"/>
      <c r="GI135" s="60"/>
      <c r="GJ135" s="60"/>
      <c r="GK135" s="60"/>
      <c r="GL135" s="60"/>
      <c r="GM135" s="60"/>
      <c r="GN135" s="60"/>
      <c r="GO135" s="60"/>
      <c r="GP135" s="60"/>
      <c r="GQ135" s="60"/>
      <c r="GR135" s="60"/>
      <c r="GS135" s="60"/>
      <c r="GT135" s="60"/>
      <c r="GU135" s="60"/>
      <c r="GV135" s="60"/>
      <c r="GW135" s="60"/>
      <c r="GX135" s="60"/>
      <c r="GY135" s="60"/>
      <c r="GZ135" s="60"/>
      <c r="HA135" s="60"/>
      <c r="HB135" s="60"/>
      <c r="HC135" s="60"/>
      <c r="HD135" s="60"/>
      <c r="HE135" s="60"/>
      <c r="HF135" s="60"/>
      <c r="HG135" s="60"/>
      <c r="HH135" s="60"/>
      <c r="HI135" s="60"/>
      <c r="HJ135" s="60"/>
      <c r="HK135" s="60"/>
      <c r="HL135" s="60"/>
      <c r="HM135" s="60"/>
      <c r="HN135" s="60"/>
      <c r="HO135" s="60"/>
      <c r="HP135" s="60"/>
      <c r="HQ135" s="60"/>
      <c r="HR135" s="60"/>
      <c r="HS135" s="60"/>
      <c r="HT135" s="60"/>
      <c r="HU135" s="60"/>
      <c r="HV135" s="60"/>
      <c r="HW135" s="60"/>
      <c r="HX135" s="60"/>
      <c r="HY135" s="60"/>
      <c r="HZ135" s="60"/>
      <c r="IA135" s="60"/>
      <c r="IB135" s="60"/>
      <c r="IC135" s="60"/>
      <c r="ID135" s="60"/>
      <c r="IE135" s="60"/>
      <c r="IF135" s="60"/>
      <c r="IG135" s="60"/>
      <c r="IH135" s="60"/>
      <c r="II135" s="60"/>
      <c r="IJ135" s="60"/>
      <c r="IK135" s="60"/>
    </row>
    <row r="136" spans="1:245" ht="27" hidden="1">
      <c r="A136" s="204">
        <v>113</v>
      </c>
      <c r="B136" s="204">
        <f>B135+1</f>
        <v>113</v>
      </c>
      <c r="C136" s="107" t="s">
        <v>305</v>
      </c>
      <c r="D136" s="108" t="s">
        <v>301</v>
      </c>
      <c r="E136" s="108" t="s">
        <v>63</v>
      </c>
      <c r="F136" s="2">
        <v>7565000</v>
      </c>
      <c r="G136" s="2">
        <v>0</v>
      </c>
      <c r="H136" s="2">
        <f>F136+G136</f>
        <v>7565000</v>
      </c>
      <c r="I136" s="3">
        <f>ROUND(H136/1000000,1)</f>
        <v>7.6</v>
      </c>
      <c r="J136" s="3"/>
      <c r="K136" s="3"/>
      <c r="L136" s="3"/>
      <c r="M136" s="3"/>
      <c r="N136" s="3"/>
      <c r="O136" s="119">
        <f>H136+SUM(J136:N136)</f>
        <v>7565000</v>
      </c>
      <c r="P136" s="3"/>
      <c r="Q136" s="142">
        <f t="shared" si="51"/>
        <v>7565000</v>
      </c>
      <c r="R136" s="142">
        <f t="shared" si="91"/>
        <v>7.6</v>
      </c>
      <c r="S136" s="77">
        <f t="shared" si="91"/>
        <v>0</v>
      </c>
      <c r="T136" s="109"/>
      <c r="U136" s="109"/>
      <c r="V136" s="109"/>
      <c r="W136" s="3">
        <v>6105000</v>
      </c>
      <c r="X136" s="3"/>
      <c r="Y136" s="77">
        <f>X136-W136</f>
        <v>-6105000</v>
      </c>
      <c r="Z136" s="3">
        <f t="shared" si="92"/>
        <v>6.1</v>
      </c>
      <c r="AA136" s="77">
        <f t="shared" si="92"/>
        <v>0</v>
      </c>
      <c r="AB136" s="119">
        <f t="shared" si="93"/>
        <v>-6.1</v>
      </c>
      <c r="AC136" s="76"/>
      <c r="AD136" s="3">
        <f>ROUND(AC136/1000000,1)</f>
        <v>0</v>
      </c>
      <c r="AE136" s="109"/>
      <c r="AF136" s="109"/>
      <c r="AG136" s="107"/>
      <c r="AH136" s="107" t="s">
        <v>306</v>
      </c>
      <c r="AI136" s="107" t="s">
        <v>611</v>
      </c>
      <c r="AJ136" s="1" t="s">
        <v>150</v>
      </c>
      <c r="AK136" s="113" t="s">
        <v>1398</v>
      </c>
      <c r="AL136" s="106">
        <v>113</v>
      </c>
      <c r="AM136" s="132" t="s">
        <v>590</v>
      </c>
      <c r="AN136" s="129"/>
      <c r="AO136" s="130" t="s">
        <v>595</v>
      </c>
      <c r="AP136" s="180">
        <v>113</v>
      </c>
      <c r="AQ136" s="130" t="s">
        <v>589</v>
      </c>
      <c r="AR136" s="181"/>
      <c r="AS136" s="128" t="s">
        <v>590</v>
      </c>
      <c r="AT136" s="175"/>
      <c r="AU136" s="130" t="s">
        <v>595</v>
      </c>
      <c r="AV136" s="180"/>
      <c r="AW136" s="130" t="s">
        <v>589</v>
      </c>
      <c r="AX136" s="181"/>
      <c r="AY136" s="128" t="s">
        <v>590</v>
      </c>
      <c r="AZ136" s="175"/>
      <c r="BA136" s="130" t="s">
        <v>595</v>
      </c>
      <c r="BB136" s="180"/>
      <c r="BC136" s="130" t="s">
        <v>595</v>
      </c>
      <c r="BD136" s="181"/>
      <c r="BE136" s="131"/>
      <c r="BF136" s="1" t="s">
        <v>503</v>
      </c>
      <c r="BG136" s="4"/>
      <c r="BH136" s="4"/>
      <c r="BI136" s="114"/>
      <c r="BJ136" s="71"/>
      <c r="BK136" s="31"/>
      <c r="BL136" s="31"/>
      <c r="BM136" s="31"/>
      <c r="BN136" s="115" t="s">
        <v>524</v>
      </c>
      <c r="BO136" s="115" t="s">
        <v>524</v>
      </c>
      <c r="BP136" s="115" t="s">
        <v>524</v>
      </c>
      <c r="BQ136" s="63"/>
      <c r="BR136" s="60"/>
      <c r="BS136" s="60"/>
      <c r="BT136" s="60"/>
      <c r="BU136" s="60"/>
      <c r="BV136" s="60"/>
      <c r="BW136" s="60"/>
      <c r="BX136" s="60"/>
      <c r="BY136" s="60"/>
      <c r="BZ136" s="60"/>
      <c r="CA136" s="60"/>
      <c r="CB136" s="60"/>
      <c r="CC136" s="60"/>
      <c r="CD136" s="60"/>
      <c r="CE136" s="60"/>
      <c r="CF136" s="60"/>
      <c r="CG136" s="60"/>
      <c r="CH136" s="60"/>
      <c r="CI136" s="60"/>
      <c r="CJ136" s="60"/>
      <c r="CK136" s="60"/>
      <c r="CL136" s="60"/>
      <c r="CM136" s="60"/>
      <c r="CN136" s="60"/>
      <c r="CO136" s="60"/>
      <c r="CP136" s="60"/>
      <c r="CQ136" s="60"/>
      <c r="CR136" s="60"/>
      <c r="CS136" s="60"/>
      <c r="CT136" s="60"/>
      <c r="CU136" s="60"/>
      <c r="CV136" s="60"/>
      <c r="CW136" s="60"/>
      <c r="CX136" s="60"/>
      <c r="CY136" s="60"/>
      <c r="CZ136" s="60"/>
      <c r="DA136" s="60"/>
      <c r="DB136" s="60"/>
      <c r="DC136" s="60"/>
      <c r="DD136" s="60"/>
      <c r="DE136" s="60"/>
      <c r="DF136" s="60"/>
      <c r="DG136" s="60"/>
      <c r="DH136" s="60"/>
      <c r="DI136" s="60"/>
      <c r="DJ136" s="60"/>
      <c r="DK136" s="60"/>
      <c r="DL136" s="60"/>
      <c r="DM136" s="60"/>
      <c r="DN136" s="60"/>
      <c r="DO136" s="60"/>
      <c r="DP136" s="60"/>
      <c r="DQ136" s="60"/>
      <c r="DR136" s="60"/>
      <c r="DS136" s="60"/>
      <c r="DT136" s="60"/>
      <c r="DU136" s="60"/>
      <c r="DV136" s="60"/>
      <c r="DW136" s="60"/>
      <c r="DX136" s="60"/>
      <c r="DY136" s="60"/>
      <c r="DZ136" s="60"/>
      <c r="EA136" s="60"/>
      <c r="EB136" s="60"/>
      <c r="EC136" s="60"/>
      <c r="ED136" s="60"/>
      <c r="EE136" s="60"/>
      <c r="EF136" s="60"/>
      <c r="EG136" s="60"/>
      <c r="EH136" s="60"/>
      <c r="EI136" s="60"/>
      <c r="EJ136" s="60"/>
      <c r="EK136" s="60"/>
      <c r="EL136" s="60"/>
      <c r="EM136" s="60"/>
      <c r="EN136" s="60"/>
      <c r="EO136" s="60"/>
      <c r="EP136" s="60"/>
      <c r="EQ136" s="60"/>
      <c r="ER136" s="60"/>
      <c r="ES136" s="60"/>
      <c r="ET136" s="60"/>
      <c r="EU136" s="60"/>
      <c r="EV136" s="60"/>
      <c r="EW136" s="60"/>
      <c r="EX136" s="60"/>
      <c r="EY136" s="60"/>
      <c r="EZ136" s="60"/>
      <c r="FA136" s="60"/>
      <c r="FB136" s="60"/>
      <c r="FC136" s="60"/>
      <c r="FD136" s="60"/>
      <c r="FE136" s="60"/>
      <c r="FF136" s="60"/>
      <c r="FG136" s="60"/>
      <c r="FH136" s="60"/>
      <c r="FI136" s="60"/>
      <c r="FJ136" s="60"/>
      <c r="FK136" s="60"/>
      <c r="FL136" s="60"/>
      <c r="FM136" s="60"/>
      <c r="FN136" s="60"/>
      <c r="FO136" s="60"/>
      <c r="FP136" s="60"/>
      <c r="FQ136" s="60"/>
      <c r="FR136" s="60"/>
      <c r="FS136" s="60"/>
      <c r="FT136" s="60"/>
      <c r="FU136" s="60"/>
      <c r="FV136" s="60"/>
      <c r="FW136" s="60"/>
      <c r="FX136" s="60"/>
      <c r="FY136" s="60"/>
      <c r="FZ136" s="60"/>
      <c r="GA136" s="60"/>
      <c r="GB136" s="60"/>
      <c r="GC136" s="60"/>
      <c r="GD136" s="60"/>
      <c r="GE136" s="60"/>
      <c r="GF136" s="60"/>
      <c r="GG136" s="60"/>
      <c r="GH136" s="60"/>
      <c r="GI136" s="60"/>
      <c r="GJ136" s="60"/>
      <c r="GK136" s="60"/>
      <c r="GL136" s="60"/>
      <c r="GM136" s="60"/>
      <c r="GN136" s="60"/>
      <c r="GO136" s="60"/>
      <c r="GP136" s="60"/>
      <c r="GQ136" s="60"/>
      <c r="GR136" s="60"/>
      <c r="GS136" s="60"/>
      <c r="GT136" s="60"/>
      <c r="GU136" s="60"/>
      <c r="GV136" s="60"/>
      <c r="GW136" s="60"/>
      <c r="GX136" s="60"/>
      <c r="GY136" s="60"/>
      <c r="GZ136" s="60"/>
      <c r="HA136" s="60"/>
      <c r="HB136" s="60"/>
      <c r="HC136" s="60"/>
      <c r="HD136" s="60"/>
      <c r="HE136" s="60"/>
      <c r="HF136" s="60"/>
      <c r="HG136" s="60"/>
      <c r="HH136" s="60"/>
      <c r="HI136" s="60"/>
      <c r="HJ136" s="60"/>
      <c r="HK136" s="60"/>
      <c r="HL136" s="60"/>
      <c r="HM136" s="60"/>
      <c r="HN136" s="60"/>
      <c r="HO136" s="60"/>
      <c r="HP136" s="60"/>
      <c r="HQ136" s="60"/>
      <c r="HR136" s="60"/>
      <c r="HS136" s="60"/>
      <c r="HT136" s="60"/>
      <c r="HU136" s="60"/>
      <c r="HV136" s="60"/>
      <c r="HW136" s="60"/>
      <c r="HX136" s="60"/>
      <c r="HY136" s="60"/>
      <c r="HZ136" s="60"/>
      <c r="IA136" s="60"/>
      <c r="IB136" s="60"/>
      <c r="IC136" s="60"/>
      <c r="ID136" s="60"/>
      <c r="IE136" s="60"/>
      <c r="IF136" s="60"/>
      <c r="IG136" s="60"/>
      <c r="IH136" s="60"/>
      <c r="II136" s="60"/>
      <c r="IJ136" s="60"/>
      <c r="IK136" s="60"/>
    </row>
    <row r="137" spans="1:245" s="314" customFormat="1" hidden="1">
      <c r="A137" s="315"/>
      <c r="B137" s="315"/>
      <c r="C137" s="316" t="s">
        <v>867</v>
      </c>
      <c r="D137" s="317"/>
      <c r="E137" s="317"/>
      <c r="F137" s="318"/>
      <c r="G137" s="318"/>
      <c r="H137" s="319"/>
      <c r="I137" s="319"/>
      <c r="J137" s="319"/>
      <c r="K137" s="319"/>
      <c r="L137" s="319"/>
      <c r="M137" s="319"/>
      <c r="N137" s="319"/>
      <c r="O137" s="319"/>
      <c r="P137" s="321"/>
      <c r="Q137" s="321"/>
      <c r="R137" s="321"/>
      <c r="S137" s="319"/>
      <c r="T137" s="319"/>
      <c r="U137" s="322"/>
      <c r="V137" s="323"/>
      <c r="W137" s="319"/>
      <c r="X137" s="321"/>
      <c r="Y137" s="319"/>
      <c r="Z137" s="320"/>
      <c r="AA137" s="319"/>
      <c r="AB137" s="324"/>
      <c r="AC137" s="319"/>
      <c r="AD137" s="319"/>
      <c r="AE137" s="317"/>
      <c r="AF137" s="325"/>
      <c r="AG137" s="325"/>
      <c r="AH137" s="325"/>
      <c r="AI137" s="325"/>
      <c r="AJ137" s="326"/>
      <c r="AK137" s="327"/>
      <c r="AL137" s="335"/>
      <c r="AM137" s="328"/>
      <c r="AN137" s="328"/>
      <c r="AO137" s="328"/>
      <c r="AP137" s="329" t="s">
        <v>1331</v>
      </c>
      <c r="AQ137" s="328"/>
      <c r="AR137" s="328"/>
      <c r="AS137" s="328"/>
      <c r="AT137" s="330"/>
      <c r="AU137" s="328"/>
      <c r="AV137" s="330"/>
      <c r="AW137" s="328"/>
      <c r="AX137" s="328"/>
      <c r="AY137" s="328"/>
      <c r="AZ137" s="330"/>
      <c r="BA137" s="328"/>
      <c r="BB137" s="330"/>
      <c r="BC137" s="328"/>
      <c r="BD137" s="328"/>
      <c r="BE137" s="328"/>
      <c r="BF137" s="331"/>
      <c r="BG137" s="332"/>
      <c r="BH137" s="332"/>
      <c r="BI137" s="333"/>
      <c r="BJ137" s="309"/>
      <c r="BK137" s="310"/>
      <c r="BL137" s="310"/>
      <c r="BM137" s="310"/>
      <c r="BN137" s="311" t="s">
        <v>389</v>
      </c>
      <c r="BO137" s="311" t="s">
        <v>389</v>
      </c>
      <c r="BP137" s="311" t="s">
        <v>389</v>
      </c>
      <c r="BQ137" s="313"/>
      <c r="BR137" s="313"/>
      <c r="BS137" s="313"/>
    </row>
    <row r="138" spans="1:245" ht="27">
      <c r="A138" s="204">
        <v>114</v>
      </c>
      <c r="B138" s="204">
        <f>B136+1</f>
        <v>114</v>
      </c>
      <c r="C138" s="107" t="s">
        <v>1097</v>
      </c>
      <c r="D138" s="108" t="s">
        <v>95</v>
      </c>
      <c r="E138" s="108" t="s">
        <v>66</v>
      </c>
      <c r="F138" s="2">
        <v>481148000</v>
      </c>
      <c r="G138" s="2">
        <v>0</v>
      </c>
      <c r="H138" s="2">
        <f t="shared" ref="H138:H143" si="94">F138+G138</f>
        <v>481148000</v>
      </c>
      <c r="I138" s="3">
        <f t="shared" ref="I138:I143" si="95">ROUND(H138/1000000,1)</f>
        <v>481.1</v>
      </c>
      <c r="J138" s="3"/>
      <c r="K138" s="3"/>
      <c r="L138" s="3"/>
      <c r="M138" s="3"/>
      <c r="N138" s="3"/>
      <c r="O138" s="119">
        <f t="shared" ref="O138:O143" si="96">H138+SUM(J138:N138)</f>
        <v>481148000</v>
      </c>
      <c r="P138" s="3"/>
      <c r="Q138" s="142">
        <f t="shared" si="51"/>
        <v>481148000</v>
      </c>
      <c r="R138" s="142">
        <f t="shared" ref="R138:S143" si="97">ROUND(O138/1000000,1)</f>
        <v>481.1</v>
      </c>
      <c r="S138" s="77">
        <f t="shared" si="97"/>
        <v>0</v>
      </c>
      <c r="T138" s="109"/>
      <c r="U138" s="109"/>
      <c r="V138" s="109"/>
      <c r="W138" s="3">
        <v>327122000</v>
      </c>
      <c r="X138" s="3"/>
      <c r="Y138" s="77">
        <f t="shared" ref="Y138:Y143" si="98">X138-W138</f>
        <v>-327122000</v>
      </c>
      <c r="Z138" s="3">
        <f t="shared" ref="Z138:AA143" si="99">ROUND(W138/1000000,1)</f>
        <v>327.10000000000002</v>
      </c>
      <c r="AA138" s="77">
        <f t="shared" si="99"/>
        <v>0</v>
      </c>
      <c r="AB138" s="119">
        <f t="shared" si="93"/>
        <v>-327.10000000000002</v>
      </c>
      <c r="AC138" s="76"/>
      <c r="AD138" s="3">
        <f t="shared" ref="AD138:AD143" si="100">ROUND(AC138/1000000,1)</f>
        <v>0</v>
      </c>
      <c r="AE138" s="109"/>
      <c r="AF138" s="109"/>
      <c r="AG138" s="107"/>
      <c r="AH138" s="107" t="s">
        <v>39</v>
      </c>
      <c r="AI138" s="107" t="s">
        <v>668</v>
      </c>
      <c r="AJ138" s="1" t="s">
        <v>36</v>
      </c>
      <c r="AK138" s="113" t="s">
        <v>1202</v>
      </c>
      <c r="AL138" s="106">
        <v>114</v>
      </c>
      <c r="AM138" s="132" t="s">
        <v>590</v>
      </c>
      <c r="AN138" s="129"/>
      <c r="AO138" s="130" t="s">
        <v>595</v>
      </c>
      <c r="AP138" s="180">
        <v>114</v>
      </c>
      <c r="AQ138" s="130" t="s">
        <v>595</v>
      </c>
      <c r="AR138" s="181"/>
      <c r="AS138" s="128" t="s">
        <v>590</v>
      </c>
      <c r="AT138" s="175"/>
      <c r="AU138" s="130" t="s">
        <v>595</v>
      </c>
      <c r="AV138" s="180"/>
      <c r="AW138" s="130" t="s">
        <v>595</v>
      </c>
      <c r="AX138" s="181"/>
      <c r="AY138" s="128" t="s">
        <v>590</v>
      </c>
      <c r="AZ138" s="175"/>
      <c r="BA138" s="130" t="s">
        <v>595</v>
      </c>
      <c r="BB138" s="180"/>
      <c r="BC138" s="130" t="s">
        <v>595</v>
      </c>
      <c r="BD138" s="181"/>
      <c r="BE138" s="131"/>
      <c r="BF138" s="1" t="s">
        <v>83</v>
      </c>
      <c r="BG138" s="4" t="s">
        <v>18</v>
      </c>
      <c r="BH138" s="4"/>
      <c r="BI138" s="114"/>
      <c r="BJ138" s="71"/>
      <c r="BK138" s="31"/>
      <c r="BL138" s="31"/>
      <c r="BM138" s="31"/>
      <c r="BN138" s="115" t="s">
        <v>389</v>
      </c>
      <c r="BO138" s="115" t="s">
        <v>389</v>
      </c>
      <c r="BP138" s="115" t="s">
        <v>389</v>
      </c>
      <c r="BQ138" s="63"/>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60"/>
      <c r="DC138" s="60"/>
      <c r="DD138" s="60"/>
      <c r="DE138" s="60"/>
      <c r="DF138" s="60"/>
      <c r="DG138" s="60"/>
      <c r="DH138" s="60"/>
      <c r="DI138" s="60"/>
      <c r="DJ138" s="60"/>
      <c r="DK138" s="60"/>
      <c r="DL138" s="60"/>
      <c r="DM138" s="60"/>
      <c r="DN138" s="60"/>
      <c r="DO138" s="60"/>
      <c r="DP138" s="60"/>
      <c r="DQ138" s="60"/>
      <c r="DR138" s="60"/>
      <c r="DS138" s="60"/>
      <c r="DT138" s="60"/>
      <c r="DU138" s="60"/>
      <c r="DV138" s="60"/>
      <c r="DW138" s="60"/>
      <c r="DX138" s="60"/>
      <c r="DY138" s="60"/>
      <c r="DZ138" s="60"/>
      <c r="EA138" s="60"/>
      <c r="EB138" s="60"/>
      <c r="EC138" s="60"/>
      <c r="ED138" s="60"/>
      <c r="EE138" s="60"/>
      <c r="EF138" s="60"/>
      <c r="EG138" s="60"/>
      <c r="EH138" s="60"/>
      <c r="EI138" s="60"/>
      <c r="EJ138" s="60"/>
      <c r="EK138" s="60"/>
      <c r="EL138" s="60"/>
      <c r="EM138" s="60"/>
      <c r="EN138" s="60"/>
      <c r="EO138" s="60"/>
      <c r="EP138" s="60"/>
      <c r="EQ138" s="60"/>
      <c r="ER138" s="60"/>
      <c r="ES138" s="60"/>
      <c r="ET138" s="60"/>
      <c r="EU138" s="60"/>
      <c r="EV138" s="60"/>
      <c r="EW138" s="60"/>
      <c r="EX138" s="60"/>
      <c r="EY138" s="60"/>
      <c r="EZ138" s="60"/>
      <c r="FA138" s="60"/>
      <c r="FB138" s="60"/>
      <c r="FC138" s="60"/>
      <c r="FD138" s="60"/>
      <c r="FE138" s="60"/>
      <c r="FF138" s="60"/>
      <c r="FG138" s="60"/>
      <c r="FH138" s="60"/>
      <c r="FI138" s="60"/>
      <c r="FJ138" s="60"/>
      <c r="FK138" s="60"/>
      <c r="FL138" s="60"/>
      <c r="FM138" s="60"/>
      <c r="FN138" s="60"/>
      <c r="FO138" s="60"/>
      <c r="FP138" s="60"/>
      <c r="FQ138" s="60"/>
      <c r="FR138" s="60"/>
      <c r="FS138" s="60"/>
      <c r="FT138" s="60"/>
      <c r="FU138" s="60"/>
      <c r="FV138" s="60"/>
      <c r="FW138" s="60"/>
      <c r="FX138" s="60"/>
      <c r="FY138" s="60"/>
      <c r="FZ138" s="60"/>
      <c r="GA138" s="60"/>
      <c r="GB138" s="60"/>
      <c r="GC138" s="60"/>
      <c r="GD138" s="60"/>
      <c r="GE138" s="60"/>
      <c r="GF138" s="60"/>
      <c r="GG138" s="60"/>
      <c r="GH138" s="60"/>
      <c r="GI138" s="60"/>
      <c r="GJ138" s="60"/>
      <c r="GK138" s="60"/>
      <c r="GL138" s="60"/>
      <c r="GM138" s="60"/>
      <c r="GN138" s="60"/>
      <c r="GO138" s="60"/>
      <c r="GP138" s="60"/>
      <c r="GQ138" s="60"/>
      <c r="GR138" s="60"/>
      <c r="GS138" s="60"/>
      <c r="GT138" s="60"/>
      <c r="GU138" s="60"/>
      <c r="GV138" s="60"/>
      <c r="GW138" s="60"/>
      <c r="GX138" s="60"/>
      <c r="GY138" s="60"/>
      <c r="GZ138" s="60"/>
      <c r="HA138" s="60"/>
      <c r="HB138" s="60"/>
      <c r="HC138" s="60"/>
      <c r="HD138" s="60"/>
      <c r="HE138" s="60"/>
      <c r="HF138" s="60"/>
      <c r="HG138" s="60"/>
      <c r="HH138" s="60"/>
      <c r="HI138" s="60"/>
      <c r="HJ138" s="60"/>
      <c r="HK138" s="60"/>
      <c r="HL138" s="60"/>
      <c r="HM138" s="60"/>
      <c r="HN138" s="60"/>
      <c r="HO138" s="60"/>
      <c r="HP138" s="60"/>
      <c r="HQ138" s="60"/>
      <c r="HR138" s="60"/>
      <c r="HS138" s="60"/>
      <c r="HT138" s="60"/>
      <c r="HU138" s="60"/>
      <c r="HV138" s="60"/>
      <c r="HW138" s="60"/>
      <c r="HX138" s="60"/>
      <c r="HY138" s="60"/>
      <c r="HZ138" s="60"/>
      <c r="IA138" s="60"/>
      <c r="IB138" s="60"/>
      <c r="IC138" s="60"/>
      <c r="ID138" s="60"/>
      <c r="IE138" s="60"/>
      <c r="IF138" s="60"/>
      <c r="IG138" s="60"/>
      <c r="IH138" s="60"/>
      <c r="II138" s="60"/>
      <c r="IJ138" s="60"/>
      <c r="IK138" s="60"/>
    </row>
    <row r="139" spans="1:245" ht="27">
      <c r="A139" s="204">
        <v>115</v>
      </c>
      <c r="B139" s="204">
        <f>B138+1</f>
        <v>115</v>
      </c>
      <c r="C139" s="107" t="s">
        <v>1098</v>
      </c>
      <c r="D139" s="108" t="s">
        <v>69</v>
      </c>
      <c r="E139" s="108" t="s">
        <v>1300</v>
      </c>
      <c r="F139" s="2">
        <v>1795638000</v>
      </c>
      <c r="G139" s="2">
        <v>0</v>
      </c>
      <c r="H139" s="2">
        <f t="shared" si="94"/>
        <v>1795638000</v>
      </c>
      <c r="I139" s="3">
        <f t="shared" si="95"/>
        <v>1795.6</v>
      </c>
      <c r="J139" s="3"/>
      <c r="K139" s="3"/>
      <c r="L139" s="3"/>
      <c r="M139" s="3"/>
      <c r="N139" s="3"/>
      <c r="O139" s="119">
        <f t="shared" si="96"/>
        <v>1795638000</v>
      </c>
      <c r="P139" s="3"/>
      <c r="Q139" s="142">
        <f t="shared" si="51"/>
        <v>1795638000</v>
      </c>
      <c r="R139" s="142">
        <f t="shared" si="97"/>
        <v>1795.6</v>
      </c>
      <c r="S139" s="77">
        <f t="shared" si="97"/>
        <v>0</v>
      </c>
      <c r="T139" s="109"/>
      <c r="U139" s="109"/>
      <c r="V139" s="109"/>
      <c r="W139" s="3">
        <v>1919081000</v>
      </c>
      <c r="X139" s="3"/>
      <c r="Y139" s="77">
        <f t="shared" si="98"/>
        <v>-1919081000</v>
      </c>
      <c r="Z139" s="3">
        <f t="shared" si="99"/>
        <v>1919.1</v>
      </c>
      <c r="AA139" s="77">
        <f t="shared" si="99"/>
        <v>0</v>
      </c>
      <c r="AB139" s="119">
        <f t="shared" si="93"/>
        <v>-1919.1</v>
      </c>
      <c r="AC139" s="76"/>
      <c r="AD139" s="3">
        <f t="shared" si="100"/>
        <v>0</v>
      </c>
      <c r="AE139" s="109"/>
      <c r="AF139" s="109"/>
      <c r="AG139" s="107"/>
      <c r="AH139" s="107" t="s">
        <v>39</v>
      </c>
      <c r="AI139" s="107" t="s">
        <v>668</v>
      </c>
      <c r="AJ139" s="1" t="s">
        <v>36</v>
      </c>
      <c r="AK139" s="113" t="s">
        <v>1202</v>
      </c>
      <c r="AL139" s="106">
        <v>115</v>
      </c>
      <c r="AM139" s="132" t="s">
        <v>590</v>
      </c>
      <c r="AN139" s="129"/>
      <c r="AO139" s="130" t="s">
        <v>595</v>
      </c>
      <c r="AP139" s="180">
        <v>115</v>
      </c>
      <c r="AQ139" s="130" t="s">
        <v>595</v>
      </c>
      <c r="AR139" s="181"/>
      <c r="AS139" s="128" t="s">
        <v>590</v>
      </c>
      <c r="AT139" s="175"/>
      <c r="AU139" s="130" t="s">
        <v>595</v>
      </c>
      <c r="AV139" s="180"/>
      <c r="AW139" s="130" t="s">
        <v>595</v>
      </c>
      <c r="AX139" s="181"/>
      <c r="AY139" s="128" t="s">
        <v>590</v>
      </c>
      <c r="AZ139" s="175"/>
      <c r="BA139" s="130" t="s">
        <v>595</v>
      </c>
      <c r="BB139" s="180"/>
      <c r="BC139" s="130" t="s">
        <v>339</v>
      </c>
      <c r="BD139" s="181"/>
      <c r="BE139" s="131"/>
      <c r="BF139" s="1" t="s">
        <v>676</v>
      </c>
      <c r="BG139" s="4"/>
      <c r="BH139" s="4" t="s">
        <v>18</v>
      </c>
      <c r="BI139" s="114"/>
      <c r="BJ139" s="71"/>
      <c r="BK139" s="31"/>
      <c r="BL139" s="31"/>
      <c r="BM139" s="31"/>
      <c r="BN139" s="115" t="s">
        <v>389</v>
      </c>
      <c r="BO139" s="115" t="s">
        <v>389</v>
      </c>
      <c r="BP139" s="115" t="s">
        <v>389</v>
      </c>
      <c r="BQ139" s="63"/>
      <c r="BR139" s="60"/>
      <c r="BS139" s="60"/>
      <c r="BT139" s="60"/>
      <c r="BU139" s="60"/>
      <c r="BV139" s="60"/>
      <c r="BW139" s="60"/>
      <c r="BX139" s="60"/>
      <c r="BY139" s="60"/>
      <c r="BZ139" s="60"/>
      <c r="CA139" s="60"/>
      <c r="CB139" s="60"/>
      <c r="CC139" s="60"/>
      <c r="CD139" s="60"/>
      <c r="CE139" s="60"/>
      <c r="CF139" s="60"/>
      <c r="CG139" s="60"/>
      <c r="CH139" s="60"/>
      <c r="CI139" s="60"/>
      <c r="CJ139" s="60"/>
      <c r="CK139" s="60"/>
      <c r="CL139" s="60"/>
      <c r="CM139" s="60"/>
      <c r="CN139" s="60"/>
      <c r="CO139" s="60"/>
      <c r="CP139" s="60"/>
      <c r="CQ139" s="60"/>
      <c r="CR139" s="60"/>
      <c r="CS139" s="60"/>
      <c r="CT139" s="60"/>
      <c r="CU139" s="60"/>
      <c r="CV139" s="60"/>
      <c r="CW139" s="60"/>
      <c r="CX139" s="60"/>
      <c r="CY139" s="60"/>
      <c r="CZ139" s="60"/>
      <c r="DA139" s="60"/>
      <c r="DB139" s="60"/>
      <c r="DC139" s="60"/>
      <c r="DD139" s="60"/>
      <c r="DE139" s="60"/>
      <c r="DF139" s="60"/>
      <c r="DG139" s="60"/>
      <c r="DH139" s="60"/>
      <c r="DI139" s="60"/>
      <c r="DJ139" s="60"/>
      <c r="DK139" s="60"/>
      <c r="DL139" s="60"/>
      <c r="DM139" s="60"/>
      <c r="DN139" s="60"/>
      <c r="DO139" s="60"/>
      <c r="DP139" s="60"/>
      <c r="DQ139" s="60"/>
      <c r="DR139" s="60"/>
      <c r="DS139" s="60"/>
      <c r="DT139" s="60"/>
      <c r="DU139" s="60"/>
      <c r="DV139" s="60"/>
      <c r="DW139" s="60"/>
      <c r="DX139" s="60"/>
      <c r="DY139" s="60"/>
      <c r="DZ139" s="60"/>
      <c r="EA139" s="60"/>
      <c r="EB139" s="60"/>
      <c r="EC139" s="60"/>
      <c r="ED139" s="60"/>
      <c r="EE139" s="60"/>
      <c r="EF139" s="60"/>
      <c r="EG139" s="60"/>
      <c r="EH139" s="60"/>
      <c r="EI139" s="60"/>
      <c r="EJ139" s="60"/>
      <c r="EK139" s="60"/>
      <c r="EL139" s="60"/>
      <c r="EM139" s="60"/>
      <c r="EN139" s="60"/>
      <c r="EO139" s="60"/>
      <c r="EP139" s="60"/>
      <c r="EQ139" s="60"/>
      <c r="ER139" s="60"/>
      <c r="ES139" s="60"/>
      <c r="ET139" s="60"/>
      <c r="EU139" s="60"/>
      <c r="EV139" s="60"/>
      <c r="EW139" s="60"/>
      <c r="EX139" s="60"/>
      <c r="EY139" s="60"/>
      <c r="EZ139" s="60"/>
      <c r="FA139" s="60"/>
      <c r="FB139" s="60"/>
      <c r="FC139" s="60"/>
      <c r="FD139" s="60"/>
      <c r="FE139" s="60"/>
      <c r="FF139" s="60"/>
      <c r="FG139" s="60"/>
      <c r="FH139" s="60"/>
      <c r="FI139" s="60"/>
      <c r="FJ139" s="60"/>
      <c r="FK139" s="60"/>
      <c r="FL139" s="60"/>
      <c r="FM139" s="60"/>
      <c r="FN139" s="60"/>
      <c r="FO139" s="60"/>
      <c r="FP139" s="60"/>
      <c r="FQ139" s="60"/>
      <c r="FR139" s="60"/>
      <c r="FS139" s="60"/>
      <c r="FT139" s="60"/>
      <c r="FU139" s="60"/>
      <c r="FV139" s="60"/>
      <c r="FW139" s="60"/>
      <c r="FX139" s="60"/>
      <c r="FY139" s="60"/>
      <c r="FZ139" s="60"/>
      <c r="GA139" s="60"/>
      <c r="GB139" s="60"/>
      <c r="GC139" s="60"/>
      <c r="GD139" s="60"/>
      <c r="GE139" s="60"/>
      <c r="GF139" s="60"/>
      <c r="GG139" s="60"/>
      <c r="GH139" s="60"/>
      <c r="GI139" s="60"/>
      <c r="GJ139" s="60"/>
      <c r="GK139" s="60"/>
      <c r="GL139" s="60"/>
      <c r="GM139" s="60"/>
      <c r="GN139" s="60"/>
      <c r="GO139" s="60"/>
      <c r="GP139" s="60"/>
      <c r="GQ139" s="60"/>
      <c r="GR139" s="60"/>
      <c r="GS139" s="60"/>
      <c r="GT139" s="60"/>
      <c r="GU139" s="60"/>
      <c r="GV139" s="60"/>
      <c r="GW139" s="60"/>
      <c r="GX139" s="60"/>
      <c r="GY139" s="60"/>
      <c r="GZ139" s="60"/>
      <c r="HA139" s="60"/>
      <c r="HB139" s="60"/>
      <c r="HC139" s="60"/>
      <c r="HD139" s="60"/>
      <c r="HE139" s="60"/>
      <c r="HF139" s="60"/>
      <c r="HG139" s="60"/>
      <c r="HH139" s="60"/>
      <c r="HI139" s="60"/>
      <c r="HJ139" s="60"/>
      <c r="HK139" s="60"/>
      <c r="HL139" s="60"/>
      <c r="HM139" s="60"/>
      <c r="HN139" s="60"/>
      <c r="HO139" s="60"/>
      <c r="HP139" s="60"/>
      <c r="HQ139" s="60"/>
      <c r="HR139" s="60"/>
      <c r="HS139" s="60"/>
      <c r="HT139" s="60"/>
      <c r="HU139" s="60"/>
      <c r="HV139" s="60"/>
      <c r="HW139" s="60"/>
      <c r="HX139" s="60"/>
      <c r="HY139" s="60"/>
      <c r="HZ139" s="60"/>
      <c r="IA139" s="60"/>
      <c r="IB139" s="60"/>
      <c r="IC139" s="60"/>
      <c r="ID139" s="60"/>
      <c r="IE139" s="60"/>
      <c r="IF139" s="60"/>
      <c r="IG139" s="60"/>
      <c r="IH139" s="60"/>
      <c r="II139" s="60"/>
      <c r="IJ139" s="60"/>
      <c r="IK139" s="60"/>
    </row>
    <row r="140" spans="1:245" ht="27" hidden="1">
      <c r="A140" s="204">
        <v>116</v>
      </c>
      <c r="B140" s="204">
        <f>B139+1</f>
        <v>116</v>
      </c>
      <c r="C140" s="107" t="s">
        <v>1099</v>
      </c>
      <c r="D140" s="108" t="s">
        <v>128</v>
      </c>
      <c r="E140" s="108" t="s">
        <v>66</v>
      </c>
      <c r="F140" s="2">
        <v>3529000</v>
      </c>
      <c r="G140" s="2">
        <v>0</v>
      </c>
      <c r="H140" s="2">
        <f t="shared" si="94"/>
        <v>3529000</v>
      </c>
      <c r="I140" s="3">
        <f t="shared" si="95"/>
        <v>3.5</v>
      </c>
      <c r="J140" s="3"/>
      <c r="K140" s="3"/>
      <c r="L140" s="3"/>
      <c r="M140" s="3"/>
      <c r="N140" s="3"/>
      <c r="O140" s="119">
        <f t="shared" si="96"/>
        <v>3529000</v>
      </c>
      <c r="P140" s="3"/>
      <c r="Q140" s="142">
        <f t="shared" si="51"/>
        <v>3529000</v>
      </c>
      <c r="R140" s="142">
        <f t="shared" si="97"/>
        <v>3.5</v>
      </c>
      <c r="S140" s="77">
        <f t="shared" si="97"/>
        <v>0</v>
      </c>
      <c r="T140" s="109"/>
      <c r="U140" s="109"/>
      <c r="V140" s="109"/>
      <c r="W140" s="3">
        <v>3412000</v>
      </c>
      <c r="X140" s="3"/>
      <c r="Y140" s="77">
        <f t="shared" si="98"/>
        <v>-3412000</v>
      </c>
      <c r="Z140" s="3">
        <f t="shared" si="99"/>
        <v>3.4</v>
      </c>
      <c r="AA140" s="77">
        <f t="shared" si="99"/>
        <v>0</v>
      </c>
      <c r="AB140" s="119">
        <f t="shared" si="93"/>
        <v>-3.4</v>
      </c>
      <c r="AC140" s="76"/>
      <c r="AD140" s="3">
        <f t="shared" si="100"/>
        <v>0</v>
      </c>
      <c r="AE140" s="109"/>
      <c r="AF140" s="109"/>
      <c r="AG140" s="107"/>
      <c r="AH140" s="107" t="s">
        <v>39</v>
      </c>
      <c r="AI140" s="107" t="s">
        <v>668</v>
      </c>
      <c r="AJ140" s="1" t="s">
        <v>36</v>
      </c>
      <c r="AK140" s="113" t="s">
        <v>1202</v>
      </c>
      <c r="AL140" s="106">
        <v>116</v>
      </c>
      <c r="AM140" s="132" t="s">
        <v>590</v>
      </c>
      <c r="AN140" s="129"/>
      <c r="AO140" s="130" t="s">
        <v>595</v>
      </c>
      <c r="AP140" s="180">
        <v>116</v>
      </c>
      <c r="AQ140" s="130" t="s">
        <v>595</v>
      </c>
      <c r="AR140" s="181"/>
      <c r="AS140" s="128" t="s">
        <v>590</v>
      </c>
      <c r="AT140" s="175"/>
      <c r="AU140" s="130" t="s">
        <v>595</v>
      </c>
      <c r="AV140" s="180"/>
      <c r="AW140" s="130" t="s">
        <v>339</v>
      </c>
      <c r="AX140" s="181"/>
      <c r="AY140" s="128" t="s">
        <v>590</v>
      </c>
      <c r="AZ140" s="175"/>
      <c r="BA140" s="130" t="s">
        <v>595</v>
      </c>
      <c r="BB140" s="180"/>
      <c r="BC140" s="130" t="s">
        <v>595</v>
      </c>
      <c r="BD140" s="181"/>
      <c r="BE140" s="131"/>
      <c r="BF140" s="1" t="s">
        <v>83</v>
      </c>
      <c r="BG140" s="4"/>
      <c r="BH140" s="4" t="s">
        <v>18</v>
      </c>
      <c r="BI140" s="114"/>
      <c r="BJ140" s="71"/>
      <c r="BK140" s="31"/>
      <c r="BL140" s="31"/>
      <c r="BM140" s="31"/>
      <c r="BN140" s="115" t="s">
        <v>389</v>
      </c>
      <c r="BO140" s="115" t="s">
        <v>389</v>
      </c>
      <c r="BP140" s="115" t="s">
        <v>389</v>
      </c>
      <c r="BQ140" s="63"/>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60"/>
      <c r="CU140" s="60"/>
      <c r="CV140" s="60"/>
      <c r="CW140" s="60"/>
      <c r="CX140" s="60"/>
      <c r="CY140" s="60"/>
      <c r="CZ140" s="60"/>
      <c r="DA140" s="60"/>
      <c r="DB140" s="60"/>
      <c r="DC140" s="60"/>
      <c r="DD140" s="60"/>
      <c r="DE140" s="60"/>
      <c r="DF140" s="60"/>
      <c r="DG140" s="60"/>
      <c r="DH140" s="60"/>
      <c r="DI140" s="60"/>
      <c r="DJ140" s="60"/>
      <c r="DK140" s="60"/>
      <c r="DL140" s="60"/>
      <c r="DM140" s="60"/>
      <c r="DN140" s="60"/>
      <c r="DO140" s="60"/>
      <c r="DP140" s="60"/>
      <c r="DQ140" s="60"/>
      <c r="DR140" s="60"/>
      <c r="DS140" s="60"/>
      <c r="DT140" s="60"/>
      <c r="DU140" s="60"/>
      <c r="DV140" s="60"/>
      <c r="DW140" s="60"/>
      <c r="DX140" s="60"/>
      <c r="DY140" s="60"/>
      <c r="DZ140" s="60"/>
      <c r="EA140" s="60"/>
      <c r="EB140" s="60"/>
      <c r="EC140" s="60"/>
      <c r="ED140" s="60"/>
      <c r="EE140" s="60"/>
      <c r="EF140" s="60"/>
      <c r="EG140" s="60"/>
      <c r="EH140" s="60"/>
      <c r="EI140" s="60"/>
      <c r="EJ140" s="60"/>
      <c r="EK140" s="60"/>
      <c r="EL140" s="60"/>
      <c r="EM140" s="60"/>
      <c r="EN140" s="60"/>
      <c r="EO140" s="60"/>
      <c r="EP140" s="60"/>
      <c r="EQ140" s="60"/>
      <c r="ER140" s="60"/>
      <c r="ES140" s="60"/>
      <c r="ET140" s="60"/>
      <c r="EU140" s="60"/>
      <c r="EV140" s="60"/>
      <c r="EW140" s="60"/>
      <c r="EX140" s="60"/>
      <c r="EY140" s="60"/>
      <c r="EZ140" s="60"/>
      <c r="FA140" s="60"/>
      <c r="FB140" s="60"/>
      <c r="FC140" s="60"/>
      <c r="FD140" s="60"/>
      <c r="FE140" s="60"/>
      <c r="FF140" s="60"/>
      <c r="FG140" s="60"/>
      <c r="FH140" s="60"/>
      <c r="FI140" s="60"/>
      <c r="FJ140" s="60"/>
      <c r="FK140" s="60"/>
      <c r="FL140" s="60"/>
      <c r="FM140" s="60"/>
      <c r="FN140" s="60"/>
      <c r="FO140" s="60"/>
      <c r="FP140" s="60"/>
      <c r="FQ140" s="60"/>
      <c r="FR140" s="60"/>
      <c r="FS140" s="60"/>
      <c r="FT140" s="60"/>
      <c r="FU140" s="60"/>
      <c r="FV140" s="60"/>
      <c r="FW140" s="60"/>
      <c r="FX140" s="60"/>
      <c r="FY140" s="60"/>
      <c r="FZ140" s="60"/>
      <c r="GA140" s="60"/>
      <c r="GB140" s="60"/>
      <c r="GC140" s="60"/>
      <c r="GD140" s="60"/>
      <c r="GE140" s="60"/>
      <c r="GF140" s="60"/>
      <c r="GG140" s="60"/>
      <c r="GH140" s="60"/>
      <c r="GI140" s="60"/>
      <c r="GJ140" s="60"/>
      <c r="GK140" s="60"/>
      <c r="GL140" s="60"/>
      <c r="GM140" s="60"/>
      <c r="GN140" s="60"/>
      <c r="GO140" s="60"/>
      <c r="GP140" s="60"/>
      <c r="GQ140" s="60"/>
      <c r="GR140" s="60"/>
      <c r="GS140" s="60"/>
      <c r="GT140" s="60"/>
      <c r="GU140" s="60"/>
      <c r="GV140" s="60"/>
      <c r="GW140" s="60"/>
      <c r="GX140" s="60"/>
      <c r="GY140" s="60"/>
      <c r="GZ140" s="60"/>
      <c r="HA140" s="60"/>
      <c r="HB140" s="60"/>
      <c r="HC140" s="60"/>
      <c r="HD140" s="60"/>
      <c r="HE140" s="60"/>
      <c r="HF140" s="60"/>
      <c r="HG140" s="60"/>
      <c r="HH140" s="60"/>
      <c r="HI140" s="60"/>
      <c r="HJ140" s="60"/>
      <c r="HK140" s="60"/>
      <c r="HL140" s="60"/>
      <c r="HM140" s="60"/>
      <c r="HN140" s="60"/>
      <c r="HO140" s="60"/>
      <c r="HP140" s="60"/>
      <c r="HQ140" s="60"/>
      <c r="HR140" s="60"/>
      <c r="HS140" s="60"/>
      <c r="HT140" s="60"/>
      <c r="HU140" s="60"/>
      <c r="HV140" s="60"/>
      <c r="HW140" s="60"/>
      <c r="HX140" s="60"/>
      <c r="HY140" s="60"/>
      <c r="HZ140" s="60"/>
      <c r="IA140" s="60"/>
      <c r="IB140" s="60"/>
      <c r="IC140" s="60"/>
      <c r="ID140" s="60"/>
      <c r="IE140" s="60"/>
      <c r="IF140" s="60"/>
      <c r="IG140" s="60"/>
      <c r="IH140" s="60"/>
      <c r="II140" s="60"/>
      <c r="IJ140" s="60"/>
      <c r="IK140" s="60"/>
    </row>
    <row r="141" spans="1:245" ht="27">
      <c r="A141" s="204">
        <v>117</v>
      </c>
      <c r="B141" s="204">
        <f>B140+1</f>
        <v>117</v>
      </c>
      <c r="C141" s="107" t="s">
        <v>129</v>
      </c>
      <c r="D141" s="108" t="s">
        <v>130</v>
      </c>
      <c r="E141" s="108" t="s">
        <v>66</v>
      </c>
      <c r="F141" s="2">
        <v>12164072000</v>
      </c>
      <c r="G141" s="2">
        <v>0</v>
      </c>
      <c r="H141" s="2">
        <f t="shared" si="94"/>
        <v>12164072000</v>
      </c>
      <c r="I141" s="3">
        <f t="shared" si="95"/>
        <v>12164.1</v>
      </c>
      <c r="J141" s="3"/>
      <c r="K141" s="3"/>
      <c r="L141" s="3"/>
      <c r="M141" s="3"/>
      <c r="N141" s="3"/>
      <c r="O141" s="119">
        <f t="shared" si="96"/>
        <v>12164072000</v>
      </c>
      <c r="P141" s="3"/>
      <c r="Q141" s="142">
        <f t="shared" ref="Q141:Q170" si="101">O141-P141</f>
        <v>12164072000</v>
      </c>
      <c r="R141" s="142">
        <f t="shared" si="97"/>
        <v>12164.1</v>
      </c>
      <c r="S141" s="77">
        <f t="shared" si="97"/>
        <v>0</v>
      </c>
      <c r="T141" s="109"/>
      <c r="U141" s="109"/>
      <c r="V141" s="109"/>
      <c r="W141" s="3">
        <v>12396970000</v>
      </c>
      <c r="X141" s="3"/>
      <c r="Y141" s="77">
        <f t="shared" si="98"/>
        <v>-12396970000</v>
      </c>
      <c r="Z141" s="3">
        <f t="shared" si="99"/>
        <v>12397</v>
      </c>
      <c r="AA141" s="77">
        <f t="shared" si="99"/>
        <v>0</v>
      </c>
      <c r="AB141" s="119">
        <f t="shared" si="93"/>
        <v>-12397</v>
      </c>
      <c r="AC141" s="76"/>
      <c r="AD141" s="3">
        <f t="shared" si="100"/>
        <v>0</v>
      </c>
      <c r="AE141" s="109"/>
      <c r="AF141" s="109"/>
      <c r="AG141" s="107"/>
      <c r="AH141" s="107" t="s">
        <v>39</v>
      </c>
      <c r="AI141" s="107" t="s">
        <v>668</v>
      </c>
      <c r="AJ141" s="1" t="s">
        <v>36</v>
      </c>
      <c r="AK141" s="113" t="s">
        <v>1202</v>
      </c>
      <c r="AL141" s="106">
        <v>117</v>
      </c>
      <c r="AM141" s="132" t="s">
        <v>590</v>
      </c>
      <c r="AN141" s="129"/>
      <c r="AO141" s="130" t="s">
        <v>595</v>
      </c>
      <c r="AP141" s="180">
        <v>117</v>
      </c>
      <c r="AQ141" s="130" t="s">
        <v>595</v>
      </c>
      <c r="AR141" s="181"/>
      <c r="AS141" s="128" t="s">
        <v>590</v>
      </c>
      <c r="AT141" s="175"/>
      <c r="AU141" s="130" t="s">
        <v>595</v>
      </c>
      <c r="AV141" s="180"/>
      <c r="AW141" s="130" t="s">
        <v>595</v>
      </c>
      <c r="AX141" s="181"/>
      <c r="AY141" s="128" t="s">
        <v>590</v>
      </c>
      <c r="AZ141" s="175"/>
      <c r="BA141" s="130" t="s">
        <v>595</v>
      </c>
      <c r="BB141" s="180"/>
      <c r="BC141" s="130" t="s">
        <v>595</v>
      </c>
      <c r="BD141" s="181"/>
      <c r="BE141" s="131"/>
      <c r="BF141" s="1" t="s">
        <v>839</v>
      </c>
      <c r="BG141" s="4"/>
      <c r="BH141" s="4" t="s">
        <v>18</v>
      </c>
      <c r="BI141" s="114"/>
      <c r="BJ141" s="71"/>
      <c r="BK141" s="31"/>
      <c r="BL141" s="31"/>
      <c r="BM141" s="31"/>
      <c r="BN141" s="115" t="s">
        <v>389</v>
      </c>
      <c r="BO141" s="115" t="s">
        <v>389</v>
      </c>
      <c r="BP141" s="115" t="s">
        <v>389</v>
      </c>
      <c r="BQ141" s="63"/>
      <c r="BR141" s="60"/>
      <c r="BS141" s="60"/>
      <c r="BT141" s="60"/>
      <c r="BU141" s="60"/>
      <c r="BV141" s="60"/>
      <c r="BW141" s="60"/>
      <c r="BX141" s="60"/>
      <c r="BY141" s="60"/>
      <c r="BZ141" s="60"/>
      <c r="CA141" s="60"/>
      <c r="CB141" s="60"/>
      <c r="CC141" s="60"/>
      <c r="CD141" s="60"/>
      <c r="CE141" s="60"/>
      <c r="CF141" s="60"/>
      <c r="CG141" s="60"/>
      <c r="CH141" s="60"/>
      <c r="CI141" s="60"/>
      <c r="CJ141" s="60"/>
      <c r="CK141" s="60"/>
      <c r="CL141" s="60"/>
      <c r="CM141" s="60"/>
      <c r="CN141" s="60"/>
      <c r="CO141" s="60"/>
      <c r="CP141" s="60"/>
      <c r="CQ141" s="60"/>
      <c r="CR141" s="60"/>
      <c r="CS141" s="60"/>
      <c r="CT141" s="60"/>
      <c r="CU141" s="60"/>
      <c r="CV141" s="60"/>
      <c r="CW141" s="60"/>
      <c r="CX141" s="60"/>
      <c r="CY141" s="60"/>
      <c r="CZ141" s="60"/>
      <c r="DA141" s="60"/>
      <c r="DB141" s="60"/>
      <c r="DC141" s="60"/>
      <c r="DD141" s="60"/>
      <c r="DE141" s="60"/>
      <c r="DF141" s="60"/>
      <c r="DG141" s="60"/>
      <c r="DH141" s="60"/>
      <c r="DI141" s="60"/>
      <c r="DJ141" s="60"/>
      <c r="DK141" s="60"/>
      <c r="DL141" s="60"/>
      <c r="DM141" s="60"/>
      <c r="DN141" s="60"/>
      <c r="DO141" s="60"/>
      <c r="DP141" s="60"/>
      <c r="DQ141" s="60"/>
      <c r="DR141" s="60"/>
      <c r="DS141" s="60"/>
      <c r="DT141" s="60"/>
      <c r="DU141" s="60"/>
      <c r="DV141" s="60"/>
      <c r="DW141" s="60"/>
      <c r="DX141" s="60"/>
      <c r="DY141" s="60"/>
      <c r="DZ141" s="60"/>
      <c r="EA141" s="60"/>
      <c r="EB141" s="60"/>
      <c r="EC141" s="60"/>
      <c r="ED141" s="60"/>
      <c r="EE141" s="60"/>
      <c r="EF141" s="60"/>
      <c r="EG141" s="60"/>
      <c r="EH141" s="60"/>
      <c r="EI141" s="60"/>
      <c r="EJ141" s="60"/>
      <c r="EK141" s="60"/>
      <c r="EL141" s="60"/>
      <c r="EM141" s="60"/>
      <c r="EN141" s="60"/>
      <c r="EO141" s="60"/>
      <c r="EP141" s="60"/>
      <c r="EQ141" s="60"/>
      <c r="ER141" s="60"/>
      <c r="ES141" s="60"/>
      <c r="ET141" s="60"/>
      <c r="EU141" s="60"/>
      <c r="EV141" s="60"/>
      <c r="EW141" s="60"/>
      <c r="EX141" s="60"/>
      <c r="EY141" s="60"/>
      <c r="EZ141" s="60"/>
      <c r="FA141" s="60"/>
      <c r="FB141" s="60"/>
      <c r="FC141" s="60"/>
      <c r="FD141" s="60"/>
      <c r="FE141" s="60"/>
      <c r="FF141" s="60"/>
      <c r="FG141" s="60"/>
      <c r="FH141" s="60"/>
      <c r="FI141" s="60"/>
      <c r="FJ141" s="60"/>
      <c r="FK141" s="60"/>
      <c r="FL141" s="60"/>
      <c r="FM141" s="60"/>
      <c r="FN141" s="60"/>
      <c r="FO141" s="60"/>
      <c r="FP141" s="60"/>
      <c r="FQ141" s="60"/>
      <c r="FR141" s="60"/>
      <c r="FS141" s="60"/>
      <c r="FT141" s="60"/>
      <c r="FU141" s="60"/>
      <c r="FV141" s="60"/>
      <c r="FW141" s="60"/>
      <c r="FX141" s="60"/>
      <c r="FY141" s="60"/>
      <c r="FZ141" s="60"/>
      <c r="GA141" s="60"/>
      <c r="GB141" s="60"/>
      <c r="GC141" s="60"/>
      <c r="GD141" s="60"/>
      <c r="GE141" s="60"/>
      <c r="GF141" s="60"/>
      <c r="GG141" s="60"/>
      <c r="GH141" s="60"/>
      <c r="GI141" s="60"/>
      <c r="GJ141" s="60"/>
      <c r="GK141" s="60"/>
      <c r="GL141" s="60"/>
      <c r="GM141" s="60"/>
      <c r="GN141" s="60"/>
      <c r="GO141" s="60"/>
      <c r="GP141" s="60"/>
      <c r="GQ141" s="60"/>
      <c r="GR141" s="60"/>
      <c r="GS141" s="60"/>
      <c r="GT141" s="60"/>
      <c r="GU141" s="60"/>
      <c r="GV141" s="60"/>
      <c r="GW141" s="60"/>
      <c r="GX141" s="60"/>
      <c r="GY141" s="60"/>
      <c r="GZ141" s="60"/>
      <c r="HA141" s="60"/>
      <c r="HB141" s="60"/>
      <c r="HC141" s="60"/>
      <c r="HD141" s="60"/>
      <c r="HE141" s="60"/>
      <c r="HF141" s="60"/>
      <c r="HG141" s="60"/>
      <c r="HH141" s="60"/>
      <c r="HI141" s="60"/>
      <c r="HJ141" s="60"/>
      <c r="HK141" s="60"/>
      <c r="HL141" s="60"/>
      <c r="HM141" s="60"/>
      <c r="HN141" s="60"/>
      <c r="HO141" s="60"/>
      <c r="HP141" s="60"/>
      <c r="HQ141" s="60"/>
      <c r="HR141" s="60"/>
      <c r="HS141" s="60"/>
      <c r="HT141" s="60"/>
      <c r="HU141" s="60"/>
      <c r="HV141" s="60"/>
      <c r="HW141" s="60"/>
      <c r="HX141" s="60"/>
      <c r="HY141" s="60"/>
      <c r="HZ141" s="60"/>
      <c r="IA141" s="60"/>
      <c r="IB141" s="60"/>
      <c r="IC141" s="60"/>
      <c r="ID141" s="60"/>
      <c r="IE141" s="60"/>
      <c r="IF141" s="60"/>
      <c r="IG141" s="60"/>
      <c r="IH141" s="60"/>
      <c r="II141" s="60"/>
      <c r="IJ141" s="60"/>
      <c r="IK141" s="60"/>
    </row>
    <row r="142" spans="1:245" ht="33.75">
      <c r="A142" s="204">
        <v>118</v>
      </c>
      <c r="B142" s="204">
        <f>B141+1</f>
        <v>118</v>
      </c>
      <c r="C142" s="107" t="s">
        <v>131</v>
      </c>
      <c r="D142" s="108" t="s">
        <v>64</v>
      </c>
      <c r="E142" s="108" t="s">
        <v>66</v>
      </c>
      <c r="F142" s="2">
        <v>1043129000</v>
      </c>
      <c r="G142" s="2">
        <v>0</v>
      </c>
      <c r="H142" s="2">
        <f t="shared" si="94"/>
        <v>1043129000</v>
      </c>
      <c r="I142" s="3">
        <f t="shared" si="95"/>
        <v>1043.0999999999999</v>
      </c>
      <c r="J142" s="3"/>
      <c r="K142" s="3"/>
      <c r="L142" s="3"/>
      <c r="M142" s="3"/>
      <c r="N142" s="3"/>
      <c r="O142" s="119">
        <f t="shared" si="96"/>
        <v>1043129000</v>
      </c>
      <c r="P142" s="3"/>
      <c r="Q142" s="142">
        <f t="shared" si="101"/>
        <v>1043129000</v>
      </c>
      <c r="R142" s="142">
        <f t="shared" si="97"/>
        <v>1043.0999999999999</v>
      </c>
      <c r="S142" s="77">
        <f t="shared" si="97"/>
        <v>0</v>
      </c>
      <c r="T142" s="109"/>
      <c r="U142" s="109"/>
      <c r="V142" s="109"/>
      <c r="W142" s="3">
        <v>1102796000</v>
      </c>
      <c r="X142" s="3"/>
      <c r="Y142" s="77">
        <f t="shared" si="98"/>
        <v>-1102796000</v>
      </c>
      <c r="Z142" s="3">
        <f t="shared" si="99"/>
        <v>1102.8</v>
      </c>
      <c r="AA142" s="77">
        <f t="shared" si="99"/>
        <v>0</v>
      </c>
      <c r="AB142" s="119">
        <f t="shared" si="93"/>
        <v>-1102.8</v>
      </c>
      <c r="AC142" s="76"/>
      <c r="AD142" s="3">
        <f t="shared" si="100"/>
        <v>0</v>
      </c>
      <c r="AE142" s="109"/>
      <c r="AF142" s="109"/>
      <c r="AG142" s="107"/>
      <c r="AH142" s="107" t="s">
        <v>39</v>
      </c>
      <c r="AI142" s="107" t="s">
        <v>668</v>
      </c>
      <c r="AJ142" s="1" t="s">
        <v>36</v>
      </c>
      <c r="AK142" s="113" t="s">
        <v>962</v>
      </c>
      <c r="AL142" s="106">
        <v>118</v>
      </c>
      <c r="AM142" s="132" t="s">
        <v>590</v>
      </c>
      <c r="AN142" s="129"/>
      <c r="AO142" s="130" t="s">
        <v>595</v>
      </c>
      <c r="AP142" s="180">
        <v>118</v>
      </c>
      <c r="AQ142" s="130" t="s">
        <v>589</v>
      </c>
      <c r="AR142" s="181"/>
      <c r="AS142" s="128" t="s">
        <v>590</v>
      </c>
      <c r="AT142" s="175"/>
      <c r="AU142" s="130" t="s">
        <v>595</v>
      </c>
      <c r="AV142" s="180"/>
      <c r="AW142" s="130" t="s">
        <v>589</v>
      </c>
      <c r="AX142" s="181"/>
      <c r="AY142" s="128" t="s">
        <v>590</v>
      </c>
      <c r="AZ142" s="175"/>
      <c r="BA142" s="130" t="s">
        <v>595</v>
      </c>
      <c r="BB142" s="180"/>
      <c r="BC142" s="130" t="s">
        <v>595</v>
      </c>
      <c r="BD142" s="181"/>
      <c r="BE142" s="131"/>
      <c r="BF142" s="1" t="s">
        <v>83</v>
      </c>
      <c r="BG142" s="4"/>
      <c r="BH142" s="4"/>
      <c r="BI142" s="114"/>
      <c r="BJ142" s="71"/>
      <c r="BK142" s="31"/>
      <c r="BL142" s="31"/>
      <c r="BM142" s="31"/>
      <c r="BN142" s="115" t="s">
        <v>389</v>
      </c>
      <c r="BO142" s="115" t="s">
        <v>389</v>
      </c>
      <c r="BP142" s="115" t="s">
        <v>389</v>
      </c>
      <c r="BQ142" s="63"/>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c r="CN142" s="60"/>
      <c r="CO142" s="60"/>
      <c r="CP142" s="60"/>
      <c r="CQ142" s="60"/>
      <c r="CR142" s="60"/>
      <c r="CS142" s="60"/>
      <c r="CT142" s="60"/>
      <c r="CU142" s="60"/>
      <c r="CV142" s="60"/>
      <c r="CW142" s="60"/>
      <c r="CX142" s="60"/>
      <c r="CY142" s="60"/>
      <c r="CZ142" s="60"/>
      <c r="DA142" s="60"/>
      <c r="DB142" s="60"/>
      <c r="DC142" s="60"/>
      <c r="DD142" s="60"/>
      <c r="DE142" s="60"/>
      <c r="DF142" s="60"/>
      <c r="DG142" s="60"/>
      <c r="DH142" s="60"/>
      <c r="DI142" s="60"/>
      <c r="DJ142" s="60"/>
      <c r="DK142" s="60"/>
      <c r="DL142" s="60"/>
      <c r="DM142" s="60"/>
      <c r="DN142" s="60"/>
      <c r="DO142" s="60"/>
      <c r="DP142" s="60"/>
      <c r="DQ142" s="60"/>
      <c r="DR142" s="60"/>
      <c r="DS142" s="60"/>
      <c r="DT142" s="60"/>
      <c r="DU142" s="60"/>
      <c r="DV142" s="60"/>
      <c r="DW142" s="60"/>
      <c r="DX142" s="60"/>
      <c r="DY142" s="60"/>
      <c r="DZ142" s="60"/>
      <c r="EA142" s="60"/>
      <c r="EB142" s="60"/>
      <c r="EC142" s="60"/>
      <c r="ED142" s="60"/>
      <c r="EE142" s="60"/>
      <c r="EF142" s="60"/>
      <c r="EG142" s="60"/>
      <c r="EH142" s="60"/>
      <c r="EI142" s="60"/>
      <c r="EJ142" s="60"/>
      <c r="EK142" s="60"/>
      <c r="EL142" s="60"/>
      <c r="EM142" s="60"/>
      <c r="EN142" s="60"/>
      <c r="EO142" s="60"/>
      <c r="EP142" s="60"/>
      <c r="EQ142" s="60"/>
      <c r="ER142" s="60"/>
      <c r="ES142" s="60"/>
      <c r="ET142" s="60"/>
      <c r="EU142" s="60"/>
      <c r="EV142" s="60"/>
      <c r="EW142" s="60"/>
      <c r="EX142" s="60"/>
      <c r="EY142" s="60"/>
      <c r="EZ142" s="60"/>
      <c r="FA142" s="60"/>
      <c r="FB142" s="60"/>
      <c r="FC142" s="60"/>
      <c r="FD142" s="60"/>
      <c r="FE142" s="60"/>
      <c r="FF142" s="60"/>
      <c r="FG142" s="60"/>
      <c r="FH142" s="60"/>
      <c r="FI142" s="60"/>
      <c r="FJ142" s="60"/>
      <c r="FK142" s="60"/>
      <c r="FL142" s="60"/>
      <c r="FM142" s="60"/>
      <c r="FN142" s="60"/>
      <c r="FO142" s="60"/>
      <c r="FP142" s="60"/>
      <c r="FQ142" s="60"/>
      <c r="FR142" s="60"/>
      <c r="FS142" s="60"/>
      <c r="FT142" s="60"/>
      <c r="FU142" s="60"/>
      <c r="FV142" s="60"/>
      <c r="FW142" s="60"/>
      <c r="FX142" s="60"/>
      <c r="FY142" s="60"/>
      <c r="FZ142" s="60"/>
      <c r="GA142" s="60"/>
      <c r="GB142" s="60"/>
      <c r="GC142" s="60"/>
      <c r="GD142" s="60"/>
      <c r="GE142" s="60"/>
      <c r="GF142" s="60"/>
      <c r="GG142" s="60"/>
      <c r="GH142" s="60"/>
      <c r="GI142" s="60"/>
      <c r="GJ142" s="60"/>
      <c r="GK142" s="60"/>
      <c r="GL142" s="60"/>
      <c r="GM142" s="60"/>
      <c r="GN142" s="60"/>
      <c r="GO142" s="60"/>
      <c r="GP142" s="60"/>
      <c r="GQ142" s="60"/>
      <c r="GR142" s="60"/>
      <c r="GS142" s="60"/>
      <c r="GT142" s="60"/>
      <c r="GU142" s="60"/>
      <c r="GV142" s="60"/>
      <c r="GW142" s="60"/>
      <c r="GX142" s="60"/>
      <c r="GY142" s="60"/>
      <c r="GZ142" s="60"/>
      <c r="HA142" s="60"/>
      <c r="HB142" s="60"/>
      <c r="HC142" s="60"/>
      <c r="HD142" s="60"/>
      <c r="HE142" s="60"/>
      <c r="HF142" s="60"/>
      <c r="HG142" s="60"/>
      <c r="HH142" s="60"/>
      <c r="HI142" s="60"/>
      <c r="HJ142" s="60"/>
      <c r="HK142" s="60"/>
      <c r="HL142" s="60"/>
      <c r="HM142" s="60"/>
      <c r="HN142" s="60"/>
      <c r="HO142" s="60"/>
      <c r="HP142" s="60"/>
      <c r="HQ142" s="60"/>
      <c r="HR142" s="60"/>
      <c r="HS142" s="60"/>
      <c r="HT142" s="60"/>
      <c r="HU142" s="60"/>
      <c r="HV142" s="60"/>
      <c r="HW142" s="60"/>
      <c r="HX142" s="60"/>
      <c r="HY142" s="60"/>
      <c r="HZ142" s="60"/>
      <c r="IA142" s="60"/>
      <c r="IB142" s="60"/>
      <c r="IC142" s="60"/>
      <c r="ID142" s="60"/>
      <c r="IE142" s="60"/>
      <c r="IF142" s="60"/>
      <c r="IG142" s="60"/>
      <c r="IH142" s="60"/>
      <c r="II142" s="60"/>
      <c r="IJ142" s="60"/>
      <c r="IK142" s="60"/>
    </row>
    <row r="143" spans="1:245" ht="33.75" hidden="1">
      <c r="A143" s="204">
        <v>119</v>
      </c>
      <c r="B143" s="204">
        <f>B142+1</f>
        <v>119</v>
      </c>
      <c r="C143" s="107" t="s">
        <v>132</v>
      </c>
      <c r="D143" s="108" t="s">
        <v>64</v>
      </c>
      <c r="E143" s="108" t="s">
        <v>66</v>
      </c>
      <c r="F143" s="2">
        <v>40212000</v>
      </c>
      <c r="G143" s="2">
        <v>30000000</v>
      </c>
      <c r="H143" s="2">
        <f t="shared" si="94"/>
        <v>70212000</v>
      </c>
      <c r="I143" s="3">
        <f t="shared" si="95"/>
        <v>70.2</v>
      </c>
      <c r="J143" s="3">
        <v>160224000</v>
      </c>
      <c r="K143" s="3"/>
      <c r="L143" s="3"/>
      <c r="M143" s="3"/>
      <c r="N143" s="3">
        <v>-30000000</v>
      </c>
      <c r="O143" s="119">
        <f t="shared" si="96"/>
        <v>200436000</v>
      </c>
      <c r="P143" s="3"/>
      <c r="Q143" s="142">
        <f t="shared" si="101"/>
        <v>200436000</v>
      </c>
      <c r="R143" s="142">
        <f t="shared" si="97"/>
        <v>200.4</v>
      </c>
      <c r="S143" s="77">
        <f t="shared" si="97"/>
        <v>0</v>
      </c>
      <c r="T143" s="109"/>
      <c r="U143" s="109"/>
      <c r="V143" s="109"/>
      <c r="W143" s="3">
        <v>0</v>
      </c>
      <c r="X143" s="3"/>
      <c r="Y143" s="77">
        <f t="shared" si="98"/>
        <v>0</v>
      </c>
      <c r="Z143" s="3">
        <f t="shared" si="99"/>
        <v>0</v>
      </c>
      <c r="AA143" s="77">
        <f t="shared" si="99"/>
        <v>0</v>
      </c>
      <c r="AB143" s="119">
        <f t="shared" si="93"/>
        <v>0</v>
      </c>
      <c r="AC143" s="76"/>
      <c r="AD143" s="3">
        <f t="shared" si="100"/>
        <v>0</v>
      </c>
      <c r="AE143" s="109"/>
      <c r="AF143" s="109"/>
      <c r="AG143" s="107"/>
      <c r="AH143" s="107" t="s">
        <v>39</v>
      </c>
      <c r="AI143" s="107" t="s">
        <v>668</v>
      </c>
      <c r="AJ143" s="1" t="s">
        <v>36</v>
      </c>
      <c r="AK143" s="113" t="s">
        <v>963</v>
      </c>
      <c r="AL143" s="106">
        <v>119</v>
      </c>
      <c r="AM143" s="132" t="s">
        <v>590</v>
      </c>
      <c r="AN143" s="129"/>
      <c r="AO143" s="130" t="s">
        <v>595</v>
      </c>
      <c r="AP143" s="180">
        <v>119</v>
      </c>
      <c r="AQ143" s="130" t="s">
        <v>589</v>
      </c>
      <c r="AR143" s="181"/>
      <c r="AS143" s="128" t="s">
        <v>590</v>
      </c>
      <c r="AT143" s="175"/>
      <c r="AU143" s="130" t="s">
        <v>595</v>
      </c>
      <c r="AV143" s="180"/>
      <c r="AW143" s="130" t="s">
        <v>589</v>
      </c>
      <c r="AX143" s="181"/>
      <c r="AY143" s="128" t="s">
        <v>590</v>
      </c>
      <c r="AZ143" s="175"/>
      <c r="BA143" s="130" t="s">
        <v>595</v>
      </c>
      <c r="BB143" s="180"/>
      <c r="BC143" s="130" t="s">
        <v>595</v>
      </c>
      <c r="BD143" s="181"/>
      <c r="BE143" s="131"/>
      <c r="BF143" s="1" t="s">
        <v>839</v>
      </c>
      <c r="BG143" s="4"/>
      <c r="BH143" s="4" t="s">
        <v>18</v>
      </c>
      <c r="BI143" s="114"/>
      <c r="BJ143" s="71"/>
      <c r="BK143" s="31"/>
      <c r="BL143" s="31"/>
      <c r="BM143" s="31"/>
      <c r="BN143" s="115" t="s">
        <v>389</v>
      </c>
      <c r="BO143" s="115" t="s">
        <v>389</v>
      </c>
      <c r="BP143" s="115" t="s">
        <v>389</v>
      </c>
      <c r="BQ143" s="63"/>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0"/>
      <c r="CS143" s="60"/>
      <c r="CT143" s="60"/>
      <c r="CU143" s="60"/>
      <c r="CV143" s="60"/>
      <c r="CW143" s="60"/>
      <c r="CX143" s="60"/>
      <c r="CY143" s="60"/>
      <c r="CZ143" s="60"/>
      <c r="DA143" s="60"/>
      <c r="DB143" s="60"/>
      <c r="DC143" s="60"/>
      <c r="DD143" s="60"/>
      <c r="DE143" s="60"/>
      <c r="DF143" s="60"/>
      <c r="DG143" s="60"/>
      <c r="DH143" s="60"/>
      <c r="DI143" s="60"/>
      <c r="DJ143" s="60"/>
      <c r="DK143" s="60"/>
      <c r="DL143" s="60"/>
      <c r="DM143" s="60"/>
      <c r="DN143" s="60"/>
      <c r="DO143" s="60"/>
      <c r="DP143" s="60"/>
      <c r="DQ143" s="60"/>
      <c r="DR143" s="60"/>
      <c r="DS143" s="60"/>
      <c r="DT143" s="60"/>
      <c r="DU143" s="60"/>
      <c r="DV143" s="60"/>
      <c r="DW143" s="60"/>
      <c r="DX143" s="60"/>
      <c r="DY143" s="60"/>
      <c r="DZ143" s="60"/>
      <c r="EA143" s="60"/>
      <c r="EB143" s="60"/>
      <c r="EC143" s="60"/>
      <c r="ED143" s="60"/>
      <c r="EE143" s="60"/>
      <c r="EF143" s="60"/>
      <c r="EG143" s="60"/>
      <c r="EH143" s="60"/>
      <c r="EI143" s="60"/>
      <c r="EJ143" s="60"/>
      <c r="EK143" s="60"/>
      <c r="EL143" s="60"/>
      <c r="EM143" s="60"/>
      <c r="EN143" s="60"/>
      <c r="EO143" s="60"/>
      <c r="EP143" s="60"/>
      <c r="EQ143" s="60"/>
      <c r="ER143" s="60"/>
      <c r="ES143" s="60"/>
      <c r="ET143" s="60"/>
      <c r="EU143" s="60"/>
      <c r="EV143" s="60"/>
      <c r="EW143" s="60"/>
      <c r="EX143" s="60"/>
      <c r="EY143" s="60"/>
      <c r="EZ143" s="60"/>
      <c r="FA143" s="60"/>
      <c r="FB143" s="60"/>
      <c r="FC143" s="60"/>
      <c r="FD143" s="60"/>
      <c r="FE143" s="60"/>
      <c r="FF143" s="60"/>
      <c r="FG143" s="60"/>
      <c r="FH143" s="60"/>
      <c r="FI143" s="60"/>
      <c r="FJ143" s="60"/>
      <c r="FK143" s="60"/>
      <c r="FL143" s="60"/>
      <c r="FM143" s="60"/>
      <c r="FN143" s="60"/>
      <c r="FO143" s="60"/>
      <c r="FP143" s="60"/>
      <c r="FQ143" s="60"/>
      <c r="FR143" s="60"/>
      <c r="FS143" s="60"/>
      <c r="FT143" s="60"/>
      <c r="FU143" s="60"/>
      <c r="FV143" s="60"/>
      <c r="FW143" s="60"/>
      <c r="FX143" s="60"/>
      <c r="FY143" s="60"/>
      <c r="FZ143" s="60"/>
      <c r="GA143" s="60"/>
      <c r="GB143" s="60"/>
      <c r="GC143" s="60"/>
      <c r="GD143" s="60"/>
      <c r="GE143" s="60"/>
      <c r="GF143" s="60"/>
      <c r="GG143" s="60"/>
      <c r="GH143" s="60"/>
      <c r="GI143" s="60"/>
      <c r="GJ143" s="60"/>
      <c r="GK143" s="60"/>
      <c r="GL143" s="60"/>
      <c r="GM143" s="60"/>
      <c r="GN143" s="60"/>
      <c r="GO143" s="60"/>
      <c r="GP143" s="60"/>
      <c r="GQ143" s="60"/>
      <c r="GR143" s="60"/>
      <c r="GS143" s="60"/>
      <c r="GT143" s="60"/>
      <c r="GU143" s="60"/>
      <c r="GV143" s="60"/>
      <c r="GW143" s="60"/>
      <c r="GX143" s="60"/>
      <c r="GY143" s="60"/>
      <c r="GZ143" s="60"/>
      <c r="HA143" s="60"/>
      <c r="HB143" s="60"/>
      <c r="HC143" s="60"/>
      <c r="HD143" s="60"/>
      <c r="HE143" s="60"/>
      <c r="HF143" s="60"/>
      <c r="HG143" s="60"/>
      <c r="HH143" s="60"/>
      <c r="HI143" s="60"/>
      <c r="HJ143" s="60"/>
      <c r="HK143" s="60"/>
      <c r="HL143" s="60"/>
      <c r="HM143" s="60"/>
      <c r="HN143" s="60"/>
      <c r="HO143" s="60"/>
      <c r="HP143" s="60"/>
      <c r="HQ143" s="60"/>
      <c r="HR143" s="60"/>
      <c r="HS143" s="60"/>
      <c r="HT143" s="60"/>
      <c r="HU143" s="60"/>
      <c r="HV143" s="60"/>
      <c r="HW143" s="60"/>
      <c r="HX143" s="60"/>
      <c r="HY143" s="60"/>
      <c r="HZ143" s="60"/>
      <c r="IA143" s="60"/>
      <c r="IB143" s="60"/>
      <c r="IC143" s="60"/>
      <c r="ID143" s="60"/>
      <c r="IE143" s="60"/>
      <c r="IF143" s="60"/>
      <c r="IG143" s="60"/>
      <c r="IH143" s="60"/>
      <c r="II143" s="60"/>
      <c r="IJ143" s="60"/>
      <c r="IK143" s="60"/>
    </row>
    <row r="144" spans="1:245" s="314" customFormat="1" hidden="1">
      <c r="A144" s="315"/>
      <c r="B144" s="315"/>
      <c r="C144" s="316" t="s">
        <v>133</v>
      </c>
      <c r="D144" s="317"/>
      <c r="E144" s="317"/>
      <c r="F144" s="318"/>
      <c r="G144" s="318"/>
      <c r="H144" s="318"/>
      <c r="I144" s="319"/>
      <c r="J144" s="319"/>
      <c r="K144" s="319"/>
      <c r="L144" s="319"/>
      <c r="M144" s="319"/>
      <c r="N144" s="319"/>
      <c r="O144" s="319"/>
      <c r="P144" s="321"/>
      <c r="Q144" s="321"/>
      <c r="R144" s="321"/>
      <c r="S144" s="319"/>
      <c r="T144" s="319"/>
      <c r="U144" s="322"/>
      <c r="V144" s="323"/>
      <c r="W144" s="319"/>
      <c r="X144" s="321"/>
      <c r="Y144" s="319"/>
      <c r="Z144" s="320"/>
      <c r="AA144" s="319"/>
      <c r="AB144" s="324"/>
      <c r="AC144" s="319"/>
      <c r="AD144" s="319"/>
      <c r="AE144" s="317"/>
      <c r="AF144" s="325"/>
      <c r="AG144" s="325"/>
      <c r="AH144" s="325"/>
      <c r="AI144" s="325"/>
      <c r="AJ144" s="326"/>
      <c r="AK144" s="327"/>
      <c r="AL144" s="335"/>
      <c r="AM144" s="328"/>
      <c r="AN144" s="328"/>
      <c r="AO144" s="328"/>
      <c r="AP144" s="329" t="s">
        <v>1331</v>
      </c>
      <c r="AQ144" s="328"/>
      <c r="AR144" s="328"/>
      <c r="AS144" s="328"/>
      <c r="AT144" s="330"/>
      <c r="AU144" s="328"/>
      <c r="AV144" s="330"/>
      <c r="AW144" s="328"/>
      <c r="AX144" s="328"/>
      <c r="AY144" s="328"/>
      <c r="AZ144" s="330"/>
      <c r="BA144" s="328"/>
      <c r="BB144" s="330"/>
      <c r="BC144" s="328"/>
      <c r="BD144" s="328"/>
      <c r="BE144" s="328"/>
      <c r="BF144" s="331"/>
      <c r="BG144" s="332"/>
      <c r="BH144" s="332"/>
      <c r="BI144" s="333"/>
      <c r="BJ144" s="309"/>
      <c r="BK144" s="310"/>
      <c r="BL144" s="310"/>
      <c r="BM144" s="310"/>
      <c r="BN144" s="311" t="s">
        <v>390</v>
      </c>
      <c r="BO144" s="311" t="s">
        <v>390</v>
      </c>
      <c r="BP144" s="311" t="s">
        <v>390</v>
      </c>
      <c r="BQ144" s="313"/>
      <c r="BR144" s="313"/>
      <c r="BS144" s="313"/>
    </row>
    <row r="145" spans="1:245" ht="27">
      <c r="A145" s="204">
        <v>120</v>
      </c>
      <c r="B145" s="204">
        <f>B143+1</f>
        <v>120</v>
      </c>
      <c r="C145" s="107" t="s">
        <v>134</v>
      </c>
      <c r="D145" s="122" t="s">
        <v>113</v>
      </c>
      <c r="E145" s="122" t="s">
        <v>66</v>
      </c>
      <c r="F145" s="121">
        <v>1520033000000</v>
      </c>
      <c r="G145" s="2">
        <v>7135499000</v>
      </c>
      <c r="H145" s="2">
        <f>F145+G145</f>
        <v>1527168499000</v>
      </c>
      <c r="I145" s="3">
        <f>ROUND(H145/1000000,1)</f>
        <v>1527168.5</v>
      </c>
      <c r="J145" s="3"/>
      <c r="K145" s="3"/>
      <c r="L145" s="3"/>
      <c r="M145" s="3"/>
      <c r="N145" s="3"/>
      <c r="O145" s="119">
        <f>H145+SUM(J145:N145)</f>
        <v>1527168499000</v>
      </c>
      <c r="P145" s="3"/>
      <c r="Q145" s="142">
        <f t="shared" si="101"/>
        <v>1527168499000</v>
      </c>
      <c r="R145" s="142">
        <f>ROUND(O145/1000000,1)</f>
        <v>1527168.5</v>
      </c>
      <c r="S145" s="77">
        <f>ROUND(P145/1000000,1)</f>
        <v>0</v>
      </c>
      <c r="T145" s="109"/>
      <c r="U145" s="109"/>
      <c r="V145" s="109"/>
      <c r="W145" s="3">
        <v>1522141000000</v>
      </c>
      <c r="X145" s="3"/>
      <c r="Y145" s="77">
        <f>X145-W145</f>
        <v>-1522141000000</v>
      </c>
      <c r="Z145" s="3">
        <f>ROUND(W145/1000000,1)</f>
        <v>1522141</v>
      </c>
      <c r="AA145" s="77">
        <f>ROUND(X145/1000000,1)</f>
        <v>0</v>
      </c>
      <c r="AB145" s="119">
        <f t="shared" si="93"/>
        <v>-1522141</v>
      </c>
      <c r="AC145" s="76"/>
      <c r="AD145" s="3">
        <f>ROUND(AC145/1000000,1)</f>
        <v>0</v>
      </c>
      <c r="AE145" s="109"/>
      <c r="AF145" s="109"/>
      <c r="AG145" s="107"/>
      <c r="AH145" s="107" t="s">
        <v>39</v>
      </c>
      <c r="AI145" s="107" t="s">
        <v>666</v>
      </c>
      <c r="AJ145" s="1" t="s">
        <v>36</v>
      </c>
      <c r="AK145" s="113" t="s">
        <v>964</v>
      </c>
      <c r="AL145" s="106">
        <v>120</v>
      </c>
      <c r="AM145" s="132" t="s">
        <v>590</v>
      </c>
      <c r="AN145" s="129"/>
      <c r="AO145" s="130" t="s">
        <v>595</v>
      </c>
      <c r="AP145" s="180">
        <v>120</v>
      </c>
      <c r="AQ145" s="130" t="s">
        <v>589</v>
      </c>
      <c r="AR145" s="181"/>
      <c r="AS145" s="128" t="s">
        <v>590</v>
      </c>
      <c r="AT145" s="175"/>
      <c r="AU145" s="130" t="s">
        <v>595</v>
      </c>
      <c r="AV145" s="180"/>
      <c r="AW145" s="130" t="s">
        <v>589</v>
      </c>
      <c r="AX145" s="181"/>
      <c r="AY145" s="128" t="s">
        <v>590</v>
      </c>
      <c r="AZ145" s="175"/>
      <c r="BA145" s="130" t="s">
        <v>595</v>
      </c>
      <c r="BB145" s="180"/>
      <c r="BC145" s="130" t="s">
        <v>595</v>
      </c>
      <c r="BD145" s="181"/>
      <c r="BE145" s="131"/>
      <c r="BF145" s="1" t="s">
        <v>84</v>
      </c>
      <c r="BG145" s="4"/>
      <c r="BH145" s="4" t="s">
        <v>18</v>
      </c>
      <c r="BI145" s="114"/>
      <c r="BJ145" s="71"/>
      <c r="BK145" s="31"/>
      <c r="BL145" s="31"/>
      <c r="BM145" s="31"/>
      <c r="BN145" s="115" t="s">
        <v>390</v>
      </c>
      <c r="BO145" s="115" t="s">
        <v>390</v>
      </c>
      <c r="BP145" s="115" t="s">
        <v>390</v>
      </c>
      <c r="BQ145" s="63"/>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0"/>
      <c r="CS145" s="60"/>
      <c r="CT145" s="60"/>
      <c r="CU145" s="60"/>
      <c r="CV145" s="60"/>
      <c r="CW145" s="60"/>
      <c r="CX145" s="60"/>
      <c r="CY145" s="60"/>
      <c r="CZ145" s="60"/>
      <c r="DA145" s="60"/>
      <c r="DB145" s="60"/>
      <c r="DC145" s="60"/>
      <c r="DD145" s="60"/>
      <c r="DE145" s="60"/>
      <c r="DF145" s="60"/>
      <c r="DG145" s="60"/>
      <c r="DH145" s="60"/>
      <c r="DI145" s="60"/>
      <c r="DJ145" s="60"/>
      <c r="DK145" s="60"/>
      <c r="DL145" s="60"/>
      <c r="DM145" s="60"/>
      <c r="DN145" s="60"/>
      <c r="DO145" s="60"/>
      <c r="DP145" s="60"/>
      <c r="DQ145" s="60"/>
      <c r="DR145" s="60"/>
      <c r="DS145" s="60"/>
      <c r="DT145" s="60"/>
      <c r="DU145" s="60"/>
      <c r="DV145" s="60"/>
      <c r="DW145" s="60"/>
      <c r="DX145" s="60"/>
      <c r="DY145" s="60"/>
      <c r="DZ145" s="60"/>
      <c r="EA145" s="60"/>
      <c r="EB145" s="60"/>
      <c r="EC145" s="60"/>
      <c r="ED145" s="60"/>
      <c r="EE145" s="60"/>
      <c r="EF145" s="60"/>
      <c r="EG145" s="60"/>
      <c r="EH145" s="60"/>
      <c r="EI145" s="60"/>
      <c r="EJ145" s="60"/>
      <c r="EK145" s="60"/>
      <c r="EL145" s="60"/>
      <c r="EM145" s="60"/>
      <c r="EN145" s="60"/>
      <c r="EO145" s="60"/>
      <c r="EP145" s="60"/>
      <c r="EQ145" s="60"/>
      <c r="ER145" s="60"/>
      <c r="ES145" s="60"/>
      <c r="ET145" s="60"/>
      <c r="EU145" s="60"/>
      <c r="EV145" s="60"/>
      <c r="EW145" s="60"/>
      <c r="EX145" s="60"/>
      <c r="EY145" s="60"/>
      <c r="EZ145" s="60"/>
      <c r="FA145" s="60"/>
      <c r="FB145" s="60"/>
      <c r="FC145" s="60"/>
      <c r="FD145" s="60"/>
      <c r="FE145" s="60"/>
      <c r="FF145" s="60"/>
      <c r="FG145" s="60"/>
      <c r="FH145" s="60"/>
      <c r="FI145" s="60"/>
      <c r="FJ145" s="60"/>
      <c r="FK145" s="60"/>
      <c r="FL145" s="60"/>
      <c r="FM145" s="60"/>
      <c r="FN145" s="60"/>
      <c r="FO145" s="60"/>
      <c r="FP145" s="60"/>
      <c r="FQ145" s="60"/>
      <c r="FR145" s="60"/>
      <c r="FS145" s="60"/>
      <c r="FT145" s="60"/>
      <c r="FU145" s="60"/>
      <c r="FV145" s="60"/>
      <c r="FW145" s="60"/>
      <c r="FX145" s="60"/>
      <c r="FY145" s="60"/>
      <c r="FZ145" s="60"/>
      <c r="GA145" s="60"/>
      <c r="GB145" s="60"/>
      <c r="GC145" s="60"/>
      <c r="GD145" s="60"/>
      <c r="GE145" s="60"/>
      <c r="GF145" s="60"/>
      <c r="GG145" s="60"/>
      <c r="GH145" s="60"/>
      <c r="GI145" s="60"/>
      <c r="GJ145" s="60"/>
      <c r="GK145" s="60"/>
      <c r="GL145" s="60"/>
      <c r="GM145" s="60"/>
      <c r="GN145" s="60"/>
      <c r="GO145" s="60"/>
      <c r="GP145" s="60"/>
      <c r="GQ145" s="60"/>
      <c r="GR145" s="60"/>
      <c r="GS145" s="60"/>
      <c r="GT145" s="60"/>
      <c r="GU145" s="60"/>
      <c r="GV145" s="60"/>
      <c r="GW145" s="60"/>
      <c r="GX145" s="60"/>
      <c r="GY145" s="60"/>
      <c r="GZ145" s="60"/>
      <c r="HA145" s="60"/>
      <c r="HB145" s="60"/>
      <c r="HC145" s="60"/>
      <c r="HD145" s="60"/>
      <c r="HE145" s="60"/>
      <c r="HF145" s="60"/>
      <c r="HG145" s="60"/>
      <c r="HH145" s="60"/>
      <c r="HI145" s="60"/>
      <c r="HJ145" s="60"/>
      <c r="HK145" s="60"/>
      <c r="HL145" s="60"/>
      <c r="HM145" s="60"/>
      <c r="HN145" s="60"/>
      <c r="HO145" s="60"/>
      <c r="HP145" s="60"/>
      <c r="HQ145" s="60"/>
      <c r="HR145" s="60"/>
      <c r="HS145" s="60"/>
      <c r="HT145" s="60"/>
      <c r="HU145" s="60"/>
      <c r="HV145" s="60"/>
      <c r="HW145" s="60"/>
      <c r="HX145" s="60"/>
      <c r="HY145" s="60"/>
      <c r="HZ145" s="60"/>
      <c r="IA145" s="60"/>
      <c r="IB145" s="60"/>
      <c r="IC145" s="60"/>
      <c r="ID145" s="60"/>
      <c r="IE145" s="60"/>
      <c r="IF145" s="60"/>
      <c r="IG145" s="60"/>
      <c r="IH145" s="60"/>
      <c r="II145" s="60"/>
      <c r="IJ145" s="60"/>
      <c r="IK145" s="60"/>
    </row>
    <row r="146" spans="1:245" s="314" customFormat="1" hidden="1">
      <c r="A146" s="315"/>
      <c r="B146" s="315"/>
      <c r="C146" s="316" t="s">
        <v>40</v>
      </c>
      <c r="D146" s="317"/>
      <c r="E146" s="317"/>
      <c r="F146" s="318"/>
      <c r="G146" s="318"/>
      <c r="H146" s="318"/>
      <c r="I146" s="319"/>
      <c r="J146" s="319"/>
      <c r="K146" s="319"/>
      <c r="L146" s="319"/>
      <c r="M146" s="319"/>
      <c r="N146" s="319"/>
      <c r="O146" s="319"/>
      <c r="P146" s="321"/>
      <c r="Q146" s="321"/>
      <c r="R146" s="321"/>
      <c r="S146" s="319"/>
      <c r="T146" s="319"/>
      <c r="U146" s="322"/>
      <c r="V146" s="323"/>
      <c r="W146" s="319"/>
      <c r="X146" s="321"/>
      <c r="Y146" s="319"/>
      <c r="Z146" s="320"/>
      <c r="AA146" s="319"/>
      <c r="AB146" s="324"/>
      <c r="AC146" s="319"/>
      <c r="AD146" s="319"/>
      <c r="AE146" s="317"/>
      <c r="AF146" s="325"/>
      <c r="AG146" s="325"/>
      <c r="AH146" s="325"/>
      <c r="AI146" s="325"/>
      <c r="AJ146" s="326"/>
      <c r="AK146" s="327"/>
      <c r="AL146" s="335"/>
      <c r="AM146" s="328"/>
      <c r="AN146" s="328"/>
      <c r="AO146" s="328"/>
      <c r="AP146" s="329" t="s">
        <v>1331</v>
      </c>
      <c r="AQ146" s="328"/>
      <c r="AR146" s="328"/>
      <c r="AS146" s="328"/>
      <c r="AT146" s="330"/>
      <c r="AU146" s="328"/>
      <c r="AV146" s="330"/>
      <c r="AW146" s="328"/>
      <c r="AX146" s="328"/>
      <c r="AY146" s="328"/>
      <c r="AZ146" s="330"/>
      <c r="BA146" s="328"/>
      <c r="BB146" s="330"/>
      <c r="BC146" s="328"/>
      <c r="BD146" s="328"/>
      <c r="BE146" s="328"/>
      <c r="BF146" s="331"/>
      <c r="BG146" s="332"/>
      <c r="BH146" s="332"/>
      <c r="BI146" s="333"/>
      <c r="BJ146" s="309"/>
      <c r="BK146" s="310"/>
      <c r="BL146" s="310"/>
      <c r="BM146" s="310"/>
      <c r="BN146" s="311" t="s">
        <v>387</v>
      </c>
      <c r="BO146" s="311" t="s">
        <v>387</v>
      </c>
      <c r="BP146" s="311" t="s">
        <v>387</v>
      </c>
      <c r="BQ146" s="313"/>
      <c r="BR146" s="313"/>
      <c r="BS146" s="313"/>
    </row>
    <row r="147" spans="1:245" s="63" customFormat="1" ht="27" hidden="1">
      <c r="A147" s="204">
        <v>122</v>
      </c>
      <c r="B147" s="204">
        <f>B145+1</f>
        <v>121</v>
      </c>
      <c r="C147" s="107" t="s">
        <v>1129</v>
      </c>
      <c r="D147" s="108" t="s">
        <v>103</v>
      </c>
      <c r="E147" s="108" t="s">
        <v>302</v>
      </c>
      <c r="F147" s="2">
        <v>2934000</v>
      </c>
      <c r="G147" s="2">
        <v>0</v>
      </c>
      <c r="H147" s="2">
        <f>F147+G147</f>
        <v>2934000</v>
      </c>
      <c r="I147" s="3">
        <f>ROUND(H147/1000000,1)</f>
        <v>2.9</v>
      </c>
      <c r="J147" s="3"/>
      <c r="K147" s="3"/>
      <c r="L147" s="3"/>
      <c r="M147" s="3"/>
      <c r="N147" s="3"/>
      <c r="O147" s="119">
        <f>H147+SUM(J147:N147)</f>
        <v>2934000</v>
      </c>
      <c r="P147" s="3"/>
      <c r="Q147" s="142">
        <f>O147-P147</f>
        <v>2934000</v>
      </c>
      <c r="R147" s="142">
        <f>ROUND(O147/1000000,1)</f>
        <v>2.9</v>
      </c>
      <c r="S147" s="77">
        <f>ROUND(P147/1000000,1)</f>
        <v>0</v>
      </c>
      <c r="T147" s="109"/>
      <c r="U147" s="109"/>
      <c r="V147" s="109"/>
      <c r="W147" s="3">
        <v>2431000</v>
      </c>
      <c r="X147" s="3"/>
      <c r="Y147" s="77">
        <f>X147-W147</f>
        <v>-2431000</v>
      </c>
      <c r="Z147" s="3">
        <f>ROUND(W147/1000000,1)</f>
        <v>2.4</v>
      </c>
      <c r="AA147" s="77">
        <f>ROUND(X147/1000000,1)</f>
        <v>0</v>
      </c>
      <c r="AB147" s="119">
        <f>AA147-Z147</f>
        <v>-2.4</v>
      </c>
      <c r="AC147" s="76"/>
      <c r="AD147" s="3">
        <f>ROUND(AC147/1000000,1)</f>
        <v>0</v>
      </c>
      <c r="AE147" s="109"/>
      <c r="AF147" s="109"/>
      <c r="AG147" s="107"/>
      <c r="AH147" s="107" t="s">
        <v>843</v>
      </c>
      <c r="AI147" s="107" t="s">
        <v>1115</v>
      </c>
      <c r="AJ147" s="1" t="s">
        <v>36</v>
      </c>
      <c r="AK147" s="113" t="s">
        <v>966</v>
      </c>
      <c r="AL147" s="106">
        <v>122</v>
      </c>
      <c r="AM147" s="132" t="s">
        <v>590</v>
      </c>
      <c r="AN147" s="129"/>
      <c r="AO147" s="130" t="s">
        <v>595</v>
      </c>
      <c r="AP147" s="180">
        <v>122</v>
      </c>
      <c r="AQ147" s="130" t="s">
        <v>589</v>
      </c>
      <c r="AR147" s="181"/>
      <c r="AS147" s="128" t="s">
        <v>590</v>
      </c>
      <c r="AT147" s="175"/>
      <c r="AU147" s="130" t="s">
        <v>595</v>
      </c>
      <c r="AV147" s="180"/>
      <c r="AW147" s="130" t="s">
        <v>589</v>
      </c>
      <c r="AX147" s="181"/>
      <c r="AY147" s="128" t="s">
        <v>590</v>
      </c>
      <c r="AZ147" s="175"/>
      <c r="BA147" s="130" t="s">
        <v>595</v>
      </c>
      <c r="BB147" s="180"/>
      <c r="BC147" s="130" t="s">
        <v>595</v>
      </c>
      <c r="BD147" s="181"/>
      <c r="BE147" s="131"/>
      <c r="BF147" s="1" t="s">
        <v>83</v>
      </c>
      <c r="BG147" s="4"/>
      <c r="BH147" s="4"/>
      <c r="BI147" s="114"/>
      <c r="BJ147" s="71"/>
      <c r="BK147" s="31"/>
      <c r="BL147" s="31"/>
      <c r="BM147" s="31"/>
      <c r="BN147" s="115" t="s">
        <v>387</v>
      </c>
      <c r="BO147" s="115" t="s">
        <v>387</v>
      </c>
      <c r="BP147" s="115" t="s">
        <v>387</v>
      </c>
    </row>
    <row r="148" spans="1:245" s="63" customFormat="1" ht="27" hidden="1">
      <c r="A148" s="204">
        <v>121</v>
      </c>
      <c r="B148" s="204">
        <f>B147+1</f>
        <v>122</v>
      </c>
      <c r="C148" s="107" t="s">
        <v>457</v>
      </c>
      <c r="D148" s="108" t="s">
        <v>103</v>
      </c>
      <c r="E148" s="108" t="s">
        <v>66</v>
      </c>
      <c r="F148" s="2">
        <v>36592000</v>
      </c>
      <c r="G148" s="2">
        <v>0</v>
      </c>
      <c r="H148" s="2">
        <f t="shared" ref="H148:H181" si="102">F148+G148</f>
        <v>36592000</v>
      </c>
      <c r="I148" s="3">
        <f t="shared" ref="I148:I181" si="103">ROUND(H148/1000000,1)</f>
        <v>36.6</v>
      </c>
      <c r="J148" s="3"/>
      <c r="K148" s="3"/>
      <c r="L148" s="3"/>
      <c r="M148" s="3"/>
      <c r="N148" s="3"/>
      <c r="O148" s="119">
        <f t="shared" ref="O148:O170" si="104">H148+SUM(J148:N148)</f>
        <v>36592000</v>
      </c>
      <c r="P148" s="3"/>
      <c r="Q148" s="142">
        <f t="shared" si="101"/>
        <v>36592000</v>
      </c>
      <c r="R148" s="142">
        <f t="shared" ref="R148:S181" si="105">ROUND(O148/1000000,1)</f>
        <v>36.6</v>
      </c>
      <c r="S148" s="77">
        <f t="shared" si="105"/>
        <v>0</v>
      </c>
      <c r="T148" s="109"/>
      <c r="U148" s="109"/>
      <c r="V148" s="109"/>
      <c r="W148" s="3">
        <v>35042000</v>
      </c>
      <c r="X148" s="3"/>
      <c r="Y148" s="77">
        <f t="shared" ref="Y148:Y156" si="106">X148-W148</f>
        <v>-35042000</v>
      </c>
      <c r="Z148" s="3">
        <f t="shared" ref="Z148:AA156" si="107">ROUND(W148/1000000,1)</f>
        <v>35</v>
      </c>
      <c r="AA148" s="77">
        <f t="shared" si="107"/>
        <v>0</v>
      </c>
      <c r="AB148" s="119">
        <f t="shared" si="93"/>
        <v>-35</v>
      </c>
      <c r="AC148" s="76"/>
      <c r="AD148" s="3">
        <f>ROUND(AC148/1000000,1)</f>
        <v>0</v>
      </c>
      <c r="AE148" s="109"/>
      <c r="AF148" s="109"/>
      <c r="AG148" s="107"/>
      <c r="AH148" s="107" t="s">
        <v>842</v>
      </c>
      <c r="AI148" s="107" t="s">
        <v>614</v>
      </c>
      <c r="AJ148" s="1" t="s">
        <v>36</v>
      </c>
      <c r="AK148" s="113" t="s">
        <v>965</v>
      </c>
      <c r="AL148" s="106">
        <v>121</v>
      </c>
      <c r="AM148" s="132" t="s">
        <v>590</v>
      </c>
      <c r="AN148" s="129"/>
      <c r="AO148" s="130" t="s">
        <v>595</v>
      </c>
      <c r="AP148" s="180">
        <v>121</v>
      </c>
      <c r="AQ148" s="130" t="s">
        <v>589</v>
      </c>
      <c r="AR148" s="181"/>
      <c r="AS148" s="128" t="s">
        <v>590</v>
      </c>
      <c r="AT148" s="175"/>
      <c r="AU148" s="130" t="s">
        <v>595</v>
      </c>
      <c r="AV148" s="180"/>
      <c r="AW148" s="130" t="s">
        <v>589</v>
      </c>
      <c r="AX148" s="181"/>
      <c r="AY148" s="128" t="s">
        <v>590</v>
      </c>
      <c r="AZ148" s="175"/>
      <c r="BA148" s="130" t="s">
        <v>595</v>
      </c>
      <c r="BB148" s="180"/>
      <c r="BC148" s="130" t="s">
        <v>595</v>
      </c>
      <c r="BD148" s="181"/>
      <c r="BE148" s="131"/>
      <c r="BF148" s="1" t="s">
        <v>83</v>
      </c>
      <c r="BG148" s="4" t="s">
        <v>18</v>
      </c>
      <c r="BH148" s="4"/>
      <c r="BI148" s="114"/>
      <c r="BJ148" s="71"/>
      <c r="BK148" s="31"/>
      <c r="BL148" s="31"/>
      <c r="BM148" s="31"/>
      <c r="BN148" s="115" t="s">
        <v>387</v>
      </c>
      <c r="BO148" s="115" t="s">
        <v>387</v>
      </c>
      <c r="BP148" s="115" t="s">
        <v>387</v>
      </c>
    </row>
    <row r="149" spans="1:245" s="63" customFormat="1" ht="93" customHeight="1">
      <c r="A149" s="204">
        <v>123</v>
      </c>
      <c r="B149" s="204">
        <f t="shared" ref="B149:B181" si="108">B148+1</f>
        <v>123</v>
      </c>
      <c r="C149" s="107" t="s">
        <v>135</v>
      </c>
      <c r="D149" s="108" t="s">
        <v>103</v>
      </c>
      <c r="E149" s="108" t="s">
        <v>66</v>
      </c>
      <c r="F149" s="2">
        <v>115497845000</v>
      </c>
      <c r="G149" s="2">
        <v>32606161000</v>
      </c>
      <c r="H149" s="2">
        <f t="shared" si="102"/>
        <v>148104006000</v>
      </c>
      <c r="I149" s="3">
        <f t="shared" si="103"/>
        <v>148104</v>
      </c>
      <c r="J149" s="3">
        <v>31214952613</v>
      </c>
      <c r="K149" s="3"/>
      <c r="L149" s="3"/>
      <c r="M149" s="3"/>
      <c r="N149" s="3"/>
      <c r="O149" s="119">
        <f t="shared" si="104"/>
        <v>179318958613</v>
      </c>
      <c r="P149" s="3"/>
      <c r="Q149" s="142">
        <f t="shared" si="101"/>
        <v>179318958613</v>
      </c>
      <c r="R149" s="142">
        <f t="shared" si="105"/>
        <v>179319</v>
      </c>
      <c r="S149" s="77">
        <f t="shared" si="105"/>
        <v>0</v>
      </c>
      <c r="T149" s="109"/>
      <c r="U149" s="109"/>
      <c r="V149" s="109"/>
      <c r="W149" s="3">
        <v>79108542000</v>
      </c>
      <c r="X149" s="3"/>
      <c r="Y149" s="77">
        <f t="shared" si="106"/>
        <v>-79108542000</v>
      </c>
      <c r="Z149" s="3">
        <f t="shared" si="107"/>
        <v>79108.5</v>
      </c>
      <c r="AA149" s="77">
        <f t="shared" si="107"/>
        <v>0</v>
      </c>
      <c r="AB149" s="119">
        <f t="shared" si="93"/>
        <v>-79108.5</v>
      </c>
      <c r="AC149" s="76"/>
      <c r="AD149" s="3">
        <f>ROUND(AC149/1000000,1)</f>
        <v>0</v>
      </c>
      <c r="AE149" s="109"/>
      <c r="AF149" s="109"/>
      <c r="AG149" s="107"/>
      <c r="AH149" s="107" t="s">
        <v>843</v>
      </c>
      <c r="AI149" s="107" t="s">
        <v>614</v>
      </c>
      <c r="AJ149" s="1" t="s">
        <v>36</v>
      </c>
      <c r="AK149" s="113" t="s">
        <v>1462</v>
      </c>
      <c r="AL149" s="106">
        <v>123</v>
      </c>
      <c r="AM149" s="132" t="s">
        <v>590</v>
      </c>
      <c r="AN149" s="129"/>
      <c r="AO149" s="130" t="s">
        <v>595</v>
      </c>
      <c r="AP149" s="180">
        <v>123</v>
      </c>
      <c r="AQ149" s="130" t="s">
        <v>589</v>
      </c>
      <c r="AR149" s="181"/>
      <c r="AS149" s="128" t="s">
        <v>590</v>
      </c>
      <c r="AT149" s="175"/>
      <c r="AU149" s="130" t="s">
        <v>595</v>
      </c>
      <c r="AV149" s="180"/>
      <c r="AW149" s="130" t="s">
        <v>589</v>
      </c>
      <c r="AX149" s="181"/>
      <c r="AY149" s="128" t="s">
        <v>590</v>
      </c>
      <c r="AZ149" s="175"/>
      <c r="BA149" s="130" t="s">
        <v>595</v>
      </c>
      <c r="BB149" s="180"/>
      <c r="BC149" s="130" t="s">
        <v>595</v>
      </c>
      <c r="BD149" s="181"/>
      <c r="BE149" s="131"/>
      <c r="BF149" s="1" t="s">
        <v>83</v>
      </c>
      <c r="BG149" s="4"/>
      <c r="BH149" s="4" t="s">
        <v>18</v>
      </c>
      <c r="BI149" s="114"/>
      <c r="BJ149" s="71"/>
      <c r="BK149" s="31" t="s">
        <v>1405</v>
      </c>
      <c r="BL149" s="31" t="s">
        <v>1551</v>
      </c>
      <c r="BM149" s="31" t="s">
        <v>887</v>
      </c>
      <c r="BN149" s="115" t="s">
        <v>391</v>
      </c>
      <c r="BO149" s="115" t="s">
        <v>391</v>
      </c>
      <c r="BP149" s="115" t="s">
        <v>391</v>
      </c>
    </row>
    <row r="150" spans="1:245" s="63" customFormat="1" ht="27">
      <c r="A150" s="204">
        <v>124</v>
      </c>
      <c r="B150" s="204">
        <f t="shared" si="108"/>
        <v>124</v>
      </c>
      <c r="C150" s="107" t="s">
        <v>138</v>
      </c>
      <c r="D150" s="108" t="s">
        <v>72</v>
      </c>
      <c r="E150" s="108" t="s">
        <v>1299</v>
      </c>
      <c r="F150" s="2">
        <v>2908287000</v>
      </c>
      <c r="G150" s="2">
        <v>0</v>
      </c>
      <c r="H150" s="2">
        <f t="shared" si="102"/>
        <v>2908287000</v>
      </c>
      <c r="I150" s="3">
        <f t="shared" si="103"/>
        <v>2908.3</v>
      </c>
      <c r="J150" s="3"/>
      <c r="K150" s="3"/>
      <c r="L150" s="3"/>
      <c r="M150" s="3"/>
      <c r="N150" s="3"/>
      <c r="O150" s="119">
        <f t="shared" si="104"/>
        <v>2908287000</v>
      </c>
      <c r="P150" s="3"/>
      <c r="Q150" s="142">
        <f t="shared" si="101"/>
        <v>2908287000</v>
      </c>
      <c r="R150" s="142">
        <f t="shared" si="105"/>
        <v>2908.3</v>
      </c>
      <c r="S150" s="77">
        <f t="shared" si="105"/>
        <v>0</v>
      </c>
      <c r="T150" s="109"/>
      <c r="U150" s="109"/>
      <c r="V150" s="109"/>
      <c r="W150" s="3">
        <v>0</v>
      </c>
      <c r="X150" s="3"/>
      <c r="Y150" s="77">
        <f t="shared" si="106"/>
        <v>0</v>
      </c>
      <c r="Z150" s="3">
        <f t="shared" si="107"/>
        <v>0</v>
      </c>
      <c r="AA150" s="77">
        <f t="shared" si="107"/>
        <v>0</v>
      </c>
      <c r="AB150" s="119">
        <f t="shared" si="93"/>
        <v>0</v>
      </c>
      <c r="AC150" s="76"/>
      <c r="AD150" s="3">
        <f t="shared" ref="AD150:AD170" si="109">ROUND(AC150/1000000,1)</f>
        <v>0</v>
      </c>
      <c r="AE150" s="109"/>
      <c r="AF150" s="109"/>
      <c r="AG150" s="107"/>
      <c r="AH150" s="107" t="s">
        <v>151</v>
      </c>
      <c r="AI150" s="107" t="s">
        <v>632</v>
      </c>
      <c r="AJ150" s="1" t="s">
        <v>36</v>
      </c>
      <c r="AK150" s="113" t="s">
        <v>967</v>
      </c>
      <c r="AL150" s="106">
        <v>124</v>
      </c>
      <c r="AM150" s="132" t="s">
        <v>590</v>
      </c>
      <c r="AN150" s="129"/>
      <c r="AO150" s="130" t="s">
        <v>339</v>
      </c>
      <c r="AP150" s="180">
        <v>124</v>
      </c>
      <c r="AQ150" s="130" t="s">
        <v>339</v>
      </c>
      <c r="AR150" s="181"/>
      <c r="AS150" s="128" t="s">
        <v>590</v>
      </c>
      <c r="AT150" s="175"/>
      <c r="AU150" s="130" t="s">
        <v>339</v>
      </c>
      <c r="AV150" s="180"/>
      <c r="AW150" s="130" t="s">
        <v>339</v>
      </c>
      <c r="AX150" s="181"/>
      <c r="AY150" s="128" t="s">
        <v>590</v>
      </c>
      <c r="AZ150" s="175"/>
      <c r="BA150" s="130" t="s">
        <v>595</v>
      </c>
      <c r="BB150" s="180"/>
      <c r="BC150" s="130" t="s">
        <v>595</v>
      </c>
      <c r="BD150" s="181"/>
      <c r="BE150" s="131"/>
      <c r="BF150" s="1" t="s">
        <v>1326</v>
      </c>
      <c r="BG150" s="4"/>
      <c r="BH150" s="4" t="s">
        <v>18</v>
      </c>
      <c r="BI150" s="114"/>
      <c r="BJ150" s="31"/>
      <c r="BK150" s="31" t="s">
        <v>1512</v>
      </c>
      <c r="BL150" s="31"/>
      <c r="BM150" s="31" t="s">
        <v>1068</v>
      </c>
      <c r="BN150" s="115" t="s">
        <v>387</v>
      </c>
      <c r="BO150" s="115" t="s">
        <v>387</v>
      </c>
      <c r="BP150" s="115" t="s">
        <v>387</v>
      </c>
      <c r="BQ150" s="66" t="s">
        <v>573</v>
      </c>
    </row>
    <row r="151" spans="1:245" s="63" customFormat="1" ht="27">
      <c r="A151" s="204">
        <v>127</v>
      </c>
      <c r="B151" s="204">
        <f t="shared" si="108"/>
        <v>125</v>
      </c>
      <c r="C151" s="112" t="s">
        <v>467</v>
      </c>
      <c r="D151" s="108" t="s">
        <v>1066</v>
      </c>
      <c r="E151" s="108" t="s">
        <v>1487</v>
      </c>
      <c r="F151" s="2">
        <v>7412983000</v>
      </c>
      <c r="G151" s="2">
        <v>0</v>
      </c>
      <c r="H151" s="2">
        <f>F151+G151</f>
        <v>7412983000</v>
      </c>
      <c r="I151" s="3">
        <f>ROUND(H151/1000000,1)</f>
        <v>7413</v>
      </c>
      <c r="J151" s="3"/>
      <c r="K151" s="3"/>
      <c r="L151" s="3"/>
      <c r="M151" s="3"/>
      <c r="N151" s="3"/>
      <c r="O151" s="119">
        <f>H151+SUM(J151:N151)</f>
        <v>7412983000</v>
      </c>
      <c r="P151" s="3"/>
      <c r="Q151" s="142">
        <f>O151-P151</f>
        <v>7412983000</v>
      </c>
      <c r="R151" s="142">
        <f>ROUND(O151/1000000,1)</f>
        <v>7413</v>
      </c>
      <c r="S151" s="77">
        <f>ROUND(P151/1000000,1)</f>
        <v>0</v>
      </c>
      <c r="T151" s="109"/>
      <c r="U151" s="109"/>
      <c r="V151" s="109"/>
      <c r="W151" s="29">
        <v>7751612000</v>
      </c>
      <c r="X151" s="3"/>
      <c r="Y151" s="77">
        <f>X151-W151</f>
        <v>-7751612000</v>
      </c>
      <c r="Z151" s="3">
        <f>ROUND(W151/1000000,1)</f>
        <v>7751.6</v>
      </c>
      <c r="AA151" s="77">
        <f>ROUND(X151/1000000,1)</f>
        <v>0</v>
      </c>
      <c r="AB151" s="119">
        <f>AA151-Z151</f>
        <v>-7751.6</v>
      </c>
      <c r="AC151" s="76"/>
      <c r="AD151" s="3">
        <f>ROUND(AC151/1000000,1)</f>
        <v>0</v>
      </c>
      <c r="AE151" s="109"/>
      <c r="AF151" s="109"/>
      <c r="AG151" s="107"/>
      <c r="AH151" s="107" t="s">
        <v>806</v>
      </c>
      <c r="AI151" s="107" t="s">
        <v>632</v>
      </c>
      <c r="AJ151" s="1" t="s">
        <v>1</v>
      </c>
      <c r="AK151" s="113" t="s">
        <v>967</v>
      </c>
      <c r="AL151" s="106">
        <v>127</v>
      </c>
      <c r="AM151" s="132" t="s">
        <v>590</v>
      </c>
      <c r="AN151" s="129"/>
      <c r="AO151" s="130" t="s">
        <v>923</v>
      </c>
      <c r="AP151" s="180">
        <v>127</v>
      </c>
      <c r="AQ151" s="130" t="s">
        <v>923</v>
      </c>
      <c r="AR151" s="181"/>
      <c r="AS151" s="128" t="s">
        <v>590</v>
      </c>
      <c r="AT151" s="175"/>
      <c r="AU151" s="130" t="s">
        <v>339</v>
      </c>
      <c r="AV151" s="180"/>
      <c r="AW151" s="130" t="s">
        <v>339</v>
      </c>
      <c r="AX151" s="181"/>
      <c r="AY151" s="128" t="s">
        <v>590</v>
      </c>
      <c r="AZ151" s="175"/>
      <c r="BA151" s="130" t="s">
        <v>595</v>
      </c>
      <c r="BB151" s="180"/>
      <c r="BC151" s="130" t="s">
        <v>339</v>
      </c>
      <c r="BD151" s="181"/>
      <c r="BE151" s="131"/>
      <c r="BF151" s="1" t="s">
        <v>1326</v>
      </c>
      <c r="BG151" s="4"/>
      <c r="BH151" s="4" t="s">
        <v>18</v>
      </c>
      <c r="BI151" s="114"/>
      <c r="BJ151" s="71"/>
      <c r="BK151" s="31" t="s">
        <v>1513</v>
      </c>
      <c r="BL151" s="31"/>
      <c r="BM151" s="31" t="s">
        <v>1069</v>
      </c>
      <c r="BN151" s="115"/>
      <c r="BO151" s="115"/>
      <c r="BP151" s="115"/>
      <c r="BQ151" s="66" t="s">
        <v>573</v>
      </c>
    </row>
    <row r="152" spans="1:245" s="63" customFormat="1" ht="27">
      <c r="A152" s="204">
        <v>125</v>
      </c>
      <c r="B152" s="204">
        <f t="shared" si="108"/>
        <v>126</v>
      </c>
      <c r="C152" s="107" t="s">
        <v>142</v>
      </c>
      <c r="D152" s="108" t="s">
        <v>80</v>
      </c>
      <c r="E152" s="108" t="s">
        <v>1301</v>
      </c>
      <c r="F152" s="2">
        <v>740785000</v>
      </c>
      <c r="G152" s="2">
        <v>0</v>
      </c>
      <c r="H152" s="2">
        <f t="shared" si="102"/>
        <v>740785000</v>
      </c>
      <c r="I152" s="3">
        <f t="shared" si="103"/>
        <v>740.8</v>
      </c>
      <c r="J152" s="3"/>
      <c r="K152" s="3"/>
      <c r="L152" s="3"/>
      <c r="M152" s="3"/>
      <c r="N152" s="3"/>
      <c r="O152" s="119">
        <f t="shared" si="104"/>
        <v>740785000</v>
      </c>
      <c r="P152" s="3"/>
      <c r="Q152" s="142">
        <f t="shared" si="101"/>
        <v>740785000</v>
      </c>
      <c r="R152" s="142">
        <f t="shared" si="105"/>
        <v>740.8</v>
      </c>
      <c r="S152" s="77">
        <f t="shared" si="105"/>
        <v>0</v>
      </c>
      <c r="T152" s="109"/>
      <c r="U152" s="109"/>
      <c r="V152" s="109"/>
      <c r="W152" s="3">
        <v>689818000</v>
      </c>
      <c r="X152" s="3"/>
      <c r="Y152" s="77">
        <f t="shared" si="106"/>
        <v>-689818000</v>
      </c>
      <c r="Z152" s="3">
        <f t="shared" si="107"/>
        <v>689.8</v>
      </c>
      <c r="AA152" s="77">
        <f t="shared" si="107"/>
        <v>0</v>
      </c>
      <c r="AB152" s="119">
        <f t="shared" si="93"/>
        <v>-689.8</v>
      </c>
      <c r="AC152" s="76"/>
      <c r="AD152" s="3">
        <f t="shared" si="109"/>
        <v>0</v>
      </c>
      <c r="AE152" s="109"/>
      <c r="AF152" s="109"/>
      <c r="AG152" s="107"/>
      <c r="AH152" s="107" t="s">
        <v>151</v>
      </c>
      <c r="AI152" s="107" t="s">
        <v>633</v>
      </c>
      <c r="AJ152" s="1" t="s">
        <v>36</v>
      </c>
      <c r="AK152" s="113" t="s">
        <v>967</v>
      </c>
      <c r="AL152" s="106">
        <v>125</v>
      </c>
      <c r="AM152" s="132" t="s">
        <v>590</v>
      </c>
      <c r="AN152" s="129"/>
      <c r="AO152" s="130" t="s">
        <v>595</v>
      </c>
      <c r="AP152" s="180">
        <v>125</v>
      </c>
      <c r="AQ152" s="130" t="s">
        <v>595</v>
      </c>
      <c r="AR152" s="181"/>
      <c r="AS152" s="128" t="s">
        <v>590</v>
      </c>
      <c r="AT152" s="175"/>
      <c r="AU152" s="130" t="s">
        <v>595</v>
      </c>
      <c r="AV152" s="180"/>
      <c r="AW152" s="130" t="s">
        <v>339</v>
      </c>
      <c r="AX152" s="181"/>
      <c r="AY152" s="128" t="s">
        <v>590</v>
      </c>
      <c r="AZ152" s="175"/>
      <c r="BA152" s="130" t="s">
        <v>339</v>
      </c>
      <c r="BB152" s="180"/>
      <c r="BC152" s="130" t="s">
        <v>339</v>
      </c>
      <c r="BD152" s="181"/>
      <c r="BE152" s="131"/>
      <c r="BF152" s="1" t="s">
        <v>83</v>
      </c>
      <c r="BG152" s="4"/>
      <c r="BH152" s="4" t="s">
        <v>18</v>
      </c>
      <c r="BI152" s="114"/>
      <c r="BJ152" s="71"/>
      <c r="BK152" s="31" t="s">
        <v>1514</v>
      </c>
      <c r="BL152" s="31"/>
      <c r="BM152" s="31" t="s">
        <v>1153</v>
      </c>
      <c r="BN152" s="115" t="s">
        <v>387</v>
      </c>
      <c r="BO152" s="115" t="s">
        <v>387</v>
      </c>
      <c r="BP152" s="115" t="s">
        <v>387</v>
      </c>
      <c r="BQ152" s="66" t="s">
        <v>576</v>
      </c>
    </row>
    <row r="153" spans="1:245" s="63" customFormat="1" ht="56.25">
      <c r="A153" s="204">
        <v>128</v>
      </c>
      <c r="B153" s="204">
        <f t="shared" si="108"/>
        <v>127</v>
      </c>
      <c r="C153" s="107" t="s">
        <v>587</v>
      </c>
      <c r="D153" s="108" t="s">
        <v>1067</v>
      </c>
      <c r="E153" s="108" t="s">
        <v>1303</v>
      </c>
      <c r="F153" s="2">
        <v>556727000</v>
      </c>
      <c r="G153" s="2">
        <v>0</v>
      </c>
      <c r="H153" s="2">
        <f>F153+G153</f>
        <v>556727000</v>
      </c>
      <c r="I153" s="3">
        <f>ROUND(H153/1000000,1)</f>
        <v>556.70000000000005</v>
      </c>
      <c r="J153" s="3"/>
      <c r="K153" s="3"/>
      <c r="L153" s="3"/>
      <c r="M153" s="3"/>
      <c r="N153" s="3"/>
      <c r="O153" s="119">
        <f>H153+SUM(J153:N153)</f>
        <v>556727000</v>
      </c>
      <c r="P153" s="3"/>
      <c r="Q153" s="142">
        <f>O153-P153</f>
        <v>556727000</v>
      </c>
      <c r="R153" s="142">
        <f>ROUND(O153/1000000,1)</f>
        <v>556.70000000000005</v>
      </c>
      <c r="S153" s="77">
        <f>ROUND(P153/1000000,1)</f>
        <v>0</v>
      </c>
      <c r="T153" s="109"/>
      <c r="U153" s="109"/>
      <c r="V153" s="109"/>
      <c r="W153" s="29">
        <v>513840000</v>
      </c>
      <c r="X153" s="3"/>
      <c r="Y153" s="77">
        <f>X153-W153</f>
        <v>-513840000</v>
      </c>
      <c r="Z153" s="3">
        <f>ROUND(W153/1000000,1)</f>
        <v>513.79999999999995</v>
      </c>
      <c r="AA153" s="77">
        <f>ROUND(X153/1000000,1)</f>
        <v>0</v>
      </c>
      <c r="AB153" s="119">
        <f>AA153-Z153</f>
        <v>-513.79999999999995</v>
      </c>
      <c r="AC153" s="76"/>
      <c r="AD153" s="3">
        <f>ROUND(AC153/1000000,1)</f>
        <v>0</v>
      </c>
      <c r="AE153" s="109"/>
      <c r="AF153" s="109"/>
      <c r="AG153" s="107"/>
      <c r="AH153" s="107" t="s">
        <v>323</v>
      </c>
      <c r="AI153" s="107" t="s">
        <v>633</v>
      </c>
      <c r="AJ153" s="1" t="s">
        <v>1</v>
      </c>
      <c r="AK153" s="113" t="s">
        <v>967</v>
      </c>
      <c r="AL153" s="106">
        <v>128</v>
      </c>
      <c r="AM153" s="132" t="s">
        <v>590</v>
      </c>
      <c r="AN153" s="129"/>
      <c r="AO153" s="130" t="s">
        <v>923</v>
      </c>
      <c r="AP153" s="180">
        <v>128</v>
      </c>
      <c r="AQ153" s="130" t="s">
        <v>923</v>
      </c>
      <c r="AR153" s="181"/>
      <c r="AS153" s="128" t="s">
        <v>590</v>
      </c>
      <c r="AT153" s="175"/>
      <c r="AU153" s="130" t="s">
        <v>595</v>
      </c>
      <c r="AV153" s="180"/>
      <c r="AW153" s="130" t="s">
        <v>595</v>
      </c>
      <c r="AX153" s="181"/>
      <c r="AY153" s="128" t="s">
        <v>590</v>
      </c>
      <c r="AZ153" s="175"/>
      <c r="BA153" s="130" t="s">
        <v>595</v>
      </c>
      <c r="BB153" s="180"/>
      <c r="BC153" s="130" t="s">
        <v>595</v>
      </c>
      <c r="BD153" s="181"/>
      <c r="BE153" s="131"/>
      <c r="BF153" s="1" t="s">
        <v>1326</v>
      </c>
      <c r="BG153" s="4"/>
      <c r="BH153" s="4" t="s">
        <v>18</v>
      </c>
      <c r="BI153" s="114"/>
      <c r="BJ153" s="31"/>
      <c r="BK153" s="31" t="s">
        <v>1515</v>
      </c>
      <c r="BL153" s="31"/>
      <c r="BM153" s="31" t="s">
        <v>1154</v>
      </c>
      <c r="BN153" s="115"/>
      <c r="BO153" s="115"/>
      <c r="BP153" s="115"/>
      <c r="BQ153" s="66" t="s">
        <v>576</v>
      </c>
    </row>
    <row r="154" spans="1:245" s="63" customFormat="1" ht="33.75">
      <c r="A154" s="204">
        <v>126</v>
      </c>
      <c r="B154" s="204">
        <f t="shared" si="108"/>
        <v>128</v>
      </c>
      <c r="C154" s="107" t="s">
        <v>42</v>
      </c>
      <c r="D154" s="108" t="s">
        <v>435</v>
      </c>
      <c r="E154" s="108" t="s">
        <v>1301</v>
      </c>
      <c r="F154" s="2">
        <v>956784000</v>
      </c>
      <c r="G154" s="2">
        <v>0</v>
      </c>
      <c r="H154" s="2">
        <f t="shared" si="102"/>
        <v>956784000</v>
      </c>
      <c r="I154" s="3">
        <f t="shared" si="103"/>
        <v>956.8</v>
      </c>
      <c r="J154" s="3"/>
      <c r="K154" s="3"/>
      <c r="L154" s="3"/>
      <c r="M154" s="3"/>
      <c r="N154" s="3"/>
      <c r="O154" s="119">
        <f t="shared" si="104"/>
        <v>956784000</v>
      </c>
      <c r="P154" s="3"/>
      <c r="Q154" s="142">
        <f t="shared" si="101"/>
        <v>956784000</v>
      </c>
      <c r="R154" s="142">
        <f t="shared" si="105"/>
        <v>956.8</v>
      </c>
      <c r="S154" s="77">
        <f t="shared" si="105"/>
        <v>0</v>
      </c>
      <c r="T154" s="109"/>
      <c r="U154" s="109"/>
      <c r="V154" s="109"/>
      <c r="W154" s="29">
        <v>703593000</v>
      </c>
      <c r="X154" s="3"/>
      <c r="Y154" s="77">
        <f t="shared" si="106"/>
        <v>-703593000</v>
      </c>
      <c r="Z154" s="3">
        <f t="shared" si="107"/>
        <v>703.6</v>
      </c>
      <c r="AA154" s="77">
        <f t="shared" si="107"/>
        <v>0</v>
      </c>
      <c r="AB154" s="119">
        <f t="shared" si="93"/>
        <v>-703.6</v>
      </c>
      <c r="AC154" s="76"/>
      <c r="AD154" s="3">
        <f t="shared" si="109"/>
        <v>0</v>
      </c>
      <c r="AE154" s="109"/>
      <c r="AF154" s="109"/>
      <c r="AG154" s="107"/>
      <c r="AH154" s="107" t="s">
        <v>190</v>
      </c>
      <c r="AI154" s="107" t="s">
        <v>635</v>
      </c>
      <c r="AJ154" s="1" t="s">
        <v>150</v>
      </c>
      <c r="AK154" s="113" t="s">
        <v>967</v>
      </c>
      <c r="AL154" s="106">
        <v>126</v>
      </c>
      <c r="AM154" s="132" t="s">
        <v>590</v>
      </c>
      <c r="AN154" s="129"/>
      <c r="AO154" s="130" t="s">
        <v>339</v>
      </c>
      <c r="AP154" s="180">
        <v>126</v>
      </c>
      <c r="AQ154" s="130" t="s">
        <v>595</v>
      </c>
      <c r="AR154" s="181"/>
      <c r="AS154" s="128" t="s">
        <v>590</v>
      </c>
      <c r="AT154" s="175"/>
      <c r="AU154" s="130" t="s">
        <v>339</v>
      </c>
      <c r="AV154" s="180"/>
      <c r="AW154" s="130" t="s">
        <v>595</v>
      </c>
      <c r="AX154" s="181"/>
      <c r="AY154" s="128" t="s">
        <v>590</v>
      </c>
      <c r="AZ154" s="175"/>
      <c r="BA154" s="130" t="s">
        <v>595</v>
      </c>
      <c r="BB154" s="180"/>
      <c r="BC154" s="130" t="s">
        <v>595</v>
      </c>
      <c r="BD154" s="181"/>
      <c r="BE154" s="131"/>
      <c r="BF154" s="1" t="s">
        <v>839</v>
      </c>
      <c r="BG154" s="4"/>
      <c r="BH154" s="4" t="s">
        <v>18</v>
      </c>
      <c r="BI154" s="114"/>
      <c r="BJ154" s="71"/>
      <c r="BK154" s="31" t="s">
        <v>1516</v>
      </c>
      <c r="BL154" s="31"/>
      <c r="BM154" s="31" t="s">
        <v>1121</v>
      </c>
      <c r="BN154" s="115" t="s">
        <v>493</v>
      </c>
      <c r="BO154" s="115" t="s">
        <v>387</v>
      </c>
      <c r="BP154" s="115" t="s">
        <v>540</v>
      </c>
      <c r="BQ154" s="66" t="s">
        <v>572</v>
      </c>
    </row>
    <row r="155" spans="1:245" s="63" customFormat="1" ht="27">
      <c r="A155" s="204" t="s">
        <v>1143</v>
      </c>
      <c r="B155" s="204">
        <f t="shared" si="108"/>
        <v>129</v>
      </c>
      <c r="C155" s="107" t="s">
        <v>1295</v>
      </c>
      <c r="D155" s="108" t="s">
        <v>1299</v>
      </c>
      <c r="E155" s="108" t="s">
        <v>1301</v>
      </c>
      <c r="F155" s="2">
        <v>200852000</v>
      </c>
      <c r="G155" s="2">
        <v>0</v>
      </c>
      <c r="H155" s="2">
        <f t="shared" si="102"/>
        <v>200852000</v>
      </c>
      <c r="I155" s="3">
        <f t="shared" si="103"/>
        <v>200.9</v>
      </c>
      <c r="J155" s="3"/>
      <c r="K155" s="3"/>
      <c r="L155" s="3"/>
      <c r="M155" s="3"/>
      <c r="N155" s="3"/>
      <c r="O155" s="174">
        <f t="shared" si="104"/>
        <v>200852000</v>
      </c>
      <c r="P155" s="3"/>
      <c r="Q155" s="142">
        <f t="shared" si="101"/>
        <v>200852000</v>
      </c>
      <c r="R155" s="142">
        <f t="shared" si="105"/>
        <v>200.9</v>
      </c>
      <c r="S155" s="77">
        <f t="shared" si="105"/>
        <v>0</v>
      </c>
      <c r="T155" s="109"/>
      <c r="U155" s="109"/>
      <c r="V155" s="109"/>
      <c r="W155" s="29">
        <v>169896000</v>
      </c>
      <c r="X155" s="3"/>
      <c r="Y155" s="77">
        <f t="shared" si="106"/>
        <v>-169896000</v>
      </c>
      <c r="Z155" s="3">
        <f t="shared" si="107"/>
        <v>169.9</v>
      </c>
      <c r="AA155" s="77">
        <f t="shared" si="107"/>
        <v>0</v>
      </c>
      <c r="AB155" s="119">
        <f>AA155-Z155</f>
        <v>-169.9</v>
      </c>
      <c r="AC155" s="76"/>
      <c r="AD155" s="3">
        <f t="shared" si="109"/>
        <v>0</v>
      </c>
      <c r="AE155" s="109"/>
      <c r="AF155" s="109"/>
      <c r="AG155" s="107"/>
      <c r="AH155" s="107" t="s">
        <v>803</v>
      </c>
      <c r="AI155" s="107" t="s">
        <v>804</v>
      </c>
      <c r="AJ155" s="1" t="s">
        <v>1</v>
      </c>
      <c r="AK155" s="113" t="s">
        <v>1033</v>
      </c>
      <c r="AL155" s="106" t="s">
        <v>1143</v>
      </c>
      <c r="AM155" s="132" t="s">
        <v>590</v>
      </c>
      <c r="AN155" s="132" t="s">
        <v>1039</v>
      </c>
      <c r="AO155" s="130" t="s">
        <v>923</v>
      </c>
      <c r="AP155" s="180">
        <v>12</v>
      </c>
      <c r="AQ155" s="130" t="s">
        <v>923</v>
      </c>
      <c r="AR155" s="181"/>
      <c r="AS155" s="128" t="s">
        <v>590</v>
      </c>
      <c r="AT155" s="175"/>
      <c r="AU155" s="130" t="s">
        <v>923</v>
      </c>
      <c r="AV155" s="180"/>
      <c r="AW155" s="130" t="s">
        <v>923</v>
      </c>
      <c r="AX155" s="181"/>
      <c r="AY155" s="128" t="s">
        <v>590</v>
      </c>
      <c r="AZ155" s="175"/>
      <c r="BA155" s="130" t="s">
        <v>923</v>
      </c>
      <c r="BB155" s="180"/>
      <c r="BC155" s="130" t="s">
        <v>923</v>
      </c>
      <c r="BD155" s="181"/>
      <c r="BE155" s="131"/>
      <c r="BF155" s="1" t="s">
        <v>434</v>
      </c>
      <c r="BG155" s="4"/>
      <c r="BH155" s="4" t="s">
        <v>18</v>
      </c>
      <c r="BI155" s="114"/>
      <c r="BJ155" s="71"/>
      <c r="BK155" s="31" t="s">
        <v>1517</v>
      </c>
      <c r="BL155" s="31"/>
      <c r="BM155" s="31"/>
      <c r="BN155" s="115"/>
      <c r="BO155" s="115"/>
      <c r="BP155" s="115"/>
      <c r="BQ155" s="66"/>
    </row>
    <row r="156" spans="1:245" s="63" customFormat="1" ht="90" hidden="1">
      <c r="A156" s="204">
        <v>129</v>
      </c>
      <c r="B156" s="204">
        <f t="shared" si="108"/>
        <v>130</v>
      </c>
      <c r="C156" s="107" t="s">
        <v>136</v>
      </c>
      <c r="D156" s="108" t="s">
        <v>64</v>
      </c>
      <c r="E156" s="108" t="s">
        <v>66</v>
      </c>
      <c r="F156" s="2">
        <v>76121000</v>
      </c>
      <c r="G156" s="2">
        <v>0</v>
      </c>
      <c r="H156" s="2">
        <f t="shared" si="102"/>
        <v>76121000</v>
      </c>
      <c r="I156" s="3">
        <f t="shared" si="103"/>
        <v>76.099999999999994</v>
      </c>
      <c r="J156" s="3"/>
      <c r="K156" s="3"/>
      <c r="L156" s="3"/>
      <c r="M156" s="3"/>
      <c r="N156" s="3"/>
      <c r="O156" s="119">
        <f t="shared" si="104"/>
        <v>76121000</v>
      </c>
      <c r="P156" s="3"/>
      <c r="Q156" s="142">
        <f t="shared" si="101"/>
        <v>76121000</v>
      </c>
      <c r="R156" s="142">
        <f t="shared" si="105"/>
        <v>76.099999999999994</v>
      </c>
      <c r="S156" s="77">
        <f t="shared" si="105"/>
        <v>0</v>
      </c>
      <c r="T156" s="109"/>
      <c r="U156" s="109"/>
      <c r="V156" s="109"/>
      <c r="W156" s="3">
        <v>76038000</v>
      </c>
      <c r="X156" s="3"/>
      <c r="Y156" s="77">
        <f t="shared" si="106"/>
        <v>-76038000</v>
      </c>
      <c r="Z156" s="3">
        <f t="shared" si="107"/>
        <v>76</v>
      </c>
      <c r="AA156" s="77">
        <f t="shared" si="107"/>
        <v>0</v>
      </c>
      <c r="AB156" s="119">
        <f t="shared" si="93"/>
        <v>-76</v>
      </c>
      <c r="AC156" s="76"/>
      <c r="AD156" s="3">
        <f t="shared" si="109"/>
        <v>0</v>
      </c>
      <c r="AE156" s="109"/>
      <c r="AF156" s="109"/>
      <c r="AG156" s="107"/>
      <c r="AH156" s="107" t="s">
        <v>151</v>
      </c>
      <c r="AI156" s="107" t="s">
        <v>636</v>
      </c>
      <c r="AJ156" s="1" t="s">
        <v>36</v>
      </c>
      <c r="AK156" s="113" t="s">
        <v>965</v>
      </c>
      <c r="AL156" s="106">
        <v>129</v>
      </c>
      <c r="AM156" s="132" t="s">
        <v>590</v>
      </c>
      <c r="AN156" s="129"/>
      <c r="AO156" s="130" t="s">
        <v>595</v>
      </c>
      <c r="AP156" s="180">
        <v>129</v>
      </c>
      <c r="AQ156" s="130" t="s">
        <v>589</v>
      </c>
      <c r="AR156" s="181"/>
      <c r="AS156" s="128" t="s">
        <v>590</v>
      </c>
      <c r="AT156" s="175"/>
      <c r="AU156" s="130" t="s">
        <v>595</v>
      </c>
      <c r="AV156" s="180"/>
      <c r="AW156" s="130" t="s">
        <v>589</v>
      </c>
      <c r="AX156" s="181"/>
      <c r="AY156" s="128" t="s">
        <v>590</v>
      </c>
      <c r="AZ156" s="175"/>
      <c r="BA156" s="130" t="s">
        <v>595</v>
      </c>
      <c r="BB156" s="180"/>
      <c r="BC156" s="130" t="s">
        <v>595</v>
      </c>
      <c r="BD156" s="181"/>
      <c r="BE156" s="131"/>
      <c r="BF156" s="1" t="s">
        <v>83</v>
      </c>
      <c r="BG156" s="4"/>
      <c r="BH156" s="4"/>
      <c r="BI156" s="114"/>
      <c r="BJ156" s="31"/>
      <c r="BK156" s="31" t="s">
        <v>1518</v>
      </c>
      <c r="BL156" s="31"/>
      <c r="BM156" s="31" t="s">
        <v>1155</v>
      </c>
      <c r="BN156" s="115" t="s">
        <v>387</v>
      </c>
      <c r="BO156" s="115" t="s">
        <v>387</v>
      </c>
      <c r="BP156" s="115" t="s">
        <v>387</v>
      </c>
      <c r="BQ156" s="66" t="s">
        <v>571</v>
      </c>
    </row>
    <row r="157" spans="1:245" s="63" customFormat="1" ht="27" hidden="1">
      <c r="A157" s="204" t="s">
        <v>1144</v>
      </c>
      <c r="B157" s="204">
        <f t="shared" si="108"/>
        <v>131</v>
      </c>
      <c r="C157" s="107" t="s">
        <v>1086</v>
      </c>
      <c r="D157" s="108" t="s">
        <v>1299</v>
      </c>
      <c r="E157" s="108" t="s">
        <v>302</v>
      </c>
      <c r="F157" s="2">
        <v>14000000</v>
      </c>
      <c r="G157" s="2">
        <v>0</v>
      </c>
      <c r="H157" s="2">
        <f t="shared" si="102"/>
        <v>14000000</v>
      </c>
      <c r="I157" s="3">
        <f t="shared" si="103"/>
        <v>14</v>
      </c>
      <c r="J157" s="3"/>
      <c r="K157" s="3"/>
      <c r="L157" s="3"/>
      <c r="M157" s="3"/>
      <c r="N157" s="3"/>
      <c r="O157" s="174">
        <f t="shared" si="104"/>
        <v>14000000</v>
      </c>
      <c r="P157" s="3"/>
      <c r="Q157" s="142">
        <f t="shared" si="101"/>
        <v>14000000</v>
      </c>
      <c r="R157" s="142">
        <f t="shared" si="105"/>
        <v>14</v>
      </c>
      <c r="S157" s="77">
        <f t="shared" si="105"/>
        <v>0</v>
      </c>
      <c r="T157" s="109"/>
      <c r="U157" s="109"/>
      <c r="V157" s="109"/>
      <c r="W157" s="3">
        <v>310392000</v>
      </c>
      <c r="X157" s="3"/>
      <c r="Y157" s="77">
        <f>X157-W157</f>
        <v>-310392000</v>
      </c>
      <c r="Z157" s="3">
        <f>ROUND(W157/1000000,1)</f>
        <v>310.39999999999998</v>
      </c>
      <c r="AA157" s="77">
        <f>ROUND(X157/1000000,1)</f>
        <v>0</v>
      </c>
      <c r="AB157" s="119">
        <f>AA157-Z157</f>
        <v>-310.39999999999998</v>
      </c>
      <c r="AC157" s="76"/>
      <c r="AD157" s="3">
        <f t="shared" si="109"/>
        <v>0</v>
      </c>
      <c r="AE157" s="109"/>
      <c r="AF157" s="109"/>
      <c r="AG157" s="107"/>
      <c r="AH157" s="107" t="s">
        <v>323</v>
      </c>
      <c r="AI157" s="107" t="s">
        <v>805</v>
      </c>
      <c r="AJ157" s="1" t="s">
        <v>1</v>
      </c>
      <c r="AK157" s="113" t="s">
        <v>1428</v>
      </c>
      <c r="AL157" s="106" t="s">
        <v>1144</v>
      </c>
      <c r="AM157" s="132" t="s">
        <v>590</v>
      </c>
      <c r="AN157" s="132" t="s">
        <v>1039</v>
      </c>
      <c r="AO157" s="130" t="s">
        <v>923</v>
      </c>
      <c r="AP157" s="180">
        <v>13</v>
      </c>
      <c r="AQ157" s="130" t="s">
        <v>923</v>
      </c>
      <c r="AR157" s="181"/>
      <c r="AS157" s="128" t="s">
        <v>590</v>
      </c>
      <c r="AT157" s="175"/>
      <c r="AU157" s="130" t="s">
        <v>923</v>
      </c>
      <c r="AV157" s="180"/>
      <c r="AW157" s="130" t="s">
        <v>923</v>
      </c>
      <c r="AX157" s="181"/>
      <c r="AY157" s="128" t="s">
        <v>590</v>
      </c>
      <c r="AZ157" s="175"/>
      <c r="BA157" s="130" t="s">
        <v>923</v>
      </c>
      <c r="BB157" s="180"/>
      <c r="BC157" s="130" t="s">
        <v>923</v>
      </c>
      <c r="BD157" s="181"/>
      <c r="BE157" s="131"/>
      <c r="BF157" s="1" t="s">
        <v>434</v>
      </c>
      <c r="BG157" s="4"/>
      <c r="BH157" s="4"/>
      <c r="BI157" s="114"/>
      <c r="BJ157" s="31"/>
      <c r="BK157" s="31" t="s">
        <v>1519</v>
      </c>
      <c r="BL157" s="31"/>
      <c r="BM157" s="31"/>
      <c r="BN157" s="115"/>
      <c r="BO157" s="115"/>
      <c r="BP157" s="115"/>
      <c r="BQ157" s="66"/>
    </row>
    <row r="158" spans="1:245" s="63" customFormat="1" ht="27">
      <c r="A158" s="204" t="s">
        <v>1145</v>
      </c>
      <c r="B158" s="204">
        <f t="shared" si="108"/>
        <v>132</v>
      </c>
      <c r="C158" s="107" t="s">
        <v>1087</v>
      </c>
      <c r="D158" s="108" t="s">
        <v>1299</v>
      </c>
      <c r="E158" s="108" t="s">
        <v>302</v>
      </c>
      <c r="F158" s="2">
        <v>284392000</v>
      </c>
      <c r="G158" s="2">
        <v>0</v>
      </c>
      <c r="H158" s="2">
        <f t="shared" si="102"/>
        <v>284392000</v>
      </c>
      <c r="I158" s="3">
        <f t="shared" si="103"/>
        <v>284.39999999999998</v>
      </c>
      <c r="J158" s="3"/>
      <c r="K158" s="3"/>
      <c r="L158" s="3"/>
      <c r="M158" s="3"/>
      <c r="N158" s="3"/>
      <c r="O158" s="174">
        <f t="shared" si="104"/>
        <v>284392000</v>
      </c>
      <c r="P158" s="3"/>
      <c r="Q158" s="142">
        <f t="shared" si="101"/>
        <v>284392000</v>
      </c>
      <c r="R158" s="142">
        <f t="shared" si="105"/>
        <v>284.39999999999998</v>
      </c>
      <c r="S158" s="77">
        <f t="shared" si="105"/>
        <v>0</v>
      </c>
      <c r="T158" s="109"/>
      <c r="U158" s="109"/>
      <c r="V158" s="109"/>
      <c r="W158" s="3">
        <v>9000000</v>
      </c>
      <c r="X158" s="3"/>
      <c r="Y158" s="77">
        <f>X158-W158</f>
        <v>-9000000</v>
      </c>
      <c r="Z158" s="3">
        <f>ROUND(W158/1000000,1)</f>
        <v>9</v>
      </c>
      <c r="AA158" s="77">
        <f>ROUND(X158/1000000,1)</f>
        <v>0</v>
      </c>
      <c r="AB158" s="119">
        <f>AA158-Z158</f>
        <v>-9</v>
      </c>
      <c r="AC158" s="76"/>
      <c r="AD158" s="3">
        <f t="shared" si="109"/>
        <v>0</v>
      </c>
      <c r="AE158" s="109"/>
      <c r="AF158" s="109"/>
      <c r="AG158" s="107"/>
      <c r="AH158" s="107" t="s">
        <v>323</v>
      </c>
      <c r="AI158" s="107" t="s">
        <v>805</v>
      </c>
      <c r="AJ158" s="1" t="s">
        <v>1</v>
      </c>
      <c r="AK158" s="113" t="s">
        <v>1428</v>
      </c>
      <c r="AL158" s="106" t="s">
        <v>1145</v>
      </c>
      <c r="AM158" s="132" t="s">
        <v>590</v>
      </c>
      <c r="AN158" s="132" t="s">
        <v>1039</v>
      </c>
      <c r="AO158" s="130" t="s">
        <v>923</v>
      </c>
      <c r="AP158" s="180">
        <v>14</v>
      </c>
      <c r="AQ158" s="130" t="s">
        <v>923</v>
      </c>
      <c r="AR158" s="181"/>
      <c r="AS158" s="128" t="s">
        <v>590</v>
      </c>
      <c r="AT158" s="175"/>
      <c r="AU158" s="130" t="s">
        <v>923</v>
      </c>
      <c r="AV158" s="180"/>
      <c r="AW158" s="130" t="s">
        <v>923</v>
      </c>
      <c r="AX158" s="181"/>
      <c r="AY158" s="128" t="s">
        <v>590</v>
      </c>
      <c r="AZ158" s="175"/>
      <c r="BA158" s="130" t="s">
        <v>923</v>
      </c>
      <c r="BB158" s="180"/>
      <c r="BC158" s="130" t="s">
        <v>923</v>
      </c>
      <c r="BD158" s="181"/>
      <c r="BE158" s="131"/>
      <c r="BF158" s="1" t="s">
        <v>434</v>
      </c>
      <c r="BG158" s="4"/>
      <c r="BH158" s="4" t="s">
        <v>18</v>
      </c>
      <c r="BI158" s="114"/>
      <c r="BJ158" s="31"/>
      <c r="BK158" s="31" t="s">
        <v>1520</v>
      </c>
      <c r="BL158" s="31"/>
      <c r="BM158" s="31"/>
      <c r="BN158" s="115"/>
      <c r="BO158" s="115"/>
      <c r="BP158" s="115"/>
      <c r="BQ158" s="66"/>
    </row>
    <row r="159" spans="1:245" s="63" customFormat="1" ht="33.75">
      <c r="A159" s="204">
        <v>130</v>
      </c>
      <c r="B159" s="204">
        <f t="shared" si="108"/>
        <v>133</v>
      </c>
      <c r="C159" s="107" t="s">
        <v>511</v>
      </c>
      <c r="D159" s="108" t="s">
        <v>86</v>
      </c>
      <c r="E159" s="108" t="s">
        <v>1302</v>
      </c>
      <c r="F159" s="2">
        <v>437435000</v>
      </c>
      <c r="G159" s="2">
        <v>0</v>
      </c>
      <c r="H159" s="2">
        <f t="shared" si="102"/>
        <v>437435000</v>
      </c>
      <c r="I159" s="3">
        <f t="shared" si="103"/>
        <v>437.4</v>
      </c>
      <c r="J159" s="3"/>
      <c r="K159" s="3"/>
      <c r="L159" s="3"/>
      <c r="M159" s="3"/>
      <c r="N159" s="3"/>
      <c r="O159" s="119">
        <f t="shared" si="104"/>
        <v>437435000</v>
      </c>
      <c r="P159" s="3"/>
      <c r="Q159" s="142">
        <f t="shared" si="101"/>
        <v>437435000</v>
      </c>
      <c r="R159" s="142">
        <f t="shared" si="105"/>
        <v>437.4</v>
      </c>
      <c r="S159" s="77">
        <f t="shared" si="105"/>
        <v>0</v>
      </c>
      <c r="T159" s="109"/>
      <c r="U159" s="109"/>
      <c r="V159" s="109"/>
      <c r="W159" s="3">
        <v>319404000</v>
      </c>
      <c r="X159" s="3"/>
      <c r="Y159" s="77">
        <f t="shared" ref="Y159:Y181" si="110">X159-W159</f>
        <v>-319404000</v>
      </c>
      <c r="Z159" s="3">
        <f t="shared" ref="Z159:AA181" si="111">ROUND(W159/1000000,1)</f>
        <v>319.39999999999998</v>
      </c>
      <c r="AA159" s="77">
        <f t="shared" si="111"/>
        <v>0</v>
      </c>
      <c r="AB159" s="119">
        <f t="shared" si="93"/>
        <v>-319.39999999999998</v>
      </c>
      <c r="AC159" s="76"/>
      <c r="AD159" s="3">
        <f t="shared" si="109"/>
        <v>0</v>
      </c>
      <c r="AE159" s="109"/>
      <c r="AF159" s="109"/>
      <c r="AG159" s="107"/>
      <c r="AH159" s="107" t="s">
        <v>151</v>
      </c>
      <c r="AI159" s="107" t="s">
        <v>635</v>
      </c>
      <c r="AJ159" s="1" t="s">
        <v>36</v>
      </c>
      <c r="AK159" s="113" t="s">
        <v>1428</v>
      </c>
      <c r="AL159" s="106">
        <v>130</v>
      </c>
      <c r="AM159" s="132" t="s">
        <v>590</v>
      </c>
      <c r="AN159" s="129"/>
      <c r="AO159" s="130" t="s">
        <v>339</v>
      </c>
      <c r="AP159" s="180">
        <v>130</v>
      </c>
      <c r="AQ159" s="130" t="s">
        <v>339</v>
      </c>
      <c r="AR159" s="181"/>
      <c r="AS159" s="128" t="s">
        <v>590</v>
      </c>
      <c r="AT159" s="175"/>
      <c r="AU159" s="130" t="s">
        <v>595</v>
      </c>
      <c r="AV159" s="180"/>
      <c r="AW159" s="130" t="s">
        <v>339</v>
      </c>
      <c r="AX159" s="181"/>
      <c r="AY159" s="128" t="s">
        <v>590</v>
      </c>
      <c r="AZ159" s="175"/>
      <c r="BA159" s="130" t="s">
        <v>595</v>
      </c>
      <c r="BB159" s="180"/>
      <c r="BC159" s="130" t="s">
        <v>339</v>
      </c>
      <c r="BD159" s="181"/>
      <c r="BE159" s="131"/>
      <c r="BF159" s="1" t="s">
        <v>83</v>
      </c>
      <c r="BG159" s="4"/>
      <c r="BH159" s="4" t="s">
        <v>18</v>
      </c>
      <c r="BI159" s="114"/>
      <c r="BJ159" s="31"/>
      <c r="BK159" s="31" t="s">
        <v>1521</v>
      </c>
      <c r="BL159" s="173"/>
      <c r="BM159" s="31" t="s">
        <v>1122</v>
      </c>
      <c r="BN159" s="115" t="s">
        <v>387</v>
      </c>
      <c r="BO159" s="115" t="s">
        <v>387</v>
      </c>
      <c r="BP159" s="115" t="s">
        <v>387</v>
      </c>
      <c r="BQ159" s="66" t="s">
        <v>572</v>
      </c>
    </row>
    <row r="160" spans="1:245" s="63" customFormat="1" ht="27" hidden="1">
      <c r="A160" s="204">
        <v>131</v>
      </c>
      <c r="B160" s="204">
        <f t="shared" si="108"/>
        <v>134</v>
      </c>
      <c r="C160" s="107" t="s">
        <v>137</v>
      </c>
      <c r="D160" s="108" t="s">
        <v>75</v>
      </c>
      <c r="E160" s="108" t="s">
        <v>66</v>
      </c>
      <c r="F160" s="2">
        <v>61285000</v>
      </c>
      <c r="G160" s="2">
        <v>0</v>
      </c>
      <c r="H160" s="2">
        <f t="shared" si="102"/>
        <v>61285000</v>
      </c>
      <c r="I160" s="3">
        <f t="shared" si="103"/>
        <v>61.3</v>
      </c>
      <c r="J160" s="3"/>
      <c r="K160" s="3"/>
      <c r="L160" s="3"/>
      <c r="M160" s="3"/>
      <c r="N160" s="3"/>
      <c r="O160" s="119">
        <f t="shared" si="104"/>
        <v>61285000</v>
      </c>
      <c r="P160" s="3"/>
      <c r="Q160" s="142">
        <f t="shared" si="101"/>
        <v>61285000</v>
      </c>
      <c r="R160" s="142">
        <f t="shared" si="105"/>
        <v>61.3</v>
      </c>
      <c r="S160" s="77">
        <f t="shared" si="105"/>
        <v>0</v>
      </c>
      <c r="T160" s="109"/>
      <c r="U160" s="109"/>
      <c r="V160" s="109"/>
      <c r="W160" s="3">
        <v>61296000</v>
      </c>
      <c r="X160" s="3"/>
      <c r="Y160" s="77">
        <f t="shared" si="110"/>
        <v>-61296000</v>
      </c>
      <c r="Z160" s="3">
        <f t="shared" si="111"/>
        <v>61.3</v>
      </c>
      <c r="AA160" s="77">
        <f t="shared" si="111"/>
        <v>0</v>
      </c>
      <c r="AB160" s="119">
        <f t="shared" si="93"/>
        <v>-61.3</v>
      </c>
      <c r="AC160" s="76"/>
      <c r="AD160" s="3">
        <f t="shared" si="109"/>
        <v>0</v>
      </c>
      <c r="AE160" s="109"/>
      <c r="AF160" s="109"/>
      <c r="AG160" s="107"/>
      <c r="AH160" s="107" t="s">
        <v>151</v>
      </c>
      <c r="AI160" s="107" t="s">
        <v>632</v>
      </c>
      <c r="AJ160" s="1" t="s">
        <v>36</v>
      </c>
      <c r="AK160" s="113" t="s">
        <v>1428</v>
      </c>
      <c r="AL160" s="106">
        <v>131</v>
      </c>
      <c r="AM160" s="128" t="s">
        <v>590</v>
      </c>
      <c r="AN160" s="129"/>
      <c r="AO160" s="130" t="s">
        <v>339</v>
      </c>
      <c r="AP160" s="180">
        <v>131</v>
      </c>
      <c r="AQ160" s="130" t="s">
        <v>595</v>
      </c>
      <c r="AR160" s="181"/>
      <c r="AS160" s="128" t="s">
        <v>590</v>
      </c>
      <c r="AT160" s="175"/>
      <c r="AU160" s="130" t="s">
        <v>595</v>
      </c>
      <c r="AV160" s="180"/>
      <c r="AW160" s="130" t="s">
        <v>595</v>
      </c>
      <c r="AX160" s="181"/>
      <c r="AY160" s="128" t="s">
        <v>590</v>
      </c>
      <c r="AZ160" s="175"/>
      <c r="BA160" s="130" t="s">
        <v>595</v>
      </c>
      <c r="BB160" s="180"/>
      <c r="BC160" s="130" t="s">
        <v>595</v>
      </c>
      <c r="BD160" s="181"/>
      <c r="BE160" s="131"/>
      <c r="BF160" s="1" t="s">
        <v>83</v>
      </c>
      <c r="BG160" s="4" t="s">
        <v>18</v>
      </c>
      <c r="BH160" s="4"/>
      <c r="BI160" s="114"/>
      <c r="BJ160" s="31"/>
      <c r="BK160" s="31" t="s">
        <v>1522</v>
      </c>
      <c r="BL160" s="173"/>
      <c r="BM160" s="31" t="s">
        <v>1070</v>
      </c>
      <c r="BN160" s="115" t="s">
        <v>387</v>
      </c>
      <c r="BO160" s="115" t="s">
        <v>387</v>
      </c>
      <c r="BP160" s="115" t="s">
        <v>387</v>
      </c>
      <c r="BQ160" s="66" t="s">
        <v>573</v>
      </c>
    </row>
    <row r="161" spans="1:69" s="63" customFormat="1" ht="27">
      <c r="A161" s="204">
        <v>134</v>
      </c>
      <c r="B161" s="204">
        <f t="shared" si="108"/>
        <v>135</v>
      </c>
      <c r="C161" s="107" t="s">
        <v>146</v>
      </c>
      <c r="D161" s="108" t="s">
        <v>86</v>
      </c>
      <c r="E161" s="108" t="s">
        <v>1488</v>
      </c>
      <c r="F161" s="2">
        <v>691174000</v>
      </c>
      <c r="G161" s="2">
        <v>0</v>
      </c>
      <c r="H161" s="2">
        <f t="shared" si="102"/>
        <v>691174000</v>
      </c>
      <c r="I161" s="3">
        <f t="shared" si="103"/>
        <v>691.2</v>
      </c>
      <c r="J161" s="3"/>
      <c r="K161" s="3"/>
      <c r="L161" s="3"/>
      <c r="M161" s="3"/>
      <c r="N161" s="3"/>
      <c r="O161" s="119">
        <f t="shared" si="104"/>
        <v>691174000</v>
      </c>
      <c r="P161" s="3"/>
      <c r="Q161" s="142">
        <f t="shared" si="101"/>
        <v>691174000</v>
      </c>
      <c r="R161" s="142">
        <f t="shared" si="105"/>
        <v>691.2</v>
      </c>
      <c r="S161" s="77">
        <f t="shared" si="105"/>
        <v>0</v>
      </c>
      <c r="T161" s="109"/>
      <c r="U161" s="109"/>
      <c r="V161" s="109"/>
      <c r="W161" s="3">
        <v>89879000</v>
      </c>
      <c r="X161" s="3"/>
      <c r="Y161" s="77">
        <f t="shared" si="110"/>
        <v>-89879000</v>
      </c>
      <c r="Z161" s="3">
        <f t="shared" si="111"/>
        <v>89.9</v>
      </c>
      <c r="AA161" s="77">
        <f t="shared" si="111"/>
        <v>0</v>
      </c>
      <c r="AB161" s="119">
        <f t="shared" si="93"/>
        <v>-89.9</v>
      </c>
      <c r="AC161" s="76"/>
      <c r="AD161" s="3">
        <f t="shared" si="109"/>
        <v>0</v>
      </c>
      <c r="AE161" s="109"/>
      <c r="AF161" s="109"/>
      <c r="AG161" s="107"/>
      <c r="AH161" s="107" t="s">
        <v>151</v>
      </c>
      <c r="AI161" s="107" t="s">
        <v>632</v>
      </c>
      <c r="AJ161" s="1" t="s">
        <v>36</v>
      </c>
      <c r="AK161" s="113" t="s">
        <v>1428</v>
      </c>
      <c r="AL161" s="106">
        <v>134</v>
      </c>
      <c r="AM161" s="128" t="s">
        <v>590</v>
      </c>
      <c r="AN161" s="129"/>
      <c r="AO161" s="130" t="s">
        <v>339</v>
      </c>
      <c r="AP161" s="180">
        <v>134</v>
      </c>
      <c r="AQ161" s="130" t="s">
        <v>595</v>
      </c>
      <c r="AR161" s="181"/>
      <c r="AS161" s="128" t="s">
        <v>590</v>
      </c>
      <c r="AT161" s="175"/>
      <c r="AU161" s="130" t="s">
        <v>339</v>
      </c>
      <c r="AV161" s="180"/>
      <c r="AW161" s="130" t="s">
        <v>595</v>
      </c>
      <c r="AX161" s="181"/>
      <c r="AY161" s="128" t="s">
        <v>590</v>
      </c>
      <c r="AZ161" s="175"/>
      <c r="BA161" s="130" t="s">
        <v>339</v>
      </c>
      <c r="BB161" s="180"/>
      <c r="BC161" s="130" t="s">
        <v>339</v>
      </c>
      <c r="BD161" s="181"/>
      <c r="BE161" s="131"/>
      <c r="BF161" s="1" t="s">
        <v>676</v>
      </c>
      <c r="BG161" s="4"/>
      <c r="BH161" s="4" t="s">
        <v>18</v>
      </c>
      <c r="BI161" s="114"/>
      <c r="BJ161" s="31"/>
      <c r="BK161" s="31" t="s">
        <v>1523</v>
      </c>
      <c r="BL161" s="173"/>
      <c r="BM161" s="31" t="s">
        <v>1079</v>
      </c>
      <c r="BN161" s="115" t="s">
        <v>387</v>
      </c>
      <c r="BO161" s="115" t="s">
        <v>387</v>
      </c>
      <c r="BP161" s="115" t="s">
        <v>387</v>
      </c>
      <c r="BQ161" s="66" t="s">
        <v>573</v>
      </c>
    </row>
    <row r="162" spans="1:69" s="63" customFormat="1" ht="27">
      <c r="A162" s="204">
        <v>136</v>
      </c>
      <c r="B162" s="204">
        <f t="shared" si="108"/>
        <v>136</v>
      </c>
      <c r="C162" s="107" t="s">
        <v>147</v>
      </c>
      <c r="D162" s="108" t="s">
        <v>71</v>
      </c>
      <c r="E162" s="108" t="s">
        <v>1299</v>
      </c>
      <c r="F162" s="2">
        <v>1039177000</v>
      </c>
      <c r="G162" s="2">
        <v>0</v>
      </c>
      <c r="H162" s="2">
        <f t="shared" si="102"/>
        <v>1039177000</v>
      </c>
      <c r="I162" s="3">
        <f t="shared" si="103"/>
        <v>1039.2</v>
      </c>
      <c r="J162" s="3"/>
      <c r="K162" s="3"/>
      <c r="L162" s="3"/>
      <c r="M162" s="3"/>
      <c r="N162" s="3"/>
      <c r="O162" s="119">
        <f t="shared" si="104"/>
        <v>1039177000</v>
      </c>
      <c r="P162" s="3"/>
      <c r="Q162" s="142">
        <f t="shared" si="101"/>
        <v>1039177000</v>
      </c>
      <c r="R162" s="142">
        <f t="shared" si="105"/>
        <v>1039.2</v>
      </c>
      <c r="S162" s="77">
        <f t="shared" si="105"/>
        <v>0</v>
      </c>
      <c r="T162" s="109"/>
      <c r="U162" s="109"/>
      <c r="V162" s="109"/>
      <c r="W162" s="3">
        <v>0</v>
      </c>
      <c r="X162" s="3"/>
      <c r="Y162" s="77">
        <f t="shared" si="110"/>
        <v>0</v>
      </c>
      <c r="Z162" s="3">
        <f t="shared" si="111"/>
        <v>0</v>
      </c>
      <c r="AA162" s="77">
        <f t="shared" si="111"/>
        <v>0</v>
      </c>
      <c r="AB162" s="119">
        <f t="shared" si="93"/>
        <v>0</v>
      </c>
      <c r="AC162" s="76"/>
      <c r="AD162" s="3">
        <f t="shared" si="109"/>
        <v>0</v>
      </c>
      <c r="AE162" s="109"/>
      <c r="AF162" s="109"/>
      <c r="AG162" s="107"/>
      <c r="AH162" s="107" t="s">
        <v>1221</v>
      </c>
      <c r="AI162" s="107" t="s">
        <v>1222</v>
      </c>
      <c r="AJ162" s="1" t="s">
        <v>36</v>
      </c>
      <c r="AK162" s="113" t="s">
        <v>1428</v>
      </c>
      <c r="AL162" s="106">
        <v>136</v>
      </c>
      <c r="AM162" s="128" t="s">
        <v>590</v>
      </c>
      <c r="AN162" s="129"/>
      <c r="AO162" s="130" t="s">
        <v>595</v>
      </c>
      <c r="AP162" s="180">
        <v>136</v>
      </c>
      <c r="AQ162" s="130" t="s">
        <v>595</v>
      </c>
      <c r="AR162" s="181"/>
      <c r="AS162" s="128" t="s">
        <v>590</v>
      </c>
      <c r="AT162" s="175"/>
      <c r="AU162" s="130" t="s">
        <v>595</v>
      </c>
      <c r="AV162" s="180"/>
      <c r="AW162" s="130" t="s">
        <v>595</v>
      </c>
      <c r="AX162" s="181"/>
      <c r="AY162" s="128" t="s">
        <v>590</v>
      </c>
      <c r="AZ162" s="175"/>
      <c r="BA162" s="130" t="s">
        <v>595</v>
      </c>
      <c r="BB162" s="180"/>
      <c r="BC162" s="130" t="s">
        <v>595</v>
      </c>
      <c r="BD162" s="181"/>
      <c r="BE162" s="131"/>
      <c r="BF162" s="1" t="s">
        <v>1326</v>
      </c>
      <c r="BG162" s="4"/>
      <c r="BH162" s="4" t="s">
        <v>18</v>
      </c>
      <c r="BI162" s="114"/>
      <c r="BJ162" s="31"/>
      <c r="BK162" s="31" t="s">
        <v>1524</v>
      </c>
      <c r="BL162" s="173"/>
      <c r="BM162" s="31" t="s">
        <v>1080</v>
      </c>
      <c r="BN162" s="115" t="s">
        <v>387</v>
      </c>
      <c r="BO162" s="115" t="s">
        <v>387</v>
      </c>
      <c r="BP162" s="115" t="s">
        <v>387</v>
      </c>
      <c r="BQ162" s="66" t="s">
        <v>573</v>
      </c>
    </row>
    <row r="163" spans="1:69" s="63" customFormat="1" ht="33.75" hidden="1">
      <c r="A163" s="204">
        <v>137</v>
      </c>
      <c r="B163" s="204">
        <f t="shared" si="108"/>
        <v>137</v>
      </c>
      <c r="C163" s="107" t="s">
        <v>148</v>
      </c>
      <c r="D163" s="108" t="s">
        <v>71</v>
      </c>
      <c r="E163" s="108" t="s">
        <v>149</v>
      </c>
      <c r="F163" s="2">
        <v>35684000</v>
      </c>
      <c r="G163" s="2">
        <v>0</v>
      </c>
      <c r="H163" s="2">
        <f t="shared" si="102"/>
        <v>35684000</v>
      </c>
      <c r="I163" s="3">
        <f t="shared" si="103"/>
        <v>35.700000000000003</v>
      </c>
      <c r="J163" s="3"/>
      <c r="K163" s="3"/>
      <c r="L163" s="3"/>
      <c r="M163" s="3"/>
      <c r="N163" s="3"/>
      <c r="O163" s="119">
        <f t="shared" si="104"/>
        <v>35684000</v>
      </c>
      <c r="P163" s="3"/>
      <c r="Q163" s="142">
        <f t="shared" si="101"/>
        <v>35684000</v>
      </c>
      <c r="R163" s="142">
        <f t="shared" si="105"/>
        <v>35.700000000000003</v>
      </c>
      <c r="S163" s="77">
        <f t="shared" si="105"/>
        <v>0</v>
      </c>
      <c r="T163" s="109"/>
      <c r="U163" s="109"/>
      <c r="V163" s="109"/>
      <c r="W163" s="3">
        <v>65613000</v>
      </c>
      <c r="X163" s="3"/>
      <c r="Y163" s="77">
        <f t="shared" si="110"/>
        <v>-65613000</v>
      </c>
      <c r="Z163" s="3">
        <f t="shared" si="111"/>
        <v>65.599999999999994</v>
      </c>
      <c r="AA163" s="77">
        <f t="shared" si="111"/>
        <v>0</v>
      </c>
      <c r="AB163" s="119">
        <f t="shared" si="93"/>
        <v>-65.599999999999994</v>
      </c>
      <c r="AC163" s="76"/>
      <c r="AD163" s="3">
        <f t="shared" si="109"/>
        <v>0</v>
      </c>
      <c r="AE163" s="109"/>
      <c r="AF163" s="109"/>
      <c r="AG163" s="107"/>
      <c r="AH163" s="107" t="s">
        <v>151</v>
      </c>
      <c r="AI163" s="107" t="s">
        <v>635</v>
      </c>
      <c r="AJ163" s="1" t="s">
        <v>36</v>
      </c>
      <c r="AK163" s="113" t="s">
        <v>1428</v>
      </c>
      <c r="AL163" s="106">
        <v>137</v>
      </c>
      <c r="AM163" s="128" t="s">
        <v>590</v>
      </c>
      <c r="AN163" s="129"/>
      <c r="AO163" s="130" t="s">
        <v>339</v>
      </c>
      <c r="AP163" s="180">
        <v>137</v>
      </c>
      <c r="AQ163" s="130" t="s">
        <v>339</v>
      </c>
      <c r="AR163" s="181"/>
      <c r="AS163" s="128" t="s">
        <v>590</v>
      </c>
      <c r="AT163" s="175"/>
      <c r="AU163" s="130" t="s">
        <v>595</v>
      </c>
      <c r="AV163" s="180"/>
      <c r="AW163" s="130" t="s">
        <v>339</v>
      </c>
      <c r="AX163" s="181"/>
      <c r="AY163" s="128" t="s">
        <v>590</v>
      </c>
      <c r="AZ163" s="175"/>
      <c r="BA163" s="130" t="s">
        <v>339</v>
      </c>
      <c r="BB163" s="180"/>
      <c r="BC163" s="130" t="s">
        <v>595</v>
      </c>
      <c r="BD163" s="181"/>
      <c r="BE163" s="131"/>
      <c r="BF163" s="1" t="s">
        <v>84</v>
      </c>
      <c r="BG163" s="4" t="s">
        <v>18</v>
      </c>
      <c r="BH163" s="4"/>
      <c r="BI163" s="114"/>
      <c r="BJ163" s="31"/>
      <c r="BK163" s="31" t="s">
        <v>1525</v>
      </c>
      <c r="BL163" s="173"/>
      <c r="BM163" s="31" t="s">
        <v>1123</v>
      </c>
      <c r="BN163" s="115" t="s">
        <v>387</v>
      </c>
      <c r="BO163" s="115" t="s">
        <v>387</v>
      </c>
      <c r="BP163" s="115" t="s">
        <v>387</v>
      </c>
      <c r="BQ163" s="66" t="s">
        <v>572</v>
      </c>
    </row>
    <row r="164" spans="1:69" s="63" customFormat="1" ht="27">
      <c r="A164" s="204">
        <v>138</v>
      </c>
      <c r="B164" s="204">
        <f t="shared" si="108"/>
        <v>138</v>
      </c>
      <c r="C164" s="107" t="s">
        <v>484</v>
      </c>
      <c r="D164" s="108" t="s">
        <v>1071</v>
      </c>
      <c r="E164" s="108" t="s">
        <v>1300</v>
      </c>
      <c r="F164" s="2">
        <v>140678000</v>
      </c>
      <c r="G164" s="2">
        <v>0</v>
      </c>
      <c r="H164" s="2">
        <f t="shared" si="102"/>
        <v>140678000</v>
      </c>
      <c r="I164" s="3">
        <f t="shared" si="103"/>
        <v>140.69999999999999</v>
      </c>
      <c r="J164" s="3"/>
      <c r="K164" s="3"/>
      <c r="L164" s="3"/>
      <c r="M164" s="3"/>
      <c r="N164" s="3"/>
      <c r="O164" s="119">
        <f t="shared" si="104"/>
        <v>140678000</v>
      </c>
      <c r="P164" s="3"/>
      <c r="Q164" s="142">
        <f t="shared" si="101"/>
        <v>140678000</v>
      </c>
      <c r="R164" s="142">
        <f t="shared" si="105"/>
        <v>140.69999999999999</v>
      </c>
      <c r="S164" s="77">
        <f t="shared" si="105"/>
        <v>0</v>
      </c>
      <c r="T164" s="109"/>
      <c r="U164" s="109"/>
      <c r="V164" s="109"/>
      <c r="W164" s="3">
        <v>108939000</v>
      </c>
      <c r="X164" s="3"/>
      <c r="Y164" s="77">
        <f t="shared" si="110"/>
        <v>-108939000</v>
      </c>
      <c r="Z164" s="3">
        <f t="shared" si="111"/>
        <v>108.9</v>
      </c>
      <c r="AA164" s="77">
        <f t="shared" si="111"/>
        <v>0</v>
      </c>
      <c r="AB164" s="119">
        <f t="shared" si="93"/>
        <v>-108.9</v>
      </c>
      <c r="AC164" s="76"/>
      <c r="AD164" s="3">
        <f t="shared" si="109"/>
        <v>0</v>
      </c>
      <c r="AE164" s="109"/>
      <c r="AF164" s="109"/>
      <c r="AG164" s="107"/>
      <c r="AH164" s="107" t="s">
        <v>307</v>
      </c>
      <c r="AI164" s="107" t="s">
        <v>632</v>
      </c>
      <c r="AJ164" s="1" t="s">
        <v>150</v>
      </c>
      <c r="AK164" s="113" t="s">
        <v>1428</v>
      </c>
      <c r="AL164" s="106">
        <v>138</v>
      </c>
      <c r="AM164" s="128" t="s">
        <v>590</v>
      </c>
      <c r="AN164" s="129"/>
      <c r="AO164" s="130" t="s">
        <v>339</v>
      </c>
      <c r="AP164" s="180">
        <v>138</v>
      </c>
      <c r="AQ164" s="130" t="s">
        <v>595</v>
      </c>
      <c r="AR164" s="181"/>
      <c r="AS164" s="128" t="s">
        <v>590</v>
      </c>
      <c r="AT164" s="175"/>
      <c r="AU164" s="130" t="s">
        <v>339</v>
      </c>
      <c r="AV164" s="180"/>
      <c r="AW164" s="130" t="s">
        <v>595</v>
      </c>
      <c r="AX164" s="181"/>
      <c r="AY164" s="128" t="s">
        <v>590</v>
      </c>
      <c r="AZ164" s="175"/>
      <c r="BA164" s="130" t="s">
        <v>595</v>
      </c>
      <c r="BB164" s="180"/>
      <c r="BC164" s="130" t="s">
        <v>595</v>
      </c>
      <c r="BD164" s="181"/>
      <c r="BE164" s="131"/>
      <c r="BF164" s="1" t="s">
        <v>676</v>
      </c>
      <c r="BG164" s="4" t="s">
        <v>18</v>
      </c>
      <c r="BH164" s="4"/>
      <c r="BI164" s="114"/>
      <c r="BJ164" s="31"/>
      <c r="BK164" s="31" t="s">
        <v>1526</v>
      </c>
      <c r="BL164" s="173"/>
      <c r="BM164" s="31" t="s">
        <v>1081</v>
      </c>
      <c r="BN164" s="115" t="s">
        <v>387</v>
      </c>
      <c r="BO164" s="115" t="s">
        <v>387</v>
      </c>
      <c r="BP164" s="115" t="s">
        <v>387</v>
      </c>
      <c r="BQ164" s="66" t="s">
        <v>573</v>
      </c>
    </row>
    <row r="165" spans="1:69" s="63" customFormat="1" ht="61.5" customHeight="1">
      <c r="A165" s="204">
        <v>139</v>
      </c>
      <c r="B165" s="204">
        <f t="shared" si="108"/>
        <v>139</v>
      </c>
      <c r="C165" s="107" t="s">
        <v>677</v>
      </c>
      <c r="D165" s="108" t="s">
        <v>1072</v>
      </c>
      <c r="E165" s="108" t="s">
        <v>1299</v>
      </c>
      <c r="F165" s="2">
        <v>2079302000</v>
      </c>
      <c r="G165" s="2">
        <v>0</v>
      </c>
      <c r="H165" s="2">
        <f t="shared" si="102"/>
        <v>2079302000</v>
      </c>
      <c r="I165" s="3">
        <f t="shared" si="103"/>
        <v>2079.3000000000002</v>
      </c>
      <c r="J165" s="3"/>
      <c r="K165" s="3"/>
      <c r="L165" s="3"/>
      <c r="M165" s="3"/>
      <c r="N165" s="3"/>
      <c r="O165" s="119">
        <f t="shared" si="104"/>
        <v>2079302000</v>
      </c>
      <c r="P165" s="3"/>
      <c r="Q165" s="142">
        <f t="shared" si="101"/>
        <v>2079302000</v>
      </c>
      <c r="R165" s="142">
        <f t="shared" si="105"/>
        <v>2079.3000000000002</v>
      </c>
      <c r="S165" s="77">
        <f t="shared" si="105"/>
        <v>0</v>
      </c>
      <c r="T165" s="109"/>
      <c r="U165" s="109"/>
      <c r="V165" s="109"/>
      <c r="W165" s="29">
        <v>0</v>
      </c>
      <c r="X165" s="3"/>
      <c r="Y165" s="77">
        <f t="shared" si="110"/>
        <v>0</v>
      </c>
      <c r="Z165" s="3">
        <f t="shared" si="111"/>
        <v>0</v>
      </c>
      <c r="AA165" s="77">
        <f t="shared" si="111"/>
        <v>0</v>
      </c>
      <c r="AB165" s="119">
        <f t="shared" si="93"/>
        <v>0</v>
      </c>
      <c r="AC165" s="76"/>
      <c r="AD165" s="3">
        <f t="shared" si="109"/>
        <v>0</v>
      </c>
      <c r="AE165" s="109"/>
      <c r="AF165" s="109"/>
      <c r="AG165" s="107"/>
      <c r="AH165" s="107" t="s">
        <v>190</v>
      </c>
      <c r="AI165" s="107" t="s">
        <v>632</v>
      </c>
      <c r="AJ165" s="1" t="s">
        <v>150</v>
      </c>
      <c r="AK165" s="113" t="s">
        <v>1428</v>
      </c>
      <c r="AL165" s="106">
        <v>139</v>
      </c>
      <c r="AM165" s="128" t="s">
        <v>590</v>
      </c>
      <c r="AN165" s="132"/>
      <c r="AO165" s="186" t="s">
        <v>595</v>
      </c>
      <c r="AP165" s="180">
        <v>139</v>
      </c>
      <c r="AQ165" s="186" t="s">
        <v>595</v>
      </c>
      <c r="AR165" s="181"/>
      <c r="AS165" s="128" t="s">
        <v>590</v>
      </c>
      <c r="AT165" s="187"/>
      <c r="AU165" s="186" t="s">
        <v>595</v>
      </c>
      <c r="AV165" s="180"/>
      <c r="AW165" s="186" t="s">
        <v>339</v>
      </c>
      <c r="AX165" s="181"/>
      <c r="AY165" s="128" t="s">
        <v>590</v>
      </c>
      <c r="AZ165" s="187"/>
      <c r="BA165" s="186" t="s">
        <v>595</v>
      </c>
      <c r="BB165" s="180"/>
      <c r="BC165" s="186" t="s">
        <v>595</v>
      </c>
      <c r="BD165" s="181"/>
      <c r="BE165" s="188"/>
      <c r="BF165" s="1" t="s">
        <v>1326</v>
      </c>
      <c r="BG165" s="4"/>
      <c r="BH165" s="4" t="s">
        <v>18</v>
      </c>
      <c r="BI165" s="114"/>
      <c r="BJ165" s="31"/>
      <c r="BK165" s="31"/>
      <c r="BL165" s="31"/>
      <c r="BM165" s="31"/>
      <c r="BN165" s="115" t="s">
        <v>493</v>
      </c>
      <c r="BO165" s="115" t="s">
        <v>387</v>
      </c>
      <c r="BP165" s="115" t="s">
        <v>387</v>
      </c>
      <c r="BQ165" s="66" t="s">
        <v>573</v>
      </c>
    </row>
    <row r="166" spans="1:69" s="63" customFormat="1" ht="27" hidden="1">
      <c r="A166" s="204">
        <v>140</v>
      </c>
      <c r="B166" s="204">
        <f t="shared" si="108"/>
        <v>140</v>
      </c>
      <c r="C166" s="107" t="s">
        <v>41</v>
      </c>
      <c r="D166" s="108" t="s">
        <v>1072</v>
      </c>
      <c r="E166" s="108" t="s">
        <v>1299</v>
      </c>
      <c r="F166" s="2">
        <v>28361000</v>
      </c>
      <c r="G166" s="2">
        <v>0</v>
      </c>
      <c r="H166" s="2">
        <f t="shared" si="102"/>
        <v>28361000</v>
      </c>
      <c r="I166" s="3">
        <f t="shared" si="103"/>
        <v>28.4</v>
      </c>
      <c r="J166" s="3"/>
      <c r="K166" s="3"/>
      <c r="L166" s="3"/>
      <c r="M166" s="3"/>
      <c r="N166" s="3"/>
      <c r="O166" s="119">
        <f t="shared" si="104"/>
        <v>28361000</v>
      </c>
      <c r="P166" s="3"/>
      <c r="Q166" s="142">
        <f t="shared" si="101"/>
        <v>28361000</v>
      </c>
      <c r="R166" s="142">
        <f t="shared" si="105"/>
        <v>28.4</v>
      </c>
      <c r="S166" s="77">
        <f t="shared" si="105"/>
        <v>0</v>
      </c>
      <c r="T166" s="109"/>
      <c r="U166" s="109"/>
      <c r="V166" s="109"/>
      <c r="W166" s="3">
        <v>0</v>
      </c>
      <c r="X166" s="3"/>
      <c r="Y166" s="77">
        <f t="shared" si="110"/>
        <v>0</v>
      </c>
      <c r="Z166" s="3">
        <f t="shared" si="111"/>
        <v>0</v>
      </c>
      <c r="AA166" s="77">
        <f t="shared" si="111"/>
        <v>0</v>
      </c>
      <c r="AB166" s="119">
        <f t="shared" si="93"/>
        <v>0</v>
      </c>
      <c r="AC166" s="76"/>
      <c r="AD166" s="3">
        <f t="shared" si="109"/>
        <v>0</v>
      </c>
      <c r="AE166" s="109"/>
      <c r="AF166" s="109"/>
      <c r="AG166" s="107"/>
      <c r="AH166" s="107" t="s">
        <v>190</v>
      </c>
      <c r="AI166" s="107" t="s">
        <v>633</v>
      </c>
      <c r="AJ166" s="1" t="s">
        <v>150</v>
      </c>
      <c r="AK166" s="113" t="s">
        <v>1428</v>
      </c>
      <c r="AL166" s="106">
        <v>140</v>
      </c>
      <c r="AM166" s="128" t="s">
        <v>590</v>
      </c>
      <c r="AN166" s="129"/>
      <c r="AO166" s="130" t="s">
        <v>595</v>
      </c>
      <c r="AP166" s="180">
        <v>140</v>
      </c>
      <c r="AQ166" s="130" t="s">
        <v>595</v>
      </c>
      <c r="AR166" s="181"/>
      <c r="AS166" s="128" t="s">
        <v>590</v>
      </c>
      <c r="AT166" s="175"/>
      <c r="AU166" s="130" t="s">
        <v>595</v>
      </c>
      <c r="AV166" s="180"/>
      <c r="AW166" s="130" t="s">
        <v>339</v>
      </c>
      <c r="AX166" s="181"/>
      <c r="AY166" s="128" t="s">
        <v>590</v>
      </c>
      <c r="AZ166" s="175"/>
      <c r="BA166" s="130" t="s">
        <v>595</v>
      </c>
      <c r="BB166" s="180"/>
      <c r="BC166" s="130" t="s">
        <v>595</v>
      </c>
      <c r="BD166" s="181"/>
      <c r="BE166" s="131"/>
      <c r="BF166" s="1" t="s">
        <v>1326</v>
      </c>
      <c r="BG166" s="4" t="s">
        <v>18</v>
      </c>
      <c r="BH166" s="4"/>
      <c r="BI166" s="114"/>
      <c r="BJ166" s="31"/>
      <c r="BK166" s="31" t="s">
        <v>1524</v>
      </c>
      <c r="BL166" s="31"/>
      <c r="BM166" s="31" t="s">
        <v>1156</v>
      </c>
      <c r="BN166" s="115" t="s">
        <v>493</v>
      </c>
      <c r="BO166" s="115" t="s">
        <v>387</v>
      </c>
      <c r="BP166" s="115" t="s">
        <v>387</v>
      </c>
      <c r="BQ166" s="66" t="s">
        <v>576</v>
      </c>
    </row>
    <row r="167" spans="1:69" s="63" customFormat="1" ht="33.75" hidden="1">
      <c r="A167" s="204">
        <v>141</v>
      </c>
      <c r="B167" s="204">
        <f t="shared" si="108"/>
        <v>141</v>
      </c>
      <c r="C167" s="107" t="s">
        <v>43</v>
      </c>
      <c r="D167" s="108" t="s">
        <v>1072</v>
      </c>
      <c r="E167" s="108" t="s">
        <v>1489</v>
      </c>
      <c r="F167" s="2">
        <v>75453000</v>
      </c>
      <c r="G167" s="2">
        <v>0</v>
      </c>
      <c r="H167" s="2">
        <f t="shared" si="102"/>
        <v>75453000</v>
      </c>
      <c r="I167" s="3">
        <f t="shared" si="103"/>
        <v>75.5</v>
      </c>
      <c r="J167" s="3"/>
      <c r="K167" s="3"/>
      <c r="L167" s="3"/>
      <c r="M167" s="3"/>
      <c r="N167" s="3"/>
      <c r="O167" s="119">
        <f t="shared" si="104"/>
        <v>75453000</v>
      </c>
      <c r="P167" s="3"/>
      <c r="Q167" s="142">
        <f t="shared" si="101"/>
        <v>75453000</v>
      </c>
      <c r="R167" s="142">
        <f t="shared" si="105"/>
        <v>75.5</v>
      </c>
      <c r="S167" s="77">
        <f t="shared" si="105"/>
        <v>0</v>
      </c>
      <c r="T167" s="109"/>
      <c r="U167" s="109"/>
      <c r="V167" s="109"/>
      <c r="W167" s="3">
        <v>57513000</v>
      </c>
      <c r="X167" s="3"/>
      <c r="Y167" s="77">
        <f t="shared" si="110"/>
        <v>-57513000</v>
      </c>
      <c r="Z167" s="3">
        <f t="shared" si="111"/>
        <v>57.5</v>
      </c>
      <c r="AA167" s="77">
        <f t="shared" si="111"/>
        <v>0</v>
      </c>
      <c r="AB167" s="119">
        <f t="shared" si="93"/>
        <v>-57.5</v>
      </c>
      <c r="AC167" s="76"/>
      <c r="AD167" s="3">
        <f t="shared" si="109"/>
        <v>0</v>
      </c>
      <c r="AE167" s="109"/>
      <c r="AF167" s="109"/>
      <c r="AG167" s="107"/>
      <c r="AH167" s="107" t="s">
        <v>190</v>
      </c>
      <c r="AI167" s="107" t="s">
        <v>635</v>
      </c>
      <c r="AJ167" s="1" t="s">
        <v>150</v>
      </c>
      <c r="AK167" s="113" t="s">
        <v>1428</v>
      </c>
      <c r="AL167" s="106">
        <v>141</v>
      </c>
      <c r="AM167" s="128" t="s">
        <v>590</v>
      </c>
      <c r="AN167" s="129"/>
      <c r="AO167" s="130" t="s">
        <v>595</v>
      </c>
      <c r="AP167" s="180">
        <v>141</v>
      </c>
      <c r="AQ167" s="130" t="s">
        <v>595</v>
      </c>
      <c r="AR167" s="181"/>
      <c r="AS167" s="128" t="s">
        <v>590</v>
      </c>
      <c r="AT167" s="175"/>
      <c r="AU167" s="130" t="s">
        <v>595</v>
      </c>
      <c r="AV167" s="180"/>
      <c r="AW167" s="130" t="s">
        <v>595</v>
      </c>
      <c r="AX167" s="181"/>
      <c r="AY167" s="128" t="s">
        <v>590</v>
      </c>
      <c r="AZ167" s="175"/>
      <c r="BA167" s="130" t="s">
        <v>595</v>
      </c>
      <c r="BB167" s="180"/>
      <c r="BC167" s="130" t="s">
        <v>595</v>
      </c>
      <c r="BD167" s="181"/>
      <c r="BE167" s="131"/>
      <c r="BF167" s="1" t="s">
        <v>839</v>
      </c>
      <c r="BG167" s="4"/>
      <c r="BH167" s="4" t="s">
        <v>18</v>
      </c>
      <c r="BI167" s="114"/>
      <c r="BJ167" s="71"/>
      <c r="BK167" s="31" t="s">
        <v>1527</v>
      </c>
      <c r="BL167" s="31"/>
      <c r="BM167" s="31" t="s">
        <v>1124</v>
      </c>
      <c r="BN167" s="115" t="s">
        <v>493</v>
      </c>
      <c r="BO167" s="115" t="s">
        <v>387</v>
      </c>
      <c r="BP167" s="115" t="s">
        <v>387</v>
      </c>
      <c r="BQ167" s="66" t="s">
        <v>572</v>
      </c>
    </row>
    <row r="168" spans="1:69" s="63" customFormat="1" ht="27" hidden="1">
      <c r="A168" s="204">
        <v>142</v>
      </c>
      <c r="B168" s="204">
        <f t="shared" si="108"/>
        <v>142</v>
      </c>
      <c r="C168" s="107" t="s">
        <v>1073</v>
      </c>
      <c r="D168" s="108" t="s">
        <v>1074</v>
      </c>
      <c r="E168" s="108" t="s">
        <v>1299</v>
      </c>
      <c r="F168" s="2">
        <v>34000000</v>
      </c>
      <c r="G168" s="2">
        <v>0</v>
      </c>
      <c r="H168" s="2">
        <f t="shared" si="102"/>
        <v>34000000</v>
      </c>
      <c r="I168" s="3">
        <f t="shared" si="103"/>
        <v>34</v>
      </c>
      <c r="J168" s="3"/>
      <c r="K168" s="3"/>
      <c r="L168" s="3"/>
      <c r="M168" s="3"/>
      <c r="N168" s="3"/>
      <c r="O168" s="119">
        <f t="shared" si="104"/>
        <v>34000000</v>
      </c>
      <c r="P168" s="3"/>
      <c r="Q168" s="142">
        <f t="shared" si="101"/>
        <v>34000000</v>
      </c>
      <c r="R168" s="142">
        <f t="shared" si="105"/>
        <v>34</v>
      </c>
      <c r="S168" s="77">
        <f t="shared" si="105"/>
        <v>0</v>
      </c>
      <c r="T168" s="109"/>
      <c r="U168" s="109"/>
      <c r="V168" s="109"/>
      <c r="W168" s="29">
        <v>0</v>
      </c>
      <c r="X168" s="3"/>
      <c r="Y168" s="77">
        <f t="shared" si="110"/>
        <v>0</v>
      </c>
      <c r="Z168" s="3">
        <f t="shared" si="111"/>
        <v>0</v>
      </c>
      <c r="AA168" s="77">
        <f t="shared" si="111"/>
        <v>0</v>
      </c>
      <c r="AB168" s="119">
        <f t="shared" si="93"/>
        <v>0</v>
      </c>
      <c r="AC168" s="76"/>
      <c r="AD168" s="3">
        <f t="shared" si="109"/>
        <v>0</v>
      </c>
      <c r="AE168" s="109"/>
      <c r="AF168" s="109"/>
      <c r="AG168" s="107"/>
      <c r="AH168" s="107" t="s">
        <v>190</v>
      </c>
      <c r="AI168" s="107" t="s">
        <v>634</v>
      </c>
      <c r="AJ168" s="1" t="s">
        <v>150</v>
      </c>
      <c r="AK168" s="113" t="s">
        <v>1428</v>
      </c>
      <c r="AL168" s="106">
        <v>142</v>
      </c>
      <c r="AM168" s="128" t="s">
        <v>590</v>
      </c>
      <c r="AN168" s="129"/>
      <c r="AO168" s="130" t="s">
        <v>595</v>
      </c>
      <c r="AP168" s="180">
        <v>142</v>
      </c>
      <c r="AQ168" s="130" t="s">
        <v>595</v>
      </c>
      <c r="AR168" s="181"/>
      <c r="AS168" s="128" t="s">
        <v>590</v>
      </c>
      <c r="AT168" s="175"/>
      <c r="AU168" s="130" t="s">
        <v>595</v>
      </c>
      <c r="AV168" s="180"/>
      <c r="AW168" s="130" t="s">
        <v>339</v>
      </c>
      <c r="AX168" s="181"/>
      <c r="AY168" s="128" t="s">
        <v>590</v>
      </c>
      <c r="AZ168" s="175"/>
      <c r="BA168" s="130" t="s">
        <v>595</v>
      </c>
      <c r="BB168" s="180"/>
      <c r="BC168" s="130" t="s">
        <v>595</v>
      </c>
      <c r="BD168" s="181"/>
      <c r="BE168" s="131"/>
      <c r="BF168" s="1" t="s">
        <v>1326</v>
      </c>
      <c r="BG168" s="4"/>
      <c r="BH168" s="4" t="s">
        <v>18</v>
      </c>
      <c r="BI168" s="114"/>
      <c r="BJ168" s="31"/>
      <c r="BK168" s="31"/>
      <c r="BL168" s="31"/>
      <c r="BM168" s="31"/>
      <c r="BN168" s="115" t="s">
        <v>493</v>
      </c>
      <c r="BO168" s="115" t="s">
        <v>387</v>
      </c>
      <c r="BP168" s="115" t="s">
        <v>387</v>
      </c>
      <c r="BQ168" s="66" t="s">
        <v>570</v>
      </c>
    </row>
    <row r="169" spans="1:69" s="63" customFormat="1" ht="27">
      <c r="A169" s="204">
        <v>132</v>
      </c>
      <c r="B169" s="204">
        <f t="shared" si="108"/>
        <v>143</v>
      </c>
      <c r="C169" s="107" t="s">
        <v>139</v>
      </c>
      <c r="D169" s="108" t="s">
        <v>72</v>
      </c>
      <c r="E169" s="108" t="s">
        <v>66</v>
      </c>
      <c r="F169" s="2">
        <v>1309483000</v>
      </c>
      <c r="G169" s="2">
        <v>0</v>
      </c>
      <c r="H169" s="2">
        <f t="shared" si="102"/>
        <v>1309483000</v>
      </c>
      <c r="I169" s="3">
        <f t="shared" si="103"/>
        <v>1309.5</v>
      </c>
      <c r="J169" s="3"/>
      <c r="K169" s="3"/>
      <c r="L169" s="3"/>
      <c r="M169" s="3"/>
      <c r="N169" s="3"/>
      <c r="O169" s="119">
        <f t="shared" si="104"/>
        <v>1309483000</v>
      </c>
      <c r="P169" s="76"/>
      <c r="Q169" s="142">
        <f t="shared" si="101"/>
        <v>1309483000</v>
      </c>
      <c r="R169" s="142">
        <f t="shared" si="105"/>
        <v>1309.5</v>
      </c>
      <c r="S169" s="77">
        <f t="shared" si="105"/>
        <v>0</v>
      </c>
      <c r="T169" s="109"/>
      <c r="U169" s="109"/>
      <c r="V169" s="109"/>
      <c r="W169" s="3">
        <v>1197733000</v>
      </c>
      <c r="X169" s="3"/>
      <c r="Y169" s="77">
        <f t="shared" si="110"/>
        <v>-1197733000</v>
      </c>
      <c r="Z169" s="3">
        <f t="shared" si="111"/>
        <v>1197.7</v>
      </c>
      <c r="AA169" s="77">
        <f t="shared" si="111"/>
        <v>0</v>
      </c>
      <c r="AB169" s="119">
        <f t="shared" si="93"/>
        <v>-1197.7</v>
      </c>
      <c r="AC169" s="76"/>
      <c r="AD169" s="3">
        <f t="shared" si="109"/>
        <v>0</v>
      </c>
      <c r="AE169" s="109"/>
      <c r="AF169" s="109"/>
      <c r="AG169" s="107"/>
      <c r="AH169" s="107" t="s">
        <v>151</v>
      </c>
      <c r="AI169" s="107" t="s">
        <v>636</v>
      </c>
      <c r="AJ169" s="1" t="s">
        <v>36</v>
      </c>
      <c r="AK169" s="113" t="s">
        <v>1428</v>
      </c>
      <c r="AL169" s="106">
        <v>132</v>
      </c>
      <c r="AM169" s="128" t="s">
        <v>590</v>
      </c>
      <c r="AN169" s="129"/>
      <c r="AO169" s="130" t="s">
        <v>595</v>
      </c>
      <c r="AP169" s="180">
        <v>132</v>
      </c>
      <c r="AQ169" s="130" t="s">
        <v>589</v>
      </c>
      <c r="AR169" s="181"/>
      <c r="AS169" s="128" t="s">
        <v>590</v>
      </c>
      <c r="AT169" s="175"/>
      <c r="AU169" s="130" t="s">
        <v>595</v>
      </c>
      <c r="AV169" s="180"/>
      <c r="AW169" s="130" t="s">
        <v>589</v>
      </c>
      <c r="AX169" s="181"/>
      <c r="AY169" s="128" t="s">
        <v>590</v>
      </c>
      <c r="AZ169" s="175"/>
      <c r="BA169" s="130" t="s">
        <v>595</v>
      </c>
      <c r="BB169" s="180"/>
      <c r="BC169" s="130" t="s">
        <v>595</v>
      </c>
      <c r="BD169" s="181"/>
      <c r="BE169" s="131"/>
      <c r="BF169" s="1" t="s">
        <v>1326</v>
      </c>
      <c r="BG169" s="4"/>
      <c r="BH169" s="4" t="s">
        <v>18</v>
      </c>
      <c r="BI169" s="114"/>
      <c r="BJ169" s="31"/>
      <c r="BK169" s="31" t="s">
        <v>1528</v>
      </c>
      <c r="BL169" s="173"/>
      <c r="BM169" s="31" t="s">
        <v>1078</v>
      </c>
      <c r="BN169" s="115" t="s">
        <v>387</v>
      </c>
      <c r="BO169" s="115" t="s">
        <v>387</v>
      </c>
      <c r="BP169" s="115" t="s">
        <v>387</v>
      </c>
      <c r="BQ169" s="66" t="s">
        <v>574</v>
      </c>
    </row>
    <row r="170" spans="1:69" s="63" customFormat="1" ht="27">
      <c r="A170" s="204">
        <v>135</v>
      </c>
      <c r="B170" s="204">
        <f t="shared" si="108"/>
        <v>144</v>
      </c>
      <c r="C170" s="107" t="s">
        <v>432</v>
      </c>
      <c r="D170" s="108" t="s">
        <v>86</v>
      </c>
      <c r="E170" s="108" t="s">
        <v>1303</v>
      </c>
      <c r="F170" s="2">
        <v>3397271000</v>
      </c>
      <c r="G170" s="2">
        <v>0</v>
      </c>
      <c r="H170" s="2">
        <f t="shared" si="102"/>
        <v>3397271000</v>
      </c>
      <c r="I170" s="3">
        <f t="shared" si="103"/>
        <v>3397.3</v>
      </c>
      <c r="J170" s="3"/>
      <c r="K170" s="3"/>
      <c r="L170" s="3"/>
      <c r="M170" s="3"/>
      <c r="N170" s="3"/>
      <c r="O170" s="119">
        <f t="shared" si="104"/>
        <v>3397271000</v>
      </c>
      <c r="P170" s="3"/>
      <c r="Q170" s="142">
        <f t="shared" si="101"/>
        <v>3397271000</v>
      </c>
      <c r="R170" s="142">
        <f t="shared" si="105"/>
        <v>3397.3</v>
      </c>
      <c r="S170" s="77">
        <f t="shared" si="105"/>
        <v>0</v>
      </c>
      <c r="T170" s="109"/>
      <c r="U170" s="109"/>
      <c r="V170" s="109"/>
      <c r="W170" s="3">
        <v>3302902000</v>
      </c>
      <c r="X170" s="3"/>
      <c r="Y170" s="77">
        <f t="shared" si="110"/>
        <v>-3302902000</v>
      </c>
      <c r="Z170" s="3">
        <f t="shared" si="111"/>
        <v>3302.9</v>
      </c>
      <c r="AA170" s="77">
        <f t="shared" si="111"/>
        <v>0</v>
      </c>
      <c r="AB170" s="119">
        <f t="shared" si="93"/>
        <v>-3302.9</v>
      </c>
      <c r="AC170" s="76"/>
      <c r="AD170" s="3">
        <f t="shared" si="109"/>
        <v>0</v>
      </c>
      <c r="AE170" s="109"/>
      <c r="AF170" s="109"/>
      <c r="AG170" s="107"/>
      <c r="AH170" s="107" t="s">
        <v>151</v>
      </c>
      <c r="AI170" s="107" t="s">
        <v>636</v>
      </c>
      <c r="AJ170" s="1" t="s">
        <v>36</v>
      </c>
      <c r="AK170" s="113" t="s">
        <v>1428</v>
      </c>
      <c r="AL170" s="106">
        <v>135</v>
      </c>
      <c r="AM170" s="128" t="s">
        <v>590</v>
      </c>
      <c r="AN170" s="129"/>
      <c r="AO170" s="130" t="s">
        <v>339</v>
      </c>
      <c r="AP170" s="180">
        <v>135</v>
      </c>
      <c r="AQ170" s="130" t="s">
        <v>595</v>
      </c>
      <c r="AR170" s="181"/>
      <c r="AS170" s="128" t="s">
        <v>590</v>
      </c>
      <c r="AT170" s="175"/>
      <c r="AU170" s="130" t="s">
        <v>595</v>
      </c>
      <c r="AV170" s="180"/>
      <c r="AW170" s="130" t="s">
        <v>595</v>
      </c>
      <c r="AX170" s="181"/>
      <c r="AY170" s="128" t="s">
        <v>590</v>
      </c>
      <c r="AZ170" s="175"/>
      <c r="BA170" s="130" t="s">
        <v>595</v>
      </c>
      <c r="BB170" s="180"/>
      <c r="BC170" s="130" t="s">
        <v>595</v>
      </c>
      <c r="BD170" s="181"/>
      <c r="BE170" s="131"/>
      <c r="BF170" s="1" t="s">
        <v>1326</v>
      </c>
      <c r="BG170" s="4"/>
      <c r="BH170" s="4" t="s">
        <v>18</v>
      </c>
      <c r="BI170" s="114"/>
      <c r="BJ170" s="31"/>
      <c r="BK170" s="31" t="s">
        <v>1529</v>
      </c>
      <c r="BL170" s="173"/>
      <c r="BM170" s="31" t="s">
        <v>1109</v>
      </c>
      <c r="BN170" s="115" t="s">
        <v>387</v>
      </c>
      <c r="BO170" s="115" t="s">
        <v>387</v>
      </c>
      <c r="BP170" s="115" t="s">
        <v>387</v>
      </c>
      <c r="BQ170" s="66" t="s">
        <v>574</v>
      </c>
    </row>
    <row r="171" spans="1:69" s="63" customFormat="1" ht="27">
      <c r="A171" s="204">
        <v>133</v>
      </c>
      <c r="B171" s="204">
        <f t="shared" si="108"/>
        <v>145</v>
      </c>
      <c r="C171" s="107" t="s">
        <v>143</v>
      </c>
      <c r="D171" s="108" t="s">
        <v>80</v>
      </c>
      <c r="E171" s="108" t="s">
        <v>66</v>
      </c>
      <c r="F171" s="2">
        <v>4520000000</v>
      </c>
      <c r="G171" s="2">
        <v>0</v>
      </c>
      <c r="H171" s="2">
        <f>F171+G171</f>
        <v>4520000000</v>
      </c>
      <c r="I171" s="3">
        <f>ROUND(H171/1000000,1)</f>
        <v>4520</v>
      </c>
      <c r="J171" s="3">
        <v>1212744522</v>
      </c>
      <c r="K171" s="3"/>
      <c r="L171" s="3"/>
      <c r="M171" s="3"/>
      <c r="N171" s="3">
        <v>-500261200</v>
      </c>
      <c r="O171" s="119">
        <f>H171+SUM(J171:N171)</f>
        <v>5232483322</v>
      </c>
      <c r="P171" s="3"/>
      <c r="Q171" s="142">
        <f>O171-P171</f>
        <v>5232483322</v>
      </c>
      <c r="R171" s="142">
        <f>ROUND(O171/1000000,1)</f>
        <v>5232.5</v>
      </c>
      <c r="S171" s="77">
        <f>ROUND(P171/1000000,1)</f>
        <v>0</v>
      </c>
      <c r="T171" s="109"/>
      <c r="U171" s="109"/>
      <c r="V171" s="109"/>
      <c r="W171" s="3">
        <v>4705770000</v>
      </c>
      <c r="X171" s="3"/>
      <c r="Y171" s="77">
        <f>X171-W171</f>
        <v>-4705770000</v>
      </c>
      <c r="Z171" s="3">
        <f>ROUND(W171/1000000,1)</f>
        <v>4705.8</v>
      </c>
      <c r="AA171" s="77">
        <f>ROUND(X171/1000000,1)</f>
        <v>0</v>
      </c>
      <c r="AB171" s="119">
        <f>AA171-Z171</f>
        <v>-4705.8</v>
      </c>
      <c r="AC171" s="76"/>
      <c r="AD171" s="3">
        <f>ROUND(AC171/1000000,1)</f>
        <v>0</v>
      </c>
      <c r="AE171" s="109"/>
      <c r="AF171" s="109"/>
      <c r="AG171" s="107"/>
      <c r="AH171" s="107" t="s">
        <v>151</v>
      </c>
      <c r="AI171" s="107" t="s">
        <v>637</v>
      </c>
      <c r="AJ171" s="1" t="s">
        <v>36</v>
      </c>
      <c r="AK171" s="113" t="s">
        <v>1428</v>
      </c>
      <c r="AL171" s="106">
        <v>133</v>
      </c>
      <c r="AM171" s="128" t="s">
        <v>590</v>
      </c>
      <c r="AN171" s="129"/>
      <c r="AO171" s="130" t="s">
        <v>339</v>
      </c>
      <c r="AP171" s="180">
        <v>133</v>
      </c>
      <c r="AQ171" s="130" t="s">
        <v>339</v>
      </c>
      <c r="AR171" s="181"/>
      <c r="AS171" s="128" t="s">
        <v>590</v>
      </c>
      <c r="AT171" s="175"/>
      <c r="AU171" s="130" t="s">
        <v>339</v>
      </c>
      <c r="AV171" s="180"/>
      <c r="AW171" s="130" t="s">
        <v>339</v>
      </c>
      <c r="AX171" s="181"/>
      <c r="AY171" s="128" t="s">
        <v>590</v>
      </c>
      <c r="AZ171" s="175"/>
      <c r="BA171" s="130" t="s">
        <v>339</v>
      </c>
      <c r="BB171" s="180"/>
      <c r="BC171" s="130" t="s">
        <v>339</v>
      </c>
      <c r="BD171" s="181"/>
      <c r="BE171" s="131"/>
      <c r="BF171" s="1" t="s">
        <v>839</v>
      </c>
      <c r="BG171" s="4"/>
      <c r="BH171" s="4" t="s">
        <v>18</v>
      </c>
      <c r="BI171" s="114"/>
      <c r="BJ171" s="71"/>
      <c r="BK171" s="31"/>
      <c r="BL171" s="173"/>
      <c r="BM171" s="31"/>
      <c r="BN171" s="115" t="s">
        <v>387</v>
      </c>
      <c r="BO171" s="115" t="s">
        <v>387</v>
      </c>
      <c r="BP171" s="115" t="s">
        <v>387</v>
      </c>
      <c r="BQ171" s="66" t="s">
        <v>577</v>
      </c>
    </row>
    <row r="172" spans="1:69" s="63" customFormat="1" ht="33.75">
      <c r="A172" s="204">
        <v>143</v>
      </c>
      <c r="B172" s="204">
        <f t="shared" si="108"/>
        <v>146</v>
      </c>
      <c r="C172" s="107" t="s">
        <v>140</v>
      </c>
      <c r="D172" s="108" t="s">
        <v>103</v>
      </c>
      <c r="E172" s="108" t="s">
        <v>66</v>
      </c>
      <c r="F172" s="2">
        <v>1833569000</v>
      </c>
      <c r="G172" s="2">
        <v>0</v>
      </c>
      <c r="H172" s="2">
        <f t="shared" si="102"/>
        <v>1833569000</v>
      </c>
      <c r="I172" s="3">
        <f t="shared" si="103"/>
        <v>1833.6</v>
      </c>
      <c r="J172" s="3"/>
      <c r="K172" s="3"/>
      <c r="L172" s="3"/>
      <c r="M172" s="3"/>
      <c r="N172" s="3"/>
      <c r="O172" s="119">
        <f t="shared" ref="O172:O178" si="112">H172+SUM(J172:N172)</f>
        <v>1833569000</v>
      </c>
      <c r="P172" s="3"/>
      <c r="Q172" s="142">
        <f t="shared" ref="Q172:Q235" si="113">O172-P172</f>
        <v>1833569000</v>
      </c>
      <c r="R172" s="142">
        <f t="shared" si="105"/>
        <v>1833.6</v>
      </c>
      <c r="S172" s="77">
        <f t="shared" si="105"/>
        <v>0</v>
      </c>
      <c r="T172" s="109"/>
      <c r="U172" s="109"/>
      <c r="V172" s="109"/>
      <c r="W172" s="3">
        <v>2275822000</v>
      </c>
      <c r="X172" s="3"/>
      <c r="Y172" s="77">
        <f t="shared" si="110"/>
        <v>-2275822000</v>
      </c>
      <c r="Z172" s="3">
        <f t="shared" si="111"/>
        <v>2275.8000000000002</v>
      </c>
      <c r="AA172" s="77">
        <f t="shared" si="111"/>
        <v>0</v>
      </c>
      <c r="AB172" s="119">
        <f t="shared" si="93"/>
        <v>-2275.8000000000002</v>
      </c>
      <c r="AC172" s="76"/>
      <c r="AD172" s="3">
        <f t="shared" ref="AD172:AD177" si="114">ROUND(AC172/1000000,1)</f>
        <v>0</v>
      </c>
      <c r="AE172" s="109"/>
      <c r="AF172" s="109"/>
      <c r="AG172" s="107"/>
      <c r="AH172" s="107" t="s">
        <v>151</v>
      </c>
      <c r="AI172" s="107" t="s">
        <v>638</v>
      </c>
      <c r="AJ172" s="1" t="s">
        <v>36</v>
      </c>
      <c r="AK172" s="113" t="s">
        <v>968</v>
      </c>
      <c r="AL172" s="106">
        <v>143</v>
      </c>
      <c r="AM172" s="128" t="s">
        <v>590</v>
      </c>
      <c r="AN172" s="129"/>
      <c r="AO172" s="130" t="s">
        <v>339</v>
      </c>
      <c r="AP172" s="180">
        <v>143</v>
      </c>
      <c r="AQ172" s="130" t="s">
        <v>339</v>
      </c>
      <c r="AR172" s="181"/>
      <c r="AS172" s="128" t="s">
        <v>590</v>
      </c>
      <c r="AT172" s="175"/>
      <c r="AU172" s="130" t="s">
        <v>595</v>
      </c>
      <c r="AV172" s="180"/>
      <c r="AW172" s="130" t="s">
        <v>595</v>
      </c>
      <c r="AX172" s="181"/>
      <c r="AY172" s="128" t="s">
        <v>590</v>
      </c>
      <c r="AZ172" s="175"/>
      <c r="BA172" s="130" t="s">
        <v>595</v>
      </c>
      <c r="BB172" s="180"/>
      <c r="BC172" s="130" t="s">
        <v>595</v>
      </c>
      <c r="BD172" s="181"/>
      <c r="BE172" s="131"/>
      <c r="BF172" s="1" t="s">
        <v>83</v>
      </c>
      <c r="BG172" s="4"/>
      <c r="BH172" s="4"/>
      <c r="BI172" s="114"/>
      <c r="BJ172" s="71"/>
      <c r="BK172" s="31"/>
      <c r="BL172" s="31"/>
      <c r="BM172" s="31"/>
      <c r="BN172" s="115" t="s">
        <v>387</v>
      </c>
      <c r="BO172" s="115" t="s">
        <v>387</v>
      </c>
      <c r="BP172" s="115" t="s">
        <v>387</v>
      </c>
      <c r="BQ172" s="66" t="s">
        <v>575</v>
      </c>
    </row>
    <row r="173" spans="1:69" s="63" customFormat="1" ht="33.75">
      <c r="A173" s="204">
        <v>144</v>
      </c>
      <c r="B173" s="204">
        <f t="shared" si="108"/>
        <v>147</v>
      </c>
      <c r="C173" s="107" t="s">
        <v>141</v>
      </c>
      <c r="D173" s="108" t="s">
        <v>103</v>
      </c>
      <c r="E173" s="108" t="s">
        <v>66</v>
      </c>
      <c r="F173" s="2">
        <v>62557527000</v>
      </c>
      <c r="G173" s="2">
        <v>9854000</v>
      </c>
      <c r="H173" s="2">
        <f t="shared" si="102"/>
        <v>62567381000</v>
      </c>
      <c r="I173" s="3">
        <f t="shared" si="103"/>
        <v>62567.4</v>
      </c>
      <c r="J173" s="3"/>
      <c r="K173" s="3"/>
      <c r="L173" s="3"/>
      <c r="M173" s="3"/>
      <c r="N173" s="3"/>
      <c r="O173" s="119">
        <f t="shared" si="112"/>
        <v>62567381000</v>
      </c>
      <c r="P173" s="3"/>
      <c r="Q173" s="142">
        <f t="shared" si="113"/>
        <v>62567381000</v>
      </c>
      <c r="R173" s="142">
        <f t="shared" si="105"/>
        <v>62567.4</v>
      </c>
      <c r="S173" s="77">
        <f t="shared" si="105"/>
        <v>0</v>
      </c>
      <c r="T173" s="109"/>
      <c r="U173" s="109"/>
      <c r="V173" s="109"/>
      <c r="W173" s="3">
        <v>62330381000</v>
      </c>
      <c r="X173" s="3"/>
      <c r="Y173" s="77">
        <f t="shared" si="110"/>
        <v>-62330381000</v>
      </c>
      <c r="Z173" s="3">
        <f t="shared" si="111"/>
        <v>62330.400000000001</v>
      </c>
      <c r="AA173" s="77">
        <f t="shared" si="111"/>
        <v>0</v>
      </c>
      <c r="AB173" s="119">
        <f t="shared" si="93"/>
        <v>-62330.400000000001</v>
      </c>
      <c r="AC173" s="76"/>
      <c r="AD173" s="3">
        <f t="shared" si="114"/>
        <v>0</v>
      </c>
      <c r="AE173" s="109"/>
      <c r="AF173" s="109"/>
      <c r="AG173" s="107"/>
      <c r="AH173" s="107" t="s">
        <v>151</v>
      </c>
      <c r="AI173" s="107" t="s">
        <v>633</v>
      </c>
      <c r="AJ173" s="1" t="s">
        <v>36</v>
      </c>
      <c r="AK173" s="113" t="s">
        <v>969</v>
      </c>
      <c r="AL173" s="106">
        <v>144</v>
      </c>
      <c r="AM173" s="132" t="s">
        <v>590</v>
      </c>
      <c r="AN173" s="129"/>
      <c r="AO173" s="130" t="s">
        <v>595</v>
      </c>
      <c r="AP173" s="180">
        <v>144</v>
      </c>
      <c r="AQ173" s="130" t="s">
        <v>595</v>
      </c>
      <c r="AR173" s="181"/>
      <c r="AS173" s="128" t="s">
        <v>590</v>
      </c>
      <c r="AT173" s="175"/>
      <c r="AU173" s="130" t="s">
        <v>595</v>
      </c>
      <c r="AV173" s="180"/>
      <c r="AW173" s="130" t="s">
        <v>595</v>
      </c>
      <c r="AX173" s="181"/>
      <c r="AY173" s="128" t="s">
        <v>590</v>
      </c>
      <c r="AZ173" s="175"/>
      <c r="BA173" s="130" t="s">
        <v>595</v>
      </c>
      <c r="BB173" s="180"/>
      <c r="BC173" s="130" t="s">
        <v>595</v>
      </c>
      <c r="BD173" s="181"/>
      <c r="BE173" s="131"/>
      <c r="BF173" s="1" t="s">
        <v>1326</v>
      </c>
      <c r="BG173" s="4"/>
      <c r="BH173" s="4"/>
      <c r="BI173" s="114"/>
      <c r="BJ173" s="71"/>
      <c r="BK173" s="31"/>
      <c r="BL173" s="31"/>
      <c r="BM173" s="31"/>
      <c r="BN173" s="115" t="s">
        <v>387</v>
      </c>
      <c r="BO173" s="115" t="s">
        <v>387</v>
      </c>
      <c r="BP173" s="115" t="s">
        <v>387</v>
      </c>
      <c r="BQ173" s="66" t="s">
        <v>576</v>
      </c>
    </row>
    <row r="174" spans="1:69" s="63" customFormat="1" ht="45">
      <c r="A174" s="204" t="s">
        <v>1450</v>
      </c>
      <c r="B174" s="204">
        <f t="shared" si="108"/>
        <v>148</v>
      </c>
      <c r="C174" s="107" t="s">
        <v>1538</v>
      </c>
      <c r="D174" s="108" t="s">
        <v>1299</v>
      </c>
      <c r="E174" s="108" t="s">
        <v>1547</v>
      </c>
      <c r="F174" s="2">
        <v>0</v>
      </c>
      <c r="G174" s="2">
        <v>4012294000</v>
      </c>
      <c r="H174" s="2">
        <f t="shared" si="102"/>
        <v>4012294000</v>
      </c>
      <c r="I174" s="3">
        <f t="shared" si="103"/>
        <v>4012.3</v>
      </c>
      <c r="J174" s="3"/>
      <c r="K174" s="3"/>
      <c r="L174" s="3"/>
      <c r="M174" s="3"/>
      <c r="N174" s="3"/>
      <c r="O174" s="119">
        <f t="shared" si="112"/>
        <v>4012294000</v>
      </c>
      <c r="P174" s="3"/>
      <c r="Q174" s="142">
        <f t="shared" si="113"/>
        <v>4012294000</v>
      </c>
      <c r="R174" s="142">
        <f t="shared" si="105"/>
        <v>4012.3</v>
      </c>
      <c r="S174" s="77">
        <f t="shared" si="105"/>
        <v>0</v>
      </c>
      <c r="T174" s="109"/>
      <c r="U174" s="109"/>
      <c r="V174" s="109"/>
      <c r="W174" s="3">
        <v>0</v>
      </c>
      <c r="X174" s="3"/>
      <c r="Y174" s="77">
        <f t="shared" si="110"/>
        <v>0</v>
      </c>
      <c r="Z174" s="3">
        <f t="shared" si="111"/>
        <v>0</v>
      </c>
      <c r="AA174" s="77"/>
      <c r="AB174" s="119"/>
      <c r="AC174" s="76"/>
      <c r="AD174" s="3"/>
      <c r="AE174" s="109"/>
      <c r="AF174" s="109"/>
      <c r="AG174" s="107"/>
      <c r="AH174" s="107" t="s">
        <v>151</v>
      </c>
      <c r="AI174" s="107" t="s">
        <v>633</v>
      </c>
      <c r="AJ174" s="1" t="s">
        <v>36</v>
      </c>
      <c r="AK174" s="113" t="s">
        <v>1539</v>
      </c>
      <c r="AL174" s="106" t="s">
        <v>1450</v>
      </c>
      <c r="AM174" s="132" t="s">
        <v>590</v>
      </c>
      <c r="AN174" s="129"/>
      <c r="AO174" s="130" t="s">
        <v>339</v>
      </c>
      <c r="AP174" s="180"/>
      <c r="AQ174" s="130" t="s">
        <v>339</v>
      </c>
      <c r="AR174" s="181"/>
      <c r="AS174" s="128" t="s">
        <v>590</v>
      </c>
      <c r="AT174" s="175"/>
      <c r="AU174" s="130" t="s">
        <v>339</v>
      </c>
      <c r="AV174" s="180"/>
      <c r="AW174" s="130" t="s">
        <v>339</v>
      </c>
      <c r="AX174" s="181"/>
      <c r="AY174" s="128" t="s">
        <v>590</v>
      </c>
      <c r="AZ174" s="175"/>
      <c r="BA174" s="130" t="s">
        <v>339</v>
      </c>
      <c r="BB174" s="180"/>
      <c r="BC174" s="130" t="s">
        <v>339</v>
      </c>
      <c r="BD174" s="181"/>
      <c r="BE174" s="131"/>
      <c r="BF174" s="1" t="s">
        <v>676</v>
      </c>
      <c r="BG174" s="4"/>
      <c r="BH174" s="4" t="s">
        <v>18</v>
      </c>
      <c r="BI174" s="114"/>
      <c r="BJ174" s="71"/>
      <c r="BK174" s="31"/>
      <c r="BL174" s="31" t="s">
        <v>1541</v>
      </c>
      <c r="BM174" s="31"/>
      <c r="BN174" s="115"/>
      <c r="BO174" s="115"/>
      <c r="BP174" s="115"/>
      <c r="BQ174" s="66"/>
    </row>
    <row r="175" spans="1:69" s="63" customFormat="1" ht="62.25" customHeight="1">
      <c r="A175" s="204" t="s">
        <v>1450</v>
      </c>
      <c r="B175" s="204">
        <f t="shared" si="108"/>
        <v>149</v>
      </c>
      <c r="C175" s="107" t="s">
        <v>1510</v>
      </c>
      <c r="D175" s="108" t="s">
        <v>1438</v>
      </c>
      <c r="E175" s="108" t="s">
        <v>1488</v>
      </c>
      <c r="F175" s="2">
        <v>0</v>
      </c>
      <c r="G175" s="2">
        <f>330000000</f>
        <v>330000000</v>
      </c>
      <c r="H175" s="2">
        <f>F175+G175</f>
        <v>330000000</v>
      </c>
      <c r="I175" s="3">
        <f>ROUND(H175/1000000,1)</f>
        <v>330</v>
      </c>
      <c r="J175" s="3"/>
      <c r="K175" s="3"/>
      <c r="L175" s="3"/>
      <c r="M175" s="3"/>
      <c r="N175" s="3"/>
      <c r="O175" s="119">
        <f>H175+SUM(J175:N175)</f>
        <v>330000000</v>
      </c>
      <c r="P175" s="3"/>
      <c r="Q175" s="142">
        <f>O175-P175</f>
        <v>330000000</v>
      </c>
      <c r="R175" s="142">
        <f>ROUND(O175/1000000,1)</f>
        <v>330</v>
      </c>
      <c r="S175" s="77">
        <f>ROUND(P175/1000000,1)</f>
        <v>0</v>
      </c>
      <c r="T175" s="109"/>
      <c r="U175" s="109"/>
      <c r="V175" s="109"/>
      <c r="W175" s="3">
        <v>0</v>
      </c>
      <c r="X175" s="3"/>
      <c r="Y175" s="77">
        <f>X175-W175</f>
        <v>0</v>
      </c>
      <c r="Z175" s="3">
        <f>ROUND(W175/1000000,1)</f>
        <v>0</v>
      </c>
      <c r="AA175" s="77">
        <f>ROUND(X175/1000000,1)</f>
        <v>0</v>
      </c>
      <c r="AB175" s="119">
        <f>AA175-Z175</f>
        <v>0</v>
      </c>
      <c r="AC175" s="76"/>
      <c r="AD175" s="3">
        <f>ROUND(AC175/1000000,1)</f>
        <v>0</v>
      </c>
      <c r="AE175" s="109"/>
      <c r="AF175" s="109"/>
      <c r="AG175" s="107"/>
      <c r="AH175" s="107" t="s">
        <v>151</v>
      </c>
      <c r="AI175" s="107" t="s">
        <v>633</v>
      </c>
      <c r="AJ175" s="1" t="s">
        <v>36</v>
      </c>
      <c r="AK175" s="113" t="s">
        <v>1458</v>
      </c>
      <c r="AL175" s="106" t="s">
        <v>1450</v>
      </c>
      <c r="AM175" s="132" t="s">
        <v>590</v>
      </c>
      <c r="AN175" s="129"/>
      <c r="AO175" s="130" t="s">
        <v>339</v>
      </c>
      <c r="AP175" s="180"/>
      <c r="AQ175" s="130" t="s">
        <v>339</v>
      </c>
      <c r="AR175" s="181"/>
      <c r="AS175" s="128" t="s">
        <v>590</v>
      </c>
      <c r="AT175" s="175"/>
      <c r="AU175" s="130" t="s">
        <v>339</v>
      </c>
      <c r="AV175" s="180"/>
      <c r="AW175" s="130" t="s">
        <v>339</v>
      </c>
      <c r="AX175" s="181"/>
      <c r="AY175" s="128" t="s">
        <v>590</v>
      </c>
      <c r="AZ175" s="175"/>
      <c r="BA175" s="130" t="s">
        <v>339</v>
      </c>
      <c r="BB175" s="180"/>
      <c r="BC175" s="130" t="s">
        <v>339</v>
      </c>
      <c r="BD175" s="181"/>
      <c r="BE175" s="131"/>
      <c r="BF175" s="1" t="s">
        <v>451</v>
      </c>
      <c r="BG175" s="4"/>
      <c r="BH175" s="4" t="s">
        <v>18</v>
      </c>
      <c r="BI175" s="114"/>
      <c r="BJ175" s="31"/>
      <c r="BK175" s="31"/>
      <c r="BL175" s="31" t="s">
        <v>1540</v>
      </c>
      <c r="BM175" s="31"/>
      <c r="BN175" s="115"/>
      <c r="BO175" s="115"/>
      <c r="BP175" s="115"/>
      <c r="BQ175" s="66"/>
    </row>
    <row r="176" spans="1:69" s="63" customFormat="1" ht="27">
      <c r="A176" s="204">
        <v>145</v>
      </c>
      <c r="B176" s="204">
        <f t="shared" si="108"/>
        <v>150</v>
      </c>
      <c r="C176" s="107" t="s">
        <v>1491</v>
      </c>
      <c r="D176" s="108" t="s">
        <v>103</v>
      </c>
      <c r="E176" s="108" t="s">
        <v>66</v>
      </c>
      <c r="F176" s="2">
        <v>5671490000</v>
      </c>
      <c r="G176" s="2">
        <v>1500000000</v>
      </c>
      <c r="H176" s="2">
        <f t="shared" si="102"/>
        <v>7171490000</v>
      </c>
      <c r="I176" s="3">
        <f t="shared" si="103"/>
        <v>7171.5</v>
      </c>
      <c r="J176" s="3"/>
      <c r="K176" s="3"/>
      <c r="L176" s="3"/>
      <c r="M176" s="3"/>
      <c r="N176" s="3"/>
      <c r="O176" s="119">
        <f t="shared" si="112"/>
        <v>7171490000</v>
      </c>
      <c r="P176" s="3"/>
      <c r="Q176" s="142">
        <f t="shared" si="113"/>
        <v>7171490000</v>
      </c>
      <c r="R176" s="142">
        <f t="shared" si="105"/>
        <v>7171.5</v>
      </c>
      <c r="S176" s="77">
        <f t="shared" si="105"/>
        <v>0</v>
      </c>
      <c r="T176" s="109"/>
      <c r="U176" s="109"/>
      <c r="V176" s="109"/>
      <c r="W176" s="3">
        <v>5671490000</v>
      </c>
      <c r="X176" s="3"/>
      <c r="Y176" s="77">
        <f t="shared" si="110"/>
        <v>-5671490000</v>
      </c>
      <c r="Z176" s="3">
        <f t="shared" si="111"/>
        <v>5671.5</v>
      </c>
      <c r="AA176" s="77">
        <f t="shared" si="111"/>
        <v>0</v>
      </c>
      <c r="AB176" s="119">
        <f t="shared" si="93"/>
        <v>-5671.5</v>
      </c>
      <c r="AC176" s="76"/>
      <c r="AD176" s="3">
        <f t="shared" si="114"/>
        <v>0</v>
      </c>
      <c r="AE176" s="109"/>
      <c r="AF176" s="109"/>
      <c r="AG176" s="107"/>
      <c r="AH176" s="107" t="s">
        <v>151</v>
      </c>
      <c r="AI176" s="107" t="s">
        <v>633</v>
      </c>
      <c r="AJ176" s="1" t="s">
        <v>36</v>
      </c>
      <c r="AK176" s="113" t="s">
        <v>970</v>
      </c>
      <c r="AL176" s="106">
        <v>145</v>
      </c>
      <c r="AM176" s="132" t="s">
        <v>590</v>
      </c>
      <c r="AN176" s="129"/>
      <c r="AO176" s="130" t="s">
        <v>595</v>
      </c>
      <c r="AP176" s="180">
        <v>145</v>
      </c>
      <c r="AQ176" s="130" t="s">
        <v>595</v>
      </c>
      <c r="AR176" s="181"/>
      <c r="AS176" s="128" t="s">
        <v>590</v>
      </c>
      <c r="AT176" s="175"/>
      <c r="AU176" s="130" t="s">
        <v>595</v>
      </c>
      <c r="AV176" s="180"/>
      <c r="AW176" s="130" t="s">
        <v>595</v>
      </c>
      <c r="AX176" s="181"/>
      <c r="AY176" s="128" t="s">
        <v>590</v>
      </c>
      <c r="AZ176" s="175"/>
      <c r="BA176" s="130" t="s">
        <v>595</v>
      </c>
      <c r="BB176" s="180"/>
      <c r="BC176" s="130" t="s">
        <v>595</v>
      </c>
      <c r="BD176" s="181"/>
      <c r="BE176" s="131"/>
      <c r="BF176" s="1" t="s">
        <v>83</v>
      </c>
      <c r="BG176" s="4"/>
      <c r="BH176" s="4" t="s">
        <v>18</v>
      </c>
      <c r="BI176" s="114"/>
      <c r="BJ176" s="71"/>
      <c r="BK176" s="31"/>
      <c r="BL176" s="31"/>
      <c r="BM176" s="31"/>
      <c r="BN176" s="115" t="s">
        <v>391</v>
      </c>
      <c r="BO176" s="115" t="s">
        <v>391</v>
      </c>
      <c r="BP176" s="115" t="s">
        <v>391</v>
      </c>
      <c r="BQ176" s="66" t="s">
        <v>576</v>
      </c>
    </row>
    <row r="177" spans="1:245" s="63" customFormat="1" ht="27">
      <c r="A177" s="204">
        <v>146</v>
      </c>
      <c r="B177" s="204">
        <f t="shared" si="108"/>
        <v>151</v>
      </c>
      <c r="C177" s="107" t="s">
        <v>1075</v>
      </c>
      <c r="D177" s="108" t="s">
        <v>103</v>
      </c>
      <c r="E177" s="108" t="s">
        <v>66</v>
      </c>
      <c r="F177" s="2">
        <v>1097054656000</v>
      </c>
      <c r="G177" s="2">
        <v>446162000</v>
      </c>
      <c r="H177" s="2">
        <f t="shared" si="102"/>
        <v>1097500818000</v>
      </c>
      <c r="I177" s="3">
        <f t="shared" si="103"/>
        <v>1097500.8</v>
      </c>
      <c r="J177" s="3"/>
      <c r="K177" s="3"/>
      <c r="L177" s="3"/>
      <c r="M177" s="3"/>
      <c r="N177" s="3"/>
      <c r="O177" s="119">
        <f>H177+SUM(J177:N177)</f>
        <v>1097500818000</v>
      </c>
      <c r="P177" s="3"/>
      <c r="Q177" s="142">
        <f t="shared" si="113"/>
        <v>1097500818000</v>
      </c>
      <c r="R177" s="142">
        <f t="shared" si="105"/>
        <v>1097500.8</v>
      </c>
      <c r="S177" s="77">
        <f t="shared" si="105"/>
        <v>0</v>
      </c>
      <c r="T177" s="109"/>
      <c r="U177" s="109"/>
      <c r="V177" s="109"/>
      <c r="W177" s="3">
        <v>1080672069000</v>
      </c>
      <c r="X177" s="3"/>
      <c r="Y177" s="77">
        <f t="shared" si="110"/>
        <v>-1080672069000</v>
      </c>
      <c r="Z177" s="3">
        <f t="shared" si="111"/>
        <v>1080672.1000000001</v>
      </c>
      <c r="AA177" s="77">
        <f t="shared" si="111"/>
        <v>0</v>
      </c>
      <c r="AB177" s="119">
        <f t="shared" si="93"/>
        <v>-1080672.1000000001</v>
      </c>
      <c r="AC177" s="76"/>
      <c r="AD177" s="3">
        <f t="shared" si="114"/>
        <v>0</v>
      </c>
      <c r="AE177" s="109"/>
      <c r="AF177" s="109"/>
      <c r="AG177" s="107"/>
      <c r="AH177" s="107" t="s">
        <v>151</v>
      </c>
      <c r="AI177" s="107" t="s">
        <v>637</v>
      </c>
      <c r="AJ177" s="1" t="s">
        <v>36</v>
      </c>
      <c r="AK177" s="113" t="s">
        <v>1076</v>
      </c>
      <c r="AL177" s="106">
        <v>146</v>
      </c>
      <c r="AM177" s="132" t="s">
        <v>590</v>
      </c>
      <c r="AN177" s="129"/>
      <c r="AO177" s="130" t="s">
        <v>595</v>
      </c>
      <c r="AP177" s="180">
        <v>146</v>
      </c>
      <c r="AQ177" s="130" t="s">
        <v>595</v>
      </c>
      <c r="AR177" s="181"/>
      <c r="AS177" s="128" t="s">
        <v>590</v>
      </c>
      <c r="AT177" s="175"/>
      <c r="AU177" s="130" t="s">
        <v>595</v>
      </c>
      <c r="AV177" s="180"/>
      <c r="AW177" s="130" t="s">
        <v>595</v>
      </c>
      <c r="AX177" s="181"/>
      <c r="AY177" s="128" t="s">
        <v>590</v>
      </c>
      <c r="AZ177" s="175"/>
      <c r="BA177" s="130" t="s">
        <v>595</v>
      </c>
      <c r="BB177" s="180"/>
      <c r="BC177" s="130" t="s">
        <v>595</v>
      </c>
      <c r="BD177" s="181"/>
      <c r="BE177" s="131"/>
      <c r="BF177" s="1" t="s">
        <v>1326</v>
      </c>
      <c r="BG177" s="4"/>
      <c r="BH177" s="4"/>
      <c r="BI177" s="114"/>
      <c r="BJ177" s="71"/>
      <c r="BK177" s="31"/>
      <c r="BL177" s="31"/>
      <c r="BM177" s="31" t="s">
        <v>921</v>
      </c>
      <c r="BN177" s="115" t="s">
        <v>392</v>
      </c>
      <c r="BO177" s="115" t="s">
        <v>392</v>
      </c>
      <c r="BP177" s="115" t="s">
        <v>392</v>
      </c>
      <c r="BQ177" s="66" t="s">
        <v>577</v>
      </c>
    </row>
    <row r="178" spans="1:245" s="63" customFormat="1" ht="67.5">
      <c r="A178" s="204">
        <v>147</v>
      </c>
      <c r="B178" s="204">
        <f t="shared" si="108"/>
        <v>152</v>
      </c>
      <c r="C178" s="107" t="s">
        <v>144</v>
      </c>
      <c r="D178" s="108" t="s">
        <v>80</v>
      </c>
      <c r="E178" s="108" t="s">
        <v>302</v>
      </c>
      <c r="F178" s="2">
        <v>2985867000</v>
      </c>
      <c r="G178" s="2">
        <v>6781801000</v>
      </c>
      <c r="H178" s="2">
        <f t="shared" si="102"/>
        <v>9767668000</v>
      </c>
      <c r="I178" s="3">
        <f t="shared" si="103"/>
        <v>9767.7000000000007</v>
      </c>
      <c r="J178" s="3"/>
      <c r="K178" s="3"/>
      <c r="L178" s="3"/>
      <c r="M178" s="3"/>
      <c r="N178" s="3">
        <v>-9708728000</v>
      </c>
      <c r="O178" s="119">
        <f t="shared" si="112"/>
        <v>58940000</v>
      </c>
      <c r="P178" s="3"/>
      <c r="Q178" s="142">
        <f t="shared" si="113"/>
        <v>58940000</v>
      </c>
      <c r="R178" s="142">
        <f t="shared" si="105"/>
        <v>58.9</v>
      </c>
      <c r="S178" s="77">
        <f t="shared" si="105"/>
        <v>0</v>
      </c>
      <c r="T178" s="109"/>
      <c r="U178" s="109"/>
      <c r="V178" s="109"/>
      <c r="W178" s="3">
        <v>2798731000</v>
      </c>
      <c r="X178" s="3"/>
      <c r="Y178" s="77">
        <f t="shared" si="110"/>
        <v>-2798731000</v>
      </c>
      <c r="Z178" s="3">
        <f t="shared" si="111"/>
        <v>2798.7</v>
      </c>
      <c r="AA178" s="77">
        <f t="shared" si="111"/>
        <v>0</v>
      </c>
      <c r="AB178" s="119">
        <f t="shared" si="93"/>
        <v>-2798.7</v>
      </c>
      <c r="AC178" s="76"/>
      <c r="AD178" s="3">
        <f>ROUND(AC178/1000000,1)</f>
        <v>0</v>
      </c>
      <c r="AE178" s="109"/>
      <c r="AF178" s="109"/>
      <c r="AG178" s="107"/>
      <c r="AH178" s="107" t="s">
        <v>151</v>
      </c>
      <c r="AI178" s="107" t="s">
        <v>637</v>
      </c>
      <c r="AJ178" s="1" t="s">
        <v>36</v>
      </c>
      <c r="AK178" s="113" t="s">
        <v>1544</v>
      </c>
      <c r="AL178" s="106">
        <v>147</v>
      </c>
      <c r="AM178" s="128" t="s">
        <v>590</v>
      </c>
      <c r="AN178" s="132"/>
      <c r="AO178" s="186" t="s">
        <v>595</v>
      </c>
      <c r="AP178" s="180">
        <v>147</v>
      </c>
      <c r="AQ178" s="186" t="s">
        <v>595</v>
      </c>
      <c r="AR178" s="181"/>
      <c r="AS178" s="128" t="s">
        <v>590</v>
      </c>
      <c r="AT178" s="187"/>
      <c r="AU178" s="186" t="s">
        <v>1077</v>
      </c>
      <c r="AV178" s="180"/>
      <c r="AW178" s="186" t="s">
        <v>595</v>
      </c>
      <c r="AX178" s="181"/>
      <c r="AY178" s="128" t="s">
        <v>590</v>
      </c>
      <c r="AZ178" s="187"/>
      <c r="BA178" s="186" t="s">
        <v>595</v>
      </c>
      <c r="BB178" s="180"/>
      <c r="BC178" s="186" t="s">
        <v>1077</v>
      </c>
      <c r="BD178" s="181"/>
      <c r="BE178" s="188"/>
      <c r="BF178" s="1" t="s">
        <v>1326</v>
      </c>
      <c r="BG178" s="4"/>
      <c r="BH178" s="4" t="s">
        <v>18</v>
      </c>
      <c r="BI178" s="114"/>
      <c r="BJ178" s="31"/>
      <c r="BK178" s="31"/>
      <c r="BL178" s="31" t="s">
        <v>1542</v>
      </c>
      <c r="BM178" s="31"/>
      <c r="BN178" s="115" t="s">
        <v>391</v>
      </c>
      <c r="BO178" s="115" t="s">
        <v>391</v>
      </c>
      <c r="BP178" s="115" t="s">
        <v>1157</v>
      </c>
      <c r="BQ178" s="66" t="s">
        <v>577</v>
      </c>
    </row>
    <row r="179" spans="1:245" s="63" customFormat="1" ht="27">
      <c r="A179" s="204">
        <v>148</v>
      </c>
      <c r="B179" s="204">
        <f t="shared" si="108"/>
        <v>153</v>
      </c>
      <c r="C179" s="107" t="s">
        <v>735</v>
      </c>
      <c r="D179" s="108" t="s">
        <v>71</v>
      </c>
      <c r="E179" s="108" t="s">
        <v>149</v>
      </c>
      <c r="F179" s="2">
        <v>10592549000</v>
      </c>
      <c r="G179" s="2">
        <v>0</v>
      </c>
      <c r="H179" s="2">
        <f t="shared" si="102"/>
        <v>10592549000</v>
      </c>
      <c r="I179" s="3">
        <f t="shared" si="103"/>
        <v>10592.5</v>
      </c>
      <c r="J179" s="3"/>
      <c r="K179" s="3"/>
      <c r="L179" s="3"/>
      <c r="M179" s="3"/>
      <c r="N179" s="3"/>
      <c r="O179" s="119">
        <f>H179+SUM(J179:N179)</f>
        <v>10592549000</v>
      </c>
      <c r="P179" s="3"/>
      <c r="Q179" s="142">
        <f t="shared" si="113"/>
        <v>10592549000</v>
      </c>
      <c r="R179" s="142">
        <f t="shared" si="105"/>
        <v>10592.5</v>
      </c>
      <c r="S179" s="77">
        <f t="shared" si="105"/>
        <v>0</v>
      </c>
      <c r="T179" s="109"/>
      <c r="U179" s="109"/>
      <c r="V179" s="109"/>
      <c r="W179" s="3">
        <v>10170310000</v>
      </c>
      <c r="X179" s="3"/>
      <c r="Y179" s="77">
        <f t="shared" si="110"/>
        <v>-10170310000</v>
      </c>
      <c r="Z179" s="3">
        <f t="shared" si="111"/>
        <v>10170.299999999999</v>
      </c>
      <c r="AA179" s="77">
        <f t="shared" si="111"/>
        <v>0</v>
      </c>
      <c r="AB179" s="119">
        <f t="shared" si="93"/>
        <v>-10170.299999999999</v>
      </c>
      <c r="AC179" s="76"/>
      <c r="AD179" s="3">
        <f>ROUND(AC179/1000000,1)</f>
        <v>0</v>
      </c>
      <c r="AE179" s="109"/>
      <c r="AF179" s="109"/>
      <c r="AG179" s="107"/>
      <c r="AH179" s="107" t="s">
        <v>152</v>
      </c>
      <c r="AI179" s="107" t="s">
        <v>648</v>
      </c>
      <c r="AJ179" s="1" t="s">
        <v>36</v>
      </c>
      <c r="AK179" s="113" t="s">
        <v>967</v>
      </c>
      <c r="AL179" s="106">
        <v>148</v>
      </c>
      <c r="AM179" s="132" t="s">
        <v>590</v>
      </c>
      <c r="AN179" s="129"/>
      <c r="AO179" s="130" t="s">
        <v>595</v>
      </c>
      <c r="AP179" s="180">
        <v>148</v>
      </c>
      <c r="AQ179" s="130" t="s">
        <v>589</v>
      </c>
      <c r="AR179" s="181"/>
      <c r="AS179" s="128" t="s">
        <v>590</v>
      </c>
      <c r="AT179" s="175"/>
      <c r="AU179" s="130" t="s">
        <v>595</v>
      </c>
      <c r="AV179" s="180"/>
      <c r="AW179" s="130" t="s">
        <v>589</v>
      </c>
      <c r="AX179" s="181"/>
      <c r="AY179" s="128" t="s">
        <v>590</v>
      </c>
      <c r="AZ179" s="175"/>
      <c r="BA179" s="130" t="s">
        <v>595</v>
      </c>
      <c r="BB179" s="180"/>
      <c r="BC179" s="130" t="s">
        <v>595</v>
      </c>
      <c r="BD179" s="181"/>
      <c r="BE179" s="131"/>
      <c r="BF179" s="1" t="s">
        <v>84</v>
      </c>
      <c r="BG179" s="4"/>
      <c r="BH179" s="4" t="s">
        <v>18</v>
      </c>
      <c r="BI179" s="114"/>
      <c r="BJ179" s="71"/>
      <c r="BK179" s="31"/>
      <c r="BL179" s="31"/>
      <c r="BM179" s="31"/>
      <c r="BN179" s="115" t="s">
        <v>387</v>
      </c>
      <c r="BO179" s="115" t="s">
        <v>387</v>
      </c>
      <c r="BP179" s="115" t="s">
        <v>387</v>
      </c>
    </row>
    <row r="180" spans="1:245" s="63" customFormat="1" ht="27">
      <c r="A180" s="204">
        <v>149</v>
      </c>
      <c r="B180" s="204">
        <f t="shared" si="108"/>
        <v>154</v>
      </c>
      <c r="C180" s="107" t="s">
        <v>145</v>
      </c>
      <c r="D180" s="108" t="s">
        <v>103</v>
      </c>
      <c r="E180" s="108" t="s">
        <v>66</v>
      </c>
      <c r="F180" s="2">
        <v>7540526000</v>
      </c>
      <c r="G180" s="2">
        <v>4984000000</v>
      </c>
      <c r="H180" s="2">
        <f t="shared" si="102"/>
        <v>12524526000</v>
      </c>
      <c r="I180" s="3">
        <f t="shared" si="103"/>
        <v>12524.5</v>
      </c>
      <c r="J180" s="3">
        <v>337295030</v>
      </c>
      <c r="K180" s="3"/>
      <c r="L180" s="3"/>
      <c r="M180" s="3"/>
      <c r="N180" s="3"/>
      <c r="O180" s="119">
        <f>H180+SUM(J180:N180)</f>
        <v>12861821030</v>
      </c>
      <c r="P180" s="3"/>
      <c r="Q180" s="142">
        <f t="shared" si="113"/>
        <v>12861821030</v>
      </c>
      <c r="R180" s="142">
        <f t="shared" si="105"/>
        <v>12861.8</v>
      </c>
      <c r="S180" s="77">
        <f t="shared" si="105"/>
        <v>0</v>
      </c>
      <c r="T180" s="109"/>
      <c r="U180" s="109"/>
      <c r="V180" s="109"/>
      <c r="W180" s="3">
        <v>2808081000</v>
      </c>
      <c r="X180" s="3"/>
      <c r="Y180" s="77">
        <f t="shared" si="110"/>
        <v>-2808081000</v>
      </c>
      <c r="Z180" s="3">
        <f t="shared" si="111"/>
        <v>2808.1</v>
      </c>
      <c r="AA180" s="77">
        <f t="shared" si="111"/>
        <v>0</v>
      </c>
      <c r="AB180" s="119">
        <f t="shared" si="93"/>
        <v>-2808.1</v>
      </c>
      <c r="AC180" s="76"/>
      <c r="AD180" s="3">
        <f>ROUND(AC180/1000000,1)</f>
        <v>0</v>
      </c>
      <c r="AE180" s="109"/>
      <c r="AF180" s="109"/>
      <c r="AG180" s="107"/>
      <c r="AH180" s="107" t="s">
        <v>152</v>
      </c>
      <c r="AI180" s="107" t="s">
        <v>648</v>
      </c>
      <c r="AJ180" s="1" t="s">
        <v>36</v>
      </c>
      <c r="AK180" s="113" t="s">
        <v>1420</v>
      </c>
      <c r="AL180" s="106">
        <v>149</v>
      </c>
      <c r="AM180" s="132" t="s">
        <v>590</v>
      </c>
      <c r="AN180" s="129"/>
      <c r="AO180" s="130" t="s">
        <v>595</v>
      </c>
      <c r="AP180" s="180">
        <v>149</v>
      </c>
      <c r="AQ180" s="130" t="s">
        <v>589</v>
      </c>
      <c r="AR180" s="181"/>
      <c r="AS180" s="128" t="s">
        <v>590</v>
      </c>
      <c r="AT180" s="175"/>
      <c r="AU180" s="130" t="s">
        <v>595</v>
      </c>
      <c r="AV180" s="180"/>
      <c r="AW180" s="130" t="s">
        <v>589</v>
      </c>
      <c r="AX180" s="181"/>
      <c r="AY180" s="128" t="s">
        <v>590</v>
      </c>
      <c r="AZ180" s="175"/>
      <c r="BA180" s="130" t="s">
        <v>595</v>
      </c>
      <c r="BB180" s="180"/>
      <c r="BC180" s="130" t="s">
        <v>595</v>
      </c>
      <c r="BD180" s="181"/>
      <c r="BE180" s="131"/>
      <c r="BF180" s="1" t="s">
        <v>83</v>
      </c>
      <c r="BG180" s="4"/>
      <c r="BH180" s="4" t="s">
        <v>18</v>
      </c>
      <c r="BI180" s="114"/>
      <c r="BJ180" s="71"/>
      <c r="BK180" s="31"/>
      <c r="BL180" s="31"/>
      <c r="BM180" s="31"/>
      <c r="BN180" s="115" t="s">
        <v>391</v>
      </c>
      <c r="BO180" s="115" t="s">
        <v>391</v>
      </c>
      <c r="BP180" s="115" t="s">
        <v>391</v>
      </c>
    </row>
    <row r="181" spans="1:245" s="172" customFormat="1" ht="33.75" hidden="1">
      <c r="A181" s="205">
        <v>150</v>
      </c>
      <c r="B181" s="204">
        <f t="shared" si="108"/>
        <v>155</v>
      </c>
      <c r="C181" s="107" t="s">
        <v>1055</v>
      </c>
      <c r="D181" s="108" t="s">
        <v>872</v>
      </c>
      <c r="E181" s="108" t="s">
        <v>302</v>
      </c>
      <c r="F181" s="185">
        <v>33000000</v>
      </c>
      <c r="G181" s="185">
        <v>0</v>
      </c>
      <c r="H181" s="2">
        <f t="shared" si="102"/>
        <v>33000000</v>
      </c>
      <c r="I181" s="3">
        <f t="shared" si="103"/>
        <v>33</v>
      </c>
      <c r="J181" s="3">
        <v>0</v>
      </c>
      <c r="K181" s="3">
        <v>0</v>
      </c>
      <c r="L181" s="3">
        <v>0</v>
      </c>
      <c r="M181" s="3">
        <v>0</v>
      </c>
      <c r="N181" s="3">
        <v>0</v>
      </c>
      <c r="O181" s="119">
        <f>H181+SUM(J181:N181)</f>
        <v>33000000</v>
      </c>
      <c r="P181" s="3"/>
      <c r="Q181" s="142">
        <f t="shared" si="113"/>
        <v>33000000</v>
      </c>
      <c r="R181" s="142">
        <f t="shared" si="105"/>
        <v>33</v>
      </c>
      <c r="S181" s="77">
        <f t="shared" si="105"/>
        <v>0</v>
      </c>
      <c r="T181" s="109"/>
      <c r="U181" s="109"/>
      <c r="V181" s="109"/>
      <c r="W181" s="3">
        <v>55000000</v>
      </c>
      <c r="X181" s="3"/>
      <c r="Y181" s="77">
        <f t="shared" si="110"/>
        <v>-55000000</v>
      </c>
      <c r="Z181" s="3">
        <f t="shared" si="111"/>
        <v>55</v>
      </c>
      <c r="AA181" s="77">
        <f t="shared" si="111"/>
        <v>0</v>
      </c>
      <c r="AB181" s="119">
        <f t="shared" si="93"/>
        <v>-55</v>
      </c>
      <c r="AC181" s="76"/>
      <c r="AD181" s="3">
        <f>ROUND(AC181/1000000,1)</f>
        <v>0</v>
      </c>
      <c r="AE181" s="109"/>
      <c r="AF181" s="109"/>
      <c r="AG181" s="189"/>
      <c r="AH181" s="189" t="s">
        <v>939</v>
      </c>
      <c r="AI181" s="189" t="s">
        <v>939</v>
      </c>
      <c r="AJ181" s="190" t="s">
        <v>1</v>
      </c>
      <c r="AK181" s="113" t="s">
        <v>1428</v>
      </c>
      <c r="AL181" s="106">
        <v>150</v>
      </c>
      <c r="AM181" s="132" t="s">
        <v>590</v>
      </c>
      <c r="AN181" s="129"/>
      <c r="AO181" s="130" t="s">
        <v>339</v>
      </c>
      <c r="AP181" s="180">
        <v>150</v>
      </c>
      <c r="AQ181" s="130" t="s">
        <v>339</v>
      </c>
      <c r="AR181" s="181"/>
      <c r="AS181" s="128" t="s">
        <v>590</v>
      </c>
      <c r="AT181" s="175"/>
      <c r="AU181" s="130" t="s">
        <v>339</v>
      </c>
      <c r="AV181" s="180"/>
      <c r="AW181" s="130" t="s">
        <v>339</v>
      </c>
      <c r="AX181" s="181"/>
      <c r="AY181" s="128" t="s">
        <v>590</v>
      </c>
      <c r="AZ181" s="175"/>
      <c r="BA181" s="130" t="s">
        <v>339</v>
      </c>
      <c r="BB181" s="180"/>
      <c r="BC181" s="130" t="s">
        <v>339</v>
      </c>
      <c r="BD181" s="181"/>
      <c r="BE181" s="131"/>
      <c r="BF181" s="1" t="s">
        <v>1326</v>
      </c>
      <c r="BG181" s="4"/>
      <c r="BH181" s="4"/>
      <c r="BI181" s="114"/>
      <c r="BJ181" s="31"/>
      <c r="BK181" s="31"/>
      <c r="BL181" s="31"/>
      <c r="BM181" s="31"/>
      <c r="BN181" s="115"/>
      <c r="BO181" s="115"/>
      <c r="BP181" s="115"/>
    </row>
    <row r="182" spans="1:245" s="314" customFormat="1" hidden="1">
      <c r="A182" s="315"/>
      <c r="B182" s="315"/>
      <c r="C182" s="316" t="s">
        <v>153</v>
      </c>
      <c r="D182" s="317"/>
      <c r="E182" s="317"/>
      <c r="F182" s="318"/>
      <c r="G182" s="318"/>
      <c r="H182" s="318"/>
      <c r="I182" s="319"/>
      <c r="J182" s="319"/>
      <c r="K182" s="319"/>
      <c r="L182" s="319"/>
      <c r="M182" s="319"/>
      <c r="N182" s="319"/>
      <c r="O182" s="319"/>
      <c r="P182" s="321"/>
      <c r="Q182" s="321"/>
      <c r="R182" s="321"/>
      <c r="S182" s="319"/>
      <c r="T182" s="319"/>
      <c r="U182" s="322"/>
      <c r="V182" s="323"/>
      <c r="W182" s="319"/>
      <c r="X182" s="321"/>
      <c r="Y182" s="319"/>
      <c r="Z182" s="320"/>
      <c r="AA182" s="319"/>
      <c r="AB182" s="324"/>
      <c r="AC182" s="319"/>
      <c r="AD182" s="319"/>
      <c r="AE182" s="317"/>
      <c r="AF182" s="325"/>
      <c r="AG182" s="325"/>
      <c r="AH182" s="325"/>
      <c r="AI182" s="325"/>
      <c r="AJ182" s="326"/>
      <c r="AK182" s="327"/>
      <c r="AL182" s="335"/>
      <c r="AM182" s="328"/>
      <c r="AN182" s="328"/>
      <c r="AO182" s="328"/>
      <c r="AP182" s="329" t="s">
        <v>1331</v>
      </c>
      <c r="AQ182" s="328"/>
      <c r="AR182" s="328"/>
      <c r="AS182" s="328"/>
      <c r="AT182" s="330"/>
      <c r="AU182" s="328"/>
      <c r="AV182" s="330"/>
      <c r="AW182" s="328"/>
      <c r="AX182" s="328"/>
      <c r="AY182" s="328"/>
      <c r="AZ182" s="330"/>
      <c r="BA182" s="328"/>
      <c r="BB182" s="330"/>
      <c r="BC182" s="328"/>
      <c r="BD182" s="328"/>
      <c r="BE182" s="328"/>
      <c r="BF182" s="331"/>
      <c r="BG182" s="332"/>
      <c r="BH182" s="332"/>
      <c r="BI182" s="333"/>
      <c r="BJ182" s="309"/>
      <c r="BK182" s="310"/>
      <c r="BL182" s="310"/>
      <c r="BM182" s="310"/>
      <c r="BN182" s="311" t="s">
        <v>401</v>
      </c>
      <c r="BO182" s="311" t="s">
        <v>401</v>
      </c>
      <c r="BP182" s="311" t="s">
        <v>401</v>
      </c>
      <c r="BQ182" s="313"/>
      <c r="BR182" s="313"/>
      <c r="BS182" s="313"/>
    </row>
    <row r="183" spans="1:245" ht="27" hidden="1">
      <c r="A183" s="263" t="s">
        <v>257</v>
      </c>
      <c r="B183" s="263" t="s">
        <v>257</v>
      </c>
      <c r="C183" s="107" t="s">
        <v>1223</v>
      </c>
      <c r="D183" s="108"/>
      <c r="E183" s="108"/>
      <c r="F183" s="2"/>
      <c r="G183" s="2">
        <v>0</v>
      </c>
      <c r="H183" s="2">
        <f>F183+G183</f>
        <v>0</v>
      </c>
      <c r="I183" s="3">
        <f>ROUND(H183/1000000,1)</f>
        <v>0</v>
      </c>
      <c r="J183" s="3"/>
      <c r="K183" s="3"/>
      <c r="L183" s="3"/>
      <c r="M183" s="3"/>
      <c r="N183" s="3"/>
      <c r="O183" s="3">
        <f>H183+SUM(J183:N183)</f>
        <v>0</v>
      </c>
      <c r="P183" s="3"/>
      <c r="Q183" s="142">
        <f t="shared" si="113"/>
        <v>0</v>
      </c>
      <c r="R183" s="142">
        <f t="shared" ref="R183:S190" si="115">ROUND(O183/1000000,1)</f>
        <v>0</v>
      </c>
      <c r="S183" s="77">
        <f t="shared" si="115"/>
        <v>0</v>
      </c>
      <c r="T183" s="109"/>
      <c r="U183" s="110"/>
      <c r="V183" s="111"/>
      <c r="W183" s="3">
        <v>0</v>
      </c>
      <c r="X183" s="3"/>
      <c r="Y183" s="77">
        <f>X183-W183</f>
        <v>0</v>
      </c>
      <c r="Z183" s="3">
        <f t="shared" ref="Z183:AA186" si="116">ROUND(W183/1000000,1)</f>
        <v>0</v>
      </c>
      <c r="AA183" s="77">
        <f t="shared" si="116"/>
        <v>0</v>
      </c>
      <c r="AB183" s="119">
        <f t="shared" si="93"/>
        <v>0</v>
      </c>
      <c r="AC183" s="3"/>
      <c r="AD183" s="3">
        <f>ROUND(AC183/1000000,1)</f>
        <v>0</v>
      </c>
      <c r="AE183" s="108"/>
      <c r="AF183" s="112"/>
      <c r="AG183" s="107"/>
      <c r="AH183" s="107" t="s">
        <v>840</v>
      </c>
      <c r="AI183" s="107" t="s">
        <v>1029</v>
      </c>
      <c r="AJ183" s="1" t="s">
        <v>1</v>
      </c>
      <c r="AK183" s="113"/>
      <c r="AL183" s="123" t="s">
        <v>257</v>
      </c>
      <c r="AM183" s="132" t="s">
        <v>590</v>
      </c>
      <c r="AN183" s="129"/>
      <c r="AO183" s="130" t="s">
        <v>339</v>
      </c>
      <c r="AP183" s="180"/>
      <c r="AQ183" s="130" t="s">
        <v>339</v>
      </c>
      <c r="AR183" s="181"/>
      <c r="AS183" s="128" t="s">
        <v>590</v>
      </c>
      <c r="AT183" s="175"/>
      <c r="AU183" s="130" t="s">
        <v>339</v>
      </c>
      <c r="AV183" s="180"/>
      <c r="AW183" s="130" t="s">
        <v>339</v>
      </c>
      <c r="AX183" s="181"/>
      <c r="AY183" s="128" t="s">
        <v>590</v>
      </c>
      <c r="AZ183" s="175"/>
      <c r="BA183" s="130" t="s">
        <v>339</v>
      </c>
      <c r="BB183" s="180"/>
      <c r="BC183" s="130" t="s">
        <v>339</v>
      </c>
      <c r="BD183" s="181"/>
      <c r="BE183" s="131"/>
      <c r="BF183" s="1"/>
      <c r="BG183" s="4"/>
      <c r="BH183" s="4"/>
      <c r="BI183" s="114"/>
      <c r="BJ183" s="71"/>
      <c r="BK183" s="31"/>
      <c r="BL183" s="31"/>
      <c r="BM183" s="31"/>
      <c r="BN183" s="115" t="s">
        <v>517</v>
      </c>
      <c r="BO183" s="115" t="s">
        <v>517</v>
      </c>
      <c r="BP183" s="115" t="s">
        <v>517</v>
      </c>
      <c r="BQ183" s="63"/>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c r="CN183" s="60"/>
      <c r="CO183" s="60"/>
      <c r="CP183" s="60"/>
      <c r="CQ183" s="60"/>
      <c r="CR183" s="60"/>
      <c r="CS183" s="60"/>
      <c r="CT183" s="60"/>
      <c r="CU183" s="60"/>
      <c r="CV183" s="60"/>
      <c r="CW183" s="60"/>
      <c r="CX183" s="60"/>
      <c r="CY183" s="60"/>
      <c r="CZ183" s="60"/>
      <c r="DA183" s="60"/>
      <c r="DB183" s="60"/>
      <c r="DC183" s="60"/>
      <c r="DD183" s="60"/>
      <c r="DE183" s="60"/>
      <c r="DF183" s="60"/>
      <c r="DG183" s="60"/>
      <c r="DH183" s="60"/>
      <c r="DI183" s="60"/>
      <c r="DJ183" s="60"/>
      <c r="DK183" s="60"/>
      <c r="DL183" s="60"/>
      <c r="DM183" s="60"/>
      <c r="DN183" s="60"/>
      <c r="DO183" s="60"/>
      <c r="DP183" s="60"/>
      <c r="DQ183" s="60"/>
      <c r="DR183" s="60"/>
      <c r="DS183" s="60"/>
      <c r="DT183" s="60"/>
      <c r="DU183" s="60"/>
      <c r="DV183" s="60"/>
      <c r="DW183" s="60"/>
      <c r="DX183" s="60"/>
      <c r="DY183" s="60"/>
      <c r="DZ183" s="60"/>
      <c r="EA183" s="60"/>
      <c r="EB183" s="60"/>
      <c r="EC183" s="60"/>
      <c r="ED183" s="60"/>
      <c r="EE183" s="60"/>
      <c r="EF183" s="60"/>
      <c r="EG183" s="60"/>
      <c r="EH183" s="60"/>
      <c r="EI183" s="60"/>
      <c r="EJ183" s="60"/>
      <c r="EK183" s="60"/>
      <c r="EL183" s="60"/>
      <c r="EM183" s="60"/>
      <c r="EN183" s="60"/>
      <c r="EO183" s="60"/>
      <c r="EP183" s="60"/>
      <c r="EQ183" s="60"/>
      <c r="ER183" s="60"/>
      <c r="ES183" s="60"/>
      <c r="ET183" s="60"/>
      <c r="EU183" s="60"/>
      <c r="EV183" s="60"/>
      <c r="EW183" s="60"/>
      <c r="EX183" s="60"/>
      <c r="EY183" s="60"/>
      <c r="EZ183" s="60"/>
      <c r="FA183" s="60"/>
      <c r="FB183" s="60"/>
      <c r="FC183" s="60"/>
      <c r="FD183" s="60"/>
      <c r="FE183" s="60"/>
      <c r="FF183" s="60"/>
      <c r="FG183" s="60"/>
      <c r="FH183" s="60"/>
      <c r="FI183" s="60"/>
      <c r="FJ183" s="60"/>
      <c r="FK183" s="60"/>
      <c r="FL183" s="60"/>
      <c r="FM183" s="60"/>
      <c r="FN183" s="60"/>
      <c r="FO183" s="60"/>
      <c r="FP183" s="60"/>
      <c r="FQ183" s="60"/>
      <c r="FR183" s="60"/>
      <c r="FS183" s="60"/>
      <c r="FT183" s="60"/>
      <c r="FU183" s="60"/>
      <c r="FV183" s="60"/>
      <c r="FW183" s="60"/>
      <c r="FX183" s="60"/>
      <c r="FY183" s="60"/>
      <c r="FZ183" s="60"/>
      <c r="GA183" s="60"/>
      <c r="GB183" s="60"/>
      <c r="GC183" s="60"/>
      <c r="GD183" s="60"/>
      <c r="GE183" s="60"/>
      <c r="GF183" s="60"/>
      <c r="GG183" s="60"/>
      <c r="GH183" s="60"/>
      <c r="GI183" s="60"/>
      <c r="GJ183" s="60"/>
      <c r="GK183" s="60"/>
      <c r="GL183" s="60"/>
      <c r="GM183" s="60"/>
      <c r="GN183" s="60"/>
      <c r="GO183" s="60"/>
      <c r="GP183" s="60"/>
      <c r="GQ183" s="60"/>
      <c r="GR183" s="60"/>
      <c r="GS183" s="60"/>
      <c r="GT183" s="60"/>
      <c r="GU183" s="60"/>
      <c r="GV183" s="60"/>
      <c r="GW183" s="60"/>
      <c r="GX183" s="60"/>
      <c r="GY183" s="60"/>
      <c r="GZ183" s="60"/>
      <c r="HA183" s="60"/>
      <c r="HB183" s="60"/>
      <c r="HC183" s="60"/>
      <c r="HD183" s="60"/>
      <c r="HE183" s="60"/>
      <c r="HF183" s="60"/>
      <c r="HG183" s="60"/>
      <c r="HH183" s="60"/>
      <c r="HI183" s="60"/>
      <c r="HJ183" s="60"/>
      <c r="HK183" s="60"/>
      <c r="HL183" s="60"/>
      <c r="HM183" s="60"/>
      <c r="HN183" s="60"/>
      <c r="HO183" s="60"/>
      <c r="HP183" s="60"/>
      <c r="HQ183" s="60"/>
      <c r="HR183" s="60"/>
      <c r="HS183" s="60"/>
      <c r="HT183" s="60"/>
      <c r="HU183" s="60"/>
      <c r="HV183" s="60"/>
      <c r="HW183" s="60"/>
      <c r="HX183" s="60"/>
      <c r="HY183" s="60"/>
      <c r="HZ183" s="60"/>
      <c r="IA183" s="60"/>
      <c r="IB183" s="60"/>
      <c r="IC183" s="60"/>
      <c r="ID183" s="60"/>
      <c r="IE183" s="60"/>
      <c r="IF183" s="60"/>
      <c r="IG183" s="60"/>
      <c r="IH183" s="60"/>
      <c r="II183" s="60"/>
      <c r="IJ183" s="60"/>
      <c r="IK183" s="60"/>
    </row>
    <row r="184" spans="1:245" s="63" customFormat="1" ht="43.5" hidden="1" customHeight="1">
      <c r="A184" s="204" t="s">
        <v>1450</v>
      </c>
      <c r="B184" s="263" t="s">
        <v>257</v>
      </c>
      <c r="C184" s="107" t="s">
        <v>1570</v>
      </c>
      <c r="D184" s="108"/>
      <c r="E184" s="108"/>
      <c r="F184" s="2"/>
      <c r="G184" s="2">
        <v>0</v>
      </c>
      <c r="H184" s="2">
        <f>F184+G184</f>
        <v>0</v>
      </c>
      <c r="I184" s="3">
        <f>ROUND(H184/1000000,1)</f>
        <v>0</v>
      </c>
      <c r="J184" s="3"/>
      <c r="K184" s="3"/>
      <c r="L184" s="3"/>
      <c r="M184" s="3"/>
      <c r="N184" s="3"/>
      <c r="O184" s="119">
        <f>H184+SUM(J184:N184)</f>
        <v>0</v>
      </c>
      <c r="P184" s="3"/>
      <c r="Q184" s="142">
        <f t="shared" si="113"/>
        <v>0</v>
      </c>
      <c r="R184" s="142">
        <f t="shared" si="115"/>
        <v>0</v>
      </c>
      <c r="S184" s="77">
        <f t="shared" si="115"/>
        <v>0</v>
      </c>
      <c r="T184" s="109"/>
      <c r="U184" s="109"/>
      <c r="V184" s="109"/>
      <c r="W184" s="3">
        <v>0</v>
      </c>
      <c r="X184" s="3"/>
      <c r="Y184" s="77">
        <f>X184-W184</f>
        <v>0</v>
      </c>
      <c r="Z184" s="3">
        <f t="shared" si="116"/>
        <v>0</v>
      </c>
      <c r="AA184" s="77">
        <f t="shared" si="116"/>
        <v>0</v>
      </c>
      <c r="AB184" s="119">
        <f t="shared" si="93"/>
        <v>0</v>
      </c>
      <c r="AC184" s="76"/>
      <c r="AD184" s="3">
        <f>ROUND(AC184/1000000,1)</f>
        <v>0</v>
      </c>
      <c r="AE184" s="109"/>
      <c r="AF184" s="109"/>
      <c r="AG184" s="107"/>
      <c r="AH184" s="107" t="s">
        <v>151</v>
      </c>
      <c r="AI184" s="107" t="s">
        <v>923</v>
      </c>
      <c r="AJ184" s="1" t="s">
        <v>36</v>
      </c>
      <c r="AK184" s="113"/>
      <c r="AL184" s="106" t="s">
        <v>1450</v>
      </c>
      <c r="AM184" s="132" t="s">
        <v>590</v>
      </c>
      <c r="AN184" s="129"/>
      <c r="AO184" s="130" t="s">
        <v>339</v>
      </c>
      <c r="AP184" s="180"/>
      <c r="AQ184" s="130" t="s">
        <v>339</v>
      </c>
      <c r="AR184" s="181"/>
      <c r="AS184" s="128" t="s">
        <v>590</v>
      </c>
      <c r="AT184" s="175"/>
      <c r="AU184" s="130" t="s">
        <v>339</v>
      </c>
      <c r="AV184" s="180"/>
      <c r="AW184" s="130" t="s">
        <v>339</v>
      </c>
      <c r="AX184" s="181"/>
      <c r="AY184" s="128" t="s">
        <v>590</v>
      </c>
      <c r="AZ184" s="175"/>
      <c r="BA184" s="130" t="s">
        <v>339</v>
      </c>
      <c r="BB184" s="180"/>
      <c r="BC184" s="130" t="s">
        <v>339</v>
      </c>
      <c r="BD184" s="181"/>
      <c r="BE184" s="131"/>
      <c r="BF184" s="1"/>
      <c r="BG184" s="4"/>
      <c r="BH184" s="4"/>
      <c r="BI184" s="114"/>
      <c r="BJ184" s="31"/>
      <c r="BK184" s="31"/>
      <c r="BL184" s="31" t="s">
        <v>1457</v>
      </c>
      <c r="BM184" s="31"/>
      <c r="BN184" s="115"/>
      <c r="BO184" s="115"/>
      <c r="BP184" s="115"/>
      <c r="BQ184" s="66"/>
    </row>
    <row r="185" spans="1:245" ht="27" hidden="1">
      <c r="A185" s="263" t="s">
        <v>257</v>
      </c>
      <c r="B185" s="263" t="s">
        <v>257</v>
      </c>
      <c r="C185" s="107" t="s">
        <v>1558</v>
      </c>
      <c r="D185" s="108"/>
      <c r="E185" s="108"/>
      <c r="F185" s="2"/>
      <c r="G185" s="2">
        <v>0</v>
      </c>
      <c r="H185" s="2">
        <f>F185+G185</f>
        <v>0</v>
      </c>
      <c r="I185" s="3">
        <f>ROUND(H185/1000000,1)</f>
        <v>0</v>
      </c>
      <c r="J185" s="3"/>
      <c r="K185" s="3"/>
      <c r="L185" s="3"/>
      <c r="M185" s="3"/>
      <c r="N185" s="3"/>
      <c r="O185" s="3">
        <f>H185+SUM(J185:N185)</f>
        <v>0</v>
      </c>
      <c r="P185" s="3"/>
      <c r="Q185" s="142">
        <f t="shared" si="113"/>
        <v>0</v>
      </c>
      <c r="R185" s="142">
        <f t="shared" si="115"/>
        <v>0</v>
      </c>
      <c r="S185" s="77">
        <f t="shared" si="115"/>
        <v>0</v>
      </c>
      <c r="T185" s="109"/>
      <c r="U185" s="110"/>
      <c r="V185" s="111"/>
      <c r="W185" s="3">
        <v>0</v>
      </c>
      <c r="X185" s="3"/>
      <c r="Y185" s="77">
        <f>X185-W185</f>
        <v>0</v>
      </c>
      <c r="Z185" s="3">
        <f t="shared" si="116"/>
        <v>0</v>
      </c>
      <c r="AA185" s="77">
        <f t="shared" si="116"/>
        <v>0</v>
      </c>
      <c r="AB185" s="119">
        <f t="shared" si="93"/>
        <v>0</v>
      </c>
      <c r="AC185" s="3"/>
      <c r="AD185" s="3">
        <f>ROUND(AC185/1000000,1)</f>
        <v>0</v>
      </c>
      <c r="AE185" s="108"/>
      <c r="AF185" s="112"/>
      <c r="AG185" s="107"/>
      <c r="AH185" s="107" t="s">
        <v>324</v>
      </c>
      <c r="AI185" s="107" t="s">
        <v>923</v>
      </c>
      <c r="AJ185" s="1" t="s">
        <v>1</v>
      </c>
      <c r="AK185" s="113"/>
      <c r="AL185" s="123" t="s">
        <v>257</v>
      </c>
      <c r="AM185" s="128" t="s">
        <v>590</v>
      </c>
      <c r="AN185" s="129"/>
      <c r="AO185" s="130" t="s">
        <v>339</v>
      </c>
      <c r="AP185" s="180"/>
      <c r="AQ185" s="130" t="s">
        <v>339</v>
      </c>
      <c r="AR185" s="181"/>
      <c r="AS185" s="128" t="s">
        <v>590</v>
      </c>
      <c r="AT185" s="175"/>
      <c r="AU185" s="130" t="s">
        <v>339</v>
      </c>
      <c r="AV185" s="180"/>
      <c r="AW185" s="130" t="s">
        <v>339</v>
      </c>
      <c r="AX185" s="181"/>
      <c r="AY185" s="128" t="s">
        <v>590</v>
      </c>
      <c r="AZ185" s="175"/>
      <c r="BA185" s="130" t="s">
        <v>339</v>
      </c>
      <c r="BB185" s="180"/>
      <c r="BC185" s="130" t="s">
        <v>339</v>
      </c>
      <c r="BD185" s="181"/>
      <c r="BE185" s="131"/>
      <c r="BF185" s="1"/>
      <c r="BG185" s="4"/>
      <c r="BH185" s="4"/>
      <c r="BI185" s="114"/>
      <c r="BJ185" s="71"/>
      <c r="BK185" s="31"/>
      <c r="BL185" s="31"/>
      <c r="BM185" s="31"/>
      <c r="BN185" s="115" t="s">
        <v>517</v>
      </c>
      <c r="BO185" s="115" t="s">
        <v>517</v>
      </c>
      <c r="BP185" s="115" t="s">
        <v>517</v>
      </c>
      <c r="BQ185" s="66" t="s">
        <v>578</v>
      </c>
      <c r="BR185" s="60"/>
      <c r="BS185" s="60"/>
      <c r="BT185" s="60"/>
      <c r="BU185" s="60"/>
      <c r="BV185" s="60"/>
      <c r="BW185" s="60"/>
      <c r="BX185" s="60"/>
      <c r="BY185" s="60"/>
      <c r="BZ185" s="60"/>
      <c r="CA185" s="60"/>
      <c r="CB185" s="60"/>
      <c r="CC185" s="60"/>
      <c r="CD185" s="60"/>
      <c r="CE185" s="60"/>
      <c r="CF185" s="60"/>
      <c r="CG185" s="60"/>
      <c r="CH185" s="60"/>
      <c r="CI185" s="60"/>
      <c r="CJ185" s="60"/>
      <c r="CK185" s="60"/>
      <c r="CL185" s="60"/>
      <c r="CM185" s="60"/>
      <c r="CN185" s="60"/>
      <c r="CO185" s="60"/>
      <c r="CP185" s="60"/>
      <c r="CQ185" s="60"/>
      <c r="CR185" s="60"/>
      <c r="CS185" s="60"/>
      <c r="CT185" s="60"/>
      <c r="CU185" s="60"/>
      <c r="CV185" s="60"/>
      <c r="CW185" s="60"/>
      <c r="CX185" s="60"/>
      <c r="CY185" s="60"/>
      <c r="CZ185" s="60"/>
      <c r="DA185" s="60"/>
      <c r="DB185" s="60"/>
      <c r="DC185" s="60"/>
      <c r="DD185" s="60"/>
      <c r="DE185" s="60"/>
      <c r="DF185" s="60"/>
      <c r="DG185" s="60"/>
      <c r="DH185" s="60"/>
      <c r="DI185" s="60"/>
      <c r="DJ185" s="60"/>
      <c r="DK185" s="60"/>
      <c r="DL185" s="60"/>
      <c r="DM185" s="60"/>
      <c r="DN185" s="60"/>
      <c r="DO185" s="60"/>
      <c r="DP185" s="60"/>
      <c r="DQ185" s="60"/>
      <c r="DR185" s="60"/>
      <c r="DS185" s="60"/>
      <c r="DT185" s="60"/>
      <c r="DU185" s="60"/>
      <c r="DV185" s="60"/>
      <c r="DW185" s="60"/>
      <c r="DX185" s="60"/>
      <c r="DY185" s="60"/>
      <c r="DZ185" s="60"/>
      <c r="EA185" s="60"/>
      <c r="EB185" s="60"/>
      <c r="EC185" s="60"/>
      <c r="ED185" s="60"/>
      <c r="EE185" s="60"/>
      <c r="EF185" s="60"/>
      <c r="EG185" s="60"/>
      <c r="EH185" s="60"/>
      <c r="EI185" s="60"/>
      <c r="EJ185" s="60"/>
      <c r="EK185" s="60"/>
      <c r="EL185" s="60"/>
      <c r="EM185" s="60"/>
      <c r="EN185" s="60"/>
      <c r="EO185" s="60"/>
      <c r="EP185" s="60"/>
      <c r="EQ185" s="60"/>
      <c r="ER185" s="60"/>
      <c r="ES185" s="60"/>
      <c r="ET185" s="60"/>
      <c r="EU185" s="60"/>
      <c r="EV185" s="60"/>
      <c r="EW185" s="60"/>
      <c r="EX185" s="60"/>
      <c r="EY185" s="60"/>
      <c r="EZ185" s="60"/>
      <c r="FA185" s="60"/>
      <c r="FB185" s="60"/>
      <c r="FC185" s="60"/>
      <c r="FD185" s="60"/>
      <c r="FE185" s="60"/>
      <c r="FF185" s="60"/>
      <c r="FG185" s="60"/>
      <c r="FH185" s="60"/>
      <c r="FI185" s="60"/>
      <c r="FJ185" s="60"/>
      <c r="FK185" s="60"/>
      <c r="FL185" s="60"/>
      <c r="FM185" s="60"/>
      <c r="FN185" s="60"/>
      <c r="FO185" s="60"/>
      <c r="FP185" s="60"/>
      <c r="FQ185" s="60"/>
      <c r="FR185" s="60"/>
      <c r="FS185" s="60"/>
      <c r="FT185" s="60"/>
      <c r="FU185" s="60"/>
      <c r="FV185" s="60"/>
      <c r="FW185" s="60"/>
      <c r="FX185" s="60"/>
      <c r="FY185" s="60"/>
      <c r="FZ185" s="60"/>
      <c r="GA185" s="60"/>
      <c r="GB185" s="60"/>
      <c r="GC185" s="60"/>
      <c r="GD185" s="60"/>
      <c r="GE185" s="60"/>
      <c r="GF185" s="60"/>
      <c r="GG185" s="60"/>
      <c r="GH185" s="60"/>
      <c r="GI185" s="60"/>
      <c r="GJ185" s="60"/>
      <c r="GK185" s="60"/>
      <c r="GL185" s="60"/>
      <c r="GM185" s="60"/>
      <c r="GN185" s="60"/>
      <c r="GO185" s="60"/>
      <c r="GP185" s="60"/>
      <c r="GQ185" s="60"/>
      <c r="GR185" s="60"/>
      <c r="GS185" s="60"/>
      <c r="GT185" s="60"/>
      <c r="GU185" s="60"/>
      <c r="GV185" s="60"/>
      <c r="GW185" s="60"/>
      <c r="GX185" s="60"/>
      <c r="GY185" s="60"/>
      <c r="GZ185" s="60"/>
      <c r="HA185" s="60"/>
      <c r="HB185" s="60"/>
      <c r="HC185" s="60"/>
      <c r="HD185" s="60"/>
      <c r="HE185" s="60"/>
      <c r="HF185" s="60"/>
      <c r="HG185" s="60"/>
      <c r="HH185" s="60"/>
      <c r="HI185" s="60"/>
      <c r="HJ185" s="60"/>
      <c r="HK185" s="60"/>
      <c r="HL185" s="60"/>
      <c r="HM185" s="60"/>
      <c r="HN185" s="60"/>
      <c r="HO185" s="60"/>
      <c r="HP185" s="60"/>
      <c r="HQ185" s="60"/>
      <c r="HR185" s="60"/>
      <c r="HS185" s="60"/>
      <c r="HT185" s="60"/>
      <c r="HU185" s="60"/>
      <c r="HV185" s="60"/>
      <c r="HW185" s="60"/>
      <c r="HX185" s="60"/>
      <c r="HY185" s="60"/>
      <c r="HZ185" s="60"/>
      <c r="IA185" s="60"/>
      <c r="IB185" s="60"/>
      <c r="IC185" s="60"/>
      <c r="ID185" s="60"/>
      <c r="IE185" s="60"/>
      <c r="IF185" s="60"/>
      <c r="IG185" s="60"/>
      <c r="IH185" s="60"/>
      <c r="II185" s="60"/>
      <c r="IJ185" s="60"/>
      <c r="IK185" s="60"/>
    </row>
    <row r="186" spans="1:245" ht="27" hidden="1">
      <c r="A186" s="263" t="s">
        <v>257</v>
      </c>
      <c r="B186" s="263" t="s">
        <v>257</v>
      </c>
      <c r="C186" s="107" t="s">
        <v>1557</v>
      </c>
      <c r="D186" s="108"/>
      <c r="E186" s="108"/>
      <c r="F186" s="2"/>
      <c r="G186" s="2">
        <v>0</v>
      </c>
      <c r="H186" s="2">
        <f>F186+G186</f>
        <v>0</v>
      </c>
      <c r="I186" s="3">
        <f>ROUND(H186/1000000,1)</f>
        <v>0</v>
      </c>
      <c r="J186" s="3"/>
      <c r="K186" s="3"/>
      <c r="L186" s="3"/>
      <c r="M186" s="3"/>
      <c r="N186" s="3"/>
      <c r="O186" s="3">
        <f>H186+SUM(J186:N186)</f>
        <v>0</v>
      </c>
      <c r="P186" s="3"/>
      <c r="Q186" s="142">
        <f t="shared" si="113"/>
        <v>0</v>
      </c>
      <c r="R186" s="142">
        <f t="shared" si="115"/>
        <v>0</v>
      </c>
      <c r="S186" s="77">
        <f t="shared" si="115"/>
        <v>0</v>
      </c>
      <c r="T186" s="109"/>
      <c r="U186" s="110"/>
      <c r="V186" s="111"/>
      <c r="W186" s="3">
        <v>0</v>
      </c>
      <c r="X186" s="3"/>
      <c r="Y186" s="77">
        <f>X186-W186</f>
        <v>0</v>
      </c>
      <c r="Z186" s="3">
        <f t="shared" si="116"/>
        <v>0</v>
      </c>
      <c r="AA186" s="77">
        <f t="shared" si="116"/>
        <v>0</v>
      </c>
      <c r="AB186" s="119">
        <f t="shared" si="93"/>
        <v>0</v>
      </c>
      <c r="AC186" s="3"/>
      <c r="AD186" s="3">
        <f>ROUND(AC186/1000000,1)</f>
        <v>0</v>
      </c>
      <c r="AE186" s="108"/>
      <c r="AF186" s="112"/>
      <c r="AG186" s="107"/>
      <c r="AH186" s="107" t="s">
        <v>325</v>
      </c>
      <c r="AI186" s="107" t="s">
        <v>923</v>
      </c>
      <c r="AJ186" s="1" t="s">
        <v>1</v>
      </c>
      <c r="AK186" s="113"/>
      <c r="AL186" s="123" t="s">
        <v>257</v>
      </c>
      <c r="AM186" s="128" t="s">
        <v>590</v>
      </c>
      <c r="AN186" s="129"/>
      <c r="AO186" s="130" t="s">
        <v>339</v>
      </c>
      <c r="AP186" s="180"/>
      <c r="AQ186" s="130" t="s">
        <v>339</v>
      </c>
      <c r="AR186" s="181"/>
      <c r="AS186" s="128" t="s">
        <v>590</v>
      </c>
      <c r="AT186" s="175"/>
      <c r="AU186" s="130" t="s">
        <v>339</v>
      </c>
      <c r="AV186" s="180"/>
      <c r="AW186" s="130" t="s">
        <v>339</v>
      </c>
      <c r="AX186" s="181"/>
      <c r="AY186" s="128" t="s">
        <v>590</v>
      </c>
      <c r="AZ186" s="175"/>
      <c r="BA186" s="130" t="s">
        <v>339</v>
      </c>
      <c r="BB186" s="180"/>
      <c r="BC186" s="130" t="s">
        <v>339</v>
      </c>
      <c r="BD186" s="181"/>
      <c r="BE186" s="131"/>
      <c r="BF186" s="1"/>
      <c r="BG186" s="4"/>
      <c r="BH186" s="4"/>
      <c r="BI186" s="114"/>
      <c r="BJ186" s="71"/>
      <c r="BK186" s="31"/>
      <c r="BL186" s="31"/>
      <c r="BM186" s="31"/>
      <c r="BN186" s="115" t="s">
        <v>517</v>
      </c>
      <c r="BO186" s="115" t="s">
        <v>517</v>
      </c>
      <c r="BP186" s="115" t="s">
        <v>517</v>
      </c>
      <c r="BQ186" s="63"/>
      <c r="BR186" s="60"/>
      <c r="BS186" s="60"/>
      <c r="BT186" s="60"/>
      <c r="BU186" s="60"/>
      <c r="BV186" s="60"/>
      <c r="BW186" s="60"/>
      <c r="BX186" s="60"/>
      <c r="BY186" s="60"/>
      <c r="BZ186" s="60"/>
      <c r="CA186" s="60"/>
      <c r="CB186" s="60"/>
      <c r="CC186" s="60"/>
      <c r="CD186" s="60"/>
      <c r="CE186" s="60"/>
      <c r="CF186" s="60"/>
      <c r="CG186" s="60"/>
      <c r="CH186" s="60"/>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0"/>
      <c r="DF186" s="60"/>
      <c r="DG186" s="60"/>
      <c r="DH186" s="60"/>
      <c r="DI186" s="60"/>
      <c r="DJ186" s="60"/>
      <c r="DK186" s="60"/>
      <c r="DL186" s="60"/>
      <c r="DM186" s="60"/>
      <c r="DN186" s="60"/>
      <c r="DO186" s="60"/>
      <c r="DP186" s="60"/>
      <c r="DQ186" s="60"/>
      <c r="DR186" s="60"/>
      <c r="DS186" s="60"/>
      <c r="DT186" s="60"/>
      <c r="DU186" s="60"/>
      <c r="DV186" s="60"/>
      <c r="DW186" s="60"/>
      <c r="DX186" s="60"/>
      <c r="DY186" s="60"/>
      <c r="DZ186" s="60"/>
      <c r="EA186" s="60"/>
      <c r="EB186" s="60"/>
      <c r="EC186" s="60"/>
      <c r="ED186" s="60"/>
      <c r="EE186" s="60"/>
      <c r="EF186" s="60"/>
      <c r="EG186" s="60"/>
      <c r="EH186" s="60"/>
      <c r="EI186" s="60"/>
      <c r="EJ186" s="60"/>
      <c r="EK186" s="60"/>
      <c r="EL186" s="60"/>
      <c r="EM186" s="60"/>
      <c r="EN186" s="60"/>
      <c r="EO186" s="60"/>
      <c r="EP186" s="60"/>
      <c r="EQ186" s="60"/>
      <c r="ER186" s="60"/>
      <c r="ES186" s="60"/>
      <c r="ET186" s="60"/>
      <c r="EU186" s="60"/>
      <c r="EV186" s="60"/>
      <c r="EW186" s="60"/>
      <c r="EX186" s="60"/>
      <c r="EY186" s="60"/>
      <c r="EZ186" s="60"/>
      <c r="FA186" s="60"/>
      <c r="FB186" s="60"/>
      <c r="FC186" s="60"/>
      <c r="FD186" s="60"/>
      <c r="FE186" s="60"/>
      <c r="FF186" s="60"/>
      <c r="FG186" s="60"/>
      <c r="FH186" s="60"/>
      <c r="FI186" s="60"/>
      <c r="FJ186" s="60"/>
      <c r="FK186" s="60"/>
      <c r="FL186" s="60"/>
      <c r="FM186" s="60"/>
      <c r="FN186" s="60"/>
      <c r="FO186" s="60"/>
      <c r="FP186" s="60"/>
      <c r="FQ186" s="60"/>
      <c r="FR186" s="60"/>
      <c r="FS186" s="60"/>
      <c r="FT186" s="60"/>
      <c r="FU186" s="60"/>
      <c r="FV186" s="60"/>
      <c r="FW186" s="60"/>
      <c r="FX186" s="60"/>
      <c r="FY186" s="60"/>
      <c r="FZ186" s="60"/>
      <c r="GA186" s="60"/>
      <c r="GB186" s="60"/>
      <c r="GC186" s="60"/>
      <c r="GD186" s="60"/>
      <c r="GE186" s="60"/>
      <c r="GF186" s="60"/>
      <c r="GG186" s="60"/>
      <c r="GH186" s="60"/>
      <c r="GI186" s="60"/>
      <c r="GJ186" s="60"/>
      <c r="GK186" s="60"/>
      <c r="GL186" s="60"/>
      <c r="GM186" s="60"/>
      <c r="GN186" s="60"/>
      <c r="GO186" s="60"/>
      <c r="GP186" s="60"/>
      <c r="GQ186" s="60"/>
      <c r="GR186" s="60"/>
      <c r="GS186" s="60"/>
      <c r="GT186" s="60"/>
      <c r="GU186" s="60"/>
      <c r="GV186" s="60"/>
      <c r="GW186" s="60"/>
      <c r="GX186" s="60"/>
      <c r="GY186" s="60"/>
      <c r="GZ186" s="60"/>
      <c r="HA186" s="60"/>
      <c r="HB186" s="60"/>
      <c r="HC186" s="60"/>
      <c r="HD186" s="60"/>
      <c r="HE186" s="60"/>
      <c r="HF186" s="60"/>
      <c r="HG186" s="60"/>
      <c r="HH186" s="60"/>
      <c r="HI186" s="60"/>
      <c r="HJ186" s="60"/>
      <c r="HK186" s="60"/>
      <c r="HL186" s="60"/>
      <c r="HM186" s="60"/>
      <c r="HN186" s="60"/>
      <c r="HO186" s="60"/>
      <c r="HP186" s="60"/>
      <c r="HQ186" s="60"/>
      <c r="HR186" s="60"/>
      <c r="HS186" s="60"/>
      <c r="HT186" s="60"/>
      <c r="HU186" s="60"/>
      <c r="HV186" s="60"/>
      <c r="HW186" s="60"/>
      <c r="HX186" s="60"/>
      <c r="HY186" s="60"/>
      <c r="HZ186" s="60"/>
      <c r="IA186" s="60"/>
      <c r="IB186" s="60"/>
      <c r="IC186" s="60"/>
      <c r="ID186" s="60"/>
      <c r="IE186" s="60"/>
      <c r="IF186" s="60"/>
      <c r="IG186" s="60"/>
      <c r="IH186" s="60"/>
      <c r="II186" s="60"/>
      <c r="IJ186" s="60"/>
      <c r="IK186" s="60"/>
    </row>
    <row r="187" spans="1:245" s="314" customFormat="1" hidden="1">
      <c r="A187" s="315"/>
      <c r="B187" s="315"/>
      <c r="C187" s="316" t="s">
        <v>154</v>
      </c>
      <c r="D187" s="317"/>
      <c r="E187" s="317"/>
      <c r="F187" s="318"/>
      <c r="G187" s="318"/>
      <c r="H187" s="318"/>
      <c r="I187" s="319"/>
      <c r="J187" s="319"/>
      <c r="K187" s="319"/>
      <c r="L187" s="319"/>
      <c r="M187" s="319"/>
      <c r="N187" s="319"/>
      <c r="O187" s="319"/>
      <c r="P187" s="321"/>
      <c r="Q187" s="321">
        <f t="shared" si="113"/>
        <v>0</v>
      </c>
      <c r="R187" s="321">
        <f t="shared" si="115"/>
        <v>0</v>
      </c>
      <c r="S187" s="319"/>
      <c r="T187" s="319"/>
      <c r="U187" s="322"/>
      <c r="V187" s="323"/>
      <c r="W187" s="319"/>
      <c r="X187" s="321"/>
      <c r="Y187" s="319"/>
      <c r="Z187" s="320"/>
      <c r="AA187" s="319"/>
      <c r="AB187" s="324"/>
      <c r="AC187" s="319"/>
      <c r="AD187" s="319"/>
      <c r="AE187" s="317"/>
      <c r="AF187" s="325"/>
      <c r="AG187" s="325"/>
      <c r="AH187" s="325"/>
      <c r="AI187" s="325"/>
      <c r="AJ187" s="326"/>
      <c r="AK187" s="327"/>
      <c r="AL187" s="335"/>
      <c r="AM187" s="328"/>
      <c r="AN187" s="328"/>
      <c r="AO187" s="328"/>
      <c r="AP187" s="329" t="s">
        <v>1331</v>
      </c>
      <c r="AQ187" s="328"/>
      <c r="AR187" s="328"/>
      <c r="AS187" s="328"/>
      <c r="AT187" s="330"/>
      <c r="AU187" s="328"/>
      <c r="AV187" s="330"/>
      <c r="AW187" s="328"/>
      <c r="AX187" s="328"/>
      <c r="AY187" s="328"/>
      <c r="AZ187" s="330"/>
      <c r="BA187" s="328"/>
      <c r="BB187" s="330"/>
      <c r="BC187" s="328"/>
      <c r="BD187" s="328"/>
      <c r="BE187" s="328"/>
      <c r="BF187" s="331"/>
      <c r="BG187" s="332"/>
      <c r="BH187" s="332"/>
      <c r="BI187" s="333"/>
      <c r="BJ187" s="309"/>
      <c r="BK187" s="310"/>
      <c r="BL187" s="310"/>
      <c r="BM187" s="310"/>
      <c r="BN187" s="311" t="s">
        <v>393</v>
      </c>
      <c r="BO187" s="311" t="s">
        <v>393</v>
      </c>
      <c r="BP187" s="311" t="s">
        <v>393</v>
      </c>
      <c r="BQ187" s="313"/>
      <c r="BR187" s="313"/>
      <c r="BS187" s="313"/>
    </row>
    <row r="188" spans="1:245" ht="45">
      <c r="A188" s="204">
        <v>151</v>
      </c>
      <c r="B188" s="204">
        <f>B181+1</f>
        <v>156</v>
      </c>
      <c r="C188" s="107" t="s">
        <v>1575</v>
      </c>
      <c r="D188" s="108" t="s">
        <v>155</v>
      </c>
      <c r="E188" s="108" t="s">
        <v>66</v>
      </c>
      <c r="F188" s="2">
        <v>124403150000</v>
      </c>
      <c r="G188" s="2">
        <v>-36614000</v>
      </c>
      <c r="H188" s="2">
        <f>F188+G188</f>
        <v>124366536000</v>
      </c>
      <c r="I188" s="3">
        <f>ROUND(H188/1000000,1)</f>
        <v>124366.5</v>
      </c>
      <c r="J188" s="3"/>
      <c r="K188" s="3"/>
      <c r="L188" s="3"/>
      <c r="M188" s="3"/>
      <c r="N188" s="3"/>
      <c r="O188" s="119">
        <f>H188+SUM(J188:N188)</f>
        <v>124366536000</v>
      </c>
      <c r="P188" s="3"/>
      <c r="Q188" s="142">
        <f t="shared" si="113"/>
        <v>124366536000</v>
      </c>
      <c r="R188" s="142">
        <f t="shared" si="115"/>
        <v>124366.5</v>
      </c>
      <c r="S188" s="77">
        <f t="shared" si="115"/>
        <v>0</v>
      </c>
      <c r="T188" s="109"/>
      <c r="U188" s="109"/>
      <c r="V188" s="109"/>
      <c r="W188" s="3">
        <v>101957274000</v>
      </c>
      <c r="X188" s="3"/>
      <c r="Y188" s="77">
        <f>X188-W188</f>
        <v>-101957274000</v>
      </c>
      <c r="Z188" s="3">
        <f t="shared" ref="Z188:AA190" si="117">ROUND(W188/1000000,1)</f>
        <v>101957.3</v>
      </c>
      <c r="AA188" s="77">
        <f t="shared" si="117"/>
        <v>0</v>
      </c>
      <c r="AB188" s="119">
        <f t="shared" si="93"/>
        <v>-101957.3</v>
      </c>
      <c r="AC188" s="76"/>
      <c r="AD188" s="3">
        <f>ROUND(AC188/1000000,1)</f>
        <v>0</v>
      </c>
      <c r="AE188" s="109"/>
      <c r="AF188" s="109"/>
      <c r="AG188" s="107" t="s">
        <v>1492</v>
      </c>
      <c r="AH188" s="107" t="s">
        <v>151</v>
      </c>
      <c r="AI188" s="107" t="s">
        <v>634</v>
      </c>
      <c r="AJ188" s="1" t="s">
        <v>36</v>
      </c>
      <c r="AK188" s="113" t="s">
        <v>971</v>
      </c>
      <c r="AL188" s="106">
        <v>151</v>
      </c>
      <c r="AM188" s="132" t="s">
        <v>590</v>
      </c>
      <c r="AN188" s="129"/>
      <c r="AO188" s="130" t="s">
        <v>595</v>
      </c>
      <c r="AP188" s="180">
        <v>151</v>
      </c>
      <c r="AQ188" s="130" t="s">
        <v>589</v>
      </c>
      <c r="AR188" s="181"/>
      <c r="AS188" s="128" t="s">
        <v>590</v>
      </c>
      <c r="AT188" s="175"/>
      <c r="AU188" s="130" t="s">
        <v>595</v>
      </c>
      <c r="AV188" s="180"/>
      <c r="AW188" s="130" t="s">
        <v>589</v>
      </c>
      <c r="AX188" s="181"/>
      <c r="AY188" s="128" t="s">
        <v>590</v>
      </c>
      <c r="AZ188" s="175"/>
      <c r="BA188" s="130" t="s">
        <v>595</v>
      </c>
      <c r="BB188" s="180"/>
      <c r="BC188" s="130" t="s">
        <v>595</v>
      </c>
      <c r="BD188" s="181"/>
      <c r="BE188" s="131"/>
      <c r="BF188" s="1" t="s">
        <v>503</v>
      </c>
      <c r="BG188" s="4"/>
      <c r="BH188" s="4" t="s">
        <v>18</v>
      </c>
      <c r="BI188" s="114"/>
      <c r="BJ188" s="31"/>
      <c r="BK188" s="31"/>
      <c r="BL188" s="31"/>
      <c r="BM188" s="31"/>
      <c r="BN188" s="115" t="s">
        <v>393</v>
      </c>
      <c r="BO188" s="115" t="s">
        <v>393</v>
      </c>
      <c r="BP188" s="115" t="s">
        <v>393</v>
      </c>
      <c r="BQ188" s="66" t="s">
        <v>570</v>
      </c>
      <c r="BR188" s="60"/>
      <c r="BS188" s="60"/>
      <c r="BT188" s="60"/>
      <c r="BU188" s="60"/>
      <c r="BV188" s="60"/>
      <c r="BW188" s="60"/>
      <c r="BX188" s="60"/>
      <c r="BY188" s="60"/>
      <c r="BZ188" s="60"/>
      <c r="CA188" s="60"/>
      <c r="CB188" s="60"/>
      <c r="CC188" s="60"/>
      <c r="CD188" s="60"/>
      <c r="CE188" s="60"/>
      <c r="CF188" s="60"/>
      <c r="CG188" s="60"/>
      <c r="CH188" s="60"/>
      <c r="CI188" s="60"/>
      <c r="CJ188" s="60"/>
      <c r="CK188" s="60"/>
      <c r="CL188" s="60"/>
      <c r="CM188" s="60"/>
      <c r="CN188" s="60"/>
      <c r="CO188" s="60"/>
      <c r="CP188" s="60"/>
      <c r="CQ188" s="60"/>
      <c r="CR188" s="60"/>
      <c r="CS188" s="60"/>
      <c r="CT188" s="60"/>
      <c r="CU188" s="60"/>
      <c r="CV188" s="60"/>
      <c r="CW188" s="60"/>
      <c r="CX188" s="60"/>
      <c r="CY188" s="60"/>
      <c r="CZ188" s="60"/>
      <c r="DA188" s="60"/>
      <c r="DB188" s="60"/>
      <c r="DC188" s="60"/>
      <c r="DD188" s="60"/>
      <c r="DE188" s="60"/>
      <c r="DF188" s="60"/>
      <c r="DG188" s="60"/>
      <c r="DH188" s="60"/>
      <c r="DI188" s="60"/>
      <c r="DJ188" s="60"/>
      <c r="DK188" s="60"/>
      <c r="DL188" s="60"/>
      <c r="DM188" s="60"/>
      <c r="DN188" s="60"/>
      <c r="DO188" s="60"/>
      <c r="DP188" s="60"/>
      <c r="DQ188" s="60"/>
      <c r="DR188" s="60"/>
      <c r="DS188" s="60"/>
      <c r="DT188" s="60"/>
      <c r="DU188" s="60"/>
      <c r="DV188" s="60"/>
      <c r="DW188" s="60"/>
      <c r="DX188" s="60"/>
      <c r="DY188" s="60"/>
      <c r="DZ188" s="60"/>
      <c r="EA188" s="60"/>
      <c r="EB188" s="60"/>
      <c r="EC188" s="60"/>
      <c r="ED188" s="60"/>
      <c r="EE188" s="60"/>
      <c r="EF188" s="60"/>
      <c r="EG188" s="60"/>
      <c r="EH188" s="60"/>
      <c r="EI188" s="60"/>
      <c r="EJ188" s="60"/>
      <c r="EK188" s="60"/>
      <c r="EL188" s="60"/>
      <c r="EM188" s="60"/>
      <c r="EN188" s="60"/>
      <c r="EO188" s="60"/>
      <c r="EP188" s="60"/>
      <c r="EQ188" s="60"/>
      <c r="ER188" s="60"/>
      <c r="ES188" s="60"/>
      <c r="ET188" s="60"/>
      <c r="EU188" s="60"/>
      <c r="EV188" s="60"/>
      <c r="EW188" s="60"/>
      <c r="EX188" s="60"/>
      <c r="EY188" s="60"/>
      <c r="EZ188" s="60"/>
      <c r="FA188" s="60"/>
      <c r="FB188" s="60"/>
      <c r="FC188" s="60"/>
      <c r="FD188" s="60"/>
      <c r="FE188" s="60"/>
      <c r="FF188" s="60"/>
      <c r="FG188" s="60"/>
      <c r="FH188" s="60"/>
      <c r="FI188" s="60"/>
      <c r="FJ188" s="60"/>
      <c r="FK188" s="60"/>
      <c r="FL188" s="60"/>
      <c r="FM188" s="60"/>
      <c r="FN188" s="60"/>
      <c r="FO188" s="60"/>
      <c r="FP188" s="60"/>
      <c r="FQ188" s="60"/>
      <c r="FR188" s="60"/>
      <c r="FS188" s="60"/>
      <c r="FT188" s="60"/>
      <c r="FU188" s="60"/>
      <c r="FV188" s="60"/>
      <c r="FW188" s="60"/>
      <c r="FX188" s="60"/>
      <c r="FY188" s="60"/>
      <c r="FZ188" s="60"/>
      <c r="GA188" s="60"/>
      <c r="GB188" s="60"/>
      <c r="GC188" s="60"/>
      <c r="GD188" s="60"/>
      <c r="GE188" s="60"/>
      <c r="GF188" s="60"/>
      <c r="GG188" s="60"/>
      <c r="GH188" s="60"/>
      <c r="GI188" s="60"/>
      <c r="GJ188" s="60"/>
      <c r="GK188" s="60"/>
      <c r="GL188" s="60"/>
      <c r="GM188" s="60"/>
      <c r="GN188" s="60"/>
      <c r="GO188" s="60"/>
      <c r="GP188" s="60"/>
      <c r="GQ188" s="60"/>
      <c r="GR188" s="60"/>
      <c r="GS188" s="60"/>
      <c r="GT188" s="60"/>
      <c r="GU188" s="60"/>
      <c r="GV188" s="60"/>
      <c r="GW188" s="60"/>
      <c r="GX188" s="60"/>
      <c r="GY188" s="60"/>
      <c r="GZ188" s="60"/>
      <c r="HA188" s="60"/>
      <c r="HB188" s="60"/>
      <c r="HC188" s="60"/>
      <c r="HD188" s="60"/>
      <c r="HE188" s="60"/>
      <c r="HF188" s="60"/>
      <c r="HG188" s="60"/>
      <c r="HH188" s="60"/>
      <c r="HI188" s="60"/>
      <c r="HJ188" s="60"/>
      <c r="HK188" s="60"/>
      <c r="HL188" s="60"/>
      <c r="HM188" s="60"/>
      <c r="HN188" s="60"/>
      <c r="HO188" s="60"/>
      <c r="HP188" s="60"/>
      <c r="HQ188" s="60"/>
      <c r="HR188" s="60"/>
      <c r="HS188" s="60"/>
      <c r="HT188" s="60"/>
      <c r="HU188" s="60"/>
      <c r="HV188" s="60"/>
      <c r="HW188" s="60"/>
      <c r="HX188" s="60"/>
      <c r="HY188" s="60"/>
      <c r="HZ188" s="60"/>
      <c r="IA188" s="60"/>
      <c r="IB188" s="60"/>
      <c r="IC188" s="60"/>
      <c r="ID188" s="60"/>
      <c r="IE188" s="60"/>
      <c r="IF188" s="60"/>
      <c r="IG188" s="60"/>
      <c r="IH188" s="60"/>
      <c r="II188" s="60"/>
      <c r="IJ188" s="60"/>
      <c r="IK188" s="60"/>
    </row>
    <row r="189" spans="1:245" ht="33.75">
      <c r="A189" s="204">
        <v>152</v>
      </c>
      <c r="B189" s="203">
        <f>B188+1</f>
        <v>157</v>
      </c>
      <c r="C189" s="107" t="s">
        <v>156</v>
      </c>
      <c r="D189" s="108" t="s">
        <v>103</v>
      </c>
      <c r="E189" s="108" t="s">
        <v>66</v>
      </c>
      <c r="F189" s="2">
        <v>13132688000</v>
      </c>
      <c r="G189" s="2">
        <v>0</v>
      </c>
      <c r="H189" s="2">
        <f>F189+G189</f>
        <v>13132688000</v>
      </c>
      <c r="I189" s="3">
        <f>ROUND(H189/1000000,1)</f>
        <v>13132.7</v>
      </c>
      <c r="J189" s="3"/>
      <c r="K189" s="3"/>
      <c r="L189" s="3"/>
      <c r="M189" s="3"/>
      <c r="N189" s="3"/>
      <c r="O189" s="119">
        <f>H189+SUM(J189:N189)</f>
        <v>13132688000</v>
      </c>
      <c r="P189" s="3"/>
      <c r="Q189" s="142">
        <f>O189-P189</f>
        <v>13132688000</v>
      </c>
      <c r="R189" s="142">
        <f t="shared" si="115"/>
        <v>13132.7</v>
      </c>
      <c r="S189" s="77">
        <f t="shared" si="115"/>
        <v>0</v>
      </c>
      <c r="T189" s="109"/>
      <c r="U189" s="109"/>
      <c r="V189" s="109"/>
      <c r="W189" s="3">
        <v>15651477000</v>
      </c>
      <c r="X189" s="3"/>
      <c r="Y189" s="77">
        <f>X189-W189</f>
        <v>-15651477000</v>
      </c>
      <c r="Z189" s="3">
        <f t="shared" si="117"/>
        <v>15651.5</v>
      </c>
      <c r="AA189" s="77">
        <f t="shared" si="117"/>
        <v>0</v>
      </c>
      <c r="AB189" s="119">
        <f>AA189-Z189</f>
        <v>-15651.5</v>
      </c>
      <c r="AC189" s="76"/>
      <c r="AD189" s="3">
        <f>ROUND(AC189/1000000,1)</f>
        <v>0</v>
      </c>
      <c r="AE189" s="109"/>
      <c r="AF189" s="109"/>
      <c r="AG189" s="107"/>
      <c r="AH189" s="107" t="s">
        <v>151</v>
      </c>
      <c r="AI189" s="107" t="s">
        <v>634</v>
      </c>
      <c r="AJ189" s="1" t="s">
        <v>36</v>
      </c>
      <c r="AK189" s="113" t="s">
        <v>972</v>
      </c>
      <c r="AL189" s="106">
        <v>152</v>
      </c>
      <c r="AM189" s="132" t="s">
        <v>590</v>
      </c>
      <c r="AN189" s="129"/>
      <c r="AO189" s="130" t="s">
        <v>445</v>
      </c>
      <c r="AP189" s="180">
        <v>152</v>
      </c>
      <c r="AQ189" s="130" t="s">
        <v>445</v>
      </c>
      <c r="AR189" s="181"/>
      <c r="AS189" s="128" t="s">
        <v>590</v>
      </c>
      <c r="AT189" s="175"/>
      <c r="AU189" s="130" t="s">
        <v>445</v>
      </c>
      <c r="AV189" s="180"/>
      <c r="AW189" s="130" t="s">
        <v>445</v>
      </c>
      <c r="AX189" s="181"/>
      <c r="AY189" s="128" t="s">
        <v>590</v>
      </c>
      <c r="AZ189" s="175"/>
      <c r="BA189" s="130" t="s">
        <v>445</v>
      </c>
      <c r="BB189" s="180"/>
      <c r="BC189" s="130" t="s">
        <v>445</v>
      </c>
      <c r="BD189" s="181"/>
      <c r="BE189" s="131"/>
      <c r="BF189" s="1" t="s">
        <v>1326</v>
      </c>
      <c r="BG189" s="4"/>
      <c r="BH189" s="4"/>
      <c r="BI189" s="114"/>
      <c r="BJ189" s="71"/>
      <c r="BK189" s="31"/>
      <c r="BL189" s="31"/>
      <c r="BM189" s="31"/>
      <c r="BN189" s="115" t="s">
        <v>395</v>
      </c>
      <c r="BO189" s="115" t="s">
        <v>395</v>
      </c>
      <c r="BP189" s="115" t="s">
        <v>395</v>
      </c>
      <c r="BQ189" s="66" t="s">
        <v>570</v>
      </c>
      <c r="BR189" s="60"/>
      <c r="BS189" s="60"/>
      <c r="BT189" s="60"/>
      <c r="BU189" s="60"/>
      <c r="BV189" s="60"/>
      <c r="BW189" s="60"/>
      <c r="BX189" s="60"/>
      <c r="BY189" s="60"/>
      <c r="BZ189" s="60"/>
      <c r="CA189" s="60"/>
      <c r="CB189" s="60"/>
      <c r="CC189" s="60"/>
      <c r="CD189" s="60"/>
      <c r="CE189" s="60"/>
      <c r="CF189" s="60"/>
      <c r="CG189" s="60"/>
      <c r="CH189" s="60"/>
      <c r="CI189" s="60"/>
      <c r="CJ189" s="60"/>
      <c r="CK189" s="60"/>
      <c r="CL189" s="60"/>
      <c r="CM189" s="60"/>
      <c r="CN189" s="60"/>
      <c r="CO189" s="60"/>
      <c r="CP189" s="60"/>
      <c r="CQ189" s="60"/>
      <c r="CR189" s="60"/>
      <c r="CS189" s="60"/>
      <c r="CT189" s="60"/>
      <c r="CU189" s="60"/>
      <c r="CV189" s="60"/>
      <c r="CW189" s="60"/>
      <c r="CX189" s="60"/>
      <c r="CY189" s="60"/>
      <c r="CZ189" s="60"/>
      <c r="DA189" s="60"/>
      <c r="DB189" s="60"/>
      <c r="DC189" s="60"/>
      <c r="DD189" s="60"/>
      <c r="DE189" s="60"/>
      <c r="DF189" s="60"/>
      <c r="DG189" s="60"/>
      <c r="DH189" s="60"/>
      <c r="DI189" s="60"/>
      <c r="DJ189" s="60"/>
      <c r="DK189" s="60"/>
      <c r="DL189" s="60"/>
      <c r="DM189" s="60"/>
      <c r="DN189" s="60"/>
      <c r="DO189" s="60"/>
      <c r="DP189" s="60"/>
      <c r="DQ189" s="60"/>
      <c r="DR189" s="60"/>
      <c r="DS189" s="60"/>
      <c r="DT189" s="60"/>
      <c r="DU189" s="60"/>
      <c r="DV189" s="60"/>
      <c r="DW189" s="60"/>
      <c r="DX189" s="60"/>
      <c r="DY189" s="60"/>
      <c r="DZ189" s="60"/>
      <c r="EA189" s="60"/>
      <c r="EB189" s="60"/>
      <c r="EC189" s="60"/>
      <c r="ED189" s="60"/>
      <c r="EE189" s="60"/>
      <c r="EF189" s="60"/>
      <c r="EG189" s="60"/>
      <c r="EH189" s="60"/>
      <c r="EI189" s="60"/>
      <c r="EJ189" s="60"/>
      <c r="EK189" s="60"/>
      <c r="EL189" s="60"/>
      <c r="EM189" s="60"/>
      <c r="EN189" s="60"/>
      <c r="EO189" s="60"/>
      <c r="EP189" s="60"/>
      <c r="EQ189" s="60"/>
      <c r="ER189" s="60"/>
      <c r="ES189" s="60"/>
      <c r="ET189" s="60"/>
      <c r="EU189" s="60"/>
      <c r="EV189" s="60"/>
      <c r="EW189" s="60"/>
      <c r="EX189" s="60"/>
      <c r="EY189" s="60"/>
      <c r="EZ189" s="60"/>
      <c r="FA189" s="60"/>
      <c r="FB189" s="60"/>
      <c r="FC189" s="60"/>
      <c r="FD189" s="60"/>
      <c r="FE189" s="60"/>
      <c r="FF189" s="60"/>
      <c r="FG189" s="60"/>
      <c r="FH189" s="60"/>
      <c r="FI189" s="60"/>
      <c r="FJ189" s="60"/>
      <c r="FK189" s="60"/>
      <c r="FL189" s="60"/>
      <c r="FM189" s="60"/>
      <c r="FN189" s="60"/>
      <c r="FO189" s="60"/>
      <c r="FP189" s="60"/>
      <c r="FQ189" s="60"/>
      <c r="FR189" s="60"/>
      <c r="FS189" s="60"/>
      <c r="FT189" s="60"/>
      <c r="FU189" s="60"/>
      <c r="FV189" s="60"/>
      <c r="FW189" s="60"/>
      <c r="FX189" s="60"/>
      <c r="FY189" s="60"/>
      <c r="FZ189" s="60"/>
      <c r="GA189" s="60"/>
      <c r="GB189" s="60"/>
      <c r="GC189" s="60"/>
      <c r="GD189" s="60"/>
      <c r="GE189" s="60"/>
      <c r="GF189" s="60"/>
      <c r="GG189" s="60"/>
      <c r="GH189" s="60"/>
      <c r="GI189" s="60"/>
      <c r="GJ189" s="60"/>
      <c r="GK189" s="60"/>
      <c r="GL189" s="60"/>
      <c r="GM189" s="60"/>
      <c r="GN189" s="60"/>
      <c r="GO189" s="60"/>
      <c r="GP189" s="60"/>
      <c r="GQ189" s="60"/>
      <c r="GR189" s="60"/>
      <c r="GS189" s="60"/>
      <c r="GT189" s="60"/>
      <c r="GU189" s="60"/>
      <c r="GV189" s="60"/>
      <c r="GW189" s="60"/>
      <c r="GX189" s="60"/>
      <c r="GY189" s="60"/>
      <c r="GZ189" s="60"/>
      <c r="HA189" s="60"/>
      <c r="HB189" s="60"/>
      <c r="HC189" s="60"/>
      <c r="HD189" s="60"/>
      <c r="HE189" s="60"/>
      <c r="HF189" s="60"/>
      <c r="HG189" s="60"/>
      <c r="HH189" s="60"/>
      <c r="HI189" s="60"/>
      <c r="HJ189" s="60"/>
      <c r="HK189" s="60"/>
      <c r="HL189" s="60"/>
      <c r="HM189" s="60"/>
      <c r="HN189" s="60"/>
      <c r="HO189" s="60"/>
      <c r="HP189" s="60"/>
      <c r="HQ189" s="60"/>
      <c r="HR189" s="60"/>
      <c r="HS189" s="60"/>
      <c r="HT189" s="60"/>
      <c r="HU189" s="60"/>
      <c r="HV189" s="60"/>
      <c r="HW189" s="60"/>
      <c r="HX189" s="60"/>
      <c r="HY189" s="60"/>
      <c r="HZ189" s="60"/>
      <c r="IA189" s="60"/>
      <c r="IB189" s="60"/>
      <c r="IC189" s="60"/>
      <c r="ID189" s="60"/>
      <c r="IE189" s="60"/>
      <c r="IF189" s="60"/>
      <c r="IG189" s="60"/>
      <c r="IH189" s="60"/>
      <c r="II189" s="60"/>
      <c r="IJ189" s="60"/>
      <c r="IK189" s="60"/>
    </row>
    <row r="190" spans="1:245" ht="35.25" hidden="1" customHeight="1">
      <c r="A190" s="204" t="s">
        <v>1447</v>
      </c>
      <c r="B190" s="203">
        <f>B189+1</f>
        <v>158</v>
      </c>
      <c r="C190" s="107" t="s">
        <v>1448</v>
      </c>
      <c r="D190" s="108" t="s">
        <v>1490</v>
      </c>
      <c r="E190" s="108" t="s">
        <v>66</v>
      </c>
      <c r="F190" s="2">
        <v>0</v>
      </c>
      <c r="G190" s="2">
        <v>36489000</v>
      </c>
      <c r="H190" s="2">
        <f>F190+G190</f>
        <v>36489000</v>
      </c>
      <c r="I190" s="3">
        <f>ROUND(H190/1000000,1)</f>
        <v>36.5</v>
      </c>
      <c r="J190" s="3"/>
      <c r="K190" s="3"/>
      <c r="L190" s="3"/>
      <c r="M190" s="3"/>
      <c r="N190" s="3"/>
      <c r="O190" s="119">
        <f>H190+SUM(J190:N190)</f>
        <v>36489000</v>
      </c>
      <c r="P190" s="3"/>
      <c r="Q190" s="142">
        <f t="shared" si="113"/>
        <v>36489000</v>
      </c>
      <c r="R190" s="142">
        <f t="shared" si="115"/>
        <v>36.5</v>
      </c>
      <c r="S190" s="77">
        <f t="shared" si="115"/>
        <v>0</v>
      </c>
      <c r="T190" s="109"/>
      <c r="U190" s="109"/>
      <c r="V190" s="109"/>
      <c r="W190" s="3">
        <v>0</v>
      </c>
      <c r="X190" s="3"/>
      <c r="Y190" s="77">
        <f>X190-W190</f>
        <v>0</v>
      </c>
      <c r="Z190" s="3">
        <f t="shared" si="117"/>
        <v>0</v>
      </c>
      <c r="AA190" s="77">
        <f t="shared" si="117"/>
        <v>0</v>
      </c>
      <c r="AB190" s="119">
        <f t="shared" si="93"/>
        <v>0</v>
      </c>
      <c r="AC190" s="76"/>
      <c r="AD190" s="3">
        <f>ROUND(AC190/1000000,1)</f>
        <v>0</v>
      </c>
      <c r="AE190" s="109"/>
      <c r="AF190" s="109"/>
      <c r="AG190" s="107"/>
      <c r="AH190" s="107" t="s">
        <v>151</v>
      </c>
      <c r="AI190" s="107" t="s">
        <v>634</v>
      </c>
      <c r="AJ190" s="1" t="s">
        <v>36</v>
      </c>
      <c r="AK190" s="113" t="s">
        <v>1449</v>
      </c>
      <c r="AL190" s="106" t="s">
        <v>1450</v>
      </c>
      <c r="AM190" s="132" t="s">
        <v>590</v>
      </c>
      <c r="AN190" s="129"/>
      <c r="AO190" s="130" t="s">
        <v>595</v>
      </c>
      <c r="AP190" s="180"/>
      <c r="AQ190" s="130" t="s">
        <v>589</v>
      </c>
      <c r="AR190" s="181"/>
      <c r="AS190" s="128" t="s">
        <v>590</v>
      </c>
      <c r="AT190" s="175"/>
      <c r="AU190" s="130" t="s">
        <v>595</v>
      </c>
      <c r="AV190" s="180"/>
      <c r="AW190" s="130" t="s">
        <v>589</v>
      </c>
      <c r="AX190" s="181"/>
      <c r="AY190" s="128" t="s">
        <v>590</v>
      </c>
      <c r="AZ190" s="175"/>
      <c r="BA190" s="130" t="s">
        <v>595</v>
      </c>
      <c r="BB190" s="180"/>
      <c r="BC190" s="130" t="s">
        <v>595</v>
      </c>
      <c r="BD190" s="181"/>
      <c r="BE190" s="131"/>
      <c r="BF190" s="1" t="s">
        <v>451</v>
      </c>
      <c r="BG190" s="4"/>
      <c r="BH190" s="4" t="s">
        <v>18</v>
      </c>
      <c r="BI190" s="114"/>
      <c r="BJ190" s="31"/>
      <c r="BK190" s="31"/>
      <c r="BL190" s="31"/>
      <c r="BM190" s="31"/>
      <c r="BN190" s="115" t="s">
        <v>395</v>
      </c>
      <c r="BO190" s="115" t="s">
        <v>395</v>
      </c>
      <c r="BP190" s="115" t="s">
        <v>395</v>
      </c>
      <c r="BQ190" s="66" t="s">
        <v>570</v>
      </c>
      <c r="BR190" s="60"/>
      <c r="BS190" s="60"/>
      <c r="BT190" s="60"/>
      <c r="BU190" s="60"/>
      <c r="BV190" s="60"/>
      <c r="BW190" s="60"/>
      <c r="BX190" s="60"/>
      <c r="BY190" s="60"/>
      <c r="BZ190" s="60"/>
      <c r="CA190" s="60"/>
      <c r="CB190" s="60"/>
      <c r="CC190" s="60"/>
      <c r="CD190" s="60"/>
      <c r="CE190" s="60"/>
      <c r="CF190" s="60"/>
      <c r="CG190" s="60"/>
      <c r="CH190" s="60"/>
      <c r="CI190" s="60"/>
      <c r="CJ190" s="60"/>
      <c r="CK190" s="60"/>
      <c r="CL190" s="60"/>
      <c r="CM190" s="60"/>
      <c r="CN190" s="60"/>
      <c r="CO190" s="60"/>
      <c r="CP190" s="60"/>
      <c r="CQ190" s="60"/>
      <c r="CR190" s="60"/>
      <c r="CS190" s="60"/>
      <c r="CT190" s="60"/>
      <c r="CU190" s="60"/>
      <c r="CV190" s="60"/>
      <c r="CW190" s="60"/>
      <c r="CX190" s="60"/>
      <c r="CY190" s="60"/>
      <c r="CZ190" s="60"/>
      <c r="DA190" s="60"/>
      <c r="DB190" s="60"/>
      <c r="DC190" s="60"/>
      <c r="DD190" s="60"/>
      <c r="DE190" s="60"/>
      <c r="DF190" s="60"/>
      <c r="DG190" s="60"/>
      <c r="DH190" s="60"/>
      <c r="DI190" s="60"/>
      <c r="DJ190" s="60"/>
      <c r="DK190" s="60"/>
      <c r="DL190" s="60"/>
      <c r="DM190" s="60"/>
      <c r="DN190" s="60"/>
      <c r="DO190" s="60"/>
      <c r="DP190" s="60"/>
      <c r="DQ190" s="60"/>
      <c r="DR190" s="60"/>
      <c r="DS190" s="60"/>
      <c r="DT190" s="60"/>
      <c r="DU190" s="60"/>
      <c r="DV190" s="60"/>
      <c r="DW190" s="60"/>
      <c r="DX190" s="60"/>
      <c r="DY190" s="60"/>
      <c r="DZ190" s="60"/>
      <c r="EA190" s="60"/>
      <c r="EB190" s="60"/>
      <c r="EC190" s="60"/>
      <c r="ED190" s="60"/>
      <c r="EE190" s="60"/>
      <c r="EF190" s="60"/>
      <c r="EG190" s="60"/>
      <c r="EH190" s="60"/>
      <c r="EI190" s="60"/>
      <c r="EJ190" s="60"/>
      <c r="EK190" s="60"/>
      <c r="EL190" s="60"/>
      <c r="EM190" s="60"/>
      <c r="EN190" s="60"/>
      <c r="EO190" s="60"/>
      <c r="EP190" s="60"/>
      <c r="EQ190" s="60"/>
      <c r="ER190" s="60"/>
      <c r="ES190" s="60"/>
      <c r="ET190" s="60"/>
      <c r="EU190" s="60"/>
      <c r="EV190" s="60"/>
      <c r="EW190" s="60"/>
      <c r="EX190" s="60"/>
      <c r="EY190" s="60"/>
      <c r="EZ190" s="60"/>
      <c r="FA190" s="60"/>
      <c r="FB190" s="60"/>
      <c r="FC190" s="60"/>
      <c r="FD190" s="60"/>
      <c r="FE190" s="60"/>
      <c r="FF190" s="60"/>
      <c r="FG190" s="60"/>
      <c r="FH190" s="60"/>
      <c r="FI190" s="60"/>
      <c r="FJ190" s="60"/>
      <c r="FK190" s="60"/>
      <c r="FL190" s="60"/>
      <c r="FM190" s="60"/>
      <c r="FN190" s="60"/>
      <c r="FO190" s="60"/>
      <c r="FP190" s="60"/>
      <c r="FQ190" s="60"/>
      <c r="FR190" s="60"/>
      <c r="FS190" s="60"/>
      <c r="FT190" s="60"/>
      <c r="FU190" s="60"/>
      <c r="FV190" s="60"/>
      <c r="FW190" s="60"/>
      <c r="FX190" s="60"/>
      <c r="FY190" s="60"/>
      <c r="FZ190" s="60"/>
      <c r="GA190" s="60"/>
      <c r="GB190" s="60"/>
      <c r="GC190" s="60"/>
      <c r="GD190" s="60"/>
      <c r="GE190" s="60"/>
      <c r="GF190" s="60"/>
      <c r="GG190" s="60"/>
      <c r="GH190" s="60"/>
      <c r="GI190" s="60"/>
      <c r="GJ190" s="60"/>
      <c r="GK190" s="60"/>
      <c r="GL190" s="60"/>
      <c r="GM190" s="60"/>
      <c r="GN190" s="60"/>
      <c r="GO190" s="60"/>
      <c r="GP190" s="60"/>
      <c r="GQ190" s="60"/>
      <c r="GR190" s="60"/>
      <c r="GS190" s="60"/>
      <c r="GT190" s="60"/>
      <c r="GU190" s="60"/>
      <c r="GV190" s="60"/>
      <c r="GW190" s="60"/>
      <c r="GX190" s="60"/>
      <c r="GY190" s="60"/>
      <c r="GZ190" s="60"/>
      <c r="HA190" s="60"/>
      <c r="HB190" s="60"/>
      <c r="HC190" s="60"/>
      <c r="HD190" s="60"/>
      <c r="HE190" s="60"/>
      <c r="HF190" s="60"/>
      <c r="HG190" s="60"/>
      <c r="HH190" s="60"/>
      <c r="HI190" s="60"/>
      <c r="HJ190" s="60"/>
      <c r="HK190" s="60"/>
      <c r="HL190" s="60"/>
      <c r="HM190" s="60"/>
      <c r="HN190" s="60"/>
      <c r="HO190" s="60"/>
      <c r="HP190" s="60"/>
      <c r="HQ190" s="60"/>
      <c r="HR190" s="60"/>
      <c r="HS190" s="60"/>
      <c r="HT190" s="60"/>
      <c r="HU190" s="60"/>
      <c r="HV190" s="60"/>
      <c r="HW190" s="60"/>
      <c r="HX190" s="60"/>
      <c r="HY190" s="60"/>
      <c r="HZ190" s="60"/>
      <c r="IA190" s="60"/>
      <c r="IB190" s="60"/>
      <c r="IC190" s="60"/>
      <c r="ID190" s="60"/>
      <c r="IE190" s="60"/>
      <c r="IF190" s="60"/>
      <c r="IG190" s="60"/>
      <c r="IH190" s="60"/>
      <c r="II190" s="60"/>
      <c r="IJ190" s="60"/>
      <c r="IK190" s="60"/>
    </row>
    <row r="191" spans="1:245" s="314" customFormat="1" hidden="1">
      <c r="A191" s="315"/>
      <c r="B191" s="315"/>
      <c r="C191" s="316" t="s">
        <v>157</v>
      </c>
      <c r="D191" s="317"/>
      <c r="E191" s="317"/>
      <c r="F191" s="318"/>
      <c r="G191" s="318"/>
      <c r="H191" s="318"/>
      <c r="I191" s="319"/>
      <c r="J191" s="319"/>
      <c r="K191" s="319"/>
      <c r="L191" s="319"/>
      <c r="M191" s="319"/>
      <c r="N191" s="319"/>
      <c r="O191" s="319"/>
      <c r="P191" s="321"/>
      <c r="Q191" s="321"/>
      <c r="R191" s="321"/>
      <c r="S191" s="319"/>
      <c r="T191" s="319"/>
      <c r="U191" s="322"/>
      <c r="V191" s="323"/>
      <c r="W191" s="319"/>
      <c r="X191" s="321"/>
      <c r="Y191" s="319"/>
      <c r="Z191" s="320"/>
      <c r="AA191" s="319"/>
      <c r="AB191" s="324"/>
      <c r="AC191" s="319"/>
      <c r="AD191" s="319"/>
      <c r="AE191" s="317"/>
      <c r="AF191" s="325"/>
      <c r="AG191" s="325"/>
      <c r="AH191" s="325"/>
      <c r="AI191" s="325"/>
      <c r="AJ191" s="326"/>
      <c r="AK191" s="327"/>
      <c r="AL191" s="335"/>
      <c r="AM191" s="328"/>
      <c r="AN191" s="328"/>
      <c r="AO191" s="328"/>
      <c r="AP191" s="329" t="s">
        <v>1331</v>
      </c>
      <c r="AQ191" s="328"/>
      <c r="AR191" s="328"/>
      <c r="AS191" s="328"/>
      <c r="AT191" s="330"/>
      <c r="AU191" s="328"/>
      <c r="AV191" s="330"/>
      <c r="AW191" s="328"/>
      <c r="AX191" s="328"/>
      <c r="AY191" s="328"/>
      <c r="AZ191" s="330"/>
      <c r="BA191" s="328"/>
      <c r="BB191" s="330"/>
      <c r="BC191" s="328"/>
      <c r="BD191" s="328"/>
      <c r="BE191" s="328"/>
      <c r="BF191" s="331"/>
      <c r="BG191" s="332"/>
      <c r="BH191" s="332"/>
      <c r="BI191" s="333"/>
      <c r="BJ191" s="309"/>
      <c r="BK191" s="310"/>
      <c r="BL191" s="310"/>
      <c r="BM191" s="310"/>
      <c r="BN191" s="311" t="s">
        <v>394</v>
      </c>
      <c r="BO191" s="311" t="s">
        <v>394</v>
      </c>
      <c r="BP191" s="311" t="s">
        <v>394</v>
      </c>
      <c r="BQ191" s="313"/>
      <c r="BR191" s="313"/>
      <c r="BS191" s="313"/>
    </row>
    <row r="192" spans="1:245" ht="27">
      <c r="A192" s="204">
        <v>155</v>
      </c>
      <c r="B192" s="204">
        <f>B190+1</f>
        <v>159</v>
      </c>
      <c r="C192" s="107" t="s">
        <v>160</v>
      </c>
      <c r="D192" s="108" t="s">
        <v>1214</v>
      </c>
      <c r="E192" s="108" t="s">
        <v>302</v>
      </c>
      <c r="F192" s="2">
        <v>134402046000</v>
      </c>
      <c r="G192" s="2">
        <v>0</v>
      </c>
      <c r="H192" s="2">
        <f t="shared" ref="H192:H204" si="118">F192+G192</f>
        <v>134402046000</v>
      </c>
      <c r="I192" s="3">
        <f t="shared" ref="I192:I204" si="119">ROUND(H192/1000000,1)</f>
        <v>134402</v>
      </c>
      <c r="J192" s="3"/>
      <c r="K192" s="3"/>
      <c r="L192" s="3"/>
      <c r="M192" s="3"/>
      <c r="N192" s="3"/>
      <c r="O192" s="119">
        <f t="shared" ref="O192:O204" si="120">H192+SUM(J192:N192)</f>
        <v>134402046000</v>
      </c>
      <c r="P192" s="3"/>
      <c r="Q192" s="142">
        <f t="shared" si="113"/>
        <v>134402046000</v>
      </c>
      <c r="R192" s="142">
        <f t="shared" ref="R192:S204" si="121">ROUND(O192/1000000,1)</f>
        <v>134402</v>
      </c>
      <c r="S192" s="77">
        <f t="shared" si="121"/>
        <v>0</v>
      </c>
      <c r="T192" s="109"/>
      <c r="U192" s="109"/>
      <c r="V192" s="109"/>
      <c r="W192" s="3">
        <v>134544491000</v>
      </c>
      <c r="X192" s="3"/>
      <c r="Y192" s="77">
        <f t="shared" ref="Y192:Y204" si="122">X192-W192</f>
        <v>-134544491000</v>
      </c>
      <c r="Z192" s="3">
        <f t="shared" ref="Z192:AA204" si="123">ROUND(W192/1000000,1)</f>
        <v>134544.5</v>
      </c>
      <c r="AA192" s="77">
        <f t="shared" si="123"/>
        <v>0</v>
      </c>
      <c r="AB192" s="119">
        <f t="shared" si="93"/>
        <v>-134544.5</v>
      </c>
      <c r="AC192" s="76"/>
      <c r="AD192" s="3">
        <f t="shared" ref="AD192:AD204" si="124">ROUND(AC192/1000000,1)</f>
        <v>0</v>
      </c>
      <c r="AE192" s="109"/>
      <c r="AF192" s="109"/>
      <c r="AG192" s="107"/>
      <c r="AH192" s="107" t="s">
        <v>151</v>
      </c>
      <c r="AI192" s="107" t="s">
        <v>639</v>
      </c>
      <c r="AJ192" s="1" t="s">
        <v>36</v>
      </c>
      <c r="AK192" s="113" t="s">
        <v>1191</v>
      </c>
      <c r="AL192" s="106">
        <v>155</v>
      </c>
      <c r="AM192" s="128" t="s">
        <v>590</v>
      </c>
      <c r="AN192" s="129"/>
      <c r="AO192" s="130" t="s">
        <v>595</v>
      </c>
      <c r="AP192" s="180">
        <v>155</v>
      </c>
      <c r="AQ192" s="130" t="s">
        <v>589</v>
      </c>
      <c r="AR192" s="181"/>
      <c r="AS192" s="128" t="s">
        <v>590</v>
      </c>
      <c r="AT192" s="175"/>
      <c r="AU192" s="130" t="s">
        <v>595</v>
      </c>
      <c r="AV192" s="180"/>
      <c r="AW192" s="130" t="s">
        <v>589</v>
      </c>
      <c r="AX192" s="181"/>
      <c r="AY192" s="128" t="s">
        <v>590</v>
      </c>
      <c r="AZ192" s="175"/>
      <c r="BA192" s="130" t="s">
        <v>595</v>
      </c>
      <c r="BB192" s="180"/>
      <c r="BC192" s="130" t="s">
        <v>595</v>
      </c>
      <c r="BD192" s="181"/>
      <c r="BE192" s="131"/>
      <c r="BF192" s="1" t="s">
        <v>1326</v>
      </c>
      <c r="BG192" s="4"/>
      <c r="BH192" s="4" t="s">
        <v>18</v>
      </c>
      <c r="BI192" s="114"/>
      <c r="BJ192" s="31"/>
      <c r="BK192" s="31"/>
      <c r="BL192" s="31"/>
      <c r="BM192" s="31"/>
      <c r="BN192" s="115" t="s">
        <v>394</v>
      </c>
      <c r="BO192" s="115" t="s">
        <v>394</v>
      </c>
      <c r="BP192" s="115" t="s">
        <v>394</v>
      </c>
      <c r="BQ192" s="66" t="s">
        <v>580</v>
      </c>
      <c r="BR192" s="60"/>
      <c r="BS192" s="60"/>
      <c r="BT192" s="60"/>
      <c r="BU192" s="60"/>
      <c r="BV192" s="60"/>
      <c r="BW192" s="60"/>
      <c r="BX192" s="60"/>
      <c r="BY192" s="60"/>
      <c r="BZ192" s="60"/>
      <c r="CA192" s="60"/>
      <c r="CB192" s="60"/>
      <c r="CC192" s="60"/>
      <c r="CD192" s="60"/>
      <c r="CE192" s="60"/>
      <c r="CF192" s="60"/>
      <c r="CG192" s="60"/>
      <c r="CH192" s="60"/>
      <c r="CI192" s="60"/>
      <c r="CJ192" s="60"/>
      <c r="CK192" s="60"/>
      <c r="CL192" s="60"/>
      <c r="CM192" s="60"/>
      <c r="CN192" s="60"/>
      <c r="CO192" s="60"/>
      <c r="CP192" s="60"/>
      <c r="CQ192" s="60"/>
      <c r="CR192" s="60"/>
      <c r="CS192" s="60"/>
      <c r="CT192" s="60"/>
      <c r="CU192" s="60"/>
      <c r="CV192" s="60"/>
      <c r="CW192" s="60"/>
      <c r="CX192" s="60"/>
      <c r="CY192" s="60"/>
      <c r="CZ192" s="60"/>
      <c r="DA192" s="60"/>
      <c r="DB192" s="60"/>
      <c r="DC192" s="60"/>
      <c r="DD192" s="60"/>
      <c r="DE192" s="60"/>
      <c r="DF192" s="60"/>
      <c r="DG192" s="60"/>
      <c r="DH192" s="60"/>
      <c r="DI192" s="60"/>
      <c r="DJ192" s="60"/>
      <c r="DK192" s="60"/>
      <c r="DL192" s="60"/>
      <c r="DM192" s="60"/>
      <c r="DN192" s="60"/>
      <c r="DO192" s="60"/>
      <c r="DP192" s="60"/>
      <c r="DQ192" s="60"/>
      <c r="DR192" s="60"/>
      <c r="DS192" s="60"/>
      <c r="DT192" s="60"/>
      <c r="DU192" s="60"/>
      <c r="DV192" s="60"/>
      <c r="DW192" s="60"/>
      <c r="DX192" s="60"/>
      <c r="DY192" s="60"/>
      <c r="DZ192" s="60"/>
      <c r="EA192" s="60"/>
      <c r="EB192" s="60"/>
      <c r="EC192" s="60"/>
      <c r="ED192" s="60"/>
      <c r="EE192" s="60"/>
      <c r="EF192" s="60"/>
      <c r="EG192" s="60"/>
      <c r="EH192" s="60"/>
      <c r="EI192" s="60"/>
      <c r="EJ192" s="60"/>
      <c r="EK192" s="60"/>
      <c r="EL192" s="60"/>
      <c r="EM192" s="60"/>
      <c r="EN192" s="60"/>
      <c r="EO192" s="60"/>
      <c r="EP192" s="60"/>
      <c r="EQ192" s="60"/>
      <c r="ER192" s="60"/>
      <c r="ES192" s="60"/>
      <c r="ET192" s="60"/>
      <c r="EU192" s="60"/>
      <c r="EV192" s="60"/>
      <c r="EW192" s="60"/>
      <c r="EX192" s="60"/>
      <c r="EY192" s="60"/>
      <c r="EZ192" s="60"/>
      <c r="FA192" s="60"/>
      <c r="FB192" s="60"/>
      <c r="FC192" s="60"/>
      <c r="FD192" s="60"/>
      <c r="FE192" s="60"/>
      <c r="FF192" s="60"/>
      <c r="FG192" s="60"/>
      <c r="FH192" s="60"/>
      <c r="FI192" s="60"/>
      <c r="FJ192" s="60"/>
      <c r="FK192" s="60"/>
      <c r="FL192" s="60"/>
      <c r="FM192" s="60"/>
      <c r="FN192" s="60"/>
      <c r="FO192" s="60"/>
      <c r="FP192" s="60"/>
      <c r="FQ192" s="60"/>
      <c r="FR192" s="60"/>
      <c r="FS192" s="60"/>
      <c r="FT192" s="60"/>
      <c r="FU192" s="60"/>
      <c r="FV192" s="60"/>
      <c r="FW192" s="60"/>
      <c r="FX192" s="60"/>
      <c r="FY192" s="60"/>
      <c r="FZ192" s="60"/>
      <c r="GA192" s="60"/>
      <c r="GB192" s="60"/>
      <c r="GC192" s="60"/>
      <c r="GD192" s="60"/>
      <c r="GE192" s="60"/>
      <c r="GF192" s="60"/>
      <c r="GG192" s="60"/>
      <c r="GH192" s="60"/>
      <c r="GI192" s="60"/>
      <c r="GJ192" s="60"/>
      <c r="GK192" s="60"/>
      <c r="GL192" s="60"/>
      <c r="GM192" s="60"/>
      <c r="GN192" s="60"/>
      <c r="GO192" s="60"/>
      <c r="GP192" s="60"/>
      <c r="GQ192" s="60"/>
      <c r="GR192" s="60"/>
      <c r="GS192" s="60"/>
      <c r="GT192" s="60"/>
      <c r="GU192" s="60"/>
      <c r="GV192" s="60"/>
      <c r="GW192" s="60"/>
      <c r="GX192" s="60"/>
      <c r="GY192" s="60"/>
      <c r="GZ192" s="60"/>
      <c r="HA192" s="60"/>
      <c r="HB192" s="60"/>
      <c r="HC192" s="60"/>
      <c r="HD192" s="60"/>
      <c r="HE192" s="60"/>
      <c r="HF192" s="60"/>
      <c r="HG192" s="60"/>
      <c r="HH192" s="60"/>
      <c r="HI192" s="60"/>
      <c r="HJ192" s="60"/>
      <c r="HK192" s="60"/>
      <c r="HL192" s="60"/>
      <c r="HM192" s="60"/>
      <c r="HN192" s="60"/>
      <c r="HO192" s="60"/>
      <c r="HP192" s="60"/>
      <c r="HQ192" s="60"/>
      <c r="HR192" s="60"/>
      <c r="HS192" s="60"/>
      <c r="HT192" s="60"/>
      <c r="HU192" s="60"/>
      <c r="HV192" s="60"/>
      <c r="HW192" s="60"/>
      <c r="HX192" s="60"/>
      <c r="HY192" s="60"/>
      <c r="HZ192" s="60"/>
      <c r="IA192" s="60"/>
      <c r="IB192" s="60"/>
      <c r="IC192" s="60"/>
      <c r="ID192" s="60"/>
      <c r="IE192" s="60"/>
      <c r="IF192" s="60"/>
      <c r="IG192" s="60"/>
      <c r="IH192" s="60"/>
      <c r="II192" s="60"/>
      <c r="IJ192" s="60"/>
      <c r="IK192" s="60"/>
    </row>
    <row r="193" spans="1:245" ht="27">
      <c r="A193" s="204">
        <v>156</v>
      </c>
      <c r="B193" s="203">
        <f>B192+1</f>
        <v>160</v>
      </c>
      <c r="C193" s="107" t="s">
        <v>724</v>
      </c>
      <c r="D193" s="108" t="s">
        <v>1214</v>
      </c>
      <c r="E193" s="108" t="s">
        <v>66</v>
      </c>
      <c r="F193" s="2">
        <v>2849880000</v>
      </c>
      <c r="G193" s="2">
        <v>0</v>
      </c>
      <c r="H193" s="2">
        <f t="shared" si="118"/>
        <v>2849880000</v>
      </c>
      <c r="I193" s="3">
        <f t="shared" si="119"/>
        <v>2849.9</v>
      </c>
      <c r="J193" s="3"/>
      <c r="K193" s="3"/>
      <c r="L193" s="3"/>
      <c r="M193" s="3"/>
      <c r="N193" s="3"/>
      <c r="O193" s="119">
        <f t="shared" si="120"/>
        <v>2849880000</v>
      </c>
      <c r="P193" s="3"/>
      <c r="Q193" s="142">
        <f t="shared" si="113"/>
        <v>2849880000</v>
      </c>
      <c r="R193" s="142">
        <f t="shared" si="121"/>
        <v>2849.9</v>
      </c>
      <c r="S193" s="77">
        <f t="shared" si="121"/>
        <v>0</v>
      </c>
      <c r="T193" s="109"/>
      <c r="U193" s="109"/>
      <c r="V193" s="109"/>
      <c r="W193" s="3">
        <v>2489520000</v>
      </c>
      <c r="X193" s="3"/>
      <c r="Y193" s="77">
        <f t="shared" si="122"/>
        <v>-2489520000</v>
      </c>
      <c r="Z193" s="3">
        <f t="shared" si="123"/>
        <v>2489.5</v>
      </c>
      <c r="AA193" s="77">
        <f t="shared" si="123"/>
        <v>0</v>
      </c>
      <c r="AB193" s="119">
        <f t="shared" si="93"/>
        <v>-2489.5</v>
      </c>
      <c r="AC193" s="76"/>
      <c r="AD193" s="3">
        <f t="shared" si="124"/>
        <v>0</v>
      </c>
      <c r="AE193" s="109"/>
      <c r="AF193" s="109"/>
      <c r="AG193" s="107"/>
      <c r="AH193" s="107" t="s">
        <v>151</v>
      </c>
      <c r="AI193" s="107" t="s">
        <v>640</v>
      </c>
      <c r="AJ193" s="1" t="s">
        <v>36</v>
      </c>
      <c r="AK193" s="113" t="s">
        <v>1191</v>
      </c>
      <c r="AL193" s="106">
        <v>156</v>
      </c>
      <c r="AM193" s="128" t="s">
        <v>590</v>
      </c>
      <c r="AN193" s="129"/>
      <c r="AO193" s="130" t="s">
        <v>595</v>
      </c>
      <c r="AP193" s="180">
        <v>156</v>
      </c>
      <c r="AQ193" s="130" t="s">
        <v>589</v>
      </c>
      <c r="AR193" s="181"/>
      <c r="AS193" s="128" t="s">
        <v>590</v>
      </c>
      <c r="AT193" s="175"/>
      <c r="AU193" s="130" t="s">
        <v>595</v>
      </c>
      <c r="AV193" s="180"/>
      <c r="AW193" s="130" t="s">
        <v>589</v>
      </c>
      <c r="AX193" s="181"/>
      <c r="AY193" s="128" t="s">
        <v>590</v>
      </c>
      <c r="AZ193" s="175"/>
      <c r="BA193" s="130" t="s">
        <v>595</v>
      </c>
      <c r="BB193" s="180"/>
      <c r="BC193" s="130" t="s">
        <v>595</v>
      </c>
      <c r="BD193" s="181"/>
      <c r="BE193" s="131"/>
      <c r="BF193" s="1" t="s">
        <v>1326</v>
      </c>
      <c r="BG193" s="4"/>
      <c r="BH193" s="4" t="s">
        <v>18</v>
      </c>
      <c r="BI193" s="114"/>
      <c r="BJ193" s="31"/>
      <c r="BK193" s="31"/>
      <c r="BL193" s="31"/>
      <c r="BM193" s="31"/>
      <c r="BN193" s="115" t="s">
        <v>394</v>
      </c>
      <c r="BO193" s="115" t="s">
        <v>394</v>
      </c>
      <c r="BP193" s="115" t="s">
        <v>394</v>
      </c>
      <c r="BQ193" s="66" t="s">
        <v>581</v>
      </c>
      <c r="BR193" s="60"/>
      <c r="BS193" s="60"/>
      <c r="BT193" s="60"/>
      <c r="BU193" s="60"/>
      <c r="BV193" s="60"/>
      <c r="BW193" s="60"/>
      <c r="BX193" s="60"/>
      <c r="BY193" s="60"/>
      <c r="BZ193" s="60"/>
      <c r="CA193" s="60"/>
      <c r="CB193" s="60"/>
      <c r="CC193" s="60"/>
      <c r="CD193" s="60"/>
      <c r="CE193" s="60"/>
      <c r="CF193" s="60"/>
      <c r="CG193" s="60"/>
      <c r="CH193" s="60"/>
      <c r="CI193" s="60"/>
      <c r="CJ193" s="60"/>
      <c r="CK193" s="60"/>
      <c r="CL193" s="60"/>
      <c r="CM193" s="60"/>
      <c r="CN193" s="60"/>
      <c r="CO193" s="60"/>
      <c r="CP193" s="60"/>
      <c r="CQ193" s="60"/>
      <c r="CR193" s="60"/>
      <c r="CS193" s="60"/>
      <c r="CT193" s="60"/>
      <c r="CU193" s="60"/>
      <c r="CV193" s="60"/>
      <c r="CW193" s="60"/>
      <c r="CX193" s="60"/>
      <c r="CY193" s="60"/>
      <c r="CZ193" s="60"/>
      <c r="DA193" s="60"/>
      <c r="DB193" s="60"/>
      <c r="DC193" s="60"/>
      <c r="DD193" s="60"/>
      <c r="DE193" s="60"/>
      <c r="DF193" s="60"/>
      <c r="DG193" s="60"/>
      <c r="DH193" s="60"/>
      <c r="DI193" s="60"/>
      <c r="DJ193" s="60"/>
      <c r="DK193" s="60"/>
      <c r="DL193" s="60"/>
      <c r="DM193" s="60"/>
      <c r="DN193" s="60"/>
      <c r="DO193" s="60"/>
      <c r="DP193" s="60"/>
      <c r="DQ193" s="60"/>
      <c r="DR193" s="60"/>
      <c r="DS193" s="60"/>
      <c r="DT193" s="60"/>
      <c r="DU193" s="60"/>
      <c r="DV193" s="60"/>
      <c r="DW193" s="60"/>
      <c r="DX193" s="60"/>
      <c r="DY193" s="60"/>
      <c r="DZ193" s="60"/>
      <c r="EA193" s="60"/>
      <c r="EB193" s="60"/>
      <c r="EC193" s="60"/>
      <c r="ED193" s="60"/>
      <c r="EE193" s="60"/>
      <c r="EF193" s="60"/>
      <c r="EG193" s="60"/>
      <c r="EH193" s="60"/>
      <c r="EI193" s="60"/>
      <c r="EJ193" s="60"/>
      <c r="EK193" s="60"/>
      <c r="EL193" s="60"/>
      <c r="EM193" s="60"/>
      <c r="EN193" s="60"/>
      <c r="EO193" s="60"/>
      <c r="EP193" s="60"/>
      <c r="EQ193" s="60"/>
      <c r="ER193" s="60"/>
      <c r="ES193" s="60"/>
      <c r="ET193" s="60"/>
      <c r="EU193" s="60"/>
      <c r="EV193" s="60"/>
      <c r="EW193" s="60"/>
      <c r="EX193" s="60"/>
      <c r="EY193" s="60"/>
      <c r="EZ193" s="60"/>
      <c r="FA193" s="60"/>
      <c r="FB193" s="60"/>
      <c r="FC193" s="60"/>
      <c r="FD193" s="60"/>
      <c r="FE193" s="60"/>
      <c r="FF193" s="60"/>
      <c r="FG193" s="60"/>
      <c r="FH193" s="60"/>
      <c r="FI193" s="60"/>
      <c r="FJ193" s="60"/>
      <c r="FK193" s="60"/>
      <c r="FL193" s="60"/>
      <c r="FM193" s="60"/>
      <c r="FN193" s="60"/>
      <c r="FO193" s="60"/>
      <c r="FP193" s="60"/>
      <c r="FQ193" s="60"/>
      <c r="FR193" s="60"/>
      <c r="FS193" s="60"/>
      <c r="FT193" s="60"/>
      <c r="FU193" s="60"/>
      <c r="FV193" s="60"/>
      <c r="FW193" s="60"/>
      <c r="FX193" s="60"/>
      <c r="FY193" s="60"/>
      <c r="FZ193" s="60"/>
      <c r="GA193" s="60"/>
      <c r="GB193" s="60"/>
      <c r="GC193" s="60"/>
      <c r="GD193" s="60"/>
      <c r="GE193" s="60"/>
      <c r="GF193" s="60"/>
      <c r="GG193" s="60"/>
      <c r="GH193" s="60"/>
      <c r="GI193" s="60"/>
      <c r="GJ193" s="60"/>
      <c r="GK193" s="60"/>
      <c r="GL193" s="60"/>
      <c r="GM193" s="60"/>
      <c r="GN193" s="60"/>
      <c r="GO193" s="60"/>
      <c r="GP193" s="60"/>
      <c r="GQ193" s="60"/>
      <c r="GR193" s="60"/>
      <c r="GS193" s="60"/>
      <c r="GT193" s="60"/>
      <c r="GU193" s="60"/>
      <c r="GV193" s="60"/>
      <c r="GW193" s="60"/>
      <c r="GX193" s="60"/>
      <c r="GY193" s="60"/>
      <c r="GZ193" s="60"/>
      <c r="HA193" s="60"/>
      <c r="HB193" s="60"/>
      <c r="HC193" s="60"/>
      <c r="HD193" s="60"/>
      <c r="HE193" s="60"/>
      <c r="HF193" s="60"/>
      <c r="HG193" s="60"/>
      <c r="HH193" s="60"/>
      <c r="HI193" s="60"/>
      <c r="HJ193" s="60"/>
      <c r="HK193" s="60"/>
      <c r="HL193" s="60"/>
      <c r="HM193" s="60"/>
      <c r="HN193" s="60"/>
      <c r="HO193" s="60"/>
      <c r="HP193" s="60"/>
      <c r="HQ193" s="60"/>
      <c r="HR193" s="60"/>
      <c r="HS193" s="60"/>
      <c r="HT193" s="60"/>
      <c r="HU193" s="60"/>
      <c r="HV193" s="60"/>
      <c r="HW193" s="60"/>
      <c r="HX193" s="60"/>
      <c r="HY193" s="60"/>
      <c r="HZ193" s="60"/>
      <c r="IA193" s="60"/>
      <c r="IB193" s="60"/>
      <c r="IC193" s="60"/>
      <c r="ID193" s="60"/>
      <c r="IE193" s="60"/>
      <c r="IF193" s="60"/>
      <c r="IG193" s="60"/>
      <c r="IH193" s="60"/>
      <c r="II193" s="60"/>
      <c r="IJ193" s="60"/>
      <c r="IK193" s="60"/>
    </row>
    <row r="194" spans="1:245" ht="33.75">
      <c r="A194" s="204">
        <v>157</v>
      </c>
      <c r="B194" s="203">
        <f t="shared" ref="B194:B204" si="125">B193+1</f>
        <v>161</v>
      </c>
      <c r="C194" s="107" t="s">
        <v>1446</v>
      </c>
      <c r="D194" s="108" t="s">
        <v>161</v>
      </c>
      <c r="E194" s="108" t="s">
        <v>66</v>
      </c>
      <c r="F194" s="2">
        <v>315900000000</v>
      </c>
      <c r="G194" s="2">
        <v>1321816000</v>
      </c>
      <c r="H194" s="2">
        <f>F194+G194</f>
        <v>317221816000</v>
      </c>
      <c r="I194" s="3">
        <f>ROUND(H194/1000000,1)</f>
        <v>317221.8</v>
      </c>
      <c r="J194" s="3"/>
      <c r="K194" s="3"/>
      <c r="L194" s="3"/>
      <c r="M194" s="3"/>
      <c r="N194" s="3"/>
      <c r="O194" s="119">
        <f t="shared" si="120"/>
        <v>317221816000</v>
      </c>
      <c r="P194" s="3"/>
      <c r="Q194" s="142">
        <f>O194-P194</f>
        <v>317221816000</v>
      </c>
      <c r="R194" s="142">
        <f>ROUND(O194/1000000,1)</f>
        <v>317221.8</v>
      </c>
      <c r="S194" s="77">
        <f>ROUND(P194/1000000,1)</f>
        <v>0</v>
      </c>
      <c r="T194" s="109"/>
      <c r="U194" s="109"/>
      <c r="V194" s="109"/>
      <c r="W194" s="3">
        <v>297692000000</v>
      </c>
      <c r="X194" s="3"/>
      <c r="Y194" s="77">
        <f>X194-W194</f>
        <v>-297692000000</v>
      </c>
      <c r="Z194" s="3">
        <f>ROUND(W194/1000000,1)</f>
        <v>297692</v>
      </c>
      <c r="AA194" s="77">
        <f>ROUND(X194/1000000,1)</f>
        <v>0</v>
      </c>
      <c r="AB194" s="119">
        <f>AA194-Z194</f>
        <v>-297692</v>
      </c>
      <c r="AC194" s="76"/>
      <c r="AD194" s="3">
        <f>ROUND(AC194/1000000,1)</f>
        <v>0</v>
      </c>
      <c r="AE194" s="109"/>
      <c r="AF194" s="109"/>
      <c r="AG194" s="107"/>
      <c r="AH194" s="107" t="s">
        <v>151</v>
      </c>
      <c r="AI194" s="107" t="s">
        <v>640</v>
      </c>
      <c r="AJ194" s="1" t="s">
        <v>36</v>
      </c>
      <c r="AK194" s="113" t="s">
        <v>1442</v>
      </c>
      <c r="AL194" s="106">
        <v>157</v>
      </c>
      <c r="AM194" s="128" t="s">
        <v>590</v>
      </c>
      <c r="AN194" s="129"/>
      <c r="AO194" s="130" t="s">
        <v>595</v>
      </c>
      <c r="AP194" s="180">
        <v>157</v>
      </c>
      <c r="AQ194" s="130" t="s">
        <v>589</v>
      </c>
      <c r="AR194" s="181"/>
      <c r="AS194" s="128" t="s">
        <v>590</v>
      </c>
      <c r="AT194" s="175"/>
      <c r="AU194" s="130" t="s">
        <v>595</v>
      </c>
      <c r="AV194" s="180"/>
      <c r="AW194" s="130" t="s">
        <v>589</v>
      </c>
      <c r="AX194" s="181"/>
      <c r="AY194" s="128" t="s">
        <v>590</v>
      </c>
      <c r="AZ194" s="175"/>
      <c r="BA194" s="130" t="s">
        <v>595</v>
      </c>
      <c r="BB194" s="180"/>
      <c r="BC194" s="130" t="s">
        <v>595</v>
      </c>
      <c r="BD194" s="181"/>
      <c r="BE194" s="131"/>
      <c r="BF194" s="1" t="s">
        <v>1326</v>
      </c>
      <c r="BG194" s="4"/>
      <c r="BH194" s="4" t="s">
        <v>18</v>
      </c>
      <c r="BI194" s="114"/>
      <c r="BJ194" s="71"/>
      <c r="BK194" s="33" t="s">
        <v>1406</v>
      </c>
      <c r="BL194" s="33"/>
      <c r="BM194" s="33" t="s">
        <v>900</v>
      </c>
      <c r="BN194" s="115" t="s">
        <v>394</v>
      </c>
      <c r="BO194" s="115" t="s">
        <v>394</v>
      </c>
      <c r="BP194" s="115" t="s">
        <v>394</v>
      </c>
      <c r="BQ194" s="66" t="s">
        <v>581</v>
      </c>
      <c r="BR194" s="60"/>
      <c r="BS194" s="60"/>
      <c r="BT194" s="60"/>
      <c r="BU194" s="60"/>
      <c r="BV194" s="60"/>
      <c r="BW194" s="60"/>
      <c r="BX194" s="60"/>
      <c r="BY194" s="60"/>
      <c r="BZ194" s="60"/>
      <c r="CA194" s="60"/>
      <c r="CB194" s="60"/>
      <c r="CC194" s="60"/>
      <c r="CD194" s="60"/>
      <c r="CE194" s="60"/>
      <c r="CF194" s="60"/>
      <c r="CG194" s="60"/>
      <c r="CH194" s="60"/>
      <c r="CI194" s="60"/>
      <c r="CJ194" s="60"/>
      <c r="CK194" s="60"/>
      <c r="CL194" s="60"/>
      <c r="CM194" s="60"/>
      <c r="CN194" s="60"/>
      <c r="CO194" s="60"/>
      <c r="CP194" s="60"/>
      <c r="CQ194" s="60"/>
      <c r="CR194" s="60"/>
      <c r="CS194" s="60"/>
      <c r="CT194" s="60"/>
      <c r="CU194" s="60"/>
      <c r="CV194" s="60"/>
      <c r="CW194" s="60"/>
      <c r="CX194" s="60"/>
      <c r="CY194" s="60"/>
      <c r="CZ194" s="60"/>
      <c r="DA194" s="60"/>
      <c r="DB194" s="60"/>
      <c r="DC194" s="60"/>
      <c r="DD194" s="60"/>
      <c r="DE194" s="60"/>
      <c r="DF194" s="60"/>
      <c r="DG194" s="60"/>
      <c r="DH194" s="60"/>
      <c r="DI194" s="60"/>
      <c r="DJ194" s="60"/>
      <c r="DK194" s="60"/>
      <c r="DL194" s="60"/>
      <c r="DM194" s="60"/>
      <c r="DN194" s="60"/>
      <c r="DO194" s="60"/>
      <c r="DP194" s="60"/>
      <c r="DQ194" s="60"/>
      <c r="DR194" s="60"/>
      <c r="DS194" s="60"/>
      <c r="DT194" s="60"/>
      <c r="DU194" s="60"/>
      <c r="DV194" s="60"/>
      <c r="DW194" s="60"/>
      <c r="DX194" s="60"/>
      <c r="DY194" s="60"/>
      <c r="DZ194" s="60"/>
      <c r="EA194" s="60"/>
      <c r="EB194" s="60"/>
      <c r="EC194" s="60"/>
      <c r="ED194" s="60"/>
      <c r="EE194" s="60"/>
      <c r="EF194" s="60"/>
      <c r="EG194" s="60"/>
      <c r="EH194" s="60"/>
      <c r="EI194" s="60"/>
      <c r="EJ194" s="60"/>
      <c r="EK194" s="60"/>
      <c r="EL194" s="60"/>
      <c r="EM194" s="60"/>
      <c r="EN194" s="60"/>
      <c r="EO194" s="60"/>
      <c r="EP194" s="60"/>
      <c r="EQ194" s="60"/>
      <c r="ER194" s="60"/>
      <c r="ES194" s="60"/>
      <c r="ET194" s="60"/>
      <c r="EU194" s="60"/>
      <c r="EV194" s="60"/>
      <c r="EW194" s="60"/>
      <c r="EX194" s="60"/>
      <c r="EY194" s="60"/>
      <c r="EZ194" s="60"/>
      <c r="FA194" s="60"/>
      <c r="FB194" s="60"/>
      <c r="FC194" s="60"/>
      <c r="FD194" s="60"/>
      <c r="FE194" s="60"/>
      <c r="FF194" s="60"/>
      <c r="FG194" s="60"/>
      <c r="FH194" s="60"/>
      <c r="FI194" s="60"/>
      <c r="FJ194" s="60"/>
      <c r="FK194" s="60"/>
      <c r="FL194" s="60"/>
      <c r="FM194" s="60"/>
      <c r="FN194" s="60"/>
      <c r="FO194" s="60"/>
      <c r="FP194" s="60"/>
      <c r="FQ194" s="60"/>
      <c r="FR194" s="60"/>
      <c r="FS194" s="60"/>
      <c r="FT194" s="60"/>
      <c r="FU194" s="60"/>
      <c r="FV194" s="60"/>
      <c r="FW194" s="60"/>
      <c r="FX194" s="60"/>
      <c r="FY194" s="60"/>
      <c r="FZ194" s="60"/>
      <c r="GA194" s="60"/>
      <c r="GB194" s="60"/>
      <c r="GC194" s="60"/>
      <c r="GD194" s="60"/>
      <c r="GE194" s="60"/>
      <c r="GF194" s="60"/>
      <c r="GG194" s="60"/>
      <c r="GH194" s="60"/>
      <c r="GI194" s="60"/>
      <c r="GJ194" s="60"/>
      <c r="GK194" s="60"/>
      <c r="GL194" s="60"/>
      <c r="GM194" s="60"/>
      <c r="GN194" s="60"/>
      <c r="GO194" s="60"/>
      <c r="GP194" s="60"/>
      <c r="GQ194" s="60"/>
      <c r="GR194" s="60"/>
      <c r="GS194" s="60"/>
      <c r="GT194" s="60"/>
      <c r="GU194" s="60"/>
      <c r="GV194" s="60"/>
      <c r="GW194" s="60"/>
      <c r="GX194" s="60"/>
      <c r="GY194" s="60"/>
      <c r="GZ194" s="60"/>
      <c r="HA194" s="60"/>
      <c r="HB194" s="60"/>
      <c r="HC194" s="60"/>
      <c r="HD194" s="60"/>
      <c r="HE194" s="60"/>
      <c r="HF194" s="60"/>
      <c r="HG194" s="60"/>
      <c r="HH194" s="60"/>
      <c r="HI194" s="60"/>
      <c r="HJ194" s="60"/>
      <c r="HK194" s="60"/>
      <c r="HL194" s="60"/>
      <c r="HM194" s="60"/>
      <c r="HN194" s="60"/>
      <c r="HO194" s="60"/>
      <c r="HP194" s="60"/>
      <c r="HQ194" s="60"/>
      <c r="HR194" s="60"/>
      <c r="HS194" s="60"/>
      <c r="HT194" s="60"/>
      <c r="HU194" s="60"/>
      <c r="HV194" s="60"/>
      <c r="HW194" s="60"/>
      <c r="HX194" s="60"/>
      <c r="HY194" s="60"/>
      <c r="HZ194" s="60"/>
      <c r="IA194" s="60"/>
      <c r="IB194" s="60"/>
      <c r="IC194" s="60"/>
      <c r="ID194" s="60"/>
      <c r="IE194" s="60"/>
      <c r="IF194" s="60"/>
      <c r="IG194" s="60"/>
      <c r="IH194" s="60"/>
      <c r="II194" s="60"/>
      <c r="IJ194" s="60"/>
      <c r="IK194" s="60"/>
    </row>
    <row r="195" spans="1:245" ht="40.5" customHeight="1">
      <c r="A195" s="204" t="s">
        <v>1450</v>
      </c>
      <c r="B195" s="203">
        <f t="shared" si="125"/>
        <v>162</v>
      </c>
      <c r="C195" s="107" t="s">
        <v>1439</v>
      </c>
      <c r="D195" s="108" t="s">
        <v>1440</v>
      </c>
      <c r="E195" s="108" t="s">
        <v>302</v>
      </c>
      <c r="F195" s="2">
        <v>0</v>
      </c>
      <c r="G195" s="2">
        <v>11860035000</v>
      </c>
      <c r="H195" s="2">
        <f>F195+G195</f>
        <v>11860035000</v>
      </c>
      <c r="I195" s="3">
        <f>ROUND(H195/1000000,1)</f>
        <v>11860</v>
      </c>
      <c r="J195" s="3"/>
      <c r="K195" s="3"/>
      <c r="L195" s="3"/>
      <c r="M195" s="3"/>
      <c r="N195" s="3"/>
      <c r="O195" s="119">
        <f t="shared" si="120"/>
        <v>11860035000</v>
      </c>
      <c r="P195" s="3"/>
      <c r="Q195" s="142">
        <f>O195-P195</f>
        <v>11860035000</v>
      </c>
      <c r="R195" s="142">
        <f>ROUND(O195/1000000,1)</f>
        <v>11860</v>
      </c>
      <c r="S195" s="77">
        <f>ROUND(P195/1000000,1)</f>
        <v>0</v>
      </c>
      <c r="T195" s="109"/>
      <c r="U195" s="109"/>
      <c r="V195" s="109"/>
      <c r="W195" s="3">
        <v>0</v>
      </c>
      <c r="X195" s="3"/>
      <c r="Y195" s="77">
        <f>X195-W195</f>
        <v>0</v>
      </c>
      <c r="Z195" s="3">
        <f>ROUND(W195/1000000,1)</f>
        <v>0</v>
      </c>
      <c r="AA195" s="77">
        <f>ROUND(X195/1000000,1)</f>
        <v>0</v>
      </c>
      <c r="AB195" s="119">
        <f>AA195-Z195</f>
        <v>0</v>
      </c>
      <c r="AC195" s="76"/>
      <c r="AD195" s="3">
        <f>ROUND(AC195/1000000,1)</f>
        <v>0</v>
      </c>
      <c r="AE195" s="109"/>
      <c r="AF195" s="109"/>
      <c r="AG195" s="107"/>
      <c r="AH195" s="107" t="s">
        <v>151</v>
      </c>
      <c r="AI195" s="107" t="s">
        <v>640</v>
      </c>
      <c r="AJ195" s="1" t="s">
        <v>36</v>
      </c>
      <c r="AK195" s="113" t="s">
        <v>1441</v>
      </c>
      <c r="AL195" s="106" t="s">
        <v>1450</v>
      </c>
      <c r="AM195" s="132" t="s">
        <v>590</v>
      </c>
      <c r="AN195" s="129"/>
      <c r="AO195" s="130" t="s">
        <v>339</v>
      </c>
      <c r="AP195" s="180"/>
      <c r="AQ195" s="130" t="s">
        <v>339</v>
      </c>
      <c r="AR195" s="181"/>
      <c r="AS195" s="128" t="s">
        <v>590</v>
      </c>
      <c r="AT195" s="175"/>
      <c r="AU195" s="130" t="s">
        <v>339</v>
      </c>
      <c r="AV195" s="180"/>
      <c r="AW195" s="130" t="s">
        <v>339</v>
      </c>
      <c r="AX195" s="181"/>
      <c r="AY195" s="128" t="s">
        <v>590</v>
      </c>
      <c r="AZ195" s="175"/>
      <c r="BA195" s="130" t="s">
        <v>339</v>
      </c>
      <c r="BB195" s="180"/>
      <c r="BC195" s="130" t="s">
        <v>339</v>
      </c>
      <c r="BD195" s="181"/>
      <c r="BE195" s="131"/>
      <c r="BF195" s="1" t="s">
        <v>451</v>
      </c>
      <c r="BG195" s="4"/>
      <c r="BH195" s="4" t="s">
        <v>18</v>
      </c>
      <c r="BI195" s="114"/>
      <c r="BJ195" s="31"/>
      <c r="BK195" s="33"/>
      <c r="BL195" s="33"/>
      <c r="BM195" s="33"/>
      <c r="BN195" s="115"/>
      <c r="BO195" s="115"/>
      <c r="BP195" s="115"/>
      <c r="BQ195" s="66"/>
      <c r="BR195" s="60"/>
      <c r="BS195" s="60"/>
      <c r="BT195" s="60"/>
      <c r="BU195" s="60"/>
      <c r="BV195" s="60"/>
      <c r="BW195" s="60"/>
      <c r="BX195" s="60"/>
      <c r="BY195" s="60"/>
      <c r="BZ195" s="60"/>
      <c r="CA195" s="60"/>
      <c r="CB195" s="60"/>
      <c r="CC195" s="60"/>
      <c r="CD195" s="60"/>
      <c r="CE195" s="60"/>
      <c r="CF195" s="60"/>
      <c r="CG195" s="60"/>
      <c r="CH195" s="60"/>
      <c r="CI195" s="60"/>
      <c r="CJ195" s="60"/>
      <c r="CK195" s="60"/>
      <c r="CL195" s="60"/>
      <c r="CM195" s="60"/>
      <c r="CN195" s="60"/>
      <c r="CO195" s="60"/>
      <c r="CP195" s="60"/>
      <c r="CQ195" s="60"/>
      <c r="CR195" s="60"/>
      <c r="CS195" s="60"/>
      <c r="CT195" s="60"/>
      <c r="CU195" s="60"/>
      <c r="CV195" s="60"/>
      <c r="CW195" s="60"/>
      <c r="CX195" s="60"/>
      <c r="CY195" s="60"/>
      <c r="CZ195" s="60"/>
      <c r="DA195" s="60"/>
      <c r="DB195" s="60"/>
      <c r="DC195" s="60"/>
      <c r="DD195" s="60"/>
      <c r="DE195" s="60"/>
      <c r="DF195" s="60"/>
      <c r="DG195" s="60"/>
      <c r="DH195" s="60"/>
      <c r="DI195" s="60"/>
      <c r="DJ195" s="60"/>
      <c r="DK195" s="60"/>
      <c r="DL195" s="60"/>
      <c r="DM195" s="60"/>
      <c r="DN195" s="60"/>
      <c r="DO195" s="60"/>
      <c r="DP195" s="60"/>
      <c r="DQ195" s="60"/>
      <c r="DR195" s="60"/>
      <c r="DS195" s="60"/>
      <c r="DT195" s="60"/>
      <c r="DU195" s="60"/>
      <c r="DV195" s="60"/>
      <c r="DW195" s="60"/>
      <c r="DX195" s="60"/>
      <c r="DY195" s="60"/>
      <c r="DZ195" s="60"/>
      <c r="EA195" s="60"/>
      <c r="EB195" s="60"/>
      <c r="EC195" s="60"/>
      <c r="ED195" s="60"/>
      <c r="EE195" s="60"/>
      <c r="EF195" s="60"/>
      <c r="EG195" s="60"/>
      <c r="EH195" s="60"/>
      <c r="EI195" s="60"/>
      <c r="EJ195" s="60"/>
      <c r="EK195" s="60"/>
      <c r="EL195" s="60"/>
      <c r="EM195" s="60"/>
      <c r="EN195" s="60"/>
      <c r="EO195" s="60"/>
      <c r="EP195" s="60"/>
      <c r="EQ195" s="60"/>
      <c r="ER195" s="60"/>
      <c r="ES195" s="60"/>
      <c r="ET195" s="60"/>
      <c r="EU195" s="60"/>
      <c r="EV195" s="60"/>
      <c r="EW195" s="60"/>
      <c r="EX195" s="60"/>
      <c r="EY195" s="60"/>
      <c r="EZ195" s="60"/>
      <c r="FA195" s="60"/>
      <c r="FB195" s="60"/>
      <c r="FC195" s="60"/>
      <c r="FD195" s="60"/>
      <c r="FE195" s="60"/>
      <c r="FF195" s="60"/>
      <c r="FG195" s="60"/>
      <c r="FH195" s="60"/>
      <c r="FI195" s="60"/>
      <c r="FJ195" s="60"/>
      <c r="FK195" s="60"/>
      <c r="FL195" s="60"/>
      <c r="FM195" s="60"/>
      <c r="FN195" s="60"/>
      <c r="FO195" s="60"/>
      <c r="FP195" s="60"/>
      <c r="FQ195" s="60"/>
      <c r="FR195" s="60"/>
      <c r="FS195" s="60"/>
      <c r="FT195" s="60"/>
      <c r="FU195" s="60"/>
      <c r="FV195" s="60"/>
      <c r="FW195" s="60"/>
      <c r="FX195" s="60"/>
      <c r="FY195" s="60"/>
      <c r="FZ195" s="60"/>
      <c r="GA195" s="60"/>
      <c r="GB195" s="60"/>
      <c r="GC195" s="60"/>
      <c r="GD195" s="60"/>
      <c r="GE195" s="60"/>
      <c r="GF195" s="60"/>
      <c r="GG195" s="60"/>
      <c r="GH195" s="60"/>
      <c r="GI195" s="60"/>
      <c r="GJ195" s="60"/>
      <c r="GK195" s="60"/>
      <c r="GL195" s="60"/>
      <c r="GM195" s="60"/>
      <c r="GN195" s="60"/>
      <c r="GO195" s="60"/>
      <c r="GP195" s="60"/>
      <c r="GQ195" s="60"/>
      <c r="GR195" s="60"/>
      <c r="GS195" s="60"/>
      <c r="GT195" s="60"/>
      <c r="GU195" s="60"/>
      <c r="GV195" s="60"/>
      <c r="GW195" s="60"/>
      <c r="GX195" s="60"/>
      <c r="GY195" s="60"/>
      <c r="GZ195" s="60"/>
      <c r="HA195" s="60"/>
      <c r="HB195" s="60"/>
      <c r="HC195" s="60"/>
      <c r="HD195" s="60"/>
      <c r="HE195" s="60"/>
      <c r="HF195" s="60"/>
      <c r="HG195" s="60"/>
      <c r="HH195" s="60"/>
      <c r="HI195" s="60"/>
      <c r="HJ195" s="60"/>
      <c r="HK195" s="60"/>
      <c r="HL195" s="60"/>
      <c r="HM195" s="60"/>
      <c r="HN195" s="60"/>
      <c r="HO195" s="60"/>
      <c r="HP195" s="60"/>
      <c r="HQ195" s="60"/>
      <c r="HR195" s="60"/>
      <c r="HS195" s="60"/>
      <c r="HT195" s="60"/>
      <c r="HU195" s="60"/>
      <c r="HV195" s="60"/>
      <c r="HW195" s="60"/>
      <c r="HX195" s="60"/>
      <c r="HY195" s="60"/>
      <c r="HZ195" s="60"/>
      <c r="IA195" s="60"/>
      <c r="IB195" s="60"/>
      <c r="IC195" s="60"/>
      <c r="ID195" s="60"/>
      <c r="IE195" s="60"/>
      <c r="IF195" s="60"/>
      <c r="IG195" s="60"/>
      <c r="IH195" s="60"/>
      <c r="II195" s="60"/>
      <c r="IJ195" s="60"/>
      <c r="IK195" s="60"/>
    </row>
    <row r="196" spans="1:245" ht="27">
      <c r="A196" s="204">
        <v>158</v>
      </c>
      <c r="B196" s="203">
        <f t="shared" si="125"/>
        <v>163</v>
      </c>
      <c r="C196" s="107" t="s">
        <v>725</v>
      </c>
      <c r="D196" s="108" t="s">
        <v>124</v>
      </c>
      <c r="E196" s="108" t="s">
        <v>66</v>
      </c>
      <c r="F196" s="2">
        <v>102147000000</v>
      </c>
      <c r="G196" s="2">
        <v>199232000</v>
      </c>
      <c r="H196" s="2">
        <f t="shared" si="118"/>
        <v>102346232000</v>
      </c>
      <c r="I196" s="3">
        <f t="shared" si="119"/>
        <v>102346.2</v>
      </c>
      <c r="J196" s="3"/>
      <c r="K196" s="3"/>
      <c r="L196" s="3"/>
      <c r="M196" s="3"/>
      <c r="N196" s="3"/>
      <c r="O196" s="119">
        <f t="shared" si="120"/>
        <v>102346232000</v>
      </c>
      <c r="P196" s="3"/>
      <c r="Q196" s="142">
        <f t="shared" si="113"/>
        <v>102346232000</v>
      </c>
      <c r="R196" s="142">
        <f t="shared" si="121"/>
        <v>102346.2</v>
      </c>
      <c r="S196" s="77">
        <f t="shared" si="121"/>
        <v>0</v>
      </c>
      <c r="T196" s="109"/>
      <c r="U196" s="109"/>
      <c r="V196" s="109"/>
      <c r="W196" s="3">
        <v>101685000000</v>
      </c>
      <c r="X196" s="3"/>
      <c r="Y196" s="77">
        <f t="shared" si="122"/>
        <v>-101685000000</v>
      </c>
      <c r="Z196" s="3">
        <f t="shared" si="123"/>
        <v>101685</v>
      </c>
      <c r="AA196" s="77">
        <f t="shared" si="123"/>
        <v>0</v>
      </c>
      <c r="AB196" s="119">
        <f t="shared" ref="AB196:AB259" si="126">AA196-Z196</f>
        <v>-101685</v>
      </c>
      <c r="AC196" s="76"/>
      <c r="AD196" s="3">
        <f t="shared" si="124"/>
        <v>0</v>
      </c>
      <c r="AE196" s="109"/>
      <c r="AF196" s="109"/>
      <c r="AG196" s="107"/>
      <c r="AH196" s="107" t="s">
        <v>151</v>
      </c>
      <c r="AI196" s="107" t="s">
        <v>640</v>
      </c>
      <c r="AJ196" s="1" t="s">
        <v>36</v>
      </c>
      <c r="AK196" s="113" t="s">
        <v>973</v>
      </c>
      <c r="AL196" s="106">
        <v>158</v>
      </c>
      <c r="AM196" s="128" t="s">
        <v>590</v>
      </c>
      <c r="AN196" s="129"/>
      <c r="AO196" s="130" t="s">
        <v>595</v>
      </c>
      <c r="AP196" s="180">
        <v>158</v>
      </c>
      <c r="AQ196" s="130" t="s">
        <v>589</v>
      </c>
      <c r="AR196" s="181"/>
      <c r="AS196" s="128" t="s">
        <v>590</v>
      </c>
      <c r="AT196" s="175"/>
      <c r="AU196" s="130" t="s">
        <v>595</v>
      </c>
      <c r="AV196" s="180"/>
      <c r="AW196" s="130" t="s">
        <v>589</v>
      </c>
      <c r="AX196" s="181"/>
      <c r="AY196" s="128" t="s">
        <v>590</v>
      </c>
      <c r="AZ196" s="175"/>
      <c r="BA196" s="130" t="s">
        <v>595</v>
      </c>
      <c r="BB196" s="180"/>
      <c r="BC196" s="130" t="s">
        <v>595</v>
      </c>
      <c r="BD196" s="181"/>
      <c r="BE196" s="131"/>
      <c r="BF196" s="1" t="s">
        <v>503</v>
      </c>
      <c r="BG196" s="4"/>
      <c r="BH196" s="4" t="s">
        <v>18</v>
      </c>
      <c r="BI196" s="114"/>
      <c r="BJ196" s="71"/>
      <c r="BK196" s="31"/>
      <c r="BL196" s="31"/>
      <c r="BM196" s="31"/>
      <c r="BN196" s="115" t="s">
        <v>394</v>
      </c>
      <c r="BO196" s="115" t="s">
        <v>394</v>
      </c>
      <c r="BP196" s="115" t="s">
        <v>394</v>
      </c>
      <c r="BQ196" s="66" t="s">
        <v>581</v>
      </c>
      <c r="BR196" s="60"/>
      <c r="BS196" s="60"/>
      <c r="BT196" s="60"/>
      <c r="BU196" s="60"/>
      <c r="BV196" s="60"/>
      <c r="BW196" s="60"/>
      <c r="BX196" s="60"/>
      <c r="BY196" s="60"/>
      <c r="BZ196" s="60"/>
      <c r="CA196" s="60"/>
      <c r="CB196" s="60"/>
      <c r="CC196" s="60"/>
      <c r="CD196" s="60"/>
      <c r="CE196" s="60"/>
      <c r="CF196" s="60"/>
      <c r="CG196" s="60"/>
      <c r="CH196" s="60"/>
      <c r="CI196" s="60"/>
      <c r="CJ196" s="60"/>
      <c r="CK196" s="60"/>
      <c r="CL196" s="60"/>
      <c r="CM196" s="60"/>
      <c r="CN196" s="60"/>
      <c r="CO196" s="60"/>
      <c r="CP196" s="60"/>
      <c r="CQ196" s="60"/>
      <c r="CR196" s="60"/>
      <c r="CS196" s="60"/>
      <c r="CT196" s="60"/>
      <c r="CU196" s="60"/>
      <c r="CV196" s="60"/>
      <c r="CW196" s="60"/>
      <c r="CX196" s="60"/>
      <c r="CY196" s="60"/>
      <c r="CZ196" s="60"/>
      <c r="DA196" s="60"/>
      <c r="DB196" s="60"/>
      <c r="DC196" s="60"/>
      <c r="DD196" s="60"/>
      <c r="DE196" s="60"/>
      <c r="DF196" s="60"/>
      <c r="DG196" s="60"/>
      <c r="DH196" s="60"/>
      <c r="DI196" s="60"/>
      <c r="DJ196" s="60"/>
      <c r="DK196" s="60"/>
      <c r="DL196" s="60"/>
      <c r="DM196" s="60"/>
      <c r="DN196" s="60"/>
      <c r="DO196" s="60"/>
      <c r="DP196" s="60"/>
      <c r="DQ196" s="60"/>
      <c r="DR196" s="60"/>
      <c r="DS196" s="60"/>
      <c r="DT196" s="60"/>
      <c r="DU196" s="60"/>
      <c r="DV196" s="60"/>
      <c r="DW196" s="60"/>
      <c r="DX196" s="60"/>
      <c r="DY196" s="60"/>
      <c r="DZ196" s="60"/>
      <c r="EA196" s="60"/>
      <c r="EB196" s="60"/>
      <c r="EC196" s="60"/>
      <c r="ED196" s="60"/>
      <c r="EE196" s="60"/>
      <c r="EF196" s="60"/>
      <c r="EG196" s="60"/>
      <c r="EH196" s="60"/>
      <c r="EI196" s="60"/>
      <c r="EJ196" s="60"/>
      <c r="EK196" s="60"/>
      <c r="EL196" s="60"/>
      <c r="EM196" s="60"/>
      <c r="EN196" s="60"/>
      <c r="EO196" s="60"/>
      <c r="EP196" s="60"/>
      <c r="EQ196" s="60"/>
      <c r="ER196" s="60"/>
      <c r="ES196" s="60"/>
      <c r="ET196" s="60"/>
      <c r="EU196" s="60"/>
      <c r="EV196" s="60"/>
      <c r="EW196" s="60"/>
      <c r="EX196" s="60"/>
      <c r="EY196" s="60"/>
      <c r="EZ196" s="60"/>
      <c r="FA196" s="60"/>
      <c r="FB196" s="60"/>
      <c r="FC196" s="60"/>
      <c r="FD196" s="60"/>
      <c r="FE196" s="60"/>
      <c r="FF196" s="60"/>
      <c r="FG196" s="60"/>
      <c r="FH196" s="60"/>
      <c r="FI196" s="60"/>
      <c r="FJ196" s="60"/>
      <c r="FK196" s="60"/>
      <c r="FL196" s="60"/>
      <c r="FM196" s="60"/>
      <c r="FN196" s="60"/>
      <c r="FO196" s="60"/>
      <c r="FP196" s="60"/>
      <c r="FQ196" s="60"/>
      <c r="FR196" s="60"/>
      <c r="FS196" s="60"/>
      <c r="FT196" s="60"/>
      <c r="FU196" s="60"/>
      <c r="FV196" s="60"/>
      <c r="FW196" s="60"/>
      <c r="FX196" s="60"/>
      <c r="FY196" s="60"/>
      <c r="FZ196" s="60"/>
      <c r="GA196" s="60"/>
      <c r="GB196" s="60"/>
      <c r="GC196" s="60"/>
      <c r="GD196" s="60"/>
      <c r="GE196" s="60"/>
      <c r="GF196" s="60"/>
      <c r="GG196" s="60"/>
      <c r="GH196" s="60"/>
      <c r="GI196" s="60"/>
      <c r="GJ196" s="60"/>
      <c r="GK196" s="60"/>
      <c r="GL196" s="60"/>
      <c r="GM196" s="60"/>
      <c r="GN196" s="60"/>
      <c r="GO196" s="60"/>
      <c r="GP196" s="60"/>
      <c r="GQ196" s="60"/>
      <c r="GR196" s="60"/>
      <c r="GS196" s="60"/>
      <c r="GT196" s="60"/>
      <c r="GU196" s="60"/>
      <c r="GV196" s="60"/>
      <c r="GW196" s="60"/>
      <c r="GX196" s="60"/>
      <c r="GY196" s="60"/>
      <c r="GZ196" s="60"/>
      <c r="HA196" s="60"/>
      <c r="HB196" s="60"/>
      <c r="HC196" s="60"/>
      <c r="HD196" s="60"/>
      <c r="HE196" s="60"/>
      <c r="HF196" s="60"/>
      <c r="HG196" s="60"/>
      <c r="HH196" s="60"/>
      <c r="HI196" s="60"/>
      <c r="HJ196" s="60"/>
      <c r="HK196" s="60"/>
      <c r="HL196" s="60"/>
      <c r="HM196" s="60"/>
      <c r="HN196" s="60"/>
      <c r="HO196" s="60"/>
      <c r="HP196" s="60"/>
      <c r="HQ196" s="60"/>
      <c r="HR196" s="60"/>
      <c r="HS196" s="60"/>
      <c r="HT196" s="60"/>
      <c r="HU196" s="60"/>
      <c r="HV196" s="60"/>
      <c r="HW196" s="60"/>
      <c r="HX196" s="60"/>
      <c r="HY196" s="60"/>
      <c r="HZ196" s="60"/>
      <c r="IA196" s="60"/>
      <c r="IB196" s="60"/>
      <c r="IC196" s="60"/>
      <c r="ID196" s="60"/>
      <c r="IE196" s="60"/>
      <c r="IF196" s="60"/>
      <c r="IG196" s="60"/>
      <c r="IH196" s="60"/>
      <c r="II196" s="60"/>
      <c r="IJ196" s="60"/>
      <c r="IK196" s="60"/>
    </row>
    <row r="197" spans="1:245" ht="27">
      <c r="A197" s="204">
        <v>159</v>
      </c>
      <c r="B197" s="203">
        <f t="shared" si="125"/>
        <v>164</v>
      </c>
      <c r="C197" s="107" t="s">
        <v>726</v>
      </c>
      <c r="D197" s="108" t="s">
        <v>74</v>
      </c>
      <c r="E197" s="108" t="s">
        <v>66</v>
      </c>
      <c r="F197" s="2">
        <v>1163573000</v>
      </c>
      <c r="G197" s="2">
        <v>-127021000</v>
      </c>
      <c r="H197" s="2">
        <f t="shared" si="118"/>
        <v>1036552000</v>
      </c>
      <c r="I197" s="3">
        <f t="shared" si="119"/>
        <v>1036.5999999999999</v>
      </c>
      <c r="J197" s="3"/>
      <c r="K197" s="3"/>
      <c r="L197" s="3"/>
      <c r="M197" s="3"/>
      <c r="N197" s="3"/>
      <c r="O197" s="119">
        <f t="shared" si="120"/>
        <v>1036552000</v>
      </c>
      <c r="P197" s="3"/>
      <c r="Q197" s="142">
        <f t="shared" si="113"/>
        <v>1036552000</v>
      </c>
      <c r="R197" s="142">
        <f t="shared" si="121"/>
        <v>1036.5999999999999</v>
      </c>
      <c r="S197" s="77">
        <f t="shared" si="121"/>
        <v>0</v>
      </c>
      <c r="T197" s="109"/>
      <c r="U197" s="109"/>
      <c r="V197" s="109"/>
      <c r="W197" s="3">
        <v>826108000</v>
      </c>
      <c r="X197" s="3"/>
      <c r="Y197" s="77">
        <f t="shared" si="122"/>
        <v>-826108000</v>
      </c>
      <c r="Z197" s="3">
        <f t="shared" si="123"/>
        <v>826.1</v>
      </c>
      <c r="AA197" s="77">
        <f t="shared" si="123"/>
        <v>0</v>
      </c>
      <c r="AB197" s="119">
        <f t="shared" si="126"/>
        <v>-826.1</v>
      </c>
      <c r="AC197" s="76"/>
      <c r="AD197" s="3">
        <f t="shared" si="124"/>
        <v>0</v>
      </c>
      <c r="AE197" s="109"/>
      <c r="AF197" s="109"/>
      <c r="AG197" s="107"/>
      <c r="AH197" s="107" t="s">
        <v>151</v>
      </c>
      <c r="AI197" s="107" t="s">
        <v>640</v>
      </c>
      <c r="AJ197" s="1" t="s">
        <v>36</v>
      </c>
      <c r="AK197" s="113" t="s">
        <v>973</v>
      </c>
      <c r="AL197" s="106">
        <v>159</v>
      </c>
      <c r="AM197" s="128" t="s">
        <v>590</v>
      </c>
      <c r="AN197" s="129"/>
      <c r="AO197" s="130" t="s">
        <v>595</v>
      </c>
      <c r="AP197" s="180">
        <v>159</v>
      </c>
      <c r="AQ197" s="130" t="s">
        <v>589</v>
      </c>
      <c r="AR197" s="181"/>
      <c r="AS197" s="128" t="s">
        <v>590</v>
      </c>
      <c r="AT197" s="175"/>
      <c r="AU197" s="130" t="s">
        <v>595</v>
      </c>
      <c r="AV197" s="180"/>
      <c r="AW197" s="130" t="s">
        <v>589</v>
      </c>
      <c r="AX197" s="181"/>
      <c r="AY197" s="128" t="s">
        <v>590</v>
      </c>
      <c r="AZ197" s="175"/>
      <c r="BA197" s="130" t="s">
        <v>595</v>
      </c>
      <c r="BB197" s="180"/>
      <c r="BC197" s="130" t="s">
        <v>595</v>
      </c>
      <c r="BD197" s="181"/>
      <c r="BE197" s="131"/>
      <c r="BF197" s="1" t="s">
        <v>503</v>
      </c>
      <c r="BG197" s="4"/>
      <c r="BH197" s="4" t="s">
        <v>18</v>
      </c>
      <c r="BI197" s="114"/>
      <c r="BJ197" s="71"/>
      <c r="BK197" s="31"/>
      <c r="BL197" s="31"/>
      <c r="BM197" s="31"/>
      <c r="BN197" s="115" t="s">
        <v>394</v>
      </c>
      <c r="BO197" s="115" t="s">
        <v>394</v>
      </c>
      <c r="BP197" s="115" t="s">
        <v>394</v>
      </c>
      <c r="BQ197" s="66" t="s">
        <v>581</v>
      </c>
      <c r="BR197" s="60"/>
      <c r="BS197" s="60"/>
      <c r="BT197" s="60"/>
      <c r="BU197" s="60"/>
      <c r="BV197" s="60"/>
      <c r="BW197" s="60"/>
      <c r="BX197" s="60"/>
      <c r="BY197" s="60"/>
      <c r="BZ197" s="60"/>
      <c r="CA197" s="60"/>
      <c r="CB197" s="60"/>
      <c r="CC197" s="60"/>
      <c r="CD197" s="60"/>
      <c r="CE197" s="60"/>
      <c r="CF197" s="60"/>
      <c r="CG197" s="60"/>
      <c r="CH197" s="60"/>
      <c r="CI197" s="60"/>
      <c r="CJ197" s="60"/>
      <c r="CK197" s="60"/>
      <c r="CL197" s="60"/>
      <c r="CM197" s="60"/>
      <c r="CN197" s="60"/>
      <c r="CO197" s="60"/>
      <c r="CP197" s="60"/>
      <c r="CQ197" s="60"/>
      <c r="CR197" s="60"/>
      <c r="CS197" s="60"/>
      <c r="CT197" s="60"/>
      <c r="CU197" s="60"/>
      <c r="CV197" s="60"/>
      <c r="CW197" s="60"/>
      <c r="CX197" s="60"/>
      <c r="CY197" s="60"/>
      <c r="CZ197" s="60"/>
      <c r="DA197" s="60"/>
      <c r="DB197" s="60"/>
      <c r="DC197" s="60"/>
      <c r="DD197" s="60"/>
      <c r="DE197" s="60"/>
      <c r="DF197" s="60"/>
      <c r="DG197" s="60"/>
      <c r="DH197" s="60"/>
      <c r="DI197" s="60"/>
      <c r="DJ197" s="60"/>
      <c r="DK197" s="60"/>
      <c r="DL197" s="60"/>
      <c r="DM197" s="60"/>
      <c r="DN197" s="60"/>
      <c r="DO197" s="60"/>
      <c r="DP197" s="60"/>
      <c r="DQ197" s="60"/>
      <c r="DR197" s="60"/>
      <c r="DS197" s="60"/>
      <c r="DT197" s="60"/>
      <c r="DU197" s="60"/>
      <c r="DV197" s="60"/>
      <c r="DW197" s="60"/>
      <c r="DX197" s="60"/>
      <c r="DY197" s="60"/>
      <c r="DZ197" s="60"/>
      <c r="EA197" s="60"/>
      <c r="EB197" s="60"/>
      <c r="EC197" s="60"/>
      <c r="ED197" s="60"/>
      <c r="EE197" s="60"/>
      <c r="EF197" s="60"/>
      <c r="EG197" s="60"/>
      <c r="EH197" s="60"/>
      <c r="EI197" s="60"/>
      <c r="EJ197" s="60"/>
      <c r="EK197" s="60"/>
      <c r="EL197" s="60"/>
      <c r="EM197" s="60"/>
      <c r="EN197" s="60"/>
      <c r="EO197" s="60"/>
      <c r="EP197" s="60"/>
      <c r="EQ197" s="60"/>
      <c r="ER197" s="60"/>
      <c r="ES197" s="60"/>
      <c r="ET197" s="60"/>
      <c r="EU197" s="60"/>
      <c r="EV197" s="60"/>
      <c r="EW197" s="60"/>
      <c r="EX197" s="60"/>
      <c r="EY197" s="60"/>
      <c r="EZ197" s="60"/>
      <c r="FA197" s="60"/>
      <c r="FB197" s="60"/>
      <c r="FC197" s="60"/>
      <c r="FD197" s="60"/>
      <c r="FE197" s="60"/>
      <c r="FF197" s="60"/>
      <c r="FG197" s="60"/>
      <c r="FH197" s="60"/>
      <c r="FI197" s="60"/>
      <c r="FJ197" s="60"/>
      <c r="FK197" s="60"/>
      <c r="FL197" s="60"/>
      <c r="FM197" s="60"/>
      <c r="FN197" s="60"/>
      <c r="FO197" s="60"/>
      <c r="FP197" s="60"/>
      <c r="FQ197" s="60"/>
      <c r="FR197" s="60"/>
      <c r="FS197" s="60"/>
      <c r="FT197" s="60"/>
      <c r="FU197" s="60"/>
      <c r="FV197" s="60"/>
      <c r="FW197" s="60"/>
      <c r="FX197" s="60"/>
      <c r="FY197" s="60"/>
      <c r="FZ197" s="60"/>
      <c r="GA197" s="60"/>
      <c r="GB197" s="60"/>
      <c r="GC197" s="60"/>
      <c r="GD197" s="60"/>
      <c r="GE197" s="60"/>
      <c r="GF197" s="60"/>
      <c r="GG197" s="60"/>
      <c r="GH197" s="60"/>
      <c r="GI197" s="60"/>
      <c r="GJ197" s="60"/>
      <c r="GK197" s="60"/>
      <c r="GL197" s="60"/>
      <c r="GM197" s="60"/>
      <c r="GN197" s="60"/>
      <c r="GO197" s="60"/>
      <c r="GP197" s="60"/>
      <c r="GQ197" s="60"/>
      <c r="GR197" s="60"/>
      <c r="GS197" s="60"/>
      <c r="GT197" s="60"/>
      <c r="GU197" s="60"/>
      <c r="GV197" s="60"/>
      <c r="GW197" s="60"/>
      <c r="GX197" s="60"/>
      <c r="GY197" s="60"/>
      <c r="GZ197" s="60"/>
      <c r="HA197" s="60"/>
      <c r="HB197" s="60"/>
      <c r="HC197" s="60"/>
      <c r="HD197" s="60"/>
      <c r="HE197" s="60"/>
      <c r="HF197" s="60"/>
      <c r="HG197" s="60"/>
      <c r="HH197" s="60"/>
      <c r="HI197" s="60"/>
      <c r="HJ197" s="60"/>
      <c r="HK197" s="60"/>
      <c r="HL197" s="60"/>
      <c r="HM197" s="60"/>
      <c r="HN197" s="60"/>
      <c r="HO197" s="60"/>
      <c r="HP197" s="60"/>
      <c r="HQ197" s="60"/>
      <c r="HR197" s="60"/>
      <c r="HS197" s="60"/>
      <c r="HT197" s="60"/>
      <c r="HU197" s="60"/>
      <c r="HV197" s="60"/>
      <c r="HW197" s="60"/>
      <c r="HX197" s="60"/>
      <c r="HY197" s="60"/>
      <c r="HZ197" s="60"/>
      <c r="IA197" s="60"/>
      <c r="IB197" s="60"/>
      <c r="IC197" s="60"/>
      <c r="ID197" s="60"/>
      <c r="IE197" s="60"/>
      <c r="IF197" s="60"/>
      <c r="IG197" s="60"/>
      <c r="IH197" s="60"/>
      <c r="II197" s="60"/>
      <c r="IJ197" s="60"/>
      <c r="IK197" s="60"/>
    </row>
    <row r="198" spans="1:245" ht="27" hidden="1">
      <c r="A198" s="204">
        <v>160</v>
      </c>
      <c r="B198" s="203">
        <f t="shared" si="125"/>
        <v>165</v>
      </c>
      <c r="C198" s="107" t="s">
        <v>162</v>
      </c>
      <c r="D198" s="108" t="s">
        <v>123</v>
      </c>
      <c r="E198" s="108" t="s">
        <v>66</v>
      </c>
      <c r="F198" s="2">
        <v>28340000</v>
      </c>
      <c r="G198" s="2">
        <v>0</v>
      </c>
      <c r="H198" s="2">
        <f t="shared" si="118"/>
        <v>28340000</v>
      </c>
      <c r="I198" s="3">
        <f t="shared" si="119"/>
        <v>28.3</v>
      </c>
      <c r="J198" s="3"/>
      <c r="K198" s="3"/>
      <c r="L198" s="3"/>
      <c r="M198" s="3"/>
      <c r="N198" s="3"/>
      <c r="O198" s="119">
        <f t="shared" si="120"/>
        <v>28340000</v>
      </c>
      <c r="P198" s="3"/>
      <c r="Q198" s="142">
        <f t="shared" si="113"/>
        <v>28340000</v>
      </c>
      <c r="R198" s="142">
        <f t="shared" si="121"/>
        <v>28.3</v>
      </c>
      <c r="S198" s="77">
        <f t="shared" si="121"/>
        <v>0</v>
      </c>
      <c r="T198" s="109"/>
      <c r="U198" s="109"/>
      <c r="V198" s="109"/>
      <c r="W198" s="3">
        <v>28569000</v>
      </c>
      <c r="X198" s="3"/>
      <c r="Y198" s="77">
        <f t="shared" si="122"/>
        <v>-28569000</v>
      </c>
      <c r="Z198" s="3">
        <f t="shared" si="123"/>
        <v>28.6</v>
      </c>
      <c r="AA198" s="77">
        <f t="shared" si="123"/>
        <v>0</v>
      </c>
      <c r="AB198" s="119">
        <f t="shared" si="126"/>
        <v>-28.6</v>
      </c>
      <c r="AC198" s="76"/>
      <c r="AD198" s="3">
        <f t="shared" si="124"/>
        <v>0</v>
      </c>
      <c r="AE198" s="109"/>
      <c r="AF198" s="109"/>
      <c r="AG198" s="107"/>
      <c r="AH198" s="107" t="s">
        <v>151</v>
      </c>
      <c r="AI198" s="107" t="s">
        <v>640</v>
      </c>
      <c r="AJ198" s="1" t="s">
        <v>36</v>
      </c>
      <c r="AK198" s="113" t="s">
        <v>973</v>
      </c>
      <c r="AL198" s="106">
        <v>160</v>
      </c>
      <c r="AM198" s="128" t="s">
        <v>590</v>
      </c>
      <c r="AN198" s="129"/>
      <c r="AO198" s="130" t="s">
        <v>595</v>
      </c>
      <c r="AP198" s="180">
        <v>160</v>
      </c>
      <c r="AQ198" s="130" t="s">
        <v>589</v>
      </c>
      <c r="AR198" s="181"/>
      <c r="AS198" s="128" t="s">
        <v>590</v>
      </c>
      <c r="AT198" s="175"/>
      <c r="AU198" s="130" t="s">
        <v>595</v>
      </c>
      <c r="AV198" s="180"/>
      <c r="AW198" s="130" t="s">
        <v>589</v>
      </c>
      <c r="AX198" s="181"/>
      <c r="AY198" s="128" t="s">
        <v>590</v>
      </c>
      <c r="AZ198" s="175"/>
      <c r="BA198" s="130" t="s">
        <v>595</v>
      </c>
      <c r="BB198" s="180"/>
      <c r="BC198" s="130" t="s">
        <v>595</v>
      </c>
      <c r="BD198" s="181"/>
      <c r="BE198" s="131"/>
      <c r="BF198" s="1" t="s">
        <v>503</v>
      </c>
      <c r="BG198" s="4"/>
      <c r="BH198" s="4" t="s">
        <v>18</v>
      </c>
      <c r="BI198" s="114"/>
      <c r="BJ198" s="71"/>
      <c r="BK198" s="31"/>
      <c r="BL198" s="31"/>
      <c r="BM198" s="31"/>
      <c r="BN198" s="115" t="s">
        <v>394</v>
      </c>
      <c r="BO198" s="115" t="s">
        <v>394</v>
      </c>
      <c r="BP198" s="115" t="s">
        <v>394</v>
      </c>
      <c r="BQ198" s="66" t="s">
        <v>581</v>
      </c>
      <c r="BR198" s="60"/>
      <c r="BS198" s="60"/>
      <c r="BT198" s="60"/>
      <c r="BU198" s="60"/>
      <c r="BV198" s="60"/>
      <c r="BW198" s="60"/>
      <c r="BX198" s="60"/>
      <c r="BY198" s="60"/>
      <c r="BZ198" s="60"/>
      <c r="CA198" s="60"/>
      <c r="CB198" s="60"/>
      <c r="CC198" s="60"/>
      <c r="CD198" s="60"/>
      <c r="CE198" s="60"/>
      <c r="CF198" s="60"/>
      <c r="CG198" s="60"/>
      <c r="CH198" s="60"/>
      <c r="CI198" s="60"/>
      <c r="CJ198" s="60"/>
      <c r="CK198" s="60"/>
      <c r="CL198" s="60"/>
      <c r="CM198" s="60"/>
      <c r="CN198" s="60"/>
      <c r="CO198" s="60"/>
      <c r="CP198" s="60"/>
      <c r="CQ198" s="60"/>
      <c r="CR198" s="60"/>
      <c r="CS198" s="60"/>
      <c r="CT198" s="60"/>
      <c r="CU198" s="60"/>
      <c r="CV198" s="60"/>
      <c r="CW198" s="60"/>
      <c r="CX198" s="60"/>
      <c r="CY198" s="60"/>
      <c r="CZ198" s="60"/>
      <c r="DA198" s="60"/>
      <c r="DB198" s="60"/>
      <c r="DC198" s="60"/>
      <c r="DD198" s="60"/>
      <c r="DE198" s="60"/>
      <c r="DF198" s="60"/>
      <c r="DG198" s="60"/>
      <c r="DH198" s="60"/>
      <c r="DI198" s="60"/>
      <c r="DJ198" s="60"/>
      <c r="DK198" s="60"/>
      <c r="DL198" s="60"/>
      <c r="DM198" s="60"/>
      <c r="DN198" s="60"/>
      <c r="DO198" s="60"/>
      <c r="DP198" s="60"/>
      <c r="DQ198" s="60"/>
      <c r="DR198" s="60"/>
      <c r="DS198" s="60"/>
      <c r="DT198" s="60"/>
      <c r="DU198" s="60"/>
      <c r="DV198" s="60"/>
      <c r="DW198" s="60"/>
      <c r="DX198" s="60"/>
      <c r="DY198" s="60"/>
      <c r="DZ198" s="60"/>
      <c r="EA198" s="60"/>
      <c r="EB198" s="60"/>
      <c r="EC198" s="60"/>
      <c r="ED198" s="60"/>
      <c r="EE198" s="60"/>
      <c r="EF198" s="60"/>
      <c r="EG198" s="60"/>
      <c r="EH198" s="60"/>
      <c r="EI198" s="60"/>
      <c r="EJ198" s="60"/>
      <c r="EK198" s="60"/>
      <c r="EL198" s="60"/>
      <c r="EM198" s="60"/>
      <c r="EN198" s="60"/>
      <c r="EO198" s="60"/>
      <c r="EP198" s="60"/>
      <c r="EQ198" s="60"/>
      <c r="ER198" s="60"/>
      <c r="ES198" s="60"/>
      <c r="ET198" s="60"/>
      <c r="EU198" s="60"/>
      <c r="EV198" s="60"/>
      <c r="EW198" s="60"/>
      <c r="EX198" s="60"/>
      <c r="EY198" s="60"/>
      <c r="EZ198" s="60"/>
      <c r="FA198" s="60"/>
      <c r="FB198" s="60"/>
      <c r="FC198" s="60"/>
      <c r="FD198" s="60"/>
      <c r="FE198" s="60"/>
      <c r="FF198" s="60"/>
      <c r="FG198" s="60"/>
      <c r="FH198" s="60"/>
      <c r="FI198" s="60"/>
      <c r="FJ198" s="60"/>
      <c r="FK198" s="60"/>
      <c r="FL198" s="60"/>
      <c r="FM198" s="60"/>
      <c r="FN198" s="60"/>
      <c r="FO198" s="60"/>
      <c r="FP198" s="60"/>
      <c r="FQ198" s="60"/>
      <c r="FR198" s="60"/>
      <c r="FS198" s="60"/>
      <c r="FT198" s="60"/>
      <c r="FU198" s="60"/>
      <c r="FV198" s="60"/>
      <c r="FW198" s="60"/>
      <c r="FX198" s="60"/>
      <c r="FY198" s="60"/>
      <c r="FZ198" s="60"/>
      <c r="GA198" s="60"/>
      <c r="GB198" s="60"/>
      <c r="GC198" s="60"/>
      <c r="GD198" s="60"/>
      <c r="GE198" s="60"/>
      <c r="GF198" s="60"/>
      <c r="GG198" s="60"/>
      <c r="GH198" s="60"/>
      <c r="GI198" s="60"/>
      <c r="GJ198" s="60"/>
      <c r="GK198" s="60"/>
      <c r="GL198" s="60"/>
      <c r="GM198" s="60"/>
      <c r="GN198" s="60"/>
      <c r="GO198" s="60"/>
      <c r="GP198" s="60"/>
      <c r="GQ198" s="60"/>
      <c r="GR198" s="60"/>
      <c r="GS198" s="60"/>
      <c r="GT198" s="60"/>
      <c r="GU198" s="60"/>
      <c r="GV198" s="60"/>
      <c r="GW198" s="60"/>
      <c r="GX198" s="60"/>
      <c r="GY198" s="60"/>
      <c r="GZ198" s="60"/>
      <c r="HA198" s="60"/>
      <c r="HB198" s="60"/>
      <c r="HC198" s="60"/>
      <c r="HD198" s="60"/>
      <c r="HE198" s="60"/>
      <c r="HF198" s="60"/>
      <c r="HG198" s="60"/>
      <c r="HH198" s="60"/>
      <c r="HI198" s="60"/>
      <c r="HJ198" s="60"/>
      <c r="HK198" s="60"/>
      <c r="HL198" s="60"/>
      <c r="HM198" s="60"/>
      <c r="HN198" s="60"/>
      <c r="HO198" s="60"/>
      <c r="HP198" s="60"/>
      <c r="HQ198" s="60"/>
      <c r="HR198" s="60"/>
      <c r="HS198" s="60"/>
      <c r="HT198" s="60"/>
      <c r="HU198" s="60"/>
      <c r="HV198" s="60"/>
      <c r="HW198" s="60"/>
      <c r="HX198" s="60"/>
      <c r="HY198" s="60"/>
      <c r="HZ198" s="60"/>
      <c r="IA198" s="60"/>
      <c r="IB198" s="60"/>
      <c r="IC198" s="60"/>
      <c r="ID198" s="60"/>
      <c r="IE198" s="60"/>
      <c r="IF198" s="60"/>
      <c r="IG198" s="60"/>
      <c r="IH198" s="60"/>
      <c r="II198" s="60"/>
      <c r="IJ198" s="60"/>
      <c r="IK198" s="60"/>
    </row>
    <row r="199" spans="1:245" ht="45" hidden="1">
      <c r="A199" s="204">
        <v>161</v>
      </c>
      <c r="B199" s="203">
        <f t="shared" si="125"/>
        <v>166</v>
      </c>
      <c r="C199" s="107" t="s">
        <v>163</v>
      </c>
      <c r="D199" s="108" t="s">
        <v>335</v>
      </c>
      <c r="E199" s="108" t="s">
        <v>66</v>
      </c>
      <c r="F199" s="2">
        <v>22841000</v>
      </c>
      <c r="G199" s="2">
        <v>-23000</v>
      </c>
      <c r="H199" s="2">
        <f t="shared" si="118"/>
        <v>22818000</v>
      </c>
      <c r="I199" s="3">
        <f t="shared" si="119"/>
        <v>22.8</v>
      </c>
      <c r="J199" s="3"/>
      <c r="K199" s="3"/>
      <c r="L199" s="3"/>
      <c r="M199" s="3"/>
      <c r="N199" s="3"/>
      <c r="O199" s="119">
        <f t="shared" si="120"/>
        <v>22818000</v>
      </c>
      <c r="P199" s="3"/>
      <c r="Q199" s="142">
        <f t="shared" si="113"/>
        <v>22818000</v>
      </c>
      <c r="R199" s="142">
        <f t="shared" si="121"/>
        <v>22.8</v>
      </c>
      <c r="S199" s="77">
        <f t="shared" si="121"/>
        <v>0</v>
      </c>
      <c r="T199" s="109"/>
      <c r="U199" s="109"/>
      <c r="V199" s="109"/>
      <c r="W199" s="3">
        <v>22164000</v>
      </c>
      <c r="X199" s="3"/>
      <c r="Y199" s="77">
        <f t="shared" si="122"/>
        <v>-22164000</v>
      </c>
      <c r="Z199" s="3">
        <f t="shared" si="123"/>
        <v>22.2</v>
      </c>
      <c r="AA199" s="77">
        <f t="shared" si="123"/>
        <v>0</v>
      </c>
      <c r="AB199" s="119">
        <f t="shared" si="126"/>
        <v>-22.2</v>
      </c>
      <c r="AC199" s="76"/>
      <c r="AD199" s="3">
        <f t="shared" si="124"/>
        <v>0</v>
      </c>
      <c r="AE199" s="109"/>
      <c r="AF199" s="109"/>
      <c r="AG199" s="107"/>
      <c r="AH199" s="107" t="s">
        <v>151</v>
      </c>
      <c r="AI199" s="107" t="s">
        <v>639</v>
      </c>
      <c r="AJ199" s="1" t="s">
        <v>36</v>
      </c>
      <c r="AK199" s="113" t="s">
        <v>973</v>
      </c>
      <c r="AL199" s="106">
        <v>161</v>
      </c>
      <c r="AM199" s="128" t="s">
        <v>590</v>
      </c>
      <c r="AN199" s="129"/>
      <c r="AO199" s="130" t="s">
        <v>595</v>
      </c>
      <c r="AP199" s="180">
        <v>161</v>
      </c>
      <c r="AQ199" s="130" t="s">
        <v>589</v>
      </c>
      <c r="AR199" s="181"/>
      <c r="AS199" s="128" t="s">
        <v>590</v>
      </c>
      <c r="AT199" s="175"/>
      <c r="AU199" s="130" t="s">
        <v>595</v>
      </c>
      <c r="AV199" s="180"/>
      <c r="AW199" s="130" t="s">
        <v>589</v>
      </c>
      <c r="AX199" s="181"/>
      <c r="AY199" s="128" t="s">
        <v>590</v>
      </c>
      <c r="AZ199" s="175"/>
      <c r="BA199" s="130" t="s">
        <v>595</v>
      </c>
      <c r="BB199" s="180"/>
      <c r="BC199" s="130" t="s">
        <v>595</v>
      </c>
      <c r="BD199" s="181"/>
      <c r="BE199" s="131"/>
      <c r="BF199" s="1" t="s">
        <v>503</v>
      </c>
      <c r="BG199" s="4"/>
      <c r="BH199" s="4"/>
      <c r="BI199" s="114"/>
      <c r="BJ199" s="71"/>
      <c r="BK199" s="31" t="s">
        <v>1407</v>
      </c>
      <c r="BL199" s="31"/>
      <c r="BM199" s="31" t="s">
        <v>886</v>
      </c>
      <c r="BN199" s="115" t="s">
        <v>394</v>
      </c>
      <c r="BO199" s="115" t="s">
        <v>394</v>
      </c>
      <c r="BP199" s="115" t="s">
        <v>394</v>
      </c>
      <c r="BQ199" s="66" t="s">
        <v>580</v>
      </c>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c r="DZ199" s="60"/>
      <c r="EA199" s="60"/>
      <c r="EB199" s="60"/>
      <c r="EC199" s="60"/>
      <c r="ED199" s="60"/>
      <c r="EE199" s="60"/>
      <c r="EF199" s="60"/>
      <c r="EG199" s="60"/>
      <c r="EH199" s="60"/>
      <c r="EI199" s="60"/>
      <c r="EJ199" s="60"/>
      <c r="EK199" s="60"/>
      <c r="EL199" s="60"/>
      <c r="EM199" s="60"/>
      <c r="EN199" s="60"/>
      <c r="EO199" s="60"/>
      <c r="EP199" s="60"/>
      <c r="EQ199" s="60"/>
      <c r="ER199" s="60"/>
      <c r="ES199" s="60"/>
      <c r="ET199" s="60"/>
      <c r="EU199" s="60"/>
      <c r="EV199" s="60"/>
      <c r="EW199" s="60"/>
      <c r="EX199" s="60"/>
      <c r="EY199" s="60"/>
      <c r="EZ199" s="60"/>
      <c r="FA199" s="60"/>
      <c r="FB199" s="60"/>
      <c r="FC199" s="60"/>
      <c r="FD199" s="60"/>
      <c r="FE199" s="60"/>
      <c r="FF199" s="60"/>
      <c r="FG199" s="60"/>
      <c r="FH199" s="60"/>
      <c r="FI199" s="60"/>
      <c r="FJ199" s="60"/>
      <c r="FK199" s="60"/>
      <c r="FL199" s="60"/>
      <c r="FM199" s="60"/>
      <c r="FN199" s="60"/>
      <c r="FO199" s="60"/>
      <c r="FP199" s="60"/>
      <c r="FQ199" s="60"/>
      <c r="FR199" s="60"/>
      <c r="FS199" s="60"/>
      <c r="FT199" s="60"/>
      <c r="FU199" s="60"/>
      <c r="FV199" s="60"/>
      <c r="FW199" s="60"/>
      <c r="FX199" s="60"/>
      <c r="FY199" s="60"/>
      <c r="FZ199" s="60"/>
      <c r="GA199" s="60"/>
      <c r="GB199" s="60"/>
      <c r="GC199" s="60"/>
      <c r="GD199" s="60"/>
      <c r="GE199" s="60"/>
      <c r="GF199" s="60"/>
      <c r="GG199" s="60"/>
      <c r="GH199" s="60"/>
      <c r="GI199" s="60"/>
      <c r="GJ199" s="60"/>
      <c r="GK199" s="60"/>
      <c r="GL199" s="60"/>
      <c r="GM199" s="60"/>
      <c r="GN199" s="60"/>
      <c r="GO199" s="60"/>
      <c r="GP199" s="60"/>
      <c r="GQ199" s="60"/>
      <c r="GR199" s="60"/>
      <c r="GS199" s="60"/>
      <c r="GT199" s="60"/>
      <c r="GU199" s="60"/>
      <c r="GV199" s="60"/>
      <c r="GW199" s="60"/>
      <c r="GX199" s="60"/>
      <c r="GY199" s="60"/>
      <c r="GZ199" s="60"/>
      <c r="HA199" s="60"/>
      <c r="HB199" s="60"/>
      <c r="HC199" s="60"/>
      <c r="HD199" s="60"/>
      <c r="HE199" s="60"/>
      <c r="HF199" s="60"/>
      <c r="HG199" s="60"/>
      <c r="HH199" s="60"/>
      <c r="HI199" s="60"/>
      <c r="HJ199" s="60"/>
      <c r="HK199" s="60"/>
      <c r="HL199" s="60"/>
      <c r="HM199" s="60"/>
      <c r="HN199" s="60"/>
      <c r="HO199" s="60"/>
      <c r="HP199" s="60"/>
      <c r="HQ199" s="60"/>
      <c r="HR199" s="60"/>
      <c r="HS199" s="60"/>
      <c r="HT199" s="60"/>
      <c r="HU199" s="60"/>
      <c r="HV199" s="60"/>
      <c r="HW199" s="60"/>
      <c r="HX199" s="60"/>
      <c r="HY199" s="60"/>
      <c r="HZ199" s="60"/>
      <c r="IA199" s="60"/>
      <c r="IB199" s="60"/>
      <c r="IC199" s="60"/>
      <c r="ID199" s="60"/>
      <c r="IE199" s="60"/>
      <c r="IF199" s="60"/>
      <c r="IG199" s="60"/>
      <c r="IH199" s="60"/>
      <c r="II199" s="60"/>
      <c r="IJ199" s="60"/>
      <c r="IK199" s="60"/>
    </row>
    <row r="200" spans="1:245" ht="27">
      <c r="A200" s="204">
        <v>153</v>
      </c>
      <c r="B200" s="203">
        <f t="shared" si="125"/>
        <v>167</v>
      </c>
      <c r="C200" s="107" t="s">
        <v>158</v>
      </c>
      <c r="D200" s="108" t="s">
        <v>121</v>
      </c>
      <c r="E200" s="108" t="s">
        <v>66</v>
      </c>
      <c r="F200" s="2">
        <v>1294757000</v>
      </c>
      <c r="G200" s="2">
        <v>1010000000</v>
      </c>
      <c r="H200" s="2">
        <f>F200+G200</f>
        <v>2304757000</v>
      </c>
      <c r="I200" s="3">
        <f>ROUND(H200/1000000,1)</f>
        <v>2304.8000000000002</v>
      </c>
      <c r="J200" s="3"/>
      <c r="K200" s="3"/>
      <c r="L200" s="3"/>
      <c r="M200" s="3"/>
      <c r="N200" s="3"/>
      <c r="O200" s="119">
        <f t="shared" si="120"/>
        <v>2304757000</v>
      </c>
      <c r="P200" s="3"/>
      <c r="Q200" s="142">
        <f t="shared" si="113"/>
        <v>2304757000</v>
      </c>
      <c r="R200" s="142">
        <f>ROUND(O200/1000000,1)</f>
        <v>2304.8000000000002</v>
      </c>
      <c r="S200" s="77">
        <f>ROUND(P200/1000000,1)</f>
        <v>0</v>
      </c>
      <c r="T200" s="109"/>
      <c r="U200" s="109"/>
      <c r="V200" s="109"/>
      <c r="W200" s="3">
        <v>984947000</v>
      </c>
      <c r="X200" s="3"/>
      <c r="Y200" s="77">
        <f>X200-W200</f>
        <v>-984947000</v>
      </c>
      <c r="Z200" s="3">
        <f>ROUND(W200/1000000,1)</f>
        <v>984.9</v>
      </c>
      <c r="AA200" s="77">
        <f>ROUND(X200/1000000,1)</f>
        <v>0</v>
      </c>
      <c r="AB200" s="119">
        <f>AA200-Z200</f>
        <v>-984.9</v>
      </c>
      <c r="AC200" s="76"/>
      <c r="AD200" s="3">
        <f t="shared" si="124"/>
        <v>0</v>
      </c>
      <c r="AE200" s="109"/>
      <c r="AF200" s="109"/>
      <c r="AG200" s="107"/>
      <c r="AH200" s="107" t="s">
        <v>165</v>
      </c>
      <c r="AI200" s="107" t="s">
        <v>669</v>
      </c>
      <c r="AJ200" s="1" t="s">
        <v>36</v>
      </c>
      <c r="AK200" s="113" t="s">
        <v>1191</v>
      </c>
      <c r="AL200" s="106">
        <v>153</v>
      </c>
      <c r="AM200" s="132" t="s">
        <v>590</v>
      </c>
      <c r="AN200" s="129"/>
      <c r="AO200" s="130" t="s">
        <v>595</v>
      </c>
      <c r="AP200" s="180">
        <v>153</v>
      </c>
      <c r="AQ200" s="130" t="s">
        <v>589</v>
      </c>
      <c r="AR200" s="181"/>
      <c r="AS200" s="128" t="s">
        <v>590</v>
      </c>
      <c r="AT200" s="175"/>
      <c r="AU200" s="130" t="s">
        <v>595</v>
      </c>
      <c r="AV200" s="180"/>
      <c r="AW200" s="130" t="s">
        <v>589</v>
      </c>
      <c r="AX200" s="181"/>
      <c r="AY200" s="128" t="s">
        <v>590</v>
      </c>
      <c r="AZ200" s="175"/>
      <c r="BA200" s="130" t="s">
        <v>595</v>
      </c>
      <c r="BB200" s="180"/>
      <c r="BC200" s="130" t="s">
        <v>595</v>
      </c>
      <c r="BD200" s="181"/>
      <c r="BE200" s="131"/>
      <c r="BF200" s="1" t="s">
        <v>84</v>
      </c>
      <c r="BG200" s="4"/>
      <c r="BH200" s="4" t="s">
        <v>18</v>
      </c>
      <c r="BI200" s="114"/>
      <c r="BJ200" s="71"/>
      <c r="BK200" s="31"/>
      <c r="BL200" s="31"/>
      <c r="BM200" s="31"/>
      <c r="BN200" s="115" t="s">
        <v>394</v>
      </c>
      <c r="BO200" s="115" t="s">
        <v>394</v>
      </c>
      <c r="BP200" s="115" t="s">
        <v>394</v>
      </c>
      <c r="BQ200" s="63"/>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0"/>
      <c r="DF200" s="60"/>
      <c r="DG200" s="60"/>
      <c r="DH200" s="60"/>
      <c r="DI200" s="60"/>
      <c r="DJ200" s="60"/>
      <c r="DK200" s="60"/>
      <c r="DL200" s="60"/>
      <c r="DM200" s="60"/>
      <c r="DN200" s="60"/>
      <c r="DO200" s="60"/>
      <c r="DP200" s="60"/>
      <c r="DQ200" s="60"/>
      <c r="DR200" s="60"/>
      <c r="DS200" s="60"/>
      <c r="DT200" s="60"/>
      <c r="DU200" s="60"/>
      <c r="DV200" s="60"/>
      <c r="DW200" s="60"/>
      <c r="DX200" s="60"/>
      <c r="DY200" s="60"/>
      <c r="DZ200" s="60"/>
      <c r="EA200" s="60"/>
      <c r="EB200" s="60"/>
      <c r="EC200" s="60"/>
      <c r="ED200" s="60"/>
      <c r="EE200" s="60"/>
      <c r="EF200" s="60"/>
      <c r="EG200" s="60"/>
      <c r="EH200" s="60"/>
      <c r="EI200" s="60"/>
      <c r="EJ200" s="60"/>
      <c r="EK200" s="60"/>
      <c r="EL200" s="60"/>
      <c r="EM200" s="60"/>
      <c r="EN200" s="60"/>
      <c r="EO200" s="60"/>
      <c r="EP200" s="60"/>
      <c r="EQ200" s="60"/>
      <c r="ER200" s="60"/>
      <c r="ES200" s="60"/>
      <c r="ET200" s="60"/>
      <c r="EU200" s="60"/>
      <c r="EV200" s="60"/>
      <c r="EW200" s="60"/>
      <c r="EX200" s="60"/>
      <c r="EY200" s="60"/>
      <c r="EZ200" s="60"/>
      <c r="FA200" s="60"/>
      <c r="FB200" s="60"/>
      <c r="FC200" s="60"/>
      <c r="FD200" s="60"/>
      <c r="FE200" s="60"/>
      <c r="FF200" s="60"/>
      <c r="FG200" s="60"/>
      <c r="FH200" s="60"/>
      <c r="FI200" s="60"/>
      <c r="FJ200" s="60"/>
      <c r="FK200" s="60"/>
      <c r="FL200" s="60"/>
      <c r="FM200" s="60"/>
      <c r="FN200" s="60"/>
      <c r="FO200" s="60"/>
      <c r="FP200" s="60"/>
      <c r="FQ200" s="60"/>
      <c r="FR200" s="60"/>
      <c r="FS200" s="60"/>
      <c r="FT200" s="60"/>
      <c r="FU200" s="60"/>
      <c r="FV200" s="60"/>
      <c r="FW200" s="60"/>
      <c r="FX200" s="60"/>
      <c r="FY200" s="60"/>
      <c r="FZ200" s="60"/>
      <c r="GA200" s="60"/>
      <c r="GB200" s="60"/>
      <c r="GC200" s="60"/>
      <c r="GD200" s="60"/>
      <c r="GE200" s="60"/>
      <c r="GF200" s="60"/>
      <c r="GG200" s="60"/>
      <c r="GH200" s="60"/>
      <c r="GI200" s="60"/>
      <c r="GJ200" s="60"/>
      <c r="GK200" s="60"/>
      <c r="GL200" s="60"/>
      <c r="GM200" s="60"/>
      <c r="GN200" s="60"/>
      <c r="GO200" s="60"/>
      <c r="GP200" s="60"/>
      <c r="GQ200" s="60"/>
      <c r="GR200" s="60"/>
      <c r="GS200" s="60"/>
      <c r="GT200" s="60"/>
      <c r="GU200" s="60"/>
      <c r="GV200" s="60"/>
      <c r="GW200" s="60"/>
      <c r="GX200" s="60"/>
      <c r="GY200" s="60"/>
      <c r="GZ200" s="60"/>
      <c r="HA200" s="60"/>
      <c r="HB200" s="60"/>
      <c r="HC200" s="60"/>
      <c r="HD200" s="60"/>
      <c r="HE200" s="60"/>
      <c r="HF200" s="60"/>
      <c r="HG200" s="60"/>
      <c r="HH200" s="60"/>
      <c r="HI200" s="60"/>
      <c r="HJ200" s="60"/>
      <c r="HK200" s="60"/>
      <c r="HL200" s="60"/>
      <c r="HM200" s="60"/>
      <c r="HN200" s="60"/>
      <c r="HO200" s="60"/>
      <c r="HP200" s="60"/>
      <c r="HQ200" s="60"/>
      <c r="HR200" s="60"/>
      <c r="HS200" s="60"/>
      <c r="HT200" s="60"/>
      <c r="HU200" s="60"/>
      <c r="HV200" s="60"/>
      <c r="HW200" s="60"/>
      <c r="HX200" s="60"/>
      <c r="HY200" s="60"/>
      <c r="HZ200" s="60"/>
      <c r="IA200" s="60"/>
      <c r="IB200" s="60"/>
      <c r="IC200" s="60"/>
      <c r="ID200" s="60"/>
      <c r="IE200" s="60"/>
      <c r="IF200" s="60"/>
      <c r="IG200" s="60"/>
      <c r="IH200" s="60"/>
      <c r="II200" s="60"/>
      <c r="IJ200" s="60"/>
      <c r="IK200" s="60"/>
    </row>
    <row r="201" spans="1:245" ht="27" hidden="1">
      <c r="A201" s="204">
        <v>154</v>
      </c>
      <c r="B201" s="203">
        <f t="shared" si="125"/>
        <v>168</v>
      </c>
      <c r="C201" s="107" t="s">
        <v>159</v>
      </c>
      <c r="D201" s="108" t="s">
        <v>130</v>
      </c>
      <c r="E201" s="108" t="s">
        <v>66</v>
      </c>
      <c r="F201" s="2">
        <v>41211000</v>
      </c>
      <c r="G201" s="2">
        <v>0</v>
      </c>
      <c r="H201" s="2">
        <f>F201+G201</f>
        <v>41211000</v>
      </c>
      <c r="I201" s="3">
        <f>ROUND(H201/1000000,1)</f>
        <v>41.2</v>
      </c>
      <c r="J201" s="3">
        <v>41211000</v>
      </c>
      <c r="K201" s="3"/>
      <c r="L201" s="3">
        <v>-16998000</v>
      </c>
      <c r="M201" s="3"/>
      <c r="N201" s="3">
        <v>-24213000</v>
      </c>
      <c r="O201" s="119">
        <f t="shared" si="120"/>
        <v>41211000</v>
      </c>
      <c r="P201" s="3"/>
      <c r="Q201" s="142">
        <f t="shared" si="113"/>
        <v>41211000</v>
      </c>
      <c r="R201" s="142">
        <f>ROUND(O201/1000000,1)</f>
        <v>41.2</v>
      </c>
      <c r="S201" s="77">
        <f>ROUND(P201/1000000,1)</f>
        <v>0</v>
      </c>
      <c r="T201" s="109"/>
      <c r="U201" s="109"/>
      <c r="V201" s="109"/>
      <c r="W201" s="3">
        <v>41211000</v>
      </c>
      <c r="X201" s="3"/>
      <c r="Y201" s="77">
        <f>X201-W201</f>
        <v>-41211000</v>
      </c>
      <c r="Z201" s="3">
        <f>ROUND(W201/1000000,1)</f>
        <v>41.2</v>
      </c>
      <c r="AA201" s="77">
        <f>ROUND(X201/1000000,1)</f>
        <v>0</v>
      </c>
      <c r="AB201" s="119">
        <f>AA201-Z201</f>
        <v>-41.2</v>
      </c>
      <c r="AC201" s="76"/>
      <c r="AD201" s="3">
        <f t="shared" si="124"/>
        <v>0</v>
      </c>
      <c r="AE201" s="109"/>
      <c r="AF201" s="109"/>
      <c r="AG201" s="107"/>
      <c r="AH201" s="107" t="s">
        <v>165</v>
      </c>
      <c r="AI201" s="107" t="s">
        <v>936</v>
      </c>
      <c r="AJ201" s="1" t="s">
        <v>36</v>
      </c>
      <c r="AK201" s="113" t="s">
        <v>1191</v>
      </c>
      <c r="AL201" s="106">
        <v>154</v>
      </c>
      <c r="AM201" s="132" t="s">
        <v>590</v>
      </c>
      <c r="AN201" s="129"/>
      <c r="AO201" s="130" t="s">
        <v>595</v>
      </c>
      <c r="AP201" s="180">
        <v>154</v>
      </c>
      <c r="AQ201" s="130" t="s">
        <v>595</v>
      </c>
      <c r="AR201" s="181"/>
      <c r="AS201" s="128" t="s">
        <v>590</v>
      </c>
      <c r="AT201" s="175"/>
      <c r="AU201" s="130" t="s">
        <v>595</v>
      </c>
      <c r="AV201" s="180"/>
      <c r="AW201" s="130" t="s">
        <v>595</v>
      </c>
      <c r="AX201" s="181"/>
      <c r="AY201" s="128" t="s">
        <v>590</v>
      </c>
      <c r="AZ201" s="175"/>
      <c r="BA201" s="130" t="s">
        <v>595</v>
      </c>
      <c r="BB201" s="180"/>
      <c r="BC201" s="130" t="s">
        <v>595</v>
      </c>
      <c r="BD201" s="181"/>
      <c r="BE201" s="131"/>
      <c r="BF201" s="1" t="s">
        <v>503</v>
      </c>
      <c r="BG201" s="4"/>
      <c r="BH201" s="4" t="s">
        <v>18</v>
      </c>
      <c r="BI201" s="114"/>
      <c r="BJ201" s="71"/>
      <c r="BK201" s="31"/>
      <c r="BL201" s="31"/>
      <c r="BM201" s="31"/>
      <c r="BN201" s="115" t="s">
        <v>394</v>
      </c>
      <c r="BO201" s="115" t="s">
        <v>394</v>
      </c>
      <c r="BP201" s="115" t="s">
        <v>394</v>
      </c>
      <c r="BQ201" s="63"/>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c r="CN201" s="60"/>
      <c r="CO201" s="60"/>
      <c r="CP201" s="60"/>
      <c r="CQ201" s="60"/>
      <c r="CR201" s="60"/>
      <c r="CS201" s="60"/>
      <c r="CT201" s="60"/>
      <c r="CU201" s="60"/>
      <c r="CV201" s="60"/>
      <c r="CW201" s="60"/>
      <c r="CX201" s="60"/>
      <c r="CY201" s="60"/>
      <c r="CZ201" s="60"/>
      <c r="DA201" s="60"/>
      <c r="DB201" s="60"/>
      <c r="DC201" s="60"/>
      <c r="DD201" s="60"/>
      <c r="DE201" s="60"/>
      <c r="DF201" s="60"/>
      <c r="DG201" s="60"/>
      <c r="DH201" s="60"/>
      <c r="DI201" s="60"/>
      <c r="DJ201" s="60"/>
      <c r="DK201" s="60"/>
      <c r="DL201" s="60"/>
      <c r="DM201" s="60"/>
      <c r="DN201" s="60"/>
      <c r="DO201" s="60"/>
      <c r="DP201" s="60"/>
      <c r="DQ201" s="60"/>
      <c r="DR201" s="60"/>
      <c r="DS201" s="60"/>
      <c r="DT201" s="60"/>
      <c r="DU201" s="60"/>
      <c r="DV201" s="60"/>
      <c r="DW201" s="60"/>
      <c r="DX201" s="60"/>
      <c r="DY201" s="60"/>
      <c r="DZ201" s="60"/>
      <c r="EA201" s="60"/>
      <c r="EB201" s="60"/>
      <c r="EC201" s="60"/>
      <c r="ED201" s="60"/>
      <c r="EE201" s="60"/>
      <c r="EF201" s="60"/>
      <c r="EG201" s="60"/>
      <c r="EH201" s="60"/>
      <c r="EI201" s="60"/>
      <c r="EJ201" s="60"/>
      <c r="EK201" s="60"/>
      <c r="EL201" s="60"/>
      <c r="EM201" s="60"/>
      <c r="EN201" s="60"/>
      <c r="EO201" s="60"/>
      <c r="EP201" s="60"/>
      <c r="EQ201" s="60"/>
      <c r="ER201" s="60"/>
      <c r="ES201" s="60"/>
      <c r="ET201" s="60"/>
      <c r="EU201" s="60"/>
      <c r="EV201" s="60"/>
      <c r="EW201" s="60"/>
      <c r="EX201" s="60"/>
      <c r="EY201" s="60"/>
      <c r="EZ201" s="60"/>
      <c r="FA201" s="60"/>
      <c r="FB201" s="60"/>
      <c r="FC201" s="60"/>
      <c r="FD201" s="60"/>
      <c r="FE201" s="60"/>
      <c r="FF201" s="60"/>
      <c r="FG201" s="60"/>
      <c r="FH201" s="60"/>
      <c r="FI201" s="60"/>
      <c r="FJ201" s="60"/>
      <c r="FK201" s="60"/>
      <c r="FL201" s="60"/>
      <c r="FM201" s="60"/>
      <c r="FN201" s="60"/>
      <c r="FO201" s="60"/>
      <c r="FP201" s="60"/>
      <c r="FQ201" s="60"/>
      <c r="FR201" s="60"/>
      <c r="FS201" s="60"/>
      <c r="FT201" s="60"/>
      <c r="FU201" s="60"/>
      <c r="FV201" s="60"/>
      <c r="FW201" s="60"/>
      <c r="FX201" s="60"/>
      <c r="FY201" s="60"/>
      <c r="FZ201" s="60"/>
      <c r="GA201" s="60"/>
      <c r="GB201" s="60"/>
      <c r="GC201" s="60"/>
      <c r="GD201" s="60"/>
      <c r="GE201" s="60"/>
      <c r="GF201" s="60"/>
      <c r="GG201" s="60"/>
      <c r="GH201" s="60"/>
      <c r="GI201" s="60"/>
      <c r="GJ201" s="60"/>
      <c r="GK201" s="60"/>
      <c r="GL201" s="60"/>
      <c r="GM201" s="60"/>
      <c r="GN201" s="60"/>
      <c r="GO201" s="60"/>
      <c r="GP201" s="60"/>
      <c r="GQ201" s="60"/>
      <c r="GR201" s="60"/>
      <c r="GS201" s="60"/>
      <c r="GT201" s="60"/>
      <c r="GU201" s="60"/>
      <c r="GV201" s="60"/>
      <c r="GW201" s="60"/>
      <c r="GX201" s="60"/>
      <c r="GY201" s="60"/>
      <c r="GZ201" s="60"/>
      <c r="HA201" s="60"/>
      <c r="HB201" s="60"/>
      <c r="HC201" s="60"/>
      <c r="HD201" s="60"/>
      <c r="HE201" s="60"/>
      <c r="HF201" s="60"/>
      <c r="HG201" s="60"/>
      <c r="HH201" s="60"/>
      <c r="HI201" s="60"/>
      <c r="HJ201" s="60"/>
      <c r="HK201" s="60"/>
      <c r="HL201" s="60"/>
      <c r="HM201" s="60"/>
      <c r="HN201" s="60"/>
      <c r="HO201" s="60"/>
      <c r="HP201" s="60"/>
      <c r="HQ201" s="60"/>
      <c r="HR201" s="60"/>
      <c r="HS201" s="60"/>
      <c r="HT201" s="60"/>
      <c r="HU201" s="60"/>
      <c r="HV201" s="60"/>
      <c r="HW201" s="60"/>
      <c r="HX201" s="60"/>
      <c r="HY201" s="60"/>
      <c r="HZ201" s="60"/>
      <c r="IA201" s="60"/>
      <c r="IB201" s="60"/>
      <c r="IC201" s="60"/>
      <c r="ID201" s="60"/>
      <c r="IE201" s="60"/>
      <c r="IF201" s="60"/>
      <c r="IG201" s="60"/>
      <c r="IH201" s="60"/>
      <c r="II201" s="60"/>
      <c r="IJ201" s="60"/>
      <c r="IK201" s="60"/>
    </row>
    <row r="202" spans="1:245" ht="27">
      <c r="A202" s="204">
        <v>162</v>
      </c>
      <c r="B202" s="203">
        <f t="shared" si="125"/>
        <v>169</v>
      </c>
      <c r="C202" s="107" t="s">
        <v>727</v>
      </c>
      <c r="D202" s="108" t="s">
        <v>76</v>
      </c>
      <c r="E202" s="108" t="s">
        <v>66</v>
      </c>
      <c r="F202" s="2">
        <v>14094092000</v>
      </c>
      <c r="G202" s="2">
        <v>3999698000</v>
      </c>
      <c r="H202" s="2">
        <f t="shared" si="118"/>
        <v>18093790000</v>
      </c>
      <c r="I202" s="3">
        <f t="shared" si="119"/>
        <v>18093.8</v>
      </c>
      <c r="J202" s="3">
        <v>9400768000</v>
      </c>
      <c r="K202" s="3"/>
      <c r="L202" s="3"/>
      <c r="M202" s="3"/>
      <c r="N202" s="3"/>
      <c r="O202" s="119">
        <f t="shared" si="120"/>
        <v>27494558000</v>
      </c>
      <c r="P202" s="3"/>
      <c r="Q202" s="142">
        <f t="shared" si="113"/>
        <v>27494558000</v>
      </c>
      <c r="R202" s="142">
        <f t="shared" si="121"/>
        <v>27494.6</v>
      </c>
      <c r="S202" s="77">
        <f t="shared" si="121"/>
        <v>0</v>
      </c>
      <c r="T202" s="109"/>
      <c r="U202" s="109"/>
      <c r="V202" s="109"/>
      <c r="W202" s="3">
        <v>9846776000</v>
      </c>
      <c r="X202" s="3"/>
      <c r="Y202" s="77">
        <f t="shared" si="122"/>
        <v>-9846776000</v>
      </c>
      <c r="Z202" s="3">
        <f t="shared" si="123"/>
        <v>9846.7999999999993</v>
      </c>
      <c r="AA202" s="77">
        <f t="shared" si="123"/>
        <v>0</v>
      </c>
      <c r="AB202" s="119">
        <f t="shared" si="126"/>
        <v>-9846.7999999999993</v>
      </c>
      <c r="AC202" s="76"/>
      <c r="AD202" s="3">
        <f t="shared" si="124"/>
        <v>0</v>
      </c>
      <c r="AE202" s="109"/>
      <c r="AF202" s="109"/>
      <c r="AG202" s="107"/>
      <c r="AH202" s="107" t="s">
        <v>151</v>
      </c>
      <c r="AI202" s="107" t="s">
        <v>640</v>
      </c>
      <c r="AJ202" s="1" t="s">
        <v>36</v>
      </c>
      <c r="AK202" s="113" t="s">
        <v>973</v>
      </c>
      <c r="AL202" s="106">
        <v>162</v>
      </c>
      <c r="AM202" s="128" t="s">
        <v>590</v>
      </c>
      <c r="AN202" s="129"/>
      <c r="AO202" s="130" t="s">
        <v>595</v>
      </c>
      <c r="AP202" s="180">
        <v>162</v>
      </c>
      <c r="AQ202" s="130" t="s">
        <v>589</v>
      </c>
      <c r="AR202" s="181"/>
      <c r="AS202" s="128" t="s">
        <v>590</v>
      </c>
      <c r="AT202" s="175"/>
      <c r="AU202" s="130" t="s">
        <v>595</v>
      </c>
      <c r="AV202" s="180"/>
      <c r="AW202" s="130" t="s">
        <v>589</v>
      </c>
      <c r="AX202" s="181"/>
      <c r="AY202" s="128" t="s">
        <v>590</v>
      </c>
      <c r="AZ202" s="175"/>
      <c r="BA202" s="130" t="s">
        <v>595</v>
      </c>
      <c r="BB202" s="180"/>
      <c r="BC202" s="130" t="s">
        <v>595</v>
      </c>
      <c r="BD202" s="181"/>
      <c r="BE202" s="131"/>
      <c r="BF202" s="1" t="s">
        <v>1326</v>
      </c>
      <c r="BG202" s="4"/>
      <c r="BH202" s="4" t="s">
        <v>18</v>
      </c>
      <c r="BI202" s="114"/>
      <c r="BJ202" s="71"/>
      <c r="BK202" s="31"/>
      <c r="BL202" s="31"/>
      <c r="BM202" s="31"/>
      <c r="BN202" s="115" t="s">
        <v>394</v>
      </c>
      <c r="BO202" s="115" t="s">
        <v>394</v>
      </c>
      <c r="BP202" s="115" t="s">
        <v>394</v>
      </c>
      <c r="BQ202" s="66" t="s">
        <v>581</v>
      </c>
      <c r="BR202" s="60"/>
      <c r="BS202" s="60"/>
      <c r="BT202" s="60"/>
      <c r="BU202" s="60"/>
      <c r="BV202" s="60"/>
      <c r="BW202" s="60"/>
      <c r="BX202" s="60"/>
      <c r="BY202" s="60"/>
      <c r="BZ202" s="60"/>
      <c r="CA202" s="60"/>
      <c r="CB202" s="60"/>
      <c r="CC202" s="60"/>
      <c r="CD202" s="60"/>
      <c r="CE202" s="60"/>
      <c r="CF202" s="60"/>
      <c r="CG202" s="60"/>
      <c r="CH202" s="60"/>
      <c r="CI202" s="60"/>
      <c r="CJ202" s="60"/>
      <c r="CK202" s="60"/>
      <c r="CL202" s="60"/>
      <c r="CM202" s="60"/>
      <c r="CN202" s="60"/>
      <c r="CO202" s="60"/>
      <c r="CP202" s="60"/>
      <c r="CQ202" s="60"/>
      <c r="CR202" s="60"/>
      <c r="CS202" s="60"/>
      <c r="CT202" s="60"/>
      <c r="CU202" s="60"/>
      <c r="CV202" s="60"/>
      <c r="CW202" s="60"/>
      <c r="CX202" s="60"/>
      <c r="CY202" s="60"/>
      <c r="CZ202" s="60"/>
      <c r="DA202" s="60"/>
      <c r="DB202" s="60"/>
      <c r="DC202" s="60"/>
      <c r="DD202" s="60"/>
      <c r="DE202" s="60"/>
      <c r="DF202" s="60"/>
      <c r="DG202" s="60"/>
      <c r="DH202" s="60"/>
      <c r="DI202" s="60"/>
      <c r="DJ202" s="60"/>
      <c r="DK202" s="60"/>
      <c r="DL202" s="60"/>
      <c r="DM202" s="60"/>
      <c r="DN202" s="60"/>
      <c r="DO202" s="60"/>
      <c r="DP202" s="60"/>
      <c r="DQ202" s="60"/>
      <c r="DR202" s="60"/>
      <c r="DS202" s="60"/>
      <c r="DT202" s="60"/>
      <c r="DU202" s="60"/>
      <c r="DV202" s="60"/>
      <c r="DW202" s="60"/>
      <c r="DX202" s="60"/>
      <c r="DY202" s="60"/>
      <c r="DZ202" s="60"/>
      <c r="EA202" s="60"/>
      <c r="EB202" s="60"/>
      <c r="EC202" s="60"/>
      <c r="ED202" s="60"/>
      <c r="EE202" s="60"/>
      <c r="EF202" s="60"/>
      <c r="EG202" s="60"/>
      <c r="EH202" s="60"/>
      <c r="EI202" s="60"/>
      <c r="EJ202" s="60"/>
      <c r="EK202" s="60"/>
      <c r="EL202" s="60"/>
      <c r="EM202" s="60"/>
      <c r="EN202" s="60"/>
      <c r="EO202" s="60"/>
      <c r="EP202" s="60"/>
      <c r="EQ202" s="60"/>
      <c r="ER202" s="60"/>
      <c r="ES202" s="60"/>
      <c r="ET202" s="60"/>
      <c r="EU202" s="60"/>
      <c r="EV202" s="60"/>
      <c r="EW202" s="60"/>
      <c r="EX202" s="60"/>
      <c r="EY202" s="60"/>
      <c r="EZ202" s="60"/>
      <c r="FA202" s="60"/>
      <c r="FB202" s="60"/>
      <c r="FC202" s="60"/>
      <c r="FD202" s="60"/>
      <c r="FE202" s="60"/>
      <c r="FF202" s="60"/>
      <c r="FG202" s="60"/>
      <c r="FH202" s="60"/>
      <c r="FI202" s="60"/>
      <c r="FJ202" s="60"/>
      <c r="FK202" s="60"/>
      <c r="FL202" s="60"/>
      <c r="FM202" s="60"/>
      <c r="FN202" s="60"/>
      <c r="FO202" s="60"/>
      <c r="FP202" s="60"/>
      <c r="FQ202" s="60"/>
      <c r="FR202" s="60"/>
      <c r="FS202" s="60"/>
      <c r="FT202" s="60"/>
      <c r="FU202" s="60"/>
      <c r="FV202" s="60"/>
      <c r="FW202" s="60"/>
      <c r="FX202" s="60"/>
      <c r="FY202" s="60"/>
      <c r="FZ202" s="60"/>
      <c r="GA202" s="60"/>
      <c r="GB202" s="60"/>
      <c r="GC202" s="60"/>
      <c r="GD202" s="60"/>
      <c r="GE202" s="60"/>
      <c r="GF202" s="60"/>
      <c r="GG202" s="60"/>
      <c r="GH202" s="60"/>
      <c r="GI202" s="60"/>
      <c r="GJ202" s="60"/>
      <c r="GK202" s="60"/>
      <c r="GL202" s="60"/>
      <c r="GM202" s="60"/>
      <c r="GN202" s="60"/>
      <c r="GO202" s="60"/>
      <c r="GP202" s="60"/>
      <c r="GQ202" s="60"/>
      <c r="GR202" s="60"/>
      <c r="GS202" s="60"/>
      <c r="GT202" s="60"/>
      <c r="GU202" s="60"/>
      <c r="GV202" s="60"/>
      <c r="GW202" s="60"/>
      <c r="GX202" s="60"/>
      <c r="GY202" s="60"/>
      <c r="GZ202" s="60"/>
      <c r="HA202" s="60"/>
      <c r="HB202" s="60"/>
      <c r="HC202" s="60"/>
      <c r="HD202" s="60"/>
      <c r="HE202" s="60"/>
      <c r="HF202" s="60"/>
      <c r="HG202" s="60"/>
      <c r="HH202" s="60"/>
      <c r="HI202" s="60"/>
      <c r="HJ202" s="60"/>
      <c r="HK202" s="60"/>
      <c r="HL202" s="60"/>
      <c r="HM202" s="60"/>
      <c r="HN202" s="60"/>
      <c r="HO202" s="60"/>
      <c r="HP202" s="60"/>
      <c r="HQ202" s="60"/>
      <c r="HR202" s="60"/>
      <c r="HS202" s="60"/>
      <c r="HT202" s="60"/>
      <c r="HU202" s="60"/>
      <c r="HV202" s="60"/>
      <c r="HW202" s="60"/>
      <c r="HX202" s="60"/>
      <c r="HY202" s="60"/>
      <c r="HZ202" s="60"/>
      <c r="IA202" s="60"/>
      <c r="IB202" s="60"/>
      <c r="IC202" s="60"/>
      <c r="ID202" s="60"/>
      <c r="IE202" s="60"/>
      <c r="IF202" s="60"/>
      <c r="IG202" s="60"/>
      <c r="IH202" s="60"/>
      <c r="II202" s="60"/>
      <c r="IJ202" s="60"/>
      <c r="IK202" s="60"/>
    </row>
    <row r="203" spans="1:245" s="64" customFormat="1" ht="27">
      <c r="A203" s="204">
        <v>163</v>
      </c>
      <c r="B203" s="203">
        <f t="shared" si="125"/>
        <v>170</v>
      </c>
      <c r="C203" s="107" t="s">
        <v>1082</v>
      </c>
      <c r="D203" s="108" t="s">
        <v>1083</v>
      </c>
      <c r="E203" s="108" t="s">
        <v>66</v>
      </c>
      <c r="F203" s="2">
        <v>0</v>
      </c>
      <c r="G203" s="2">
        <v>3733612000</v>
      </c>
      <c r="H203" s="2">
        <f t="shared" si="118"/>
        <v>3733612000</v>
      </c>
      <c r="I203" s="3">
        <f t="shared" si="119"/>
        <v>3733.6</v>
      </c>
      <c r="J203" s="3">
        <v>1907323000</v>
      </c>
      <c r="K203" s="3"/>
      <c r="L203" s="3"/>
      <c r="M203" s="3"/>
      <c r="N203" s="3"/>
      <c r="O203" s="119">
        <f t="shared" si="120"/>
        <v>5640935000</v>
      </c>
      <c r="P203" s="3"/>
      <c r="Q203" s="142">
        <f t="shared" si="113"/>
        <v>5640935000</v>
      </c>
      <c r="R203" s="142">
        <f t="shared" si="121"/>
        <v>5640.9</v>
      </c>
      <c r="S203" s="77">
        <f t="shared" si="121"/>
        <v>0</v>
      </c>
      <c r="T203" s="109"/>
      <c r="U203" s="109"/>
      <c r="V203" s="109"/>
      <c r="W203" s="3">
        <v>0</v>
      </c>
      <c r="X203" s="3"/>
      <c r="Y203" s="77">
        <f t="shared" si="122"/>
        <v>0</v>
      </c>
      <c r="Z203" s="3">
        <f t="shared" si="123"/>
        <v>0</v>
      </c>
      <c r="AA203" s="77">
        <f t="shared" si="123"/>
        <v>0</v>
      </c>
      <c r="AB203" s="119">
        <f t="shared" si="126"/>
        <v>0</v>
      </c>
      <c r="AC203" s="76"/>
      <c r="AD203" s="3">
        <f t="shared" si="124"/>
        <v>0</v>
      </c>
      <c r="AE203" s="109"/>
      <c r="AF203" s="109"/>
      <c r="AG203" s="107"/>
      <c r="AH203" s="107" t="s">
        <v>151</v>
      </c>
      <c r="AI203" s="107" t="s">
        <v>640</v>
      </c>
      <c r="AJ203" s="1" t="s">
        <v>36</v>
      </c>
      <c r="AK203" s="113" t="s">
        <v>973</v>
      </c>
      <c r="AL203" s="106">
        <v>163</v>
      </c>
      <c r="AM203" s="128" t="s">
        <v>590</v>
      </c>
      <c r="AN203" s="129"/>
      <c r="AO203" s="130" t="s">
        <v>595</v>
      </c>
      <c r="AP203" s="180">
        <v>163</v>
      </c>
      <c r="AQ203" s="130" t="s">
        <v>595</v>
      </c>
      <c r="AR203" s="181"/>
      <c r="AS203" s="128" t="s">
        <v>590</v>
      </c>
      <c r="AT203" s="175"/>
      <c r="AU203" s="130" t="s">
        <v>595</v>
      </c>
      <c r="AV203" s="180"/>
      <c r="AW203" s="130" t="s">
        <v>595</v>
      </c>
      <c r="AX203" s="181"/>
      <c r="AY203" s="128" t="s">
        <v>590</v>
      </c>
      <c r="AZ203" s="175"/>
      <c r="BA203" s="130" t="s">
        <v>595</v>
      </c>
      <c r="BB203" s="180"/>
      <c r="BC203" s="130" t="s">
        <v>595</v>
      </c>
      <c r="BD203" s="181"/>
      <c r="BE203" s="131"/>
      <c r="BF203" s="1" t="s">
        <v>503</v>
      </c>
      <c r="BG203" s="4"/>
      <c r="BH203" s="4" t="s">
        <v>18</v>
      </c>
      <c r="BI203" s="114"/>
      <c r="BJ203" s="31" t="s">
        <v>1391</v>
      </c>
      <c r="BK203" s="31"/>
      <c r="BL203" s="31"/>
      <c r="BM203" s="31"/>
      <c r="BN203" s="115" t="s">
        <v>394</v>
      </c>
      <c r="BO203" s="115" t="s">
        <v>394</v>
      </c>
      <c r="BP203" s="115" t="s">
        <v>394</v>
      </c>
      <c r="BQ203" s="66" t="s">
        <v>581</v>
      </c>
    </row>
    <row r="204" spans="1:245" ht="27" hidden="1">
      <c r="A204" s="204">
        <v>164</v>
      </c>
      <c r="B204" s="203">
        <f t="shared" si="125"/>
        <v>171</v>
      </c>
      <c r="C204" s="107" t="s">
        <v>458</v>
      </c>
      <c r="D204" s="108" t="s">
        <v>164</v>
      </c>
      <c r="E204" s="108" t="s">
        <v>66</v>
      </c>
      <c r="F204" s="2">
        <v>80000000</v>
      </c>
      <c r="G204" s="2">
        <v>0</v>
      </c>
      <c r="H204" s="2">
        <f t="shared" si="118"/>
        <v>80000000</v>
      </c>
      <c r="I204" s="3">
        <f t="shared" si="119"/>
        <v>80</v>
      </c>
      <c r="J204" s="3"/>
      <c r="K204" s="3"/>
      <c r="L204" s="3"/>
      <c r="M204" s="3"/>
      <c r="N204" s="3"/>
      <c r="O204" s="119">
        <f t="shared" si="120"/>
        <v>80000000</v>
      </c>
      <c r="P204" s="3"/>
      <c r="Q204" s="142">
        <f t="shared" si="113"/>
        <v>80000000</v>
      </c>
      <c r="R204" s="142">
        <f t="shared" si="121"/>
        <v>80</v>
      </c>
      <c r="S204" s="77">
        <f t="shared" si="121"/>
        <v>0</v>
      </c>
      <c r="T204" s="109"/>
      <c r="U204" s="109"/>
      <c r="V204" s="109"/>
      <c r="W204" s="3">
        <v>80000000</v>
      </c>
      <c r="X204" s="3"/>
      <c r="Y204" s="77">
        <f t="shared" si="122"/>
        <v>-80000000</v>
      </c>
      <c r="Z204" s="3">
        <f t="shared" si="123"/>
        <v>80</v>
      </c>
      <c r="AA204" s="77">
        <f t="shared" si="123"/>
        <v>0</v>
      </c>
      <c r="AB204" s="119">
        <f t="shared" si="126"/>
        <v>-80</v>
      </c>
      <c r="AC204" s="76"/>
      <c r="AD204" s="3">
        <f t="shared" si="124"/>
        <v>0</v>
      </c>
      <c r="AE204" s="109"/>
      <c r="AF204" s="109"/>
      <c r="AG204" s="107"/>
      <c r="AH204" s="107" t="s">
        <v>166</v>
      </c>
      <c r="AI204" s="107" t="s">
        <v>621</v>
      </c>
      <c r="AJ204" s="1" t="s">
        <v>36</v>
      </c>
      <c r="AK204" s="113" t="s">
        <v>973</v>
      </c>
      <c r="AL204" s="106">
        <v>164</v>
      </c>
      <c r="AM204" s="128" t="s">
        <v>590</v>
      </c>
      <c r="AN204" s="129"/>
      <c r="AO204" s="130" t="s">
        <v>595</v>
      </c>
      <c r="AP204" s="180">
        <v>164</v>
      </c>
      <c r="AQ204" s="130" t="s">
        <v>589</v>
      </c>
      <c r="AR204" s="181"/>
      <c r="AS204" s="128" t="s">
        <v>590</v>
      </c>
      <c r="AT204" s="175"/>
      <c r="AU204" s="130" t="s">
        <v>595</v>
      </c>
      <c r="AV204" s="180"/>
      <c r="AW204" s="130" t="s">
        <v>589</v>
      </c>
      <c r="AX204" s="181"/>
      <c r="AY204" s="128" t="s">
        <v>590</v>
      </c>
      <c r="AZ204" s="175"/>
      <c r="BA204" s="130" t="s">
        <v>595</v>
      </c>
      <c r="BB204" s="180"/>
      <c r="BC204" s="130" t="s">
        <v>595</v>
      </c>
      <c r="BD204" s="181"/>
      <c r="BE204" s="131"/>
      <c r="BF204" s="1" t="s">
        <v>84</v>
      </c>
      <c r="BG204" s="4"/>
      <c r="BH204" s="4" t="s">
        <v>18</v>
      </c>
      <c r="BI204" s="114"/>
      <c r="BJ204" s="71"/>
      <c r="BK204" s="31"/>
      <c r="BL204" s="31"/>
      <c r="BM204" s="31" t="s">
        <v>901</v>
      </c>
      <c r="BN204" s="115" t="s">
        <v>394</v>
      </c>
      <c r="BO204" s="115" t="s">
        <v>394</v>
      </c>
      <c r="BP204" s="115" t="s">
        <v>394</v>
      </c>
      <c r="BR204" s="61"/>
      <c r="BS204" s="61"/>
      <c r="BT204" s="60"/>
      <c r="BU204" s="60"/>
      <c r="BV204" s="60"/>
      <c r="BW204" s="60"/>
      <c r="BX204" s="60"/>
      <c r="BY204" s="60"/>
      <c r="BZ204" s="60"/>
      <c r="CA204" s="60"/>
      <c r="CB204" s="60"/>
      <c r="CC204" s="60"/>
      <c r="CD204" s="60"/>
      <c r="CE204" s="60"/>
      <c r="CF204" s="60"/>
      <c r="CG204" s="60"/>
      <c r="CH204" s="60"/>
      <c r="CI204" s="60"/>
      <c r="CJ204" s="60"/>
      <c r="CK204" s="60"/>
      <c r="CL204" s="60"/>
      <c r="CM204" s="60"/>
      <c r="CN204" s="60"/>
      <c r="CO204" s="60"/>
      <c r="CP204" s="60"/>
      <c r="CQ204" s="60"/>
      <c r="CR204" s="60"/>
      <c r="CS204" s="60"/>
      <c r="CT204" s="60"/>
      <c r="CU204" s="60"/>
      <c r="CV204" s="60"/>
      <c r="CW204" s="60"/>
      <c r="CX204" s="60"/>
      <c r="CY204" s="60"/>
      <c r="CZ204" s="60"/>
      <c r="DA204" s="60"/>
      <c r="DB204" s="60"/>
      <c r="DC204" s="60"/>
      <c r="DD204" s="60"/>
      <c r="DE204" s="60"/>
      <c r="DF204" s="60"/>
      <c r="DG204" s="60"/>
      <c r="DH204" s="60"/>
      <c r="DI204" s="60"/>
      <c r="DJ204" s="60"/>
      <c r="DK204" s="60"/>
      <c r="DL204" s="60"/>
      <c r="DM204" s="60"/>
      <c r="DN204" s="60"/>
      <c r="DO204" s="60"/>
      <c r="DP204" s="60"/>
      <c r="DQ204" s="60"/>
      <c r="DR204" s="60"/>
      <c r="DS204" s="60"/>
      <c r="DT204" s="60"/>
      <c r="DU204" s="60"/>
      <c r="DV204" s="60"/>
      <c r="DW204" s="60"/>
      <c r="DX204" s="60"/>
      <c r="DY204" s="60"/>
      <c r="DZ204" s="60"/>
      <c r="EA204" s="60"/>
      <c r="EB204" s="60"/>
      <c r="EC204" s="60"/>
      <c r="ED204" s="60"/>
      <c r="EE204" s="60"/>
      <c r="EF204" s="60"/>
      <c r="EG204" s="60"/>
      <c r="EH204" s="60"/>
      <c r="EI204" s="60"/>
      <c r="EJ204" s="60"/>
      <c r="EK204" s="60"/>
      <c r="EL204" s="60"/>
      <c r="EM204" s="60"/>
      <c r="EN204" s="60"/>
      <c r="EO204" s="60"/>
      <c r="EP204" s="60"/>
      <c r="EQ204" s="60"/>
      <c r="ER204" s="60"/>
      <c r="ES204" s="60"/>
      <c r="ET204" s="60"/>
      <c r="EU204" s="60"/>
      <c r="EV204" s="60"/>
      <c r="EW204" s="60"/>
      <c r="EX204" s="60"/>
      <c r="EY204" s="60"/>
      <c r="EZ204" s="60"/>
      <c r="FA204" s="60"/>
      <c r="FB204" s="60"/>
      <c r="FC204" s="60"/>
      <c r="FD204" s="60"/>
      <c r="FE204" s="60"/>
      <c r="FF204" s="60"/>
      <c r="FG204" s="60"/>
      <c r="FH204" s="60"/>
      <c r="FI204" s="60"/>
      <c r="FJ204" s="60"/>
      <c r="FK204" s="60"/>
      <c r="FL204" s="60"/>
      <c r="FM204" s="60"/>
      <c r="FN204" s="60"/>
      <c r="FO204" s="60"/>
      <c r="FP204" s="60"/>
      <c r="FQ204" s="60"/>
      <c r="FR204" s="60"/>
      <c r="FS204" s="60"/>
      <c r="FT204" s="60"/>
      <c r="FU204" s="60"/>
      <c r="FV204" s="60"/>
      <c r="FW204" s="60"/>
      <c r="FX204" s="60"/>
      <c r="FY204" s="60"/>
      <c r="FZ204" s="60"/>
      <c r="GA204" s="60"/>
      <c r="GB204" s="60"/>
      <c r="GC204" s="60"/>
      <c r="GD204" s="60"/>
      <c r="GE204" s="60"/>
      <c r="GF204" s="60"/>
      <c r="GG204" s="60"/>
      <c r="GH204" s="60"/>
      <c r="GI204" s="60"/>
      <c r="GJ204" s="60"/>
      <c r="GK204" s="60"/>
      <c r="GL204" s="60"/>
      <c r="GM204" s="60"/>
      <c r="GN204" s="60"/>
      <c r="GO204" s="60"/>
      <c r="GP204" s="60"/>
      <c r="GQ204" s="60"/>
      <c r="GR204" s="60"/>
      <c r="GS204" s="60"/>
      <c r="GT204" s="60"/>
      <c r="GU204" s="60"/>
      <c r="GV204" s="60"/>
      <c r="GW204" s="60"/>
      <c r="GX204" s="60"/>
      <c r="GY204" s="60"/>
      <c r="GZ204" s="60"/>
      <c r="HA204" s="60"/>
      <c r="HB204" s="60"/>
      <c r="HC204" s="60"/>
      <c r="HD204" s="60"/>
      <c r="HE204" s="60"/>
      <c r="HF204" s="60"/>
      <c r="HG204" s="60"/>
      <c r="HH204" s="60"/>
      <c r="HI204" s="60"/>
      <c r="HJ204" s="60"/>
      <c r="HK204" s="60"/>
      <c r="HL204" s="60"/>
      <c r="HM204" s="60"/>
      <c r="HN204" s="60"/>
      <c r="HO204" s="60"/>
      <c r="HP204" s="60"/>
      <c r="HQ204" s="60"/>
      <c r="HR204" s="60"/>
      <c r="HS204" s="60"/>
      <c r="HT204" s="60"/>
      <c r="HU204" s="60"/>
      <c r="HV204" s="60"/>
      <c r="HW204" s="60"/>
      <c r="HX204" s="60"/>
      <c r="HY204" s="60"/>
      <c r="HZ204" s="60"/>
      <c r="IA204" s="60"/>
      <c r="IB204" s="60"/>
      <c r="IC204" s="60"/>
      <c r="ID204" s="60"/>
      <c r="IE204" s="60"/>
      <c r="IF204" s="60"/>
      <c r="IG204" s="60"/>
      <c r="IH204" s="60"/>
      <c r="II204" s="60"/>
      <c r="IJ204" s="60"/>
      <c r="IK204" s="60"/>
    </row>
    <row r="205" spans="1:245" s="314" customFormat="1" hidden="1">
      <c r="A205" s="336"/>
      <c r="B205" s="336"/>
      <c r="C205" s="316" t="s">
        <v>167</v>
      </c>
      <c r="D205" s="317"/>
      <c r="E205" s="317"/>
      <c r="F205" s="318"/>
      <c r="G205" s="318"/>
      <c r="H205" s="318"/>
      <c r="I205" s="319"/>
      <c r="J205" s="319"/>
      <c r="K205" s="319"/>
      <c r="L205" s="319"/>
      <c r="M205" s="319"/>
      <c r="N205" s="319"/>
      <c r="O205" s="319"/>
      <c r="P205" s="321"/>
      <c r="Q205" s="321"/>
      <c r="R205" s="321"/>
      <c r="S205" s="319"/>
      <c r="T205" s="319"/>
      <c r="U205" s="322"/>
      <c r="V205" s="323"/>
      <c r="W205" s="319"/>
      <c r="X205" s="321"/>
      <c r="Y205" s="319"/>
      <c r="Z205" s="320"/>
      <c r="AA205" s="319"/>
      <c r="AB205" s="324"/>
      <c r="AC205" s="319"/>
      <c r="AD205" s="319"/>
      <c r="AE205" s="317"/>
      <c r="AF205" s="325"/>
      <c r="AG205" s="325"/>
      <c r="AH205" s="325"/>
      <c r="AI205" s="325"/>
      <c r="AJ205" s="326"/>
      <c r="AK205" s="327"/>
      <c r="AL205" s="337"/>
      <c r="AM205" s="338"/>
      <c r="AN205" s="338"/>
      <c r="AO205" s="338"/>
      <c r="AP205" s="339" t="s">
        <v>1331</v>
      </c>
      <c r="AQ205" s="338"/>
      <c r="AR205" s="338"/>
      <c r="AS205" s="338"/>
      <c r="AT205" s="340"/>
      <c r="AU205" s="338"/>
      <c r="AV205" s="340"/>
      <c r="AW205" s="338"/>
      <c r="AX205" s="338"/>
      <c r="AY205" s="338"/>
      <c r="AZ205" s="340"/>
      <c r="BA205" s="338"/>
      <c r="BB205" s="340"/>
      <c r="BC205" s="338"/>
      <c r="BD205" s="338"/>
      <c r="BE205" s="338"/>
      <c r="BF205" s="331"/>
      <c r="BG205" s="332"/>
      <c r="BH205" s="332"/>
      <c r="BI205" s="333"/>
      <c r="BJ205" s="309"/>
      <c r="BK205" s="310"/>
      <c r="BL205" s="310"/>
      <c r="BM205" s="310"/>
      <c r="BN205" s="311" t="s">
        <v>396</v>
      </c>
      <c r="BO205" s="311" t="s">
        <v>396</v>
      </c>
      <c r="BP205" s="311" t="s">
        <v>396</v>
      </c>
      <c r="BQ205" s="313"/>
      <c r="BR205" s="313"/>
      <c r="BS205" s="313"/>
    </row>
    <row r="206" spans="1:245" s="63" customFormat="1" ht="27" hidden="1">
      <c r="A206" s="204">
        <v>167</v>
      </c>
      <c r="B206" s="204">
        <f>B204+1</f>
        <v>172</v>
      </c>
      <c r="C206" s="107" t="s">
        <v>168</v>
      </c>
      <c r="D206" s="108" t="s">
        <v>72</v>
      </c>
      <c r="E206" s="108" t="s">
        <v>66</v>
      </c>
      <c r="F206" s="2">
        <v>48283000</v>
      </c>
      <c r="G206" s="2">
        <v>0</v>
      </c>
      <c r="H206" s="2">
        <f t="shared" ref="H206:H212" si="127">F206+G206</f>
        <v>48283000</v>
      </c>
      <c r="I206" s="3">
        <f t="shared" ref="I206:I212" si="128">ROUND(H206/1000000,1)</f>
        <v>48.3</v>
      </c>
      <c r="J206" s="3"/>
      <c r="K206" s="3"/>
      <c r="L206" s="3"/>
      <c r="M206" s="3"/>
      <c r="N206" s="3"/>
      <c r="O206" s="119">
        <f t="shared" ref="O206:O212" si="129">H206+SUM(J206:N206)</f>
        <v>48283000</v>
      </c>
      <c r="P206" s="3"/>
      <c r="Q206" s="142">
        <f t="shared" si="113"/>
        <v>48283000</v>
      </c>
      <c r="R206" s="142">
        <f t="shared" ref="R206:S212" si="130">ROUND(O206/1000000,1)</f>
        <v>48.3</v>
      </c>
      <c r="S206" s="77">
        <f t="shared" si="130"/>
        <v>0</v>
      </c>
      <c r="T206" s="109"/>
      <c r="U206" s="109"/>
      <c r="V206" s="109"/>
      <c r="W206" s="3">
        <v>38283000</v>
      </c>
      <c r="X206" s="3"/>
      <c r="Y206" s="77">
        <f t="shared" ref="Y206:Y212" si="131">X206-W206</f>
        <v>-38283000</v>
      </c>
      <c r="Z206" s="3">
        <f t="shared" ref="Z206:AA212" si="132">ROUND(W206/1000000,1)</f>
        <v>38.299999999999997</v>
      </c>
      <c r="AA206" s="77">
        <f t="shared" si="132"/>
        <v>0</v>
      </c>
      <c r="AB206" s="119">
        <f t="shared" si="126"/>
        <v>-38.299999999999997</v>
      </c>
      <c r="AC206" s="76"/>
      <c r="AD206" s="3">
        <f t="shared" ref="AD206:AD212" si="133">ROUND(AC206/1000000,1)</f>
        <v>0</v>
      </c>
      <c r="AE206" s="109"/>
      <c r="AF206" s="109"/>
      <c r="AG206" s="107"/>
      <c r="AH206" s="107" t="s">
        <v>172</v>
      </c>
      <c r="AI206" s="107" t="s">
        <v>615</v>
      </c>
      <c r="AJ206" s="1" t="s">
        <v>36</v>
      </c>
      <c r="AK206" s="113" t="s">
        <v>1354</v>
      </c>
      <c r="AL206" s="106">
        <v>167</v>
      </c>
      <c r="AM206" s="132" t="s">
        <v>590</v>
      </c>
      <c r="AN206" s="129"/>
      <c r="AO206" s="130" t="s">
        <v>595</v>
      </c>
      <c r="AP206" s="180">
        <v>167</v>
      </c>
      <c r="AQ206" s="130" t="s">
        <v>589</v>
      </c>
      <c r="AR206" s="181"/>
      <c r="AS206" s="128" t="s">
        <v>590</v>
      </c>
      <c r="AT206" s="175"/>
      <c r="AU206" s="130" t="s">
        <v>595</v>
      </c>
      <c r="AV206" s="180"/>
      <c r="AW206" s="130" t="s">
        <v>589</v>
      </c>
      <c r="AX206" s="181"/>
      <c r="AY206" s="128" t="s">
        <v>590</v>
      </c>
      <c r="AZ206" s="175"/>
      <c r="BA206" s="130" t="s">
        <v>595</v>
      </c>
      <c r="BB206" s="180"/>
      <c r="BC206" s="130" t="s">
        <v>595</v>
      </c>
      <c r="BD206" s="181"/>
      <c r="BE206" s="131"/>
      <c r="BF206" s="1" t="s">
        <v>503</v>
      </c>
      <c r="BG206" s="4"/>
      <c r="BH206" s="4" t="s">
        <v>18</v>
      </c>
      <c r="BI206" s="114"/>
      <c r="BJ206" s="71"/>
      <c r="BK206" s="31"/>
      <c r="BL206" s="31"/>
      <c r="BM206" s="31"/>
      <c r="BN206" s="115" t="s">
        <v>396</v>
      </c>
      <c r="BO206" s="115" t="s">
        <v>396</v>
      </c>
      <c r="BP206" s="115" t="s">
        <v>396</v>
      </c>
    </row>
    <row r="207" spans="1:245" s="63" customFormat="1" ht="27" hidden="1">
      <c r="A207" s="204">
        <v>169</v>
      </c>
      <c r="B207" s="203">
        <f t="shared" ref="B207:B212" si="134">B206+1</f>
        <v>173</v>
      </c>
      <c r="C207" s="107" t="s">
        <v>729</v>
      </c>
      <c r="D207" s="108" t="s">
        <v>86</v>
      </c>
      <c r="E207" s="108" t="s">
        <v>149</v>
      </c>
      <c r="F207" s="2">
        <v>50011000</v>
      </c>
      <c r="G207" s="2">
        <v>0</v>
      </c>
      <c r="H207" s="2">
        <f>F207+G207</f>
        <v>50011000</v>
      </c>
      <c r="I207" s="3">
        <f>ROUND(H207/1000000,1)</f>
        <v>50</v>
      </c>
      <c r="J207" s="3"/>
      <c r="K207" s="3"/>
      <c r="L207" s="3"/>
      <c r="M207" s="3"/>
      <c r="N207" s="3"/>
      <c r="O207" s="119">
        <f t="shared" si="129"/>
        <v>50011000</v>
      </c>
      <c r="P207" s="3"/>
      <c r="Q207" s="142">
        <f>O207-P207</f>
        <v>50011000</v>
      </c>
      <c r="R207" s="142">
        <f>ROUND(O207/1000000,1)</f>
        <v>50</v>
      </c>
      <c r="S207" s="77">
        <f>ROUND(P207/1000000,1)</f>
        <v>0</v>
      </c>
      <c r="T207" s="109"/>
      <c r="U207" s="109"/>
      <c r="V207" s="109"/>
      <c r="W207" s="3">
        <v>50011000</v>
      </c>
      <c r="X207" s="3"/>
      <c r="Y207" s="77">
        <f>X207-W207</f>
        <v>-50011000</v>
      </c>
      <c r="Z207" s="3">
        <f>ROUND(W207/1000000,1)</f>
        <v>50</v>
      </c>
      <c r="AA207" s="77">
        <f>ROUND(X207/1000000,1)</f>
        <v>0</v>
      </c>
      <c r="AB207" s="119">
        <f>AA207-Z207</f>
        <v>-50</v>
      </c>
      <c r="AC207" s="76"/>
      <c r="AD207" s="3">
        <f>ROUND(AC207/1000000,1)</f>
        <v>0</v>
      </c>
      <c r="AE207" s="109"/>
      <c r="AF207" s="109"/>
      <c r="AG207" s="107"/>
      <c r="AH207" s="107" t="s">
        <v>172</v>
      </c>
      <c r="AI207" s="107" t="s">
        <v>615</v>
      </c>
      <c r="AJ207" s="1" t="s">
        <v>36</v>
      </c>
      <c r="AK207" s="113" t="s">
        <v>1354</v>
      </c>
      <c r="AL207" s="106">
        <v>169</v>
      </c>
      <c r="AM207" s="132" t="s">
        <v>590</v>
      </c>
      <c r="AN207" s="129"/>
      <c r="AO207" s="130" t="s">
        <v>595</v>
      </c>
      <c r="AP207" s="180">
        <v>169</v>
      </c>
      <c r="AQ207" s="130" t="s">
        <v>589</v>
      </c>
      <c r="AR207" s="181"/>
      <c r="AS207" s="128" t="s">
        <v>590</v>
      </c>
      <c r="AT207" s="175"/>
      <c r="AU207" s="130" t="s">
        <v>595</v>
      </c>
      <c r="AV207" s="180"/>
      <c r="AW207" s="130" t="s">
        <v>589</v>
      </c>
      <c r="AX207" s="181"/>
      <c r="AY207" s="128" t="s">
        <v>590</v>
      </c>
      <c r="AZ207" s="175"/>
      <c r="BA207" s="130" t="s">
        <v>595</v>
      </c>
      <c r="BB207" s="180"/>
      <c r="BC207" s="130" t="s">
        <v>595</v>
      </c>
      <c r="BD207" s="181"/>
      <c r="BE207" s="131"/>
      <c r="BF207" s="1" t="s">
        <v>83</v>
      </c>
      <c r="BG207" s="4"/>
      <c r="BH207" s="4"/>
      <c r="BI207" s="114"/>
      <c r="BJ207" s="71"/>
      <c r="BK207" s="31"/>
      <c r="BL207" s="31"/>
      <c r="BM207" s="31"/>
      <c r="BN207" s="115" t="s">
        <v>396</v>
      </c>
      <c r="BO207" s="115" t="s">
        <v>396</v>
      </c>
      <c r="BP207" s="115" t="s">
        <v>396</v>
      </c>
    </row>
    <row r="208" spans="1:245" s="63" customFormat="1" ht="49.5" customHeight="1">
      <c r="A208" s="204">
        <v>168</v>
      </c>
      <c r="B208" s="203">
        <f t="shared" si="134"/>
        <v>174</v>
      </c>
      <c r="C208" s="107" t="s">
        <v>1477</v>
      </c>
      <c r="D208" s="108" t="s">
        <v>69</v>
      </c>
      <c r="E208" s="108" t="s">
        <v>1301</v>
      </c>
      <c r="F208" s="2">
        <v>5663388000</v>
      </c>
      <c r="G208" s="2">
        <v>-51000</v>
      </c>
      <c r="H208" s="2">
        <f t="shared" si="127"/>
        <v>5663337000</v>
      </c>
      <c r="I208" s="3">
        <f t="shared" si="128"/>
        <v>5663.3</v>
      </c>
      <c r="J208" s="3"/>
      <c r="K208" s="3"/>
      <c r="L208" s="3"/>
      <c r="M208" s="3"/>
      <c r="N208" s="3"/>
      <c r="O208" s="119">
        <f t="shared" si="129"/>
        <v>5663337000</v>
      </c>
      <c r="P208" s="3"/>
      <c r="Q208" s="142">
        <f t="shared" si="113"/>
        <v>5663337000</v>
      </c>
      <c r="R208" s="142">
        <f t="shared" si="130"/>
        <v>5663.3</v>
      </c>
      <c r="S208" s="77">
        <f t="shared" si="130"/>
        <v>0</v>
      </c>
      <c r="T208" s="109"/>
      <c r="U208" s="109"/>
      <c r="V208" s="109"/>
      <c r="W208" s="2">
        <v>5622461000</v>
      </c>
      <c r="X208" s="3"/>
      <c r="Y208" s="77">
        <f t="shared" si="131"/>
        <v>-5622461000</v>
      </c>
      <c r="Z208" s="3">
        <f t="shared" si="132"/>
        <v>5622.5</v>
      </c>
      <c r="AA208" s="77">
        <f t="shared" si="132"/>
        <v>0</v>
      </c>
      <c r="AB208" s="119">
        <f t="shared" si="126"/>
        <v>-5622.5</v>
      </c>
      <c r="AC208" s="76"/>
      <c r="AD208" s="3">
        <f t="shared" si="133"/>
        <v>0</v>
      </c>
      <c r="AE208" s="109"/>
      <c r="AF208" s="109"/>
      <c r="AG208" s="107"/>
      <c r="AH208" s="107" t="s">
        <v>172</v>
      </c>
      <c r="AI208" s="107" t="s">
        <v>615</v>
      </c>
      <c r="AJ208" s="1" t="s">
        <v>36</v>
      </c>
      <c r="AK208" s="113" t="s">
        <v>1354</v>
      </c>
      <c r="AL208" s="106">
        <v>168</v>
      </c>
      <c r="AM208" s="132" t="s">
        <v>590</v>
      </c>
      <c r="AN208" s="129"/>
      <c r="AO208" s="130" t="s">
        <v>595</v>
      </c>
      <c r="AP208" s="180">
        <v>168</v>
      </c>
      <c r="AQ208" s="130" t="s">
        <v>589</v>
      </c>
      <c r="AR208" s="181"/>
      <c r="AS208" s="128" t="s">
        <v>590</v>
      </c>
      <c r="AT208" s="175"/>
      <c r="AU208" s="130" t="s">
        <v>595</v>
      </c>
      <c r="AV208" s="180">
        <v>171</v>
      </c>
      <c r="AW208" s="130" t="s">
        <v>589</v>
      </c>
      <c r="AX208" s="181"/>
      <c r="AY208" s="128" t="s">
        <v>590</v>
      </c>
      <c r="AZ208" s="175"/>
      <c r="BA208" s="130" t="s">
        <v>595</v>
      </c>
      <c r="BB208" s="180">
        <v>172</v>
      </c>
      <c r="BC208" s="130" t="s">
        <v>595</v>
      </c>
      <c r="BD208" s="181"/>
      <c r="BE208" s="131" t="s">
        <v>1479</v>
      </c>
      <c r="BF208" s="1" t="s">
        <v>1326</v>
      </c>
      <c r="BG208" s="4"/>
      <c r="BH208" s="4" t="s">
        <v>18</v>
      </c>
      <c r="BI208" s="114"/>
      <c r="BJ208" s="31"/>
      <c r="BK208" s="31" t="s">
        <v>1478</v>
      </c>
      <c r="BL208" s="31" t="s">
        <v>1530</v>
      </c>
      <c r="BM208" s="31" t="s">
        <v>1158</v>
      </c>
      <c r="BN208" s="115" t="s">
        <v>396</v>
      </c>
      <c r="BO208" s="115" t="s">
        <v>396</v>
      </c>
      <c r="BP208" s="115" t="s">
        <v>396</v>
      </c>
    </row>
    <row r="209" spans="1:245" s="63" customFormat="1" ht="33.75">
      <c r="A209" s="204">
        <v>174</v>
      </c>
      <c r="B209" s="203">
        <f t="shared" si="134"/>
        <v>175</v>
      </c>
      <c r="C209" s="107" t="s">
        <v>170</v>
      </c>
      <c r="D209" s="108" t="s">
        <v>82</v>
      </c>
      <c r="E209" s="108" t="s">
        <v>66</v>
      </c>
      <c r="F209" s="2">
        <v>100511506000</v>
      </c>
      <c r="G209" s="2">
        <v>0</v>
      </c>
      <c r="H209" s="2">
        <f t="shared" si="127"/>
        <v>100511506000</v>
      </c>
      <c r="I209" s="3">
        <f t="shared" si="128"/>
        <v>100511.5</v>
      </c>
      <c r="J209" s="3"/>
      <c r="K209" s="3"/>
      <c r="L209" s="3"/>
      <c r="M209" s="3"/>
      <c r="N209" s="3"/>
      <c r="O209" s="119">
        <f t="shared" si="129"/>
        <v>100511506000</v>
      </c>
      <c r="P209" s="3"/>
      <c r="Q209" s="142">
        <f t="shared" si="113"/>
        <v>100511506000</v>
      </c>
      <c r="R209" s="142">
        <f t="shared" si="130"/>
        <v>100511.5</v>
      </c>
      <c r="S209" s="77">
        <f t="shared" si="130"/>
        <v>0</v>
      </c>
      <c r="T209" s="109"/>
      <c r="U209" s="109"/>
      <c r="V209" s="109"/>
      <c r="W209" s="3">
        <v>100271984000</v>
      </c>
      <c r="X209" s="3"/>
      <c r="Y209" s="77">
        <f t="shared" si="131"/>
        <v>-100271984000</v>
      </c>
      <c r="Z209" s="3">
        <f t="shared" si="132"/>
        <v>100272</v>
      </c>
      <c r="AA209" s="77">
        <f t="shared" si="132"/>
        <v>0</v>
      </c>
      <c r="AB209" s="119">
        <f t="shared" si="126"/>
        <v>-100272</v>
      </c>
      <c r="AC209" s="76"/>
      <c r="AD209" s="3">
        <f t="shared" si="133"/>
        <v>0</v>
      </c>
      <c r="AE209" s="109"/>
      <c r="AF209" s="109"/>
      <c r="AG209" s="107"/>
      <c r="AH209" s="107" t="s">
        <v>172</v>
      </c>
      <c r="AI209" s="107" t="s">
        <v>616</v>
      </c>
      <c r="AJ209" s="1" t="s">
        <v>36</v>
      </c>
      <c r="AK209" s="113" t="s">
        <v>974</v>
      </c>
      <c r="AL209" s="106">
        <v>174</v>
      </c>
      <c r="AM209" s="128" t="s">
        <v>590</v>
      </c>
      <c r="AN209" s="129"/>
      <c r="AO209" s="130" t="s">
        <v>595</v>
      </c>
      <c r="AP209" s="180">
        <v>174</v>
      </c>
      <c r="AQ209" s="130" t="s">
        <v>589</v>
      </c>
      <c r="AR209" s="181"/>
      <c r="AS209" s="128" t="s">
        <v>590</v>
      </c>
      <c r="AT209" s="175"/>
      <c r="AU209" s="130" t="s">
        <v>595</v>
      </c>
      <c r="AV209" s="180"/>
      <c r="AW209" s="130" t="s">
        <v>589</v>
      </c>
      <c r="AX209" s="181"/>
      <c r="AY209" s="128" t="s">
        <v>590</v>
      </c>
      <c r="AZ209" s="175"/>
      <c r="BA209" s="130" t="s">
        <v>595</v>
      </c>
      <c r="BB209" s="180"/>
      <c r="BC209" s="130" t="s">
        <v>595</v>
      </c>
      <c r="BD209" s="181"/>
      <c r="BE209" s="131"/>
      <c r="BF209" s="1" t="s">
        <v>1326</v>
      </c>
      <c r="BG209" s="4"/>
      <c r="BH209" s="4"/>
      <c r="BI209" s="114"/>
      <c r="BJ209" s="71"/>
      <c r="BK209" s="31"/>
      <c r="BL209" s="31"/>
      <c r="BM209" s="31"/>
      <c r="BN209" s="120" t="s">
        <v>398</v>
      </c>
      <c r="BO209" s="120" t="s">
        <v>398</v>
      </c>
      <c r="BP209" s="120" t="s">
        <v>398</v>
      </c>
    </row>
    <row r="210" spans="1:245" s="63" customFormat="1" ht="33.75">
      <c r="A210" s="204">
        <v>175</v>
      </c>
      <c r="B210" s="203">
        <f t="shared" si="134"/>
        <v>176</v>
      </c>
      <c r="C210" s="107" t="s">
        <v>171</v>
      </c>
      <c r="D210" s="108" t="s">
        <v>85</v>
      </c>
      <c r="E210" s="108" t="s">
        <v>66</v>
      </c>
      <c r="F210" s="2">
        <v>1596606000</v>
      </c>
      <c r="G210" s="2">
        <v>246827000</v>
      </c>
      <c r="H210" s="2">
        <f t="shared" si="127"/>
        <v>1843433000</v>
      </c>
      <c r="I210" s="3">
        <f t="shared" si="128"/>
        <v>1843.4</v>
      </c>
      <c r="J210" s="3"/>
      <c r="K210" s="3"/>
      <c r="L210" s="3"/>
      <c r="M210" s="3"/>
      <c r="N210" s="3"/>
      <c r="O210" s="119">
        <f t="shared" si="129"/>
        <v>1843433000</v>
      </c>
      <c r="P210" s="3"/>
      <c r="Q210" s="142">
        <f t="shared" si="113"/>
        <v>1843433000</v>
      </c>
      <c r="R210" s="142">
        <f t="shared" si="130"/>
        <v>1843.4</v>
      </c>
      <c r="S210" s="77">
        <f t="shared" si="130"/>
        <v>0</v>
      </c>
      <c r="T210" s="109"/>
      <c r="U210" s="109"/>
      <c r="V210" s="109"/>
      <c r="W210" s="3">
        <v>189181000</v>
      </c>
      <c r="X210" s="3"/>
      <c r="Y210" s="77">
        <f t="shared" si="131"/>
        <v>-189181000</v>
      </c>
      <c r="Z210" s="3">
        <f t="shared" si="132"/>
        <v>189.2</v>
      </c>
      <c r="AA210" s="77">
        <f t="shared" si="132"/>
        <v>0</v>
      </c>
      <c r="AB210" s="119">
        <f t="shared" si="126"/>
        <v>-189.2</v>
      </c>
      <c r="AC210" s="76"/>
      <c r="AD210" s="3">
        <f t="shared" si="133"/>
        <v>0</v>
      </c>
      <c r="AE210" s="109"/>
      <c r="AF210" s="109"/>
      <c r="AG210" s="107"/>
      <c r="AH210" s="107" t="s">
        <v>172</v>
      </c>
      <c r="AI210" s="107" t="s">
        <v>616</v>
      </c>
      <c r="AJ210" s="1" t="s">
        <v>36</v>
      </c>
      <c r="AK210" s="113" t="s">
        <v>975</v>
      </c>
      <c r="AL210" s="106">
        <v>175</v>
      </c>
      <c r="AM210" s="128" t="s">
        <v>590</v>
      </c>
      <c r="AN210" s="129"/>
      <c r="AO210" s="130" t="s">
        <v>595</v>
      </c>
      <c r="AP210" s="180">
        <v>175</v>
      </c>
      <c r="AQ210" s="130" t="s">
        <v>589</v>
      </c>
      <c r="AR210" s="181"/>
      <c r="AS210" s="128" t="s">
        <v>590</v>
      </c>
      <c r="AT210" s="175"/>
      <c r="AU210" s="130" t="s">
        <v>595</v>
      </c>
      <c r="AV210" s="180"/>
      <c r="AW210" s="130" t="s">
        <v>589</v>
      </c>
      <c r="AX210" s="181"/>
      <c r="AY210" s="128" t="s">
        <v>590</v>
      </c>
      <c r="AZ210" s="175"/>
      <c r="BA210" s="130" t="s">
        <v>595</v>
      </c>
      <c r="BB210" s="180"/>
      <c r="BC210" s="130" t="s">
        <v>595</v>
      </c>
      <c r="BD210" s="181"/>
      <c r="BE210" s="131"/>
      <c r="BF210" s="1" t="s">
        <v>83</v>
      </c>
      <c r="BG210" s="4"/>
      <c r="BH210" s="4" t="s">
        <v>18</v>
      </c>
      <c r="BI210" s="114"/>
      <c r="BJ210" s="71"/>
      <c r="BK210" s="31"/>
      <c r="BL210" s="31"/>
      <c r="BM210" s="31"/>
      <c r="BN210" s="120" t="s">
        <v>398</v>
      </c>
      <c r="BO210" s="120" t="s">
        <v>398</v>
      </c>
      <c r="BP210" s="120" t="s">
        <v>398</v>
      </c>
    </row>
    <row r="211" spans="1:245" ht="33.75">
      <c r="A211" s="204">
        <v>176</v>
      </c>
      <c r="B211" s="203">
        <f t="shared" si="134"/>
        <v>177</v>
      </c>
      <c r="C211" s="107" t="s">
        <v>459</v>
      </c>
      <c r="D211" s="108" t="s">
        <v>82</v>
      </c>
      <c r="E211" s="108" t="s">
        <v>66</v>
      </c>
      <c r="F211" s="2">
        <v>53108857000</v>
      </c>
      <c r="G211" s="2">
        <v>0</v>
      </c>
      <c r="H211" s="2">
        <f t="shared" si="127"/>
        <v>53108857000</v>
      </c>
      <c r="I211" s="3">
        <f t="shared" si="128"/>
        <v>53108.9</v>
      </c>
      <c r="J211" s="3"/>
      <c r="K211" s="3"/>
      <c r="L211" s="3"/>
      <c r="M211" s="3">
        <v>508994000</v>
      </c>
      <c r="N211" s="3"/>
      <c r="O211" s="119">
        <f t="shared" si="129"/>
        <v>53617851000</v>
      </c>
      <c r="P211" s="3"/>
      <c r="Q211" s="142">
        <f t="shared" si="113"/>
        <v>53617851000</v>
      </c>
      <c r="R211" s="142">
        <f t="shared" si="130"/>
        <v>53617.9</v>
      </c>
      <c r="S211" s="77">
        <f t="shared" si="130"/>
        <v>0</v>
      </c>
      <c r="T211" s="109"/>
      <c r="U211" s="109"/>
      <c r="V211" s="109"/>
      <c r="W211" s="3">
        <v>53549284000</v>
      </c>
      <c r="X211" s="3"/>
      <c r="Y211" s="77">
        <f t="shared" si="131"/>
        <v>-53549284000</v>
      </c>
      <c r="Z211" s="3">
        <f t="shared" si="132"/>
        <v>53549.3</v>
      </c>
      <c r="AA211" s="77">
        <f t="shared" si="132"/>
        <v>0</v>
      </c>
      <c r="AB211" s="119">
        <f t="shared" si="126"/>
        <v>-53549.3</v>
      </c>
      <c r="AC211" s="76"/>
      <c r="AD211" s="3">
        <f t="shared" si="133"/>
        <v>0</v>
      </c>
      <c r="AE211" s="109"/>
      <c r="AF211" s="109"/>
      <c r="AG211" s="107"/>
      <c r="AH211" s="107" t="s">
        <v>152</v>
      </c>
      <c r="AI211" s="107" t="s">
        <v>649</v>
      </c>
      <c r="AJ211" s="1" t="s">
        <v>36</v>
      </c>
      <c r="AK211" s="113" t="s">
        <v>976</v>
      </c>
      <c r="AL211" s="106">
        <v>176</v>
      </c>
      <c r="AM211" s="128" t="s">
        <v>590</v>
      </c>
      <c r="AN211" s="129"/>
      <c r="AO211" s="130" t="s">
        <v>595</v>
      </c>
      <c r="AP211" s="180">
        <v>176</v>
      </c>
      <c r="AQ211" s="130" t="s">
        <v>589</v>
      </c>
      <c r="AR211" s="181"/>
      <c r="AS211" s="128" t="s">
        <v>590</v>
      </c>
      <c r="AT211" s="175"/>
      <c r="AU211" s="130" t="s">
        <v>595</v>
      </c>
      <c r="AV211" s="180"/>
      <c r="AW211" s="130" t="s">
        <v>589</v>
      </c>
      <c r="AX211" s="181"/>
      <c r="AY211" s="128" t="s">
        <v>590</v>
      </c>
      <c r="AZ211" s="175"/>
      <c r="BA211" s="130" t="s">
        <v>595</v>
      </c>
      <c r="BB211" s="180"/>
      <c r="BC211" s="130" t="s">
        <v>595</v>
      </c>
      <c r="BD211" s="181"/>
      <c r="BE211" s="131"/>
      <c r="BF211" s="1" t="s">
        <v>84</v>
      </c>
      <c r="BG211" s="4"/>
      <c r="BH211" s="4"/>
      <c r="BI211" s="114"/>
      <c r="BJ211" s="71"/>
      <c r="BK211" s="31"/>
      <c r="BL211" s="31"/>
      <c r="BM211" s="31"/>
      <c r="BN211" s="115" t="s">
        <v>399</v>
      </c>
      <c r="BO211" s="115" t="s">
        <v>399</v>
      </c>
      <c r="BP211" s="115" t="s">
        <v>399</v>
      </c>
      <c r="BQ211" s="63"/>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60"/>
      <c r="CR211" s="60"/>
      <c r="CS211" s="60"/>
      <c r="CT211" s="60"/>
      <c r="CU211" s="60"/>
      <c r="CV211" s="60"/>
      <c r="CW211" s="60"/>
      <c r="CX211" s="60"/>
      <c r="CY211" s="60"/>
      <c r="CZ211" s="60"/>
      <c r="DA211" s="60"/>
      <c r="DB211" s="60"/>
      <c r="DC211" s="60"/>
      <c r="DD211" s="60"/>
      <c r="DE211" s="60"/>
      <c r="DF211" s="60"/>
      <c r="DG211" s="60"/>
      <c r="DH211" s="60"/>
      <c r="DI211" s="60"/>
      <c r="DJ211" s="60"/>
      <c r="DK211" s="60"/>
      <c r="DL211" s="60"/>
      <c r="DM211" s="60"/>
      <c r="DN211" s="60"/>
      <c r="DO211" s="60"/>
      <c r="DP211" s="60"/>
      <c r="DQ211" s="60"/>
      <c r="DR211" s="60"/>
      <c r="DS211" s="60"/>
      <c r="DT211" s="60"/>
      <c r="DU211" s="60"/>
      <c r="DV211" s="60"/>
      <c r="DW211" s="60"/>
      <c r="DX211" s="60"/>
      <c r="DY211" s="60"/>
      <c r="DZ211" s="60"/>
      <c r="EA211" s="60"/>
      <c r="EB211" s="60"/>
      <c r="EC211" s="60"/>
      <c r="ED211" s="60"/>
      <c r="EE211" s="60"/>
      <c r="EF211" s="60"/>
      <c r="EG211" s="60"/>
      <c r="EH211" s="60"/>
      <c r="EI211" s="60"/>
      <c r="EJ211" s="60"/>
      <c r="EK211" s="60"/>
      <c r="EL211" s="60"/>
      <c r="EM211" s="60"/>
      <c r="EN211" s="60"/>
      <c r="EO211" s="60"/>
      <c r="EP211" s="60"/>
      <c r="EQ211" s="60"/>
      <c r="ER211" s="60"/>
      <c r="ES211" s="60"/>
      <c r="ET211" s="60"/>
      <c r="EU211" s="60"/>
      <c r="EV211" s="60"/>
      <c r="EW211" s="60"/>
      <c r="EX211" s="60"/>
      <c r="EY211" s="60"/>
      <c r="EZ211" s="60"/>
      <c r="FA211" s="60"/>
      <c r="FB211" s="60"/>
      <c r="FC211" s="60"/>
      <c r="FD211" s="60"/>
      <c r="FE211" s="60"/>
      <c r="FF211" s="60"/>
      <c r="FG211" s="60"/>
      <c r="FH211" s="60"/>
      <c r="FI211" s="60"/>
      <c r="FJ211" s="60"/>
      <c r="FK211" s="60"/>
      <c r="FL211" s="60"/>
      <c r="FM211" s="60"/>
      <c r="FN211" s="60"/>
      <c r="FO211" s="60"/>
      <c r="FP211" s="60"/>
      <c r="FQ211" s="60"/>
      <c r="FR211" s="60"/>
      <c r="FS211" s="60"/>
      <c r="FT211" s="60"/>
      <c r="FU211" s="60"/>
      <c r="FV211" s="60"/>
      <c r="FW211" s="60"/>
      <c r="FX211" s="60"/>
      <c r="FY211" s="60"/>
      <c r="FZ211" s="60"/>
      <c r="GA211" s="60"/>
      <c r="GB211" s="60"/>
      <c r="GC211" s="60"/>
      <c r="GD211" s="60"/>
      <c r="GE211" s="60"/>
      <c r="GF211" s="60"/>
      <c r="GG211" s="60"/>
      <c r="GH211" s="60"/>
      <c r="GI211" s="60"/>
      <c r="GJ211" s="60"/>
      <c r="GK211" s="60"/>
      <c r="GL211" s="60"/>
      <c r="GM211" s="60"/>
      <c r="GN211" s="60"/>
      <c r="GO211" s="60"/>
      <c r="GP211" s="60"/>
      <c r="GQ211" s="60"/>
      <c r="GR211" s="60"/>
      <c r="GS211" s="60"/>
      <c r="GT211" s="60"/>
      <c r="GU211" s="60"/>
      <c r="GV211" s="60"/>
      <c r="GW211" s="60"/>
      <c r="GX211" s="60"/>
      <c r="GY211" s="60"/>
      <c r="GZ211" s="60"/>
      <c r="HA211" s="60"/>
      <c r="HB211" s="60"/>
      <c r="HC211" s="60"/>
      <c r="HD211" s="60"/>
      <c r="HE211" s="60"/>
      <c r="HF211" s="60"/>
      <c r="HG211" s="60"/>
      <c r="HH211" s="60"/>
      <c r="HI211" s="60"/>
      <c r="HJ211" s="60"/>
      <c r="HK211" s="60"/>
      <c r="HL211" s="60"/>
      <c r="HM211" s="60"/>
      <c r="HN211" s="60"/>
      <c r="HO211" s="60"/>
      <c r="HP211" s="60"/>
      <c r="HQ211" s="60"/>
      <c r="HR211" s="60"/>
      <c r="HS211" s="60"/>
      <c r="HT211" s="60"/>
      <c r="HU211" s="60"/>
      <c r="HV211" s="60"/>
      <c r="HW211" s="60"/>
      <c r="HX211" s="60"/>
      <c r="HY211" s="60"/>
      <c r="HZ211" s="60"/>
      <c r="IA211" s="60"/>
      <c r="IB211" s="60"/>
      <c r="IC211" s="60"/>
      <c r="ID211" s="60"/>
      <c r="IE211" s="60"/>
      <c r="IF211" s="60"/>
      <c r="IG211" s="60"/>
      <c r="IH211" s="60"/>
      <c r="II211" s="60"/>
      <c r="IJ211" s="60"/>
      <c r="IK211" s="60"/>
    </row>
    <row r="212" spans="1:245" ht="27">
      <c r="A212" s="204">
        <v>177</v>
      </c>
      <c r="B212" s="203">
        <f t="shared" si="134"/>
        <v>178</v>
      </c>
      <c r="C212" s="107" t="s">
        <v>169</v>
      </c>
      <c r="D212" s="108" t="s">
        <v>82</v>
      </c>
      <c r="E212" s="108" t="s">
        <v>66</v>
      </c>
      <c r="F212" s="2">
        <v>2593000000</v>
      </c>
      <c r="G212" s="2">
        <v>1869020000</v>
      </c>
      <c r="H212" s="2">
        <f t="shared" si="127"/>
        <v>4462020000</v>
      </c>
      <c r="I212" s="3">
        <f t="shared" si="128"/>
        <v>4462</v>
      </c>
      <c r="J212" s="3">
        <v>478000000</v>
      </c>
      <c r="K212" s="3"/>
      <c r="L212" s="3"/>
      <c r="M212" s="3"/>
      <c r="N212" s="3"/>
      <c r="O212" s="119">
        <f t="shared" si="129"/>
        <v>4940020000</v>
      </c>
      <c r="P212" s="3"/>
      <c r="Q212" s="142">
        <f t="shared" si="113"/>
        <v>4940020000</v>
      </c>
      <c r="R212" s="142">
        <f t="shared" si="130"/>
        <v>4940</v>
      </c>
      <c r="S212" s="77">
        <f t="shared" si="130"/>
        <v>0</v>
      </c>
      <c r="T212" s="109"/>
      <c r="U212" s="109"/>
      <c r="V212" s="109"/>
      <c r="W212" s="3">
        <v>0</v>
      </c>
      <c r="X212" s="3"/>
      <c r="Y212" s="77">
        <f t="shared" si="131"/>
        <v>0</v>
      </c>
      <c r="Z212" s="3">
        <f t="shared" si="132"/>
        <v>0</v>
      </c>
      <c r="AA212" s="77">
        <f t="shared" si="132"/>
        <v>0</v>
      </c>
      <c r="AB212" s="119">
        <f t="shared" si="126"/>
        <v>0</v>
      </c>
      <c r="AC212" s="76"/>
      <c r="AD212" s="3">
        <f t="shared" si="133"/>
        <v>0</v>
      </c>
      <c r="AE212" s="109"/>
      <c r="AF212" s="109"/>
      <c r="AG212" s="107"/>
      <c r="AH212" s="107" t="s">
        <v>152</v>
      </c>
      <c r="AI212" s="107" t="s">
        <v>649</v>
      </c>
      <c r="AJ212" s="1" t="s">
        <v>36</v>
      </c>
      <c r="AK212" s="113" t="s">
        <v>977</v>
      </c>
      <c r="AL212" s="106">
        <v>177</v>
      </c>
      <c r="AM212" s="128" t="s">
        <v>590</v>
      </c>
      <c r="AN212" s="129"/>
      <c r="AO212" s="130" t="s">
        <v>595</v>
      </c>
      <c r="AP212" s="180">
        <v>177</v>
      </c>
      <c r="AQ212" s="130" t="s">
        <v>589</v>
      </c>
      <c r="AR212" s="181"/>
      <c r="AS212" s="128" t="s">
        <v>590</v>
      </c>
      <c r="AT212" s="175"/>
      <c r="AU212" s="130" t="s">
        <v>595</v>
      </c>
      <c r="AV212" s="180"/>
      <c r="AW212" s="130" t="s">
        <v>589</v>
      </c>
      <c r="AX212" s="181"/>
      <c r="AY212" s="128" t="s">
        <v>590</v>
      </c>
      <c r="AZ212" s="175"/>
      <c r="BA212" s="130" t="s">
        <v>595</v>
      </c>
      <c r="BB212" s="180"/>
      <c r="BC212" s="130" t="s">
        <v>595</v>
      </c>
      <c r="BD212" s="181"/>
      <c r="BE212" s="131"/>
      <c r="BF212" s="1" t="s">
        <v>84</v>
      </c>
      <c r="BG212" s="4"/>
      <c r="BH212" s="4" t="s">
        <v>18</v>
      </c>
      <c r="BI212" s="114"/>
      <c r="BJ212" s="71"/>
      <c r="BK212" s="31"/>
      <c r="BL212" s="31"/>
      <c r="BM212" s="31"/>
      <c r="BN212" s="115" t="s">
        <v>399</v>
      </c>
      <c r="BO212" s="115" t="s">
        <v>399</v>
      </c>
      <c r="BP212" s="115" t="s">
        <v>399</v>
      </c>
      <c r="BQ212" s="63"/>
      <c r="BR212" s="60"/>
      <c r="BS212" s="60"/>
      <c r="BT212" s="60"/>
      <c r="BU212" s="60"/>
      <c r="BV212" s="60"/>
      <c r="BW212" s="60"/>
      <c r="BX212" s="60"/>
      <c r="BY212" s="60"/>
      <c r="BZ212" s="60"/>
      <c r="CA212" s="60"/>
      <c r="CB212" s="60"/>
      <c r="CC212" s="60"/>
      <c r="CD212" s="60"/>
      <c r="CE212" s="60"/>
      <c r="CF212" s="60"/>
      <c r="CG212" s="60"/>
      <c r="CH212" s="60"/>
      <c r="CI212" s="60"/>
      <c r="CJ212" s="60"/>
      <c r="CK212" s="60"/>
      <c r="CL212" s="60"/>
      <c r="CM212" s="60"/>
      <c r="CN212" s="60"/>
      <c r="CO212" s="60"/>
      <c r="CP212" s="60"/>
      <c r="CQ212" s="60"/>
      <c r="CR212" s="60"/>
      <c r="CS212" s="60"/>
      <c r="CT212" s="60"/>
      <c r="CU212" s="60"/>
      <c r="CV212" s="60"/>
      <c r="CW212" s="60"/>
      <c r="CX212" s="60"/>
      <c r="CY212" s="60"/>
      <c r="CZ212" s="60"/>
      <c r="DA212" s="60"/>
      <c r="DB212" s="60"/>
      <c r="DC212" s="60"/>
      <c r="DD212" s="60"/>
      <c r="DE212" s="60"/>
      <c r="DF212" s="60"/>
      <c r="DG212" s="60"/>
      <c r="DH212" s="60"/>
      <c r="DI212" s="60"/>
      <c r="DJ212" s="60"/>
      <c r="DK212" s="60"/>
      <c r="DL212" s="60"/>
      <c r="DM212" s="60"/>
      <c r="DN212" s="60"/>
      <c r="DO212" s="60"/>
      <c r="DP212" s="60"/>
      <c r="DQ212" s="60"/>
      <c r="DR212" s="60"/>
      <c r="DS212" s="60"/>
      <c r="DT212" s="60"/>
      <c r="DU212" s="60"/>
      <c r="DV212" s="60"/>
      <c r="DW212" s="60"/>
      <c r="DX212" s="60"/>
      <c r="DY212" s="60"/>
      <c r="DZ212" s="60"/>
      <c r="EA212" s="60"/>
      <c r="EB212" s="60"/>
      <c r="EC212" s="60"/>
      <c r="ED212" s="60"/>
      <c r="EE212" s="60"/>
      <c r="EF212" s="60"/>
      <c r="EG212" s="60"/>
      <c r="EH212" s="60"/>
      <c r="EI212" s="60"/>
      <c r="EJ212" s="60"/>
      <c r="EK212" s="60"/>
      <c r="EL212" s="60"/>
      <c r="EM212" s="60"/>
      <c r="EN212" s="60"/>
      <c r="EO212" s="60"/>
      <c r="EP212" s="60"/>
      <c r="EQ212" s="60"/>
      <c r="ER212" s="60"/>
      <c r="ES212" s="60"/>
      <c r="ET212" s="60"/>
      <c r="EU212" s="60"/>
      <c r="EV212" s="60"/>
      <c r="EW212" s="60"/>
      <c r="EX212" s="60"/>
      <c r="EY212" s="60"/>
      <c r="EZ212" s="60"/>
      <c r="FA212" s="60"/>
      <c r="FB212" s="60"/>
      <c r="FC212" s="60"/>
      <c r="FD212" s="60"/>
      <c r="FE212" s="60"/>
      <c r="FF212" s="60"/>
      <c r="FG212" s="60"/>
      <c r="FH212" s="60"/>
      <c r="FI212" s="60"/>
      <c r="FJ212" s="60"/>
      <c r="FK212" s="60"/>
      <c r="FL212" s="60"/>
      <c r="FM212" s="60"/>
      <c r="FN212" s="60"/>
      <c r="FO212" s="60"/>
      <c r="FP212" s="60"/>
      <c r="FQ212" s="60"/>
      <c r="FR212" s="60"/>
      <c r="FS212" s="60"/>
      <c r="FT212" s="60"/>
      <c r="FU212" s="60"/>
      <c r="FV212" s="60"/>
      <c r="FW212" s="60"/>
      <c r="FX212" s="60"/>
      <c r="FY212" s="60"/>
      <c r="FZ212" s="60"/>
      <c r="GA212" s="60"/>
      <c r="GB212" s="60"/>
      <c r="GC212" s="60"/>
      <c r="GD212" s="60"/>
      <c r="GE212" s="60"/>
      <c r="GF212" s="60"/>
      <c r="GG212" s="60"/>
      <c r="GH212" s="60"/>
      <c r="GI212" s="60"/>
      <c r="GJ212" s="60"/>
      <c r="GK212" s="60"/>
      <c r="GL212" s="60"/>
      <c r="GM212" s="60"/>
      <c r="GN212" s="60"/>
      <c r="GO212" s="60"/>
      <c r="GP212" s="60"/>
      <c r="GQ212" s="60"/>
      <c r="GR212" s="60"/>
      <c r="GS212" s="60"/>
      <c r="GT212" s="60"/>
      <c r="GU212" s="60"/>
      <c r="GV212" s="60"/>
      <c r="GW212" s="60"/>
      <c r="GX212" s="60"/>
      <c r="GY212" s="60"/>
      <c r="GZ212" s="60"/>
      <c r="HA212" s="60"/>
      <c r="HB212" s="60"/>
      <c r="HC212" s="60"/>
      <c r="HD212" s="60"/>
      <c r="HE212" s="60"/>
      <c r="HF212" s="60"/>
      <c r="HG212" s="60"/>
      <c r="HH212" s="60"/>
      <c r="HI212" s="60"/>
      <c r="HJ212" s="60"/>
      <c r="HK212" s="60"/>
      <c r="HL212" s="60"/>
      <c r="HM212" s="60"/>
      <c r="HN212" s="60"/>
      <c r="HO212" s="60"/>
      <c r="HP212" s="60"/>
      <c r="HQ212" s="60"/>
      <c r="HR212" s="60"/>
      <c r="HS212" s="60"/>
      <c r="HT212" s="60"/>
      <c r="HU212" s="60"/>
      <c r="HV212" s="60"/>
      <c r="HW212" s="60"/>
      <c r="HX212" s="60"/>
      <c r="HY212" s="60"/>
      <c r="HZ212" s="60"/>
      <c r="IA212" s="60"/>
      <c r="IB212" s="60"/>
      <c r="IC212" s="60"/>
      <c r="ID212" s="60"/>
      <c r="IE212" s="60"/>
      <c r="IF212" s="60"/>
      <c r="IG212" s="60"/>
      <c r="IH212" s="60"/>
      <c r="II212" s="60"/>
      <c r="IJ212" s="60"/>
      <c r="IK212" s="60"/>
    </row>
    <row r="213" spans="1:245" s="314" customFormat="1" hidden="1">
      <c r="A213" s="336"/>
      <c r="B213" s="336"/>
      <c r="C213" s="316" t="s">
        <v>1043</v>
      </c>
      <c r="D213" s="317"/>
      <c r="E213" s="317"/>
      <c r="F213" s="318"/>
      <c r="G213" s="318"/>
      <c r="H213" s="318"/>
      <c r="I213" s="319"/>
      <c r="J213" s="319"/>
      <c r="K213" s="319"/>
      <c r="L213" s="319"/>
      <c r="M213" s="319"/>
      <c r="N213" s="319"/>
      <c r="O213" s="319"/>
      <c r="P213" s="321"/>
      <c r="Q213" s="321"/>
      <c r="R213" s="321"/>
      <c r="S213" s="319"/>
      <c r="T213" s="319"/>
      <c r="U213" s="322"/>
      <c r="V213" s="323"/>
      <c r="W213" s="319"/>
      <c r="X213" s="321"/>
      <c r="Y213" s="319"/>
      <c r="Z213" s="320"/>
      <c r="AA213" s="319"/>
      <c r="AB213" s="324"/>
      <c r="AC213" s="319"/>
      <c r="AD213" s="319"/>
      <c r="AE213" s="317"/>
      <c r="AF213" s="325"/>
      <c r="AG213" s="325"/>
      <c r="AH213" s="325"/>
      <c r="AI213" s="325"/>
      <c r="AJ213" s="326"/>
      <c r="AK213" s="327"/>
      <c r="AL213" s="337"/>
      <c r="AM213" s="338"/>
      <c r="AN213" s="338"/>
      <c r="AO213" s="338"/>
      <c r="AP213" s="339" t="s">
        <v>1331</v>
      </c>
      <c r="AQ213" s="338"/>
      <c r="AR213" s="338"/>
      <c r="AS213" s="338"/>
      <c r="AT213" s="340"/>
      <c r="AU213" s="338"/>
      <c r="AV213" s="340"/>
      <c r="AW213" s="338"/>
      <c r="AX213" s="338"/>
      <c r="AY213" s="338"/>
      <c r="AZ213" s="340"/>
      <c r="BA213" s="338"/>
      <c r="BB213" s="340"/>
      <c r="BC213" s="338"/>
      <c r="BD213" s="338"/>
      <c r="BE213" s="338"/>
      <c r="BF213" s="331"/>
      <c r="BG213" s="332"/>
      <c r="BH213" s="332"/>
      <c r="BI213" s="333"/>
      <c r="BJ213" s="309"/>
      <c r="BK213" s="310"/>
      <c r="BL213" s="310"/>
      <c r="BM213" s="310"/>
      <c r="BN213" s="311" t="s">
        <v>400</v>
      </c>
      <c r="BO213" s="311" t="s">
        <v>400</v>
      </c>
      <c r="BP213" s="311" t="s">
        <v>400</v>
      </c>
      <c r="BQ213" s="313"/>
      <c r="BR213" s="313"/>
      <c r="BS213" s="313"/>
    </row>
    <row r="214" spans="1:245" ht="27" hidden="1">
      <c r="A214" s="204">
        <v>178</v>
      </c>
      <c r="B214" s="204">
        <f>B212+1</f>
        <v>179</v>
      </c>
      <c r="C214" s="107" t="s">
        <v>433</v>
      </c>
      <c r="D214" s="108" t="s">
        <v>72</v>
      </c>
      <c r="E214" s="108" t="s">
        <v>66</v>
      </c>
      <c r="F214" s="2">
        <v>74789000</v>
      </c>
      <c r="G214" s="2">
        <v>0</v>
      </c>
      <c r="H214" s="2">
        <f t="shared" ref="H214:H222" si="135">F214+G214</f>
        <v>74789000</v>
      </c>
      <c r="I214" s="3">
        <f t="shared" ref="I214:I222" si="136">ROUND(H214/1000000,1)</f>
        <v>74.8</v>
      </c>
      <c r="J214" s="3"/>
      <c r="K214" s="3"/>
      <c r="L214" s="3"/>
      <c r="M214" s="3"/>
      <c r="N214" s="3"/>
      <c r="O214" s="119">
        <f t="shared" ref="O214:O222" si="137">H214+SUM(J214:N214)</f>
        <v>74789000</v>
      </c>
      <c r="P214" s="3"/>
      <c r="Q214" s="142">
        <f t="shared" si="113"/>
        <v>74789000</v>
      </c>
      <c r="R214" s="142">
        <f t="shared" ref="R214:S223" si="138">ROUND(O214/1000000,1)</f>
        <v>74.8</v>
      </c>
      <c r="S214" s="77">
        <f t="shared" si="138"/>
        <v>0</v>
      </c>
      <c r="T214" s="109"/>
      <c r="U214" s="109"/>
      <c r="V214" s="109"/>
      <c r="W214" s="3">
        <v>74789000</v>
      </c>
      <c r="X214" s="3"/>
      <c r="Y214" s="77">
        <f t="shared" ref="Y214:Y222" si="139">X214-W214</f>
        <v>-74789000</v>
      </c>
      <c r="Z214" s="3">
        <f t="shared" ref="Z214:AA222" si="140">ROUND(W214/1000000,1)</f>
        <v>74.8</v>
      </c>
      <c r="AA214" s="77">
        <f t="shared" si="140"/>
        <v>0</v>
      </c>
      <c r="AB214" s="119">
        <f t="shared" si="126"/>
        <v>-74.8</v>
      </c>
      <c r="AC214" s="76"/>
      <c r="AD214" s="3">
        <f t="shared" ref="AD214:AD219" si="141">ROUND(AC214/1000000,1)</f>
        <v>0</v>
      </c>
      <c r="AE214" s="109"/>
      <c r="AF214" s="109"/>
      <c r="AG214" s="107"/>
      <c r="AH214" s="107" t="s">
        <v>172</v>
      </c>
      <c r="AI214" s="107" t="s">
        <v>1533</v>
      </c>
      <c r="AJ214" s="1" t="s">
        <v>36</v>
      </c>
      <c r="AK214" s="113" t="s">
        <v>1375</v>
      </c>
      <c r="AL214" s="106">
        <v>178</v>
      </c>
      <c r="AM214" s="132" t="s">
        <v>590</v>
      </c>
      <c r="AN214" s="129"/>
      <c r="AO214" s="130" t="s">
        <v>595</v>
      </c>
      <c r="AP214" s="180">
        <v>178</v>
      </c>
      <c r="AQ214" s="130" t="s">
        <v>589</v>
      </c>
      <c r="AR214" s="181"/>
      <c r="AS214" s="128" t="s">
        <v>590</v>
      </c>
      <c r="AT214" s="175"/>
      <c r="AU214" s="130" t="s">
        <v>595</v>
      </c>
      <c r="AV214" s="180"/>
      <c r="AW214" s="130" t="s">
        <v>589</v>
      </c>
      <c r="AX214" s="181"/>
      <c r="AY214" s="128" t="s">
        <v>590</v>
      </c>
      <c r="AZ214" s="175"/>
      <c r="BA214" s="130" t="s">
        <v>595</v>
      </c>
      <c r="BB214" s="180"/>
      <c r="BC214" s="130" t="s">
        <v>595</v>
      </c>
      <c r="BD214" s="181"/>
      <c r="BE214" s="131"/>
      <c r="BF214" s="1" t="s">
        <v>84</v>
      </c>
      <c r="BG214" s="4"/>
      <c r="BH214" s="4"/>
      <c r="BI214" s="114"/>
      <c r="BJ214" s="71"/>
      <c r="BK214" s="31"/>
      <c r="BL214" s="31"/>
      <c r="BM214" s="31"/>
      <c r="BN214" s="115" t="s">
        <v>400</v>
      </c>
      <c r="BO214" s="115" t="s">
        <v>400</v>
      </c>
      <c r="BP214" s="115" t="s">
        <v>400</v>
      </c>
      <c r="BQ214" s="63"/>
      <c r="BR214" s="60"/>
      <c r="BS214" s="60"/>
      <c r="BT214" s="60"/>
      <c r="BU214" s="60"/>
      <c r="BV214" s="60"/>
      <c r="BW214" s="60"/>
      <c r="BX214" s="60"/>
      <c r="BY214" s="60"/>
      <c r="BZ214" s="60"/>
      <c r="CA214" s="60"/>
      <c r="CB214" s="60"/>
      <c r="CC214" s="60"/>
      <c r="CD214" s="60"/>
      <c r="CE214" s="60"/>
      <c r="CF214" s="60"/>
      <c r="CG214" s="60"/>
      <c r="CH214" s="60"/>
      <c r="CI214" s="60"/>
      <c r="CJ214" s="60"/>
      <c r="CK214" s="60"/>
      <c r="CL214" s="60"/>
      <c r="CM214" s="60"/>
      <c r="CN214" s="60"/>
      <c r="CO214" s="60"/>
      <c r="CP214" s="60"/>
      <c r="CQ214" s="60"/>
      <c r="CR214" s="60"/>
      <c r="CS214" s="60"/>
      <c r="CT214" s="60"/>
      <c r="CU214" s="60"/>
      <c r="CV214" s="60"/>
      <c r="CW214" s="60"/>
      <c r="CX214" s="60"/>
      <c r="CY214" s="60"/>
      <c r="CZ214" s="60"/>
      <c r="DA214" s="60"/>
      <c r="DB214" s="60"/>
      <c r="DC214" s="60"/>
      <c r="DD214" s="60"/>
      <c r="DE214" s="60"/>
      <c r="DF214" s="60"/>
      <c r="DG214" s="60"/>
      <c r="DH214" s="60"/>
      <c r="DI214" s="60"/>
      <c r="DJ214" s="60"/>
      <c r="DK214" s="60"/>
      <c r="DL214" s="60"/>
      <c r="DM214" s="60"/>
      <c r="DN214" s="60"/>
      <c r="DO214" s="60"/>
      <c r="DP214" s="60"/>
      <c r="DQ214" s="60"/>
      <c r="DR214" s="60"/>
      <c r="DS214" s="60"/>
      <c r="DT214" s="60"/>
      <c r="DU214" s="60"/>
      <c r="DV214" s="60"/>
      <c r="DW214" s="60"/>
      <c r="DX214" s="60"/>
      <c r="DY214" s="60"/>
      <c r="DZ214" s="60"/>
      <c r="EA214" s="60"/>
      <c r="EB214" s="60"/>
      <c r="EC214" s="60"/>
      <c r="ED214" s="60"/>
      <c r="EE214" s="60"/>
      <c r="EF214" s="60"/>
      <c r="EG214" s="60"/>
      <c r="EH214" s="60"/>
      <c r="EI214" s="60"/>
      <c r="EJ214" s="60"/>
      <c r="EK214" s="60"/>
      <c r="EL214" s="60"/>
      <c r="EM214" s="60"/>
      <c r="EN214" s="60"/>
      <c r="EO214" s="60"/>
      <c r="EP214" s="60"/>
      <c r="EQ214" s="60"/>
      <c r="ER214" s="60"/>
      <c r="ES214" s="60"/>
      <c r="ET214" s="60"/>
      <c r="EU214" s="60"/>
      <c r="EV214" s="60"/>
      <c r="EW214" s="60"/>
      <c r="EX214" s="60"/>
      <c r="EY214" s="60"/>
      <c r="EZ214" s="60"/>
      <c r="FA214" s="60"/>
      <c r="FB214" s="60"/>
      <c r="FC214" s="60"/>
      <c r="FD214" s="60"/>
      <c r="FE214" s="60"/>
      <c r="FF214" s="60"/>
      <c r="FG214" s="60"/>
      <c r="FH214" s="60"/>
      <c r="FI214" s="60"/>
      <c r="FJ214" s="60"/>
      <c r="FK214" s="60"/>
      <c r="FL214" s="60"/>
      <c r="FM214" s="60"/>
      <c r="FN214" s="60"/>
      <c r="FO214" s="60"/>
      <c r="FP214" s="60"/>
      <c r="FQ214" s="60"/>
      <c r="FR214" s="60"/>
      <c r="FS214" s="60"/>
      <c r="FT214" s="60"/>
      <c r="FU214" s="60"/>
      <c r="FV214" s="60"/>
      <c r="FW214" s="60"/>
      <c r="FX214" s="60"/>
      <c r="FY214" s="60"/>
      <c r="FZ214" s="60"/>
      <c r="GA214" s="60"/>
      <c r="GB214" s="60"/>
      <c r="GC214" s="60"/>
      <c r="GD214" s="60"/>
      <c r="GE214" s="60"/>
      <c r="GF214" s="60"/>
      <c r="GG214" s="60"/>
      <c r="GH214" s="60"/>
      <c r="GI214" s="60"/>
      <c r="GJ214" s="60"/>
      <c r="GK214" s="60"/>
      <c r="GL214" s="60"/>
      <c r="GM214" s="60"/>
      <c r="GN214" s="60"/>
      <c r="GO214" s="60"/>
      <c r="GP214" s="60"/>
      <c r="GQ214" s="60"/>
      <c r="GR214" s="60"/>
      <c r="GS214" s="60"/>
      <c r="GT214" s="60"/>
      <c r="GU214" s="60"/>
      <c r="GV214" s="60"/>
      <c r="GW214" s="60"/>
      <c r="GX214" s="60"/>
      <c r="GY214" s="60"/>
      <c r="GZ214" s="60"/>
      <c r="HA214" s="60"/>
      <c r="HB214" s="60"/>
      <c r="HC214" s="60"/>
      <c r="HD214" s="60"/>
      <c r="HE214" s="60"/>
      <c r="HF214" s="60"/>
      <c r="HG214" s="60"/>
      <c r="HH214" s="60"/>
      <c r="HI214" s="60"/>
      <c r="HJ214" s="60"/>
      <c r="HK214" s="60"/>
      <c r="HL214" s="60"/>
      <c r="HM214" s="60"/>
      <c r="HN214" s="60"/>
      <c r="HO214" s="60"/>
      <c r="HP214" s="60"/>
      <c r="HQ214" s="60"/>
      <c r="HR214" s="60"/>
      <c r="HS214" s="60"/>
      <c r="HT214" s="60"/>
      <c r="HU214" s="60"/>
      <c r="HV214" s="60"/>
      <c r="HW214" s="60"/>
      <c r="HX214" s="60"/>
      <c r="HY214" s="60"/>
      <c r="HZ214" s="60"/>
      <c r="IA214" s="60"/>
      <c r="IB214" s="60"/>
      <c r="IC214" s="60"/>
      <c r="ID214" s="60"/>
      <c r="IE214" s="60"/>
      <c r="IF214" s="60"/>
      <c r="IG214" s="60"/>
      <c r="IH214" s="60"/>
      <c r="II214" s="60"/>
      <c r="IJ214" s="60"/>
      <c r="IK214" s="60"/>
    </row>
    <row r="215" spans="1:245" ht="27" hidden="1">
      <c r="A215" s="204">
        <v>179</v>
      </c>
      <c r="B215" s="203">
        <f t="shared" ref="B215:B220" si="142">B214+1</f>
        <v>180</v>
      </c>
      <c r="C215" s="107" t="s">
        <v>173</v>
      </c>
      <c r="D215" s="108" t="s">
        <v>72</v>
      </c>
      <c r="E215" s="108" t="s">
        <v>66</v>
      </c>
      <c r="F215" s="2">
        <v>25725000</v>
      </c>
      <c r="G215" s="2">
        <v>0</v>
      </c>
      <c r="H215" s="2">
        <f t="shared" si="135"/>
        <v>25725000</v>
      </c>
      <c r="I215" s="3">
        <f t="shared" si="136"/>
        <v>25.7</v>
      </c>
      <c r="J215" s="3"/>
      <c r="K215" s="3"/>
      <c r="L215" s="3"/>
      <c r="M215" s="3"/>
      <c r="N215" s="3"/>
      <c r="O215" s="119">
        <f t="shared" si="137"/>
        <v>25725000</v>
      </c>
      <c r="P215" s="3"/>
      <c r="Q215" s="142">
        <f t="shared" si="113"/>
        <v>25725000</v>
      </c>
      <c r="R215" s="142">
        <f t="shared" si="138"/>
        <v>25.7</v>
      </c>
      <c r="S215" s="77">
        <f t="shared" si="138"/>
        <v>0</v>
      </c>
      <c r="T215" s="109"/>
      <c r="U215" s="109"/>
      <c r="V215" s="109"/>
      <c r="W215" s="3">
        <v>24154000</v>
      </c>
      <c r="X215" s="3"/>
      <c r="Y215" s="77">
        <f t="shared" si="139"/>
        <v>-24154000</v>
      </c>
      <c r="Z215" s="3">
        <f t="shared" si="140"/>
        <v>24.2</v>
      </c>
      <c r="AA215" s="77">
        <f t="shared" si="140"/>
        <v>0</v>
      </c>
      <c r="AB215" s="119">
        <f t="shared" si="126"/>
        <v>-24.2</v>
      </c>
      <c r="AC215" s="76"/>
      <c r="AD215" s="3">
        <f t="shared" si="141"/>
        <v>0</v>
      </c>
      <c r="AE215" s="109"/>
      <c r="AF215" s="109"/>
      <c r="AG215" s="107"/>
      <c r="AH215" s="107" t="s">
        <v>172</v>
      </c>
      <c r="AI215" s="107" t="s">
        <v>1533</v>
      </c>
      <c r="AJ215" s="1" t="s">
        <v>36</v>
      </c>
      <c r="AK215" s="113" t="s">
        <v>1375</v>
      </c>
      <c r="AL215" s="106">
        <v>179</v>
      </c>
      <c r="AM215" s="132" t="s">
        <v>590</v>
      </c>
      <c r="AN215" s="129"/>
      <c r="AO215" s="130" t="s">
        <v>595</v>
      </c>
      <c r="AP215" s="180">
        <v>179</v>
      </c>
      <c r="AQ215" s="130" t="s">
        <v>589</v>
      </c>
      <c r="AR215" s="181"/>
      <c r="AS215" s="128" t="s">
        <v>590</v>
      </c>
      <c r="AT215" s="175"/>
      <c r="AU215" s="130" t="s">
        <v>595</v>
      </c>
      <c r="AV215" s="180"/>
      <c r="AW215" s="130" t="s">
        <v>589</v>
      </c>
      <c r="AX215" s="181"/>
      <c r="AY215" s="128" t="s">
        <v>590</v>
      </c>
      <c r="AZ215" s="175"/>
      <c r="BA215" s="130" t="s">
        <v>595</v>
      </c>
      <c r="BB215" s="180"/>
      <c r="BC215" s="130" t="s">
        <v>595</v>
      </c>
      <c r="BD215" s="181"/>
      <c r="BE215" s="131"/>
      <c r="BF215" s="1" t="s">
        <v>84</v>
      </c>
      <c r="BG215" s="4"/>
      <c r="BH215" s="4"/>
      <c r="BI215" s="114"/>
      <c r="BJ215" s="71"/>
      <c r="BK215" s="31"/>
      <c r="BL215" s="31"/>
      <c r="BM215" s="31"/>
      <c r="BN215" s="115" t="s">
        <v>400</v>
      </c>
      <c r="BO215" s="115" t="s">
        <v>400</v>
      </c>
      <c r="BP215" s="115" t="s">
        <v>400</v>
      </c>
      <c r="BQ215" s="63"/>
      <c r="BR215" s="60"/>
      <c r="BS215" s="60"/>
      <c r="BT215" s="60"/>
      <c r="BU215" s="60"/>
      <c r="BV215" s="60"/>
      <c r="BW215" s="60"/>
      <c r="BX215" s="60"/>
      <c r="BY215" s="60"/>
      <c r="BZ215" s="60"/>
      <c r="CA215" s="60"/>
      <c r="CB215" s="60"/>
      <c r="CC215" s="60"/>
      <c r="CD215" s="60"/>
      <c r="CE215" s="60"/>
      <c r="CF215" s="60"/>
      <c r="CG215" s="60"/>
      <c r="CH215" s="60"/>
      <c r="CI215" s="60"/>
      <c r="CJ215" s="60"/>
      <c r="CK215" s="60"/>
      <c r="CL215" s="60"/>
      <c r="CM215" s="60"/>
      <c r="CN215" s="60"/>
      <c r="CO215" s="60"/>
      <c r="CP215" s="60"/>
      <c r="CQ215" s="60"/>
      <c r="CR215" s="60"/>
      <c r="CS215" s="60"/>
      <c r="CT215" s="60"/>
      <c r="CU215" s="60"/>
      <c r="CV215" s="60"/>
      <c r="CW215" s="60"/>
      <c r="CX215" s="60"/>
      <c r="CY215" s="60"/>
      <c r="CZ215" s="60"/>
      <c r="DA215" s="60"/>
      <c r="DB215" s="60"/>
      <c r="DC215" s="60"/>
      <c r="DD215" s="60"/>
      <c r="DE215" s="60"/>
      <c r="DF215" s="60"/>
      <c r="DG215" s="60"/>
      <c r="DH215" s="60"/>
      <c r="DI215" s="60"/>
      <c r="DJ215" s="60"/>
      <c r="DK215" s="60"/>
      <c r="DL215" s="60"/>
      <c r="DM215" s="60"/>
      <c r="DN215" s="60"/>
      <c r="DO215" s="60"/>
      <c r="DP215" s="60"/>
      <c r="DQ215" s="60"/>
      <c r="DR215" s="60"/>
      <c r="DS215" s="60"/>
      <c r="DT215" s="60"/>
      <c r="DU215" s="60"/>
      <c r="DV215" s="60"/>
      <c r="DW215" s="60"/>
      <c r="DX215" s="60"/>
      <c r="DY215" s="60"/>
      <c r="DZ215" s="60"/>
      <c r="EA215" s="60"/>
      <c r="EB215" s="60"/>
      <c r="EC215" s="60"/>
      <c r="ED215" s="60"/>
      <c r="EE215" s="60"/>
      <c r="EF215" s="60"/>
      <c r="EG215" s="60"/>
      <c r="EH215" s="60"/>
      <c r="EI215" s="60"/>
      <c r="EJ215" s="60"/>
      <c r="EK215" s="60"/>
      <c r="EL215" s="60"/>
      <c r="EM215" s="60"/>
      <c r="EN215" s="60"/>
      <c r="EO215" s="60"/>
      <c r="EP215" s="60"/>
      <c r="EQ215" s="60"/>
      <c r="ER215" s="60"/>
      <c r="ES215" s="60"/>
      <c r="ET215" s="60"/>
      <c r="EU215" s="60"/>
      <c r="EV215" s="60"/>
      <c r="EW215" s="60"/>
      <c r="EX215" s="60"/>
      <c r="EY215" s="60"/>
      <c r="EZ215" s="60"/>
      <c r="FA215" s="60"/>
      <c r="FB215" s="60"/>
      <c r="FC215" s="60"/>
      <c r="FD215" s="60"/>
      <c r="FE215" s="60"/>
      <c r="FF215" s="60"/>
      <c r="FG215" s="60"/>
      <c r="FH215" s="60"/>
      <c r="FI215" s="60"/>
      <c r="FJ215" s="60"/>
      <c r="FK215" s="60"/>
      <c r="FL215" s="60"/>
      <c r="FM215" s="60"/>
      <c r="FN215" s="60"/>
      <c r="FO215" s="60"/>
      <c r="FP215" s="60"/>
      <c r="FQ215" s="60"/>
      <c r="FR215" s="60"/>
      <c r="FS215" s="60"/>
      <c r="FT215" s="60"/>
      <c r="FU215" s="60"/>
      <c r="FV215" s="60"/>
      <c r="FW215" s="60"/>
      <c r="FX215" s="60"/>
      <c r="FY215" s="60"/>
      <c r="FZ215" s="60"/>
      <c r="GA215" s="60"/>
      <c r="GB215" s="60"/>
      <c r="GC215" s="60"/>
      <c r="GD215" s="60"/>
      <c r="GE215" s="60"/>
      <c r="GF215" s="60"/>
      <c r="GG215" s="60"/>
      <c r="GH215" s="60"/>
      <c r="GI215" s="60"/>
      <c r="GJ215" s="60"/>
      <c r="GK215" s="60"/>
      <c r="GL215" s="60"/>
      <c r="GM215" s="60"/>
      <c r="GN215" s="60"/>
      <c r="GO215" s="60"/>
      <c r="GP215" s="60"/>
      <c r="GQ215" s="60"/>
      <c r="GR215" s="60"/>
      <c r="GS215" s="60"/>
      <c r="GT215" s="60"/>
      <c r="GU215" s="60"/>
      <c r="GV215" s="60"/>
      <c r="GW215" s="60"/>
      <c r="GX215" s="60"/>
      <c r="GY215" s="60"/>
      <c r="GZ215" s="60"/>
      <c r="HA215" s="60"/>
      <c r="HB215" s="60"/>
      <c r="HC215" s="60"/>
      <c r="HD215" s="60"/>
      <c r="HE215" s="60"/>
      <c r="HF215" s="60"/>
      <c r="HG215" s="60"/>
      <c r="HH215" s="60"/>
      <c r="HI215" s="60"/>
      <c r="HJ215" s="60"/>
      <c r="HK215" s="60"/>
      <c r="HL215" s="60"/>
      <c r="HM215" s="60"/>
      <c r="HN215" s="60"/>
      <c r="HO215" s="60"/>
      <c r="HP215" s="60"/>
      <c r="HQ215" s="60"/>
      <c r="HR215" s="60"/>
      <c r="HS215" s="60"/>
      <c r="HT215" s="60"/>
      <c r="HU215" s="60"/>
      <c r="HV215" s="60"/>
      <c r="HW215" s="60"/>
      <c r="HX215" s="60"/>
      <c r="HY215" s="60"/>
      <c r="HZ215" s="60"/>
      <c r="IA215" s="60"/>
      <c r="IB215" s="60"/>
      <c r="IC215" s="60"/>
      <c r="ID215" s="60"/>
      <c r="IE215" s="60"/>
      <c r="IF215" s="60"/>
      <c r="IG215" s="60"/>
      <c r="IH215" s="60"/>
      <c r="II215" s="60"/>
      <c r="IJ215" s="60"/>
      <c r="IK215" s="60"/>
    </row>
    <row r="216" spans="1:245" ht="27" hidden="1">
      <c r="A216" s="204">
        <v>180</v>
      </c>
      <c r="B216" s="203">
        <f t="shared" si="142"/>
        <v>181</v>
      </c>
      <c r="C216" s="107" t="s">
        <v>730</v>
      </c>
      <c r="D216" s="108" t="s">
        <v>72</v>
      </c>
      <c r="E216" s="108" t="s">
        <v>66</v>
      </c>
      <c r="F216" s="2">
        <v>10613000</v>
      </c>
      <c r="G216" s="2">
        <v>-454000</v>
      </c>
      <c r="H216" s="2">
        <f t="shared" si="135"/>
        <v>10159000</v>
      </c>
      <c r="I216" s="3">
        <f t="shared" si="136"/>
        <v>10.199999999999999</v>
      </c>
      <c r="J216" s="3"/>
      <c r="K216" s="3"/>
      <c r="L216" s="3"/>
      <c r="M216" s="3"/>
      <c r="N216" s="3"/>
      <c r="O216" s="119">
        <f t="shared" si="137"/>
        <v>10159000</v>
      </c>
      <c r="P216" s="3"/>
      <c r="Q216" s="142">
        <f t="shared" si="113"/>
        <v>10159000</v>
      </c>
      <c r="R216" s="142">
        <f t="shared" si="138"/>
        <v>10.199999999999999</v>
      </c>
      <c r="S216" s="77">
        <f t="shared" si="138"/>
        <v>0</v>
      </c>
      <c r="T216" s="109"/>
      <c r="U216" s="109"/>
      <c r="V216" s="109"/>
      <c r="W216" s="3">
        <v>10077000</v>
      </c>
      <c r="X216" s="3"/>
      <c r="Y216" s="77">
        <f t="shared" si="139"/>
        <v>-10077000</v>
      </c>
      <c r="Z216" s="3">
        <f t="shared" si="140"/>
        <v>10.1</v>
      </c>
      <c r="AA216" s="77">
        <f t="shared" si="140"/>
        <v>0</v>
      </c>
      <c r="AB216" s="119">
        <f t="shared" si="126"/>
        <v>-10.1</v>
      </c>
      <c r="AC216" s="76"/>
      <c r="AD216" s="3">
        <f t="shared" si="141"/>
        <v>0</v>
      </c>
      <c r="AE216" s="109"/>
      <c r="AF216" s="109"/>
      <c r="AG216" s="107"/>
      <c r="AH216" s="107" t="s">
        <v>172</v>
      </c>
      <c r="AI216" s="107" t="s">
        <v>1533</v>
      </c>
      <c r="AJ216" s="1" t="s">
        <v>36</v>
      </c>
      <c r="AK216" s="113" t="s">
        <v>1375</v>
      </c>
      <c r="AL216" s="106">
        <v>180</v>
      </c>
      <c r="AM216" s="132" t="s">
        <v>590</v>
      </c>
      <c r="AN216" s="129"/>
      <c r="AO216" s="130" t="s">
        <v>595</v>
      </c>
      <c r="AP216" s="180">
        <v>180</v>
      </c>
      <c r="AQ216" s="130" t="s">
        <v>589</v>
      </c>
      <c r="AR216" s="181"/>
      <c r="AS216" s="128" t="s">
        <v>590</v>
      </c>
      <c r="AT216" s="175"/>
      <c r="AU216" s="130" t="s">
        <v>595</v>
      </c>
      <c r="AV216" s="180"/>
      <c r="AW216" s="130" t="s">
        <v>589</v>
      </c>
      <c r="AX216" s="181"/>
      <c r="AY216" s="128" t="s">
        <v>590</v>
      </c>
      <c r="AZ216" s="175"/>
      <c r="BA216" s="130" t="s">
        <v>595</v>
      </c>
      <c r="BB216" s="180"/>
      <c r="BC216" s="130" t="s">
        <v>595</v>
      </c>
      <c r="BD216" s="181"/>
      <c r="BE216" s="131"/>
      <c r="BF216" s="1" t="s">
        <v>84</v>
      </c>
      <c r="BG216" s="4"/>
      <c r="BH216" s="4"/>
      <c r="BI216" s="114"/>
      <c r="BJ216" s="71"/>
      <c r="BK216" s="31"/>
      <c r="BL216" s="31"/>
      <c r="BM216" s="31"/>
      <c r="BN216" s="115" t="s">
        <v>400</v>
      </c>
      <c r="BO216" s="115" t="s">
        <v>400</v>
      </c>
      <c r="BP216" s="115" t="s">
        <v>400</v>
      </c>
      <c r="BQ216" s="63"/>
      <c r="BR216" s="60"/>
      <c r="BS216" s="60"/>
      <c r="BT216" s="60"/>
      <c r="BU216" s="60"/>
      <c r="BV216" s="60"/>
      <c r="BW216" s="60"/>
      <c r="BX216" s="60"/>
      <c r="BY216" s="60"/>
      <c r="BZ216" s="60"/>
      <c r="CA216" s="60"/>
      <c r="CB216" s="60"/>
      <c r="CC216" s="60"/>
      <c r="CD216" s="60"/>
      <c r="CE216" s="60"/>
      <c r="CF216" s="60"/>
      <c r="CG216" s="60"/>
      <c r="CH216" s="60"/>
      <c r="CI216" s="60"/>
      <c r="CJ216" s="60"/>
      <c r="CK216" s="60"/>
      <c r="CL216" s="60"/>
      <c r="CM216" s="60"/>
      <c r="CN216" s="60"/>
      <c r="CO216" s="60"/>
      <c r="CP216" s="60"/>
      <c r="CQ216" s="60"/>
      <c r="CR216" s="60"/>
      <c r="CS216" s="60"/>
      <c r="CT216" s="60"/>
      <c r="CU216" s="60"/>
      <c r="CV216" s="60"/>
      <c r="CW216" s="60"/>
      <c r="CX216" s="60"/>
      <c r="CY216" s="60"/>
      <c r="CZ216" s="60"/>
      <c r="DA216" s="60"/>
      <c r="DB216" s="60"/>
      <c r="DC216" s="60"/>
      <c r="DD216" s="60"/>
      <c r="DE216" s="60"/>
      <c r="DF216" s="60"/>
      <c r="DG216" s="60"/>
      <c r="DH216" s="60"/>
      <c r="DI216" s="60"/>
      <c r="DJ216" s="60"/>
      <c r="DK216" s="60"/>
      <c r="DL216" s="60"/>
      <c r="DM216" s="60"/>
      <c r="DN216" s="60"/>
      <c r="DO216" s="60"/>
      <c r="DP216" s="60"/>
      <c r="DQ216" s="60"/>
      <c r="DR216" s="60"/>
      <c r="DS216" s="60"/>
      <c r="DT216" s="60"/>
      <c r="DU216" s="60"/>
      <c r="DV216" s="60"/>
      <c r="DW216" s="60"/>
      <c r="DX216" s="60"/>
      <c r="DY216" s="60"/>
      <c r="DZ216" s="60"/>
      <c r="EA216" s="60"/>
      <c r="EB216" s="60"/>
      <c r="EC216" s="60"/>
      <c r="ED216" s="60"/>
      <c r="EE216" s="60"/>
      <c r="EF216" s="60"/>
      <c r="EG216" s="60"/>
      <c r="EH216" s="60"/>
      <c r="EI216" s="60"/>
      <c r="EJ216" s="60"/>
      <c r="EK216" s="60"/>
      <c r="EL216" s="60"/>
      <c r="EM216" s="60"/>
      <c r="EN216" s="60"/>
      <c r="EO216" s="60"/>
      <c r="EP216" s="60"/>
      <c r="EQ216" s="60"/>
      <c r="ER216" s="60"/>
      <c r="ES216" s="60"/>
      <c r="ET216" s="60"/>
      <c r="EU216" s="60"/>
      <c r="EV216" s="60"/>
      <c r="EW216" s="60"/>
      <c r="EX216" s="60"/>
      <c r="EY216" s="60"/>
      <c r="EZ216" s="60"/>
      <c r="FA216" s="60"/>
      <c r="FB216" s="60"/>
      <c r="FC216" s="60"/>
      <c r="FD216" s="60"/>
      <c r="FE216" s="60"/>
      <c r="FF216" s="60"/>
      <c r="FG216" s="60"/>
      <c r="FH216" s="60"/>
      <c r="FI216" s="60"/>
      <c r="FJ216" s="60"/>
      <c r="FK216" s="60"/>
      <c r="FL216" s="60"/>
      <c r="FM216" s="60"/>
      <c r="FN216" s="60"/>
      <c r="FO216" s="60"/>
      <c r="FP216" s="60"/>
      <c r="FQ216" s="60"/>
      <c r="FR216" s="60"/>
      <c r="FS216" s="60"/>
      <c r="FT216" s="60"/>
      <c r="FU216" s="60"/>
      <c r="FV216" s="60"/>
      <c r="FW216" s="60"/>
      <c r="FX216" s="60"/>
      <c r="FY216" s="60"/>
      <c r="FZ216" s="60"/>
      <c r="GA216" s="60"/>
      <c r="GB216" s="60"/>
      <c r="GC216" s="60"/>
      <c r="GD216" s="60"/>
      <c r="GE216" s="60"/>
      <c r="GF216" s="60"/>
      <c r="GG216" s="60"/>
      <c r="GH216" s="60"/>
      <c r="GI216" s="60"/>
      <c r="GJ216" s="60"/>
      <c r="GK216" s="60"/>
      <c r="GL216" s="60"/>
      <c r="GM216" s="60"/>
      <c r="GN216" s="60"/>
      <c r="GO216" s="60"/>
      <c r="GP216" s="60"/>
      <c r="GQ216" s="60"/>
      <c r="GR216" s="60"/>
      <c r="GS216" s="60"/>
      <c r="GT216" s="60"/>
      <c r="GU216" s="60"/>
      <c r="GV216" s="60"/>
      <c r="GW216" s="60"/>
      <c r="GX216" s="60"/>
      <c r="GY216" s="60"/>
      <c r="GZ216" s="60"/>
      <c r="HA216" s="60"/>
      <c r="HB216" s="60"/>
      <c r="HC216" s="60"/>
      <c r="HD216" s="60"/>
      <c r="HE216" s="60"/>
      <c r="HF216" s="60"/>
      <c r="HG216" s="60"/>
      <c r="HH216" s="60"/>
      <c r="HI216" s="60"/>
      <c r="HJ216" s="60"/>
      <c r="HK216" s="60"/>
      <c r="HL216" s="60"/>
      <c r="HM216" s="60"/>
      <c r="HN216" s="60"/>
      <c r="HO216" s="60"/>
      <c r="HP216" s="60"/>
      <c r="HQ216" s="60"/>
      <c r="HR216" s="60"/>
      <c r="HS216" s="60"/>
      <c r="HT216" s="60"/>
      <c r="HU216" s="60"/>
      <c r="HV216" s="60"/>
      <c r="HW216" s="60"/>
      <c r="HX216" s="60"/>
      <c r="HY216" s="60"/>
      <c r="HZ216" s="60"/>
      <c r="IA216" s="60"/>
      <c r="IB216" s="60"/>
      <c r="IC216" s="60"/>
      <c r="ID216" s="60"/>
      <c r="IE216" s="60"/>
      <c r="IF216" s="60"/>
      <c r="IG216" s="60"/>
      <c r="IH216" s="60"/>
      <c r="II216" s="60"/>
      <c r="IJ216" s="60"/>
      <c r="IK216" s="60"/>
    </row>
    <row r="217" spans="1:245" ht="27" hidden="1">
      <c r="A217" s="204">
        <v>181</v>
      </c>
      <c r="B217" s="203">
        <f t="shared" si="142"/>
        <v>182</v>
      </c>
      <c r="C217" s="107" t="s">
        <v>731</v>
      </c>
      <c r="D217" s="108" t="s">
        <v>72</v>
      </c>
      <c r="E217" s="108" t="s">
        <v>66</v>
      </c>
      <c r="F217" s="2">
        <v>5093000</v>
      </c>
      <c r="G217" s="2">
        <v>0</v>
      </c>
      <c r="H217" s="2">
        <f t="shared" si="135"/>
        <v>5093000</v>
      </c>
      <c r="I217" s="3">
        <f t="shared" si="136"/>
        <v>5.0999999999999996</v>
      </c>
      <c r="J217" s="3"/>
      <c r="K217" s="3"/>
      <c r="L217" s="3"/>
      <c r="M217" s="3"/>
      <c r="N217" s="3"/>
      <c r="O217" s="119">
        <f t="shared" si="137"/>
        <v>5093000</v>
      </c>
      <c r="P217" s="3"/>
      <c r="Q217" s="142">
        <f t="shared" si="113"/>
        <v>5093000</v>
      </c>
      <c r="R217" s="142">
        <f t="shared" si="138"/>
        <v>5.0999999999999996</v>
      </c>
      <c r="S217" s="77">
        <f t="shared" si="138"/>
        <v>0</v>
      </c>
      <c r="T217" s="109"/>
      <c r="U217" s="109"/>
      <c r="V217" s="109"/>
      <c r="W217" s="3">
        <v>5093000</v>
      </c>
      <c r="X217" s="3"/>
      <c r="Y217" s="77">
        <f t="shared" si="139"/>
        <v>-5093000</v>
      </c>
      <c r="Z217" s="3">
        <f t="shared" si="140"/>
        <v>5.0999999999999996</v>
      </c>
      <c r="AA217" s="77">
        <f t="shared" si="140"/>
        <v>0</v>
      </c>
      <c r="AB217" s="119">
        <f t="shared" si="126"/>
        <v>-5.0999999999999996</v>
      </c>
      <c r="AC217" s="76"/>
      <c r="AD217" s="3">
        <f t="shared" si="141"/>
        <v>0</v>
      </c>
      <c r="AE217" s="109"/>
      <c r="AF217" s="109"/>
      <c r="AG217" s="107"/>
      <c r="AH217" s="107" t="s">
        <v>172</v>
      </c>
      <c r="AI217" s="107" t="s">
        <v>1533</v>
      </c>
      <c r="AJ217" s="1" t="s">
        <v>36</v>
      </c>
      <c r="AK217" s="113" t="s">
        <v>1375</v>
      </c>
      <c r="AL217" s="106">
        <v>181</v>
      </c>
      <c r="AM217" s="132" t="s">
        <v>590</v>
      </c>
      <c r="AN217" s="129"/>
      <c r="AO217" s="130" t="s">
        <v>595</v>
      </c>
      <c r="AP217" s="180">
        <v>181</v>
      </c>
      <c r="AQ217" s="130" t="s">
        <v>589</v>
      </c>
      <c r="AR217" s="181"/>
      <c r="AS217" s="128" t="s">
        <v>590</v>
      </c>
      <c r="AT217" s="175"/>
      <c r="AU217" s="130" t="s">
        <v>595</v>
      </c>
      <c r="AV217" s="180"/>
      <c r="AW217" s="130" t="s">
        <v>589</v>
      </c>
      <c r="AX217" s="181"/>
      <c r="AY217" s="128" t="s">
        <v>590</v>
      </c>
      <c r="AZ217" s="175"/>
      <c r="BA217" s="130" t="s">
        <v>595</v>
      </c>
      <c r="BB217" s="180"/>
      <c r="BC217" s="130" t="s">
        <v>595</v>
      </c>
      <c r="BD217" s="181"/>
      <c r="BE217" s="131"/>
      <c r="BF217" s="1" t="s">
        <v>84</v>
      </c>
      <c r="BG217" s="4"/>
      <c r="BH217" s="4"/>
      <c r="BI217" s="114"/>
      <c r="BJ217" s="71"/>
      <c r="BK217" s="31"/>
      <c r="BL217" s="31"/>
      <c r="BM217" s="31"/>
      <c r="BN217" s="115" t="s">
        <v>400</v>
      </c>
      <c r="BO217" s="115" t="s">
        <v>400</v>
      </c>
      <c r="BP217" s="115" t="s">
        <v>400</v>
      </c>
      <c r="BQ217" s="63"/>
      <c r="BR217" s="60"/>
      <c r="BS217" s="60"/>
      <c r="BT217" s="60"/>
      <c r="BU217" s="60"/>
      <c r="BV217" s="60"/>
      <c r="BW217" s="60"/>
      <c r="BX217" s="60"/>
      <c r="BY217" s="60"/>
      <c r="BZ217" s="60"/>
      <c r="CA217" s="60"/>
      <c r="CB217" s="60"/>
      <c r="CC217" s="60"/>
      <c r="CD217" s="60"/>
      <c r="CE217" s="60"/>
      <c r="CF217" s="60"/>
      <c r="CG217" s="60"/>
      <c r="CH217" s="60"/>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0"/>
      <c r="DF217" s="60"/>
      <c r="DG217" s="60"/>
      <c r="DH217" s="60"/>
      <c r="DI217" s="60"/>
      <c r="DJ217" s="60"/>
      <c r="DK217" s="60"/>
      <c r="DL217" s="60"/>
      <c r="DM217" s="60"/>
      <c r="DN217" s="60"/>
      <c r="DO217" s="60"/>
      <c r="DP217" s="60"/>
      <c r="DQ217" s="60"/>
      <c r="DR217" s="60"/>
      <c r="DS217" s="60"/>
      <c r="DT217" s="60"/>
      <c r="DU217" s="60"/>
      <c r="DV217" s="60"/>
      <c r="DW217" s="60"/>
      <c r="DX217" s="60"/>
      <c r="DY217" s="60"/>
      <c r="DZ217" s="60"/>
      <c r="EA217" s="60"/>
      <c r="EB217" s="60"/>
      <c r="EC217" s="60"/>
      <c r="ED217" s="60"/>
      <c r="EE217" s="60"/>
      <c r="EF217" s="60"/>
      <c r="EG217" s="60"/>
      <c r="EH217" s="60"/>
      <c r="EI217" s="60"/>
      <c r="EJ217" s="60"/>
      <c r="EK217" s="60"/>
      <c r="EL217" s="60"/>
      <c r="EM217" s="60"/>
      <c r="EN217" s="60"/>
      <c r="EO217" s="60"/>
      <c r="EP217" s="60"/>
      <c r="EQ217" s="60"/>
      <c r="ER217" s="60"/>
      <c r="ES217" s="60"/>
      <c r="ET217" s="60"/>
      <c r="EU217" s="60"/>
      <c r="EV217" s="60"/>
      <c r="EW217" s="60"/>
      <c r="EX217" s="60"/>
      <c r="EY217" s="60"/>
      <c r="EZ217" s="60"/>
      <c r="FA217" s="60"/>
      <c r="FB217" s="60"/>
      <c r="FC217" s="60"/>
      <c r="FD217" s="60"/>
      <c r="FE217" s="60"/>
      <c r="FF217" s="60"/>
      <c r="FG217" s="60"/>
      <c r="FH217" s="60"/>
      <c r="FI217" s="60"/>
      <c r="FJ217" s="60"/>
      <c r="FK217" s="60"/>
      <c r="FL217" s="60"/>
      <c r="FM217" s="60"/>
      <c r="FN217" s="60"/>
      <c r="FO217" s="60"/>
      <c r="FP217" s="60"/>
      <c r="FQ217" s="60"/>
      <c r="FR217" s="60"/>
      <c r="FS217" s="60"/>
      <c r="FT217" s="60"/>
      <c r="FU217" s="60"/>
      <c r="FV217" s="60"/>
      <c r="FW217" s="60"/>
      <c r="FX217" s="60"/>
      <c r="FY217" s="60"/>
      <c r="FZ217" s="60"/>
      <c r="GA217" s="60"/>
      <c r="GB217" s="60"/>
      <c r="GC217" s="60"/>
      <c r="GD217" s="60"/>
      <c r="GE217" s="60"/>
      <c r="GF217" s="60"/>
      <c r="GG217" s="60"/>
      <c r="GH217" s="60"/>
      <c r="GI217" s="60"/>
      <c r="GJ217" s="60"/>
      <c r="GK217" s="60"/>
      <c r="GL217" s="60"/>
      <c r="GM217" s="60"/>
      <c r="GN217" s="60"/>
      <c r="GO217" s="60"/>
      <c r="GP217" s="60"/>
      <c r="GQ217" s="60"/>
      <c r="GR217" s="60"/>
      <c r="GS217" s="60"/>
      <c r="GT217" s="60"/>
      <c r="GU217" s="60"/>
      <c r="GV217" s="60"/>
      <c r="GW217" s="60"/>
      <c r="GX217" s="60"/>
      <c r="GY217" s="60"/>
      <c r="GZ217" s="60"/>
      <c r="HA217" s="60"/>
      <c r="HB217" s="60"/>
      <c r="HC217" s="60"/>
      <c r="HD217" s="60"/>
      <c r="HE217" s="60"/>
      <c r="HF217" s="60"/>
      <c r="HG217" s="60"/>
      <c r="HH217" s="60"/>
      <c r="HI217" s="60"/>
      <c r="HJ217" s="60"/>
      <c r="HK217" s="60"/>
      <c r="HL217" s="60"/>
      <c r="HM217" s="60"/>
      <c r="HN217" s="60"/>
      <c r="HO217" s="60"/>
      <c r="HP217" s="60"/>
      <c r="HQ217" s="60"/>
      <c r="HR217" s="60"/>
      <c r="HS217" s="60"/>
      <c r="HT217" s="60"/>
      <c r="HU217" s="60"/>
      <c r="HV217" s="60"/>
      <c r="HW217" s="60"/>
      <c r="HX217" s="60"/>
      <c r="HY217" s="60"/>
      <c r="HZ217" s="60"/>
      <c r="IA217" s="60"/>
      <c r="IB217" s="60"/>
      <c r="IC217" s="60"/>
      <c r="ID217" s="60"/>
      <c r="IE217" s="60"/>
      <c r="IF217" s="60"/>
      <c r="IG217" s="60"/>
      <c r="IH217" s="60"/>
      <c r="II217" s="60"/>
      <c r="IJ217" s="60"/>
      <c r="IK217" s="60"/>
    </row>
    <row r="218" spans="1:245" ht="27">
      <c r="A218" s="204">
        <v>182</v>
      </c>
      <c r="B218" s="203">
        <f t="shared" si="142"/>
        <v>183</v>
      </c>
      <c r="C218" s="107" t="s">
        <v>174</v>
      </c>
      <c r="D218" s="108" t="s">
        <v>72</v>
      </c>
      <c r="E218" s="108" t="s">
        <v>66</v>
      </c>
      <c r="F218" s="2">
        <v>144414000</v>
      </c>
      <c r="G218" s="2">
        <v>0</v>
      </c>
      <c r="H218" s="2">
        <f t="shared" si="135"/>
        <v>144414000</v>
      </c>
      <c r="I218" s="3">
        <f t="shared" si="136"/>
        <v>144.4</v>
      </c>
      <c r="J218" s="3"/>
      <c r="K218" s="3"/>
      <c r="L218" s="3"/>
      <c r="M218" s="3"/>
      <c r="N218" s="3"/>
      <c r="O218" s="119">
        <f t="shared" si="137"/>
        <v>144414000</v>
      </c>
      <c r="P218" s="3"/>
      <c r="Q218" s="142">
        <f t="shared" si="113"/>
        <v>144414000</v>
      </c>
      <c r="R218" s="142">
        <f t="shared" si="138"/>
        <v>144.4</v>
      </c>
      <c r="S218" s="77">
        <f t="shared" si="138"/>
        <v>0</v>
      </c>
      <c r="T218" s="109"/>
      <c r="U218" s="109"/>
      <c r="V218" s="109"/>
      <c r="W218" s="3">
        <v>144054000</v>
      </c>
      <c r="X218" s="3"/>
      <c r="Y218" s="77">
        <f t="shared" si="139"/>
        <v>-144054000</v>
      </c>
      <c r="Z218" s="3">
        <f t="shared" si="140"/>
        <v>144.1</v>
      </c>
      <c r="AA218" s="77">
        <f t="shared" si="140"/>
        <v>0</v>
      </c>
      <c r="AB218" s="119">
        <f t="shared" si="126"/>
        <v>-144.1</v>
      </c>
      <c r="AC218" s="76"/>
      <c r="AD218" s="3">
        <f t="shared" si="141"/>
        <v>0</v>
      </c>
      <c r="AE218" s="109"/>
      <c r="AF218" s="109"/>
      <c r="AG218" s="107"/>
      <c r="AH218" s="107" t="s">
        <v>172</v>
      </c>
      <c r="AI218" s="107" t="s">
        <v>1533</v>
      </c>
      <c r="AJ218" s="1" t="s">
        <v>36</v>
      </c>
      <c r="AK218" s="113" t="s">
        <v>1375</v>
      </c>
      <c r="AL218" s="106">
        <v>182</v>
      </c>
      <c r="AM218" s="132" t="s">
        <v>590</v>
      </c>
      <c r="AN218" s="129"/>
      <c r="AO218" s="130" t="s">
        <v>595</v>
      </c>
      <c r="AP218" s="180">
        <v>182</v>
      </c>
      <c r="AQ218" s="130" t="s">
        <v>589</v>
      </c>
      <c r="AR218" s="181"/>
      <c r="AS218" s="128" t="s">
        <v>590</v>
      </c>
      <c r="AT218" s="175"/>
      <c r="AU218" s="130" t="s">
        <v>595</v>
      </c>
      <c r="AV218" s="180"/>
      <c r="AW218" s="130" t="s">
        <v>589</v>
      </c>
      <c r="AX218" s="181"/>
      <c r="AY218" s="128" t="s">
        <v>590</v>
      </c>
      <c r="AZ218" s="175"/>
      <c r="BA218" s="130" t="s">
        <v>595</v>
      </c>
      <c r="BB218" s="180"/>
      <c r="BC218" s="130" t="s">
        <v>595</v>
      </c>
      <c r="BD218" s="181"/>
      <c r="BE218" s="131"/>
      <c r="BF218" s="1" t="s">
        <v>84</v>
      </c>
      <c r="BG218" s="4"/>
      <c r="BH218" s="4"/>
      <c r="BI218" s="114"/>
      <c r="BJ218" s="71"/>
      <c r="BK218" s="31"/>
      <c r="BL218" s="31"/>
      <c r="BM218" s="31"/>
      <c r="BN218" s="115" t="s">
        <v>400</v>
      </c>
      <c r="BO218" s="115" t="s">
        <v>400</v>
      </c>
      <c r="BP218" s="115" t="s">
        <v>400</v>
      </c>
      <c r="BQ218" s="63"/>
      <c r="BR218" s="60"/>
      <c r="BS218" s="60"/>
      <c r="BT218" s="60"/>
      <c r="BU218" s="60"/>
      <c r="BV218" s="60"/>
      <c r="BW218" s="60"/>
      <c r="BX218" s="60"/>
      <c r="BY218" s="60"/>
      <c r="BZ218" s="60"/>
      <c r="CA218" s="60"/>
      <c r="CB218" s="60"/>
      <c r="CC218" s="60"/>
      <c r="CD218" s="60"/>
      <c r="CE218" s="60"/>
      <c r="CF218" s="60"/>
      <c r="CG218" s="60"/>
      <c r="CH218" s="60"/>
      <c r="CI218" s="60"/>
      <c r="CJ218" s="60"/>
      <c r="CK218" s="60"/>
      <c r="CL218" s="60"/>
      <c r="CM218" s="60"/>
      <c r="CN218" s="60"/>
      <c r="CO218" s="60"/>
      <c r="CP218" s="60"/>
      <c r="CQ218" s="60"/>
      <c r="CR218" s="60"/>
      <c r="CS218" s="60"/>
      <c r="CT218" s="60"/>
      <c r="CU218" s="60"/>
      <c r="CV218" s="60"/>
      <c r="CW218" s="60"/>
      <c r="CX218" s="60"/>
      <c r="CY218" s="60"/>
      <c r="CZ218" s="60"/>
      <c r="DA218" s="60"/>
      <c r="DB218" s="60"/>
      <c r="DC218" s="60"/>
      <c r="DD218" s="60"/>
      <c r="DE218" s="60"/>
      <c r="DF218" s="60"/>
      <c r="DG218" s="60"/>
      <c r="DH218" s="60"/>
      <c r="DI218" s="60"/>
      <c r="DJ218" s="60"/>
      <c r="DK218" s="60"/>
      <c r="DL218" s="60"/>
      <c r="DM218" s="60"/>
      <c r="DN218" s="60"/>
      <c r="DO218" s="60"/>
      <c r="DP218" s="60"/>
      <c r="DQ218" s="60"/>
      <c r="DR218" s="60"/>
      <c r="DS218" s="60"/>
      <c r="DT218" s="60"/>
      <c r="DU218" s="60"/>
      <c r="DV218" s="60"/>
      <c r="DW218" s="60"/>
      <c r="DX218" s="60"/>
      <c r="DY218" s="60"/>
      <c r="DZ218" s="60"/>
      <c r="EA218" s="60"/>
      <c r="EB218" s="60"/>
      <c r="EC218" s="60"/>
      <c r="ED218" s="60"/>
      <c r="EE218" s="60"/>
      <c r="EF218" s="60"/>
      <c r="EG218" s="60"/>
      <c r="EH218" s="60"/>
      <c r="EI218" s="60"/>
      <c r="EJ218" s="60"/>
      <c r="EK218" s="60"/>
      <c r="EL218" s="60"/>
      <c r="EM218" s="60"/>
      <c r="EN218" s="60"/>
      <c r="EO218" s="60"/>
      <c r="EP218" s="60"/>
      <c r="EQ218" s="60"/>
      <c r="ER218" s="60"/>
      <c r="ES218" s="60"/>
      <c r="ET218" s="60"/>
      <c r="EU218" s="60"/>
      <c r="EV218" s="60"/>
      <c r="EW218" s="60"/>
      <c r="EX218" s="60"/>
      <c r="EY218" s="60"/>
      <c r="EZ218" s="60"/>
      <c r="FA218" s="60"/>
      <c r="FB218" s="60"/>
      <c r="FC218" s="60"/>
      <c r="FD218" s="60"/>
      <c r="FE218" s="60"/>
      <c r="FF218" s="60"/>
      <c r="FG218" s="60"/>
      <c r="FH218" s="60"/>
      <c r="FI218" s="60"/>
      <c r="FJ218" s="60"/>
      <c r="FK218" s="60"/>
      <c r="FL218" s="60"/>
      <c r="FM218" s="60"/>
      <c r="FN218" s="60"/>
      <c r="FO218" s="60"/>
      <c r="FP218" s="60"/>
      <c r="FQ218" s="60"/>
      <c r="FR218" s="60"/>
      <c r="FS218" s="60"/>
      <c r="FT218" s="60"/>
      <c r="FU218" s="60"/>
      <c r="FV218" s="60"/>
      <c r="FW218" s="60"/>
      <c r="FX218" s="60"/>
      <c r="FY218" s="60"/>
      <c r="FZ218" s="60"/>
      <c r="GA218" s="60"/>
      <c r="GB218" s="60"/>
      <c r="GC218" s="60"/>
      <c r="GD218" s="60"/>
      <c r="GE218" s="60"/>
      <c r="GF218" s="60"/>
      <c r="GG218" s="60"/>
      <c r="GH218" s="60"/>
      <c r="GI218" s="60"/>
      <c r="GJ218" s="60"/>
      <c r="GK218" s="60"/>
      <c r="GL218" s="60"/>
      <c r="GM218" s="60"/>
      <c r="GN218" s="60"/>
      <c r="GO218" s="60"/>
      <c r="GP218" s="60"/>
      <c r="GQ218" s="60"/>
      <c r="GR218" s="60"/>
      <c r="GS218" s="60"/>
      <c r="GT218" s="60"/>
      <c r="GU218" s="60"/>
      <c r="GV218" s="60"/>
      <c r="GW218" s="60"/>
      <c r="GX218" s="60"/>
      <c r="GY218" s="60"/>
      <c r="GZ218" s="60"/>
      <c r="HA218" s="60"/>
      <c r="HB218" s="60"/>
      <c r="HC218" s="60"/>
      <c r="HD218" s="60"/>
      <c r="HE218" s="60"/>
      <c r="HF218" s="60"/>
      <c r="HG218" s="60"/>
      <c r="HH218" s="60"/>
      <c r="HI218" s="60"/>
      <c r="HJ218" s="60"/>
      <c r="HK218" s="60"/>
      <c r="HL218" s="60"/>
      <c r="HM218" s="60"/>
      <c r="HN218" s="60"/>
      <c r="HO218" s="60"/>
      <c r="HP218" s="60"/>
      <c r="HQ218" s="60"/>
      <c r="HR218" s="60"/>
      <c r="HS218" s="60"/>
      <c r="HT218" s="60"/>
      <c r="HU218" s="60"/>
      <c r="HV218" s="60"/>
      <c r="HW218" s="60"/>
      <c r="HX218" s="60"/>
      <c r="HY218" s="60"/>
      <c r="HZ218" s="60"/>
      <c r="IA218" s="60"/>
      <c r="IB218" s="60"/>
      <c r="IC218" s="60"/>
      <c r="ID218" s="60"/>
      <c r="IE218" s="60"/>
      <c r="IF218" s="60"/>
      <c r="IG218" s="60"/>
      <c r="IH218" s="60"/>
      <c r="II218" s="60"/>
      <c r="IJ218" s="60"/>
      <c r="IK218" s="60"/>
    </row>
    <row r="219" spans="1:245" ht="27">
      <c r="A219" s="204" t="s">
        <v>1447</v>
      </c>
      <c r="B219" s="203">
        <f t="shared" si="142"/>
        <v>184</v>
      </c>
      <c r="C219" s="107" t="s">
        <v>1532</v>
      </c>
      <c r="D219" s="108" t="s">
        <v>1459</v>
      </c>
      <c r="E219" s="108" t="s">
        <v>302</v>
      </c>
      <c r="F219" s="2">
        <v>0</v>
      </c>
      <c r="G219" s="2">
        <v>1095000000</v>
      </c>
      <c r="H219" s="2">
        <f t="shared" si="135"/>
        <v>1095000000</v>
      </c>
      <c r="I219" s="3">
        <f t="shared" si="136"/>
        <v>1095</v>
      </c>
      <c r="J219" s="3"/>
      <c r="K219" s="3"/>
      <c r="L219" s="3"/>
      <c r="M219" s="3"/>
      <c r="N219" s="3"/>
      <c r="O219" s="119">
        <f t="shared" si="137"/>
        <v>1095000000</v>
      </c>
      <c r="P219" s="3"/>
      <c r="Q219" s="142">
        <f t="shared" si="113"/>
        <v>1095000000</v>
      </c>
      <c r="R219" s="142">
        <f t="shared" si="138"/>
        <v>1095</v>
      </c>
      <c r="S219" s="77"/>
      <c r="T219" s="109"/>
      <c r="U219" s="109"/>
      <c r="V219" s="109"/>
      <c r="W219" s="3">
        <v>0</v>
      </c>
      <c r="X219" s="3"/>
      <c r="Y219" s="77">
        <f t="shared" si="139"/>
        <v>0</v>
      </c>
      <c r="Z219" s="3">
        <f t="shared" si="140"/>
        <v>0</v>
      </c>
      <c r="AA219" s="77">
        <f>ROUND(X219/1000000,1)</f>
        <v>0</v>
      </c>
      <c r="AB219" s="119">
        <f>AA219-Z219</f>
        <v>0</v>
      </c>
      <c r="AC219" s="76"/>
      <c r="AD219" s="3">
        <f t="shared" si="141"/>
        <v>0</v>
      </c>
      <c r="AE219" s="109"/>
      <c r="AF219" s="109"/>
      <c r="AG219" s="107"/>
      <c r="AH219" s="107" t="s">
        <v>172</v>
      </c>
      <c r="AI219" s="107" t="s">
        <v>1533</v>
      </c>
      <c r="AJ219" s="1" t="s">
        <v>36</v>
      </c>
      <c r="AK219" s="113" t="s">
        <v>1375</v>
      </c>
      <c r="AL219" s="106" t="s">
        <v>1447</v>
      </c>
      <c r="AM219" s="132" t="s">
        <v>590</v>
      </c>
      <c r="AN219" s="129"/>
      <c r="AO219" s="130" t="s">
        <v>339</v>
      </c>
      <c r="AP219" s="180"/>
      <c r="AQ219" s="130" t="s">
        <v>339</v>
      </c>
      <c r="AR219" s="181"/>
      <c r="AS219" s="128" t="s">
        <v>590</v>
      </c>
      <c r="AT219" s="175"/>
      <c r="AU219" s="130" t="s">
        <v>339</v>
      </c>
      <c r="AV219" s="180"/>
      <c r="AW219" s="130" t="s">
        <v>339</v>
      </c>
      <c r="AX219" s="181"/>
      <c r="AY219" s="128" t="s">
        <v>590</v>
      </c>
      <c r="AZ219" s="175"/>
      <c r="BA219" s="130" t="s">
        <v>339</v>
      </c>
      <c r="BB219" s="180"/>
      <c r="BC219" s="130" t="s">
        <v>339</v>
      </c>
      <c r="BD219" s="181"/>
      <c r="BE219" s="131"/>
      <c r="BF219" s="1" t="s">
        <v>451</v>
      </c>
      <c r="BG219" s="4"/>
      <c r="BH219" s="4" t="s">
        <v>18</v>
      </c>
      <c r="BI219" s="114"/>
      <c r="BJ219" s="31"/>
      <c r="BK219" s="31"/>
      <c r="BL219" s="31"/>
      <c r="BM219" s="31"/>
      <c r="BN219" s="115"/>
      <c r="BO219" s="115"/>
      <c r="BP219" s="115"/>
      <c r="BQ219" s="63"/>
      <c r="BR219" s="60"/>
      <c r="BS219" s="60"/>
      <c r="BT219" s="60"/>
      <c r="BU219" s="60"/>
      <c r="BV219" s="60"/>
      <c r="BW219" s="60"/>
      <c r="BX219" s="60"/>
      <c r="BY219" s="60"/>
      <c r="BZ219" s="60"/>
      <c r="CA219" s="60"/>
      <c r="CB219" s="60"/>
      <c r="CC219" s="60"/>
      <c r="CD219" s="60"/>
      <c r="CE219" s="60"/>
      <c r="CF219" s="60"/>
      <c r="CG219" s="60"/>
      <c r="CH219" s="60"/>
      <c r="CI219" s="60"/>
      <c r="CJ219" s="60"/>
      <c r="CK219" s="60"/>
      <c r="CL219" s="60"/>
      <c r="CM219" s="60"/>
      <c r="CN219" s="60"/>
      <c r="CO219" s="60"/>
      <c r="CP219" s="60"/>
      <c r="CQ219" s="60"/>
      <c r="CR219" s="60"/>
      <c r="CS219" s="60"/>
      <c r="CT219" s="60"/>
      <c r="CU219" s="60"/>
      <c r="CV219" s="60"/>
      <c r="CW219" s="60"/>
      <c r="CX219" s="60"/>
      <c r="CY219" s="60"/>
      <c r="CZ219" s="60"/>
      <c r="DA219" s="60"/>
      <c r="DB219" s="60"/>
      <c r="DC219" s="60"/>
      <c r="DD219" s="60"/>
      <c r="DE219" s="60"/>
      <c r="DF219" s="60"/>
      <c r="DG219" s="60"/>
      <c r="DH219" s="60"/>
      <c r="DI219" s="60"/>
      <c r="DJ219" s="60"/>
      <c r="DK219" s="60"/>
      <c r="DL219" s="60"/>
      <c r="DM219" s="60"/>
      <c r="DN219" s="60"/>
      <c r="DO219" s="60"/>
      <c r="DP219" s="60"/>
      <c r="DQ219" s="60"/>
      <c r="DR219" s="60"/>
      <c r="DS219" s="60"/>
      <c r="DT219" s="60"/>
      <c r="DU219" s="60"/>
      <c r="DV219" s="60"/>
      <c r="DW219" s="60"/>
      <c r="DX219" s="60"/>
      <c r="DY219" s="60"/>
      <c r="DZ219" s="60"/>
      <c r="EA219" s="60"/>
      <c r="EB219" s="60"/>
      <c r="EC219" s="60"/>
      <c r="ED219" s="60"/>
      <c r="EE219" s="60"/>
      <c r="EF219" s="60"/>
      <c r="EG219" s="60"/>
      <c r="EH219" s="60"/>
      <c r="EI219" s="60"/>
      <c r="EJ219" s="60"/>
      <c r="EK219" s="60"/>
      <c r="EL219" s="60"/>
      <c r="EM219" s="60"/>
      <c r="EN219" s="60"/>
      <c r="EO219" s="60"/>
      <c r="EP219" s="60"/>
      <c r="EQ219" s="60"/>
      <c r="ER219" s="60"/>
      <c r="ES219" s="60"/>
      <c r="ET219" s="60"/>
      <c r="EU219" s="60"/>
      <c r="EV219" s="60"/>
      <c r="EW219" s="60"/>
      <c r="EX219" s="60"/>
      <c r="EY219" s="60"/>
      <c r="EZ219" s="60"/>
      <c r="FA219" s="60"/>
      <c r="FB219" s="60"/>
      <c r="FC219" s="60"/>
      <c r="FD219" s="60"/>
      <c r="FE219" s="60"/>
      <c r="FF219" s="60"/>
      <c r="FG219" s="60"/>
      <c r="FH219" s="60"/>
      <c r="FI219" s="60"/>
      <c r="FJ219" s="60"/>
      <c r="FK219" s="60"/>
      <c r="FL219" s="60"/>
      <c r="FM219" s="60"/>
      <c r="FN219" s="60"/>
      <c r="FO219" s="60"/>
      <c r="FP219" s="60"/>
      <c r="FQ219" s="60"/>
      <c r="FR219" s="60"/>
      <c r="FS219" s="60"/>
      <c r="FT219" s="60"/>
      <c r="FU219" s="60"/>
      <c r="FV219" s="60"/>
      <c r="FW219" s="60"/>
      <c r="FX219" s="60"/>
      <c r="FY219" s="60"/>
      <c r="FZ219" s="60"/>
      <c r="GA219" s="60"/>
      <c r="GB219" s="60"/>
      <c r="GC219" s="60"/>
      <c r="GD219" s="60"/>
      <c r="GE219" s="60"/>
      <c r="GF219" s="60"/>
      <c r="GG219" s="60"/>
      <c r="GH219" s="60"/>
      <c r="GI219" s="60"/>
      <c r="GJ219" s="60"/>
      <c r="GK219" s="60"/>
      <c r="GL219" s="60"/>
      <c r="GM219" s="60"/>
      <c r="GN219" s="60"/>
      <c r="GO219" s="60"/>
      <c r="GP219" s="60"/>
      <c r="GQ219" s="60"/>
      <c r="GR219" s="60"/>
      <c r="GS219" s="60"/>
      <c r="GT219" s="60"/>
      <c r="GU219" s="60"/>
      <c r="GV219" s="60"/>
      <c r="GW219" s="60"/>
      <c r="GX219" s="60"/>
      <c r="GY219" s="60"/>
      <c r="GZ219" s="60"/>
      <c r="HA219" s="60"/>
      <c r="HB219" s="60"/>
      <c r="HC219" s="60"/>
      <c r="HD219" s="60"/>
      <c r="HE219" s="60"/>
      <c r="HF219" s="60"/>
      <c r="HG219" s="60"/>
      <c r="HH219" s="60"/>
      <c r="HI219" s="60"/>
      <c r="HJ219" s="60"/>
      <c r="HK219" s="60"/>
      <c r="HL219" s="60"/>
      <c r="HM219" s="60"/>
      <c r="HN219" s="60"/>
      <c r="HO219" s="60"/>
      <c r="HP219" s="60"/>
      <c r="HQ219" s="60"/>
      <c r="HR219" s="60"/>
      <c r="HS219" s="60"/>
      <c r="HT219" s="60"/>
      <c r="HU219" s="60"/>
      <c r="HV219" s="60"/>
      <c r="HW219" s="60"/>
      <c r="HX219" s="60"/>
      <c r="HY219" s="60"/>
      <c r="HZ219" s="60"/>
      <c r="IA219" s="60"/>
      <c r="IB219" s="60"/>
      <c r="IC219" s="60"/>
      <c r="ID219" s="60"/>
      <c r="IE219" s="60"/>
      <c r="IF219" s="60"/>
      <c r="IG219" s="60"/>
      <c r="IH219" s="60"/>
      <c r="II219" s="60"/>
      <c r="IJ219" s="60"/>
      <c r="IK219" s="60"/>
    </row>
    <row r="220" spans="1:245" ht="27">
      <c r="A220" s="204">
        <v>183</v>
      </c>
      <c r="B220" s="203">
        <f t="shared" si="142"/>
        <v>185</v>
      </c>
      <c r="C220" s="107" t="s">
        <v>175</v>
      </c>
      <c r="D220" s="108" t="s">
        <v>82</v>
      </c>
      <c r="E220" s="108" t="s">
        <v>66</v>
      </c>
      <c r="F220" s="2">
        <v>26596439000</v>
      </c>
      <c r="G220" s="2">
        <v>0</v>
      </c>
      <c r="H220" s="2">
        <f t="shared" si="135"/>
        <v>26596439000</v>
      </c>
      <c r="I220" s="3">
        <f t="shared" si="136"/>
        <v>26596.400000000001</v>
      </c>
      <c r="J220" s="3"/>
      <c r="K220" s="3"/>
      <c r="L220" s="3"/>
      <c r="M220" s="3"/>
      <c r="N220" s="3"/>
      <c r="O220" s="119">
        <f t="shared" si="137"/>
        <v>26596439000</v>
      </c>
      <c r="P220" s="3"/>
      <c r="Q220" s="142">
        <f t="shared" si="113"/>
        <v>26596439000</v>
      </c>
      <c r="R220" s="142">
        <f t="shared" si="138"/>
        <v>26596.400000000001</v>
      </c>
      <c r="S220" s="77">
        <f t="shared" si="138"/>
        <v>0</v>
      </c>
      <c r="T220" s="109"/>
      <c r="U220" s="109"/>
      <c r="V220" s="109"/>
      <c r="W220" s="3">
        <v>26567080000</v>
      </c>
      <c r="X220" s="3"/>
      <c r="Y220" s="77">
        <f t="shared" si="139"/>
        <v>-26567080000</v>
      </c>
      <c r="Z220" s="3">
        <f t="shared" si="140"/>
        <v>26567.1</v>
      </c>
      <c r="AA220" s="77">
        <f t="shared" si="140"/>
        <v>0</v>
      </c>
      <c r="AB220" s="119">
        <f t="shared" si="126"/>
        <v>-26567.1</v>
      </c>
      <c r="AC220" s="76"/>
      <c r="AD220" s="3">
        <f>ROUND(AC220/1000000,1)</f>
        <v>0</v>
      </c>
      <c r="AE220" s="109"/>
      <c r="AF220" s="109"/>
      <c r="AG220" s="107"/>
      <c r="AH220" s="107" t="s">
        <v>152</v>
      </c>
      <c r="AI220" s="107" t="s">
        <v>650</v>
      </c>
      <c r="AJ220" s="1" t="s">
        <v>36</v>
      </c>
      <c r="AK220" s="113" t="s">
        <v>978</v>
      </c>
      <c r="AL220" s="106">
        <v>183</v>
      </c>
      <c r="AM220" s="132" t="s">
        <v>590</v>
      </c>
      <c r="AN220" s="129"/>
      <c r="AO220" s="130" t="s">
        <v>595</v>
      </c>
      <c r="AP220" s="180">
        <v>183</v>
      </c>
      <c r="AQ220" s="130" t="s">
        <v>589</v>
      </c>
      <c r="AR220" s="181"/>
      <c r="AS220" s="128" t="s">
        <v>590</v>
      </c>
      <c r="AT220" s="175"/>
      <c r="AU220" s="130" t="s">
        <v>595</v>
      </c>
      <c r="AV220" s="180"/>
      <c r="AW220" s="130" t="s">
        <v>589</v>
      </c>
      <c r="AX220" s="181"/>
      <c r="AY220" s="128" t="s">
        <v>590</v>
      </c>
      <c r="AZ220" s="175"/>
      <c r="BA220" s="130" t="s">
        <v>595</v>
      </c>
      <c r="BB220" s="180"/>
      <c r="BC220" s="130" t="s">
        <v>595</v>
      </c>
      <c r="BD220" s="181"/>
      <c r="BE220" s="131"/>
      <c r="BF220" s="1" t="s">
        <v>83</v>
      </c>
      <c r="BG220" s="4"/>
      <c r="BH220" s="4"/>
      <c r="BI220" s="114"/>
      <c r="BJ220" s="71"/>
      <c r="BK220" s="31"/>
      <c r="BL220" s="31"/>
      <c r="BM220" s="31"/>
      <c r="BN220" s="115" t="s">
        <v>403</v>
      </c>
      <c r="BO220" s="115" t="s">
        <v>403</v>
      </c>
      <c r="BP220" s="115" t="s">
        <v>403</v>
      </c>
      <c r="BQ220" s="63"/>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c r="CN220" s="60"/>
      <c r="CO220" s="60"/>
      <c r="CP220" s="60"/>
      <c r="CQ220" s="60"/>
      <c r="CR220" s="60"/>
      <c r="CS220" s="60"/>
      <c r="CT220" s="60"/>
      <c r="CU220" s="60"/>
      <c r="CV220" s="60"/>
      <c r="CW220" s="60"/>
      <c r="CX220" s="60"/>
      <c r="CY220" s="60"/>
      <c r="CZ220" s="60"/>
      <c r="DA220" s="60"/>
      <c r="DB220" s="60"/>
      <c r="DC220" s="60"/>
      <c r="DD220" s="60"/>
      <c r="DE220" s="60"/>
      <c r="DF220" s="60"/>
      <c r="DG220" s="60"/>
      <c r="DH220" s="60"/>
      <c r="DI220" s="60"/>
      <c r="DJ220" s="60"/>
      <c r="DK220" s="60"/>
      <c r="DL220" s="60"/>
      <c r="DM220" s="60"/>
      <c r="DN220" s="60"/>
      <c r="DO220" s="60"/>
      <c r="DP220" s="60"/>
      <c r="DQ220" s="60"/>
      <c r="DR220" s="60"/>
      <c r="DS220" s="60"/>
      <c r="DT220" s="60"/>
      <c r="DU220" s="60"/>
      <c r="DV220" s="60"/>
      <c r="DW220" s="60"/>
      <c r="DX220" s="60"/>
      <c r="DY220" s="60"/>
      <c r="DZ220" s="60"/>
      <c r="EA220" s="60"/>
      <c r="EB220" s="60"/>
      <c r="EC220" s="60"/>
      <c r="ED220" s="60"/>
      <c r="EE220" s="60"/>
      <c r="EF220" s="60"/>
      <c r="EG220" s="60"/>
      <c r="EH220" s="60"/>
      <c r="EI220" s="60"/>
      <c r="EJ220" s="60"/>
      <c r="EK220" s="60"/>
      <c r="EL220" s="60"/>
      <c r="EM220" s="60"/>
      <c r="EN220" s="60"/>
      <c r="EO220" s="60"/>
      <c r="EP220" s="60"/>
      <c r="EQ220" s="60"/>
      <c r="ER220" s="60"/>
      <c r="ES220" s="60"/>
      <c r="ET220" s="60"/>
      <c r="EU220" s="60"/>
      <c r="EV220" s="60"/>
      <c r="EW220" s="60"/>
      <c r="EX220" s="60"/>
      <c r="EY220" s="60"/>
      <c r="EZ220" s="60"/>
      <c r="FA220" s="60"/>
      <c r="FB220" s="60"/>
      <c r="FC220" s="60"/>
      <c r="FD220" s="60"/>
      <c r="FE220" s="60"/>
      <c r="FF220" s="60"/>
      <c r="FG220" s="60"/>
      <c r="FH220" s="60"/>
      <c r="FI220" s="60"/>
      <c r="FJ220" s="60"/>
      <c r="FK220" s="60"/>
      <c r="FL220" s="60"/>
      <c r="FM220" s="60"/>
      <c r="FN220" s="60"/>
      <c r="FO220" s="60"/>
      <c r="FP220" s="60"/>
      <c r="FQ220" s="60"/>
      <c r="FR220" s="60"/>
      <c r="FS220" s="60"/>
      <c r="FT220" s="60"/>
      <c r="FU220" s="60"/>
      <c r="FV220" s="60"/>
      <c r="FW220" s="60"/>
      <c r="FX220" s="60"/>
      <c r="FY220" s="60"/>
      <c r="FZ220" s="60"/>
      <c r="GA220" s="60"/>
      <c r="GB220" s="60"/>
      <c r="GC220" s="60"/>
      <c r="GD220" s="60"/>
      <c r="GE220" s="60"/>
      <c r="GF220" s="60"/>
      <c r="GG220" s="60"/>
      <c r="GH220" s="60"/>
      <c r="GI220" s="60"/>
      <c r="GJ220" s="60"/>
      <c r="GK220" s="60"/>
      <c r="GL220" s="60"/>
      <c r="GM220" s="60"/>
      <c r="GN220" s="60"/>
      <c r="GO220" s="60"/>
      <c r="GP220" s="60"/>
      <c r="GQ220" s="60"/>
      <c r="GR220" s="60"/>
      <c r="GS220" s="60"/>
      <c r="GT220" s="60"/>
      <c r="GU220" s="60"/>
      <c r="GV220" s="60"/>
      <c r="GW220" s="60"/>
      <c r="GX220" s="60"/>
      <c r="GY220" s="60"/>
      <c r="GZ220" s="60"/>
      <c r="HA220" s="60"/>
      <c r="HB220" s="60"/>
      <c r="HC220" s="60"/>
      <c r="HD220" s="60"/>
      <c r="HE220" s="60"/>
      <c r="HF220" s="60"/>
      <c r="HG220" s="60"/>
      <c r="HH220" s="60"/>
      <c r="HI220" s="60"/>
      <c r="HJ220" s="60"/>
      <c r="HK220" s="60"/>
      <c r="HL220" s="60"/>
      <c r="HM220" s="60"/>
      <c r="HN220" s="60"/>
      <c r="HO220" s="60"/>
      <c r="HP220" s="60"/>
      <c r="HQ220" s="60"/>
      <c r="HR220" s="60"/>
      <c r="HS220" s="60"/>
      <c r="HT220" s="60"/>
      <c r="HU220" s="60"/>
      <c r="HV220" s="60"/>
      <c r="HW220" s="60"/>
      <c r="HX220" s="60"/>
      <c r="HY220" s="60"/>
      <c r="HZ220" s="60"/>
      <c r="IA220" s="60"/>
      <c r="IB220" s="60"/>
      <c r="IC220" s="60"/>
      <c r="ID220" s="60"/>
      <c r="IE220" s="60"/>
      <c r="IF220" s="60"/>
      <c r="IG220" s="60"/>
      <c r="IH220" s="60"/>
      <c r="II220" s="60"/>
      <c r="IJ220" s="60"/>
      <c r="IK220" s="60"/>
    </row>
    <row r="221" spans="1:245" ht="27" hidden="1">
      <c r="A221" s="263" t="s">
        <v>257</v>
      </c>
      <c r="B221" s="263" t="s">
        <v>257</v>
      </c>
      <c r="C221" s="107" t="s">
        <v>1559</v>
      </c>
      <c r="D221" s="108"/>
      <c r="E221" s="108"/>
      <c r="F221" s="2"/>
      <c r="G221" s="2">
        <v>0</v>
      </c>
      <c r="H221" s="2">
        <f t="shared" si="135"/>
        <v>0</v>
      </c>
      <c r="I221" s="3">
        <f t="shared" si="136"/>
        <v>0</v>
      </c>
      <c r="J221" s="3"/>
      <c r="K221" s="3"/>
      <c r="L221" s="3"/>
      <c r="M221" s="3"/>
      <c r="N221" s="3"/>
      <c r="O221" s="3">
        <f t="shared" si="137"/>
        <v>0</v>
      </c>
      <c r="P221" s="3"/>
      <c r="Q221" s="142">
        <f t="shared" si="113"/>
        <v>0</v>
      </c>
      <c r="R221" s="142">
        <f t="shared" si="138"/>
        <v>0</v>
      </c>
      <c r="S221" s="77">
        <f t="shared" si="138"/>
        <v>0</v>
      </c>
      <c r="T221" s="109"/>
      <c r="U221" s="110"/>
      <c r="V221" s="111"/>
      <c r="W221" s="3">
        <v>0</v>
      </c>
      <c r="X221" s="3"/>
      <c r="Y221" s="77">
        <f t="shared" si="139"/>
        <v>0</v>
      </c>
      <c r="Z221" s="3">
        <f t="shared" si="140"/>
        <v>0</v>
      </c>
      <c r="AA221" s="77">
        <f t="shared" si="140"/>
        <v>0</v>
      </c>
      <c r="AB221" s="119">
        <f t="shared" si="126"/>
        <v>0</v>
      </c>
      <c r="AC221" s="3"/>
      <c r="AD221" s="3">
        <f>ROUND(AC221/1000000,1)</f>
        <v>0</v>
      </c>
      <c r="AE221" s="108"/>
      <c r="AF221" s="112"/>
      <c r="AG221" s="107"/>
      <c r="AH221" s="107" t="s">
        <v>172</v>
      </c>
      <c r="AI221" s="107" t="s">
        <v>923</v>
      </c>
      <c r="AJ221" s="1" t="s">
        <v>1</v>
      </c>
      <c r="AK221" s="113"/>
      <c r="AL221" s="123" t="s">
        <v>257</v>
      </c>
      <c r="AM221" s="132" t="s">
        <v>590</v>
      </c>
      <c r="AN221" s="129"/>
      <c r="AO221" s="130" t="s">
        <v>339</v>
      </c>
      <c r="AP221" s="180"/>
      <c r="AQ221" s="130" t="s">
        <v>339</v>
      </c>
      <c r="AR221" s="181"/>
      <c r="AS221" s="128" t="s">
        <v>590</v>
      </c>
      <c r="AT221" s="175"/>
      <c r="AU221" s="130" t="s">
        <v>339</v>
      </c>
      <c r="AV221" s="180"/>
      <c r="AW221" s="130" t="s">
        <v>339</v>
      </c>
      <c r="AX221" s="181"/>
      <c r="AY221" s="128" t="s">
        <v>590</v>
      </c>
      <c r="AZ221" s="175"/>
      <c r="BA221" s="130" t="s">
        <v>339</v>
      </c>
      <c r="BB221" s="180"/>
      <c r="BC221" s="130" t="s">
        <v>339</v>
      </c>
      <c r="BD221" s="181"/>
      <c r="BE221" s="131"/>
      <c r="BF221" s="1"/>
      <c r="BG221" s="4"/>
      <c r="BH221" s="4"/>
      <c r="BI221" s="114"/>
      <c r="BJ221" s="71"/>
      <c r="BK221" s="31"/>
      <c r="BL221" s="31"/>
      <c r="BM221" s="31"/>
      <c r="BN221" s="120" t="s">
        <v>543</v>
      </c>
      <c r="BO221" s="120" t="s">
        <v>543</v>
      </c>
      <c r="BP221" s="120" t="s">
        <v>543</v>
      </c>
      <c r="BQ221" s="63"/>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c r="CN221" s="60"/>
      <c r="CO221" s="60"/>
      <c r="CP221" s="60"/>
      <c r="CQ221" s="60"/>
      <c r="CR221" s="60"/>
      <c r="CS221" s="60"/>
      <c r="CT221" s="60"/>
      <c r="CU221" s="60"/>
      <c r="CV221" s="60"/>
      <c r="CW221" s="60"/>
      <c r="CX221" s="60"/>
      <c r="CY221" s="60"/>
      <c r="CZ221" s="60"/>
      <c r="DA221" s="60"/>
      <c r="DB221" s="60"/>
      <c r="DC221" s="60"/>
      <c r="DD221" s="60"/>
      <c r="DE221" s="60"/>
      <c r="DF221" s="60"/>
      <c r="DG221" s="60"/>
      <c r="DH221" s="60"/>
      <c r="DI221" s="60"/>
      <c r="DJ221" s="60"/>
      <c r="DK221" s="60"/>
      <c r="DL221" s="60"/>
      <c r="DM221" s="60"/>
      <c r="DN221" s="60"/>
      <c r="DO221" s="60"/>
      <c r="DP221" s="60"/>
      <c r="DQ221" s="60"/>
      <c r="DR221" s="60"/>
      <c r="DS221" s="60"/>
      <c r="DT221" s="60"/>
      <c r="DU221" s="60"/>
      <c r="DV221" s="60"/>
      <c r="DW221" s="60"/>
      <c r="DX221" s="60"/>
      <c r="DY221" s="60"/>
      <c r="DZ221" s="60"/>
      <c r="EA221" s="60"/>
      <c r="EB221" s="60"/>
      <c r="EC221" s="60"/>
      <c r="ED221" s="60"/>
      <c r="EE221" s="60"/>
      <c r="EF221" s="60"/>
      <c r="EG221" s="60"/>
      <c r="EH221" s="60"/>
      <c r="EI221" s="60"/>
      <c r="EJ221" s="60"/>
      <c r="EK221" s="60"/>
      <c r="EL221" s="60"/>
      <c r="EM221" s="60"/>
      <c r="EN221" s="60"/>
      <c r="EO221" s="60"/>
      <c r="EP221" s="60"/>
      <c r="EQ221" s="60"/>
      <c r="ER221" s="60"/>
      <c r="ES221" s="60"/>
      <c r="ET221" s="60"/>
      <c r="EU221" s="60"/>
      <c r="EV221" s="60"/>
      <c r="EW221" s="60"/>
      <c r="EX221" s="60"/>
      <c r="EY221" s="60"/>
      <c r="EZ221" s="60"/>
      <c r="FA221" s="60"/>
      <c r="FB221" s="60"/>
      <c r="FC221" s="60"/>
      <c r="FD221" s="60"/>
      <c r="FE221" s="60"/>
      <c r="FF221" s="60"/>
      <c r="FG221" s="60"/>
      <c r="FH221" s="60"/>
      <c r="FI221" s="60"/>
      <c r="FJ221" s="60"/>
      <c r="FK221" s="60"/>
      <c r="FL221" s="60"/>
      <c r="FM221" s="60"/>
      <c r="FN221" s="60"/>
      <c r="FO221" s="60"/>
      <c r="FP221" s="60"/>
      <c r="FQ221" s="60"/>
      <c r="FR221" s="60"/>
      <c r="FS221" s="60"/>
      <c r="FT221" s="60"/>
      <c r="FU221" s="60"/>
      <c r="FV221" s="60"/>
      <c r="FW221" s="60"/>
      <c r="FX221" s="60"/>
      <c r="FY221" s="60"/>
      <c r="FZ221" s="60"/>
      <c r="GA221" s="60"/>
      <c r="GB221" s="60"/>
      <c r="GC221" s="60"/>
      <c r="GD221" s="60"/>
      <c r="GE221" s="60"/>
      <c r="GF221" s="60"/>
      <c r="GG221" s="60"/>
      <c r="GH221" s="60"/>
      <c r="GI221" s="60"/>
      <c r="GJ221" s="60"/>
      <c r="GK221" s="60"/>
      <c r="GL221" s="60"/>
      <c r="GM221" s="60"/>
      <c r="GN221" s="60"/>
      <c r="GO221" s="60"/>
      <c r="GP221" s="60"/>
      <c r="GQ221" s="60"/>
      <c r="GR221" s="60"/>
      <c r="GS221" s="60"/>
      <c r="GT221" s="60"/>
      <c r="GU221" s="60"/>
      <c r="GV221" s="60"/>
      <c r="GW221" s="60"/>
      <c r="GX221" s="60"/>
      <c r="GY221" s="60"/>
      <c r="GZ221" s="60"/>
      <c r="HA221" s="60"/>
      <c r="HB221" s="60"/>
      <c r="HC221" s="60"/>
      <c r="HD221" s="60"/>
      <c r="HE221" s="60"/>
      <c r="HF221" s="60"/>
      <c r="HG221" s="60"/>
      <c r="HH221" s="60"/>
      <c r="HI221" s="60"/>
      <c r="HJ221" s="60"/>
      <c r="HK221" s="60"/>
      <c r="HL221" s="60"/>
      <c r="HM221" s="60"/>
      <c r="HN221" s="60"/>
      <c r="HO221" s="60"/>
      <c r="HP221" s="60"/>
      <c r="HQ221" s="60"/>
      <c r="HR221" s="60"/>
      <c r="HS221" s="60"/>
      <c r="HT221" s="60"/>
      <c r="HU221" s="60"/>
      <c r="HV221" s="60"/>
      <c r="HW221" s="60"/>
      <c r="HX221" s="60"/>
      <c r="HY221" s="60"/>
      <c r="HZ221" s="60"/>
      <c r="IA221" s="60"/>
      <c r="IB221" s="60"/>
      <c r="IC221" s="60"/>
      <c r="ID221" s="60"/>
      <c r="IE221" s="60"/>
      <c r="IF221" s="60"/>
      <c r="IG221" s="60"/>
      <c r="IH221" s="60"/>
      <c r="II221" s="60"/>
      <c r="IJ221" s="60"/>
      <c r="IK221" s="60"/>
    </row>
    <row r="222" spans="1:245" ht="27" hidden="1">
      <c r="A222" s="263" t="s">
        <v>257</v>
      </c>
      <c r="B222" s="263" t="s">
        <v>257</v>
      </c>
      <c r="C222" s="107" t="s">
        <v>1560</v>
      </c>
      <c r="D222" s="108"/>
      <c r="E222" s="108"/>
      <c r="F222" s="2"/>
      <c r="G222" s="2">
        <v>0</v>
      </c>
      <c r="H222" s="2">
        <f t="shared" si="135"/>
        <v>0</v>
      </c>
      <c r="I222" s="3">
        <f t="shared" si="136"/>
        <v>0</v>
      </c>
      <c r="J222" s="3"/>
      <c r="K222" s="3"/>
      <c r="L222" s="3"/>
      <c r="M222" s="3"/>
      <c r="N222" s="3"/>
      <c r="O222" s="3">
        <f t="shared" si="137"/>
        <v>0</v>
      </c>
      <c r="P222" s="3"/>
      <c r="Q222" s="142">
        <f t="shared" si="113"/>
        <v>0</v>
      </c>
      <c r="R222" s="142">
        <f t="shared" si="138"/>
        <v>0</v>
      </c>
      <c r="S222" s="77">
        <f t="shared" si="138"/>
        <v>0</v>
      </c>
      <c r="T222" s="109"/>
      <c r="U222" s="110"/>
      <c r="V222" s="111"/>
      <c r="W222" s="3">
        <v>0</v>
      </c>
      <c r="X222" s="3"/>
      <c r="Y222" s="77">
        <f t="shared" si="139"/>
        <v>0</v>
      </c>
      <c r="Z222" s="3">
        <f t="shared" si="140"/>
        <v>0</v>
      </c>
      <c r="AA222" s="77">
        <f t="shared" si="140"/>
        <v>0</v>
      </c>
      <c r="AB222" s="119">
        <f t="shared" si="126"/>
        <v>0</v>
      </c>
      <c r="AC222" s="3"/>
      <c r="AD222" s="3">
        <f>ROUND(AC222/1000000,1)</f>
        <v>0</v>
      </c>
      <c r="AE222" s="108"/>
      <c r="AF222" s="112"/>
      <c r="AG222" s="107"/>
      <c r="AH222" s="107" t="s">
        <v>172</v>
      </c>
      <c r="AI222" s="107" t="s">
        <v>923</v>
      </c>
      <c r="AJ222" s="1" t="s">
        <v>1</v>
      </c>
      <c r="AK222" s="113"/>
      <c r="AL222" s="123" t="s">
        <v>257</v>
      </c>
      <c r="AM222" s="132" t="s">
        <v>590</v>
      </c>
      <c r="AN222" s="129"/>
      <c r="AO222" s="130" t="s">
        <v>339</v>
      </c>
      <c r="AP222" s="180"/>
      <c r="AQ222" s="130" t="s">
        <v>339</v>
      </c>
      <c r="AR222" s="181"/>
      <c r="AS222" s="128" t="s">
        <v>590</v>
      </c>
      <c r="AT222" s="175"/>
      <c r="AU222" s="130" t="s">
        <v>339</v>
      </c>
      <c r="AV222" s="180"/>
      <c r="AW222" s="130" t="s">
        <v>339</v>
      </c>
      <c r="AX222" s="181"/>
      <c r="AY222" s="128" t="s">
        <v>590</v>
      </c>
      <c r="AZ222" s="175"/>
      <c r="BA222" s="130" t="s">
        <v>339</v>
      </c>
      <c r="BB222" s="180"/>
      <c r="BC222" s="130" t="s">
        <v>339</v>
      </c>
      <c r="BD222" s="181"/>
      <c r="BE222" s="131"/>
      <c r="BF222" s="1"/>
      <c r="BG222" s="4"/>
      <c r="BH222" s="4"/>
      <c r="BI222" s="114"/>
      <c r="BJ222" s="71"/>
      <c r="BK222" s="31"/>
      <c r="BL222" s="31"/>
      <c r="BM222" s="31"/>
      <c r="BN222" s="120" t="s">
        <v>543</v>
      </c>
      <c r="BO222" s="120" t="s">
        <v>543</v>
      </c>
      <c r="BP222" s="120" t="s">
        <v>543</v>
      </c>
      <c r="BQ222" s="63"/>
      <c r="BR222" s="60"/>
      <c r="BS222" s="60"/>
      <c r="BT222" s="60"/>
      <c r="BU222" s="60"/>
      <c r="BV222" s="60"/>
      <c r="BW222" s="60"/>
      <c r="BX222" s="60"/>
      <c r="BY222" s="60"/>
      <c r="BZ222" s="60"/>
      <c r="CA222" s="60"/>
      <c r="CB222" s="60"/>
      <c r="CC222" s="60"/>
      <c r="CD222" s="60"/>
      <c r="CE222" s="60"/>
      <c r="CF222" s="60"/>
      <c r="CG222" s="60"/>
      <c r="CH222" s="60"/>
      <c r="CI222" s="60"/>
      <c r="CJ222" s="60"/>
      <c r="CK222" s="60"/>
      <c r="CL222" s="60"/>
      <c r="CM222" s="60"/>
      <c r="CN222" s="60"/>
      <c r="CO222" s="60"/>
      <c r="CP222" s="60"/>
      <c r="CQ222" s="60"/>
      <c r="CR222" s="60"/>
      <c r="CS222" s="60"/>
      <c r="CT222" s="60"/>
      <c r="CU222" s="60"/>
      <c r="CV222" s="60"/>
      <c r="CW222" s="60"/>
      <c r="CX222" s="60"/>
      <c r="CY222" s="60"/>
      <c r="CZ222" s="60"/>
      <c r="DA222" s="60"/>
      <c r="DB222" s="60"/>
      <c r="DC222" s="60"/>
      <c r="DD222" s="60"/>
      <c r="DE222" s="60"/>
      <c r="DF222" s="60"/>
      <c r="DG222" s="60"/>
      <c r="DH222" s="60"/>
      <c r="DI222" s="60"/>
      <c r="DJ222" s="60"/>
      <c r="DK222" s="60"/>
      <c r="DL222" s="60"/>
      <c r="DM222" s="60"/>
      <c r="DN222" s="60"/>
      <c r="DO222" s="60"/>
      <c r="DP222" s="60"/>
      <c r="DQ222" s="60"/>
      <c r="DR222" s="60"/>
      <c r="DS222" s="60"/>
      <c r="DT222" s="60"/>
      <c r="DU222" s="60"/>
      <c r="DV222" s="60"/>
      <c r="DW222" s="60"/>
      <c r="DX222" s="60"/>
      <c r="DY222" s="60"/>
      <c r="DZ222" s="60"/>
      <c r="EA222" s="60"/>
      <c r="EB222" s="60"/>
      <c r="EC222" s="60"/>
      <c r="ED222" s="60"/>
      <c r="EE222" s="60"/>
      <c r="EF222" s="60"/>
      <c r="EG222" s="60"/>
      <c r="EH222" s="60"/>
      <c r="EI222" s="60"/>
      <c r="EJ222" s="60"/>
      <c r="EK222" s="60"/>
      <c r="EL222" s="60"/>
      <c r="EM222" s="60"/>
      <c r="EN222" s="60"/>
      <c r="EO222" s="60"/>
      <c r="EP222" s="60"/>
      <c r="EQ222" s="60"/>
      <c r="ER222" s="60"/>
      <c r="ES222" s="60"/>
      <c r="ET222" s="60"/>
      <c r="EU222" s="60"/>
      <c r="EV222" s="60"/>
      <c r="EW222" s="60"/>
      <c r="EX222" s="60"/>
      <c r="EY222" s="60"/>
      <c r="EZ222" s="60"/>
      <c r="FA222" s="60"/>
      <c r="FB222" s="60"/>
      <c r="FC222" s="60"/>
      <c r="FD222" s="60"/>
      <c r="FE222" s="60"/>
      <c r="FF222" s="60"/>
      <c r="FG222" s="60"/>
      <c r="FH222" s="60"/>
      <c r="FI222" s="60"/>
      <c r="FJ222" s="60"/>
      <c r="FK222" s="60"/>
      <c r="FL222" s="60"/>
      <c r="FM222" s="60"/>
      <c r="FN222" s="60"/>
      <c r="FO222" s="60"/>
      <c r="FP222" s="60"/>
      <c r="FQ222" s="60"/>
      <c r="FR222" s="60"/>
      <c r="FS222" s="60"/>
      <c r="FT222" s="60"/>
      <c r="FU222" s="60"/>
      <c r="FV222" s="60"/>
      <c r="FW222" s="60"/>
      <c r="FX222" s="60"/>
      <c r="FY222" s="60"/>
      <c r="FZ222" s="60"/>
      <c r="GA222" s="60"/>
      <c r="GB222" s="60"/>
      <c r="GC222" s="60"/>
      <c r="GD222" s="60"/>
      <c r="GE222" s="60"/>
      <c r="GF222" s="60"/>
      <c r="GG222" s="60"/>
      <c r="GH222" s="60"/>
      <c r="GI222" s="60"/>
      <c r="GJ222" s="60"/>
      <c r="GK222" s="60"/>
      <c r="GL222" s="60"/>
      <c r="GM222" s="60"/>
      <c r="GN222" s="60"/>
      <c r="GO222" s="60"/>
      <c r="GP222" s="60"/>
      <c r="GQ222" s="60"/>
      <c r="GR222" s="60"/>
      <c r="GS222" s="60"/>
      <c r="GT222" s="60"/>
      <c r="GU222" s="60"/>
      <c r="GV222" s="60"/>
      <c r="GW222" s="60"/>
      <c r="GX222" s="60"/>
      <c r="GY222" s="60"/>
      <c r="GZ222" s="60"/>
      <c r="HA222" s="60"/>
      <c r="HB222" s="60"/>
      <c r="HC222" s="60"/>
      <c r="HD222" s="60"/>
      <c r="HE222" s="60"/>
      <c r="HF222" s="60"/>
      <c r="HG222" s="60"/>
      <c r="HH222" s="60"/>
      <c r="HI222" s="60"/>
      <c r="HJ222" s="60"/>
      <c r="HK222" s="60"/>
      <c r="HL222" s="60"/>
      <c r="HM222" s="60"/>
      <c r="HN222" s="60"/>
      <c r="HO222" s="60"/>
      <c r="HP222" s="60"/>
      <c r="HQ222" s="60"/>
      <c r="HR222" s="60"/>
      <c r="HS222" s="60"/>
      <c r="HT222" s="60"/>
      <c r="HU222" s="60"/>
      <c r="HV222" s="60"/>
      <c r="HW222" s="60"/>
      <c r="HX222" s="60"/>
      <c r="HY222" s="60"/>
      <c r="HZ222" s="60"/>
      <c r="IA222" s="60"/>
      <c r="IB222" s="60"/>
      <c r="IC222" s="60"/>
      <c r="ID222" s="60"/>
      <c r="IE222" s="60"/>
      <c r="IF222" s="60"/>
      <c r="IG222" s="60"/>
      <c r="IH222" s="60"/>
      <c r="II222" s="60"/>
      <c r="IJ222" s="60"/>
      <c r="IK222" s="60"/>
    </row>
    <row r="223" spans="1:245" s="314" customFormat="1" hidden="1">
      <c r="A223" s="336"/>
      <c r="B223" s="336"/>
      <c r="C223" s="316" t="s">
        <v>176</v>
      </c>
      <c r="D223" s="317"/>
      <c r="E223" s="317"/>
      <c r="F223" s="318"/>
      <c r="G223" s="318"/>
      <c r="H223" s="318"/>
      <c r="I223" s="319"/>
      <c r="J223" s="319"/>
      <c r="K223" s="319"/>
      <c r="L223" s="319"/>
      <c r="M223" s="319"/>
      <c r="N223" s="319"/>
      <c r="O223" s="319"/>
      <c r="P223" s="321"/>
      <c r="Q223" s="321">
        <f t="shared" si="113"/>
        <v>0</v>
      </c>
      <c r="R223" s="321">
        <f t="shared" si="138"/>
        <v>0</v>
      </c>
      <c r="S223" s="319"/>
      <c r="T223" s="319"/>
      <c r="U223" s="322"/>
      <c r="V223" s="323"/>
      <c r="W223" s="319"/>
      <c r="X223" s="321"/>
      <c r="Y223" s="319"/>
      <c r="Z223" s="320"/>
      <c r="AA223" s="319"/>
      <c r="AB223" s="324"/>
      <c r="AC223" s="319"/>
      <c r="AD223" s="319"/>
      <c r="AE223" s="317"/>
      <c r="AF223" s="325"/>
      <c r="AG223" s="325"/>
      <c r="AH223" s="325"/>
      <c r="AI223" s="325"/>
      <c r="AJ223" s="326"/>
      <c r="AK223" s="327"/>
      <c r="AL223" s="337"/>
      <c r="AM223" s="338"/>
      <c r="AN223" s="338"/>
      <c r="AO223" s="338"/>
      <c r="AP223" s="339" t="s">
        <v>1331</v>
      </c>
      <c r="AQ223" s="338"/>
      <c r="AR223" s="338"/>
      <c r="AS223" s="338"/>
      <c r="AT223" s="340"/>
      <c r="AU223" s="338"/>
      <c r="AV223" s="340"/>
      <c r="AW223" s="338"/>
      <c r="AX223" s="338"/>
      <c r="AY223" s="338"/>
      <c r="AZ223" s="340"/>
      <c r="BA223" s="338"/>
      <c r="BB223" s="340"/>
      <c r="BC223" s="338"/>
      <c r="BD223" s="338"/>
      <c r="BE223" s="338"/>
      <c r="BF223" s="331"/>
      <c r="BG223" s="332"/>
      <c r="BH223" s="332"/>
      <c r="BI223" s="333"/>
      <c r="BJ223" s="309"/>
      <c r="BK223" s="310"/>
      <c r="BL223" s="310"/>
      <c r="BM223" s="310"/>
      <c r="BN223" s="311" t="s">
        <v>402</v>
      </c>
      <c r="BO223" s="311" t="s">
        <v>402</v>
      </c>
      <c r="BP223" s="311" t="s">
        <v>402</v>
      </c>
      <c r="BQ223" s="313"/>
      <c r="BR223" s="313"/>
      <c r="BS223" s="313"/>
    </row>
    <row r="224" spans="1:245" s="63" customFormat="1" ht="27" hidden="1">
      <c r="A224" s="204">
        <v>188</v>
      </c>
      <c r="B224" s="204">
        <f>B220+1</f>
        <v>186</v>
      </c>
      <c r="C224" s="107" t="s">
        <v>367</v>
      </c>
      <c r="D224" s="108" t="s">
        <v>368</v>
      </c>
      <c r="E224" s="108" t="s">
        <v>302</v>
      </c>
      <c r="F224" s="2">
        <v>65433000</v>
      </c>
      <c r="G224" s="2">
        <v>0</v>
      </c>
      <c r="H224" s="2">
        <f>F224+G224</f>
        <v>65433000</v>
      </c>
      <c r="I224" s="3">
        <f>ROUND(H224/1000000,1)</f>
        <v>65.400000000000006</v>
      </c>
      <c r="J224" s="29"/>
      <c r="K224" s="29"/>
      <c r="L224" s="29"/>
      <c r="M224" s="29"/>
      <c r="N224" s="29"/>
      <c r="O224" s="119">
        <f t="shared" ref="O224:O235" si="143">H224+SUM(J224:N224)</f>
        <v>65433000</v>
      </c>
      <c r="P224" s="3"/>
      <c r="Q224" s="142">
        <f>O224-P224</f>
        <v>65433000</v>
      </c>
      <c r="R224" s="142">
        <f>ROUND(O224/1000000,1)</f>
        <v>65.400000000000006</v>
      </c>
      <c r="S224" s="77">
        <f>ROUND(P224/1000000,1)</f>
        <v>0</v>
      </c>
      <c r="T224" s="109"/>
      <c r="U224" s="109"/>
      <c r="V224" s="109"/>
      <c r="W224" s="3">
        <v>59195000</v>
      </c>
      <c r="X224" s="3"/>
      <c r="Y224" s="77">
        <f>X224-W224</f>
        <v>-59195000</v>
      </c>
      <c r="Z224" s="3">
        <f>ROUND(W224/1000000,1)</f>
        <v>59.2</v>
      </c>
      <c r="AA224" s="77">
        <f>ROUND(X224/1000000,1)</f>
        <v>0</v>
      </c>
      <c r="AB224" s="119">
        <f>AA224-Z224</f>
        <v>-59.2</v>
      </c>
      <c r="AC224" s="76"/>
      <c r="AD224" s="3">
        <f>ROUND(AC224/1000000,1)</f>
        <v>0</v>
      </c>
      <c r="AE224" s="109"/>
      <c r="AF224" s="109"/>
      <c r="AG224" s="107"/>
      <c r="AH224" s="112" t="s">
        <v>172</v>
      </c>
      <c r="AI224" s="112" t="s">
        <v>616</v>
      </c>
      <c r="AJ224" s="1" t="s">
        <v>36</v>
      </c>
      <c r="AK224" s="113" t="s">
        <v>1394</v>
      </c>
      <c r="AL224" s="106">
        <v>188</v>
      </c>
      <c r="AM224" s="132" t="s">
        <v>590</v>
      </c>
      <c r="AN224" s="129"/>
      <c r="AO224" s="130" t="s">
        <v>595</v>
      </c>
      <c r="AP224" s="180">
        <v>188</v>
      </c>
      <c r="AQ224" s="130" t="s">
        <v>589</v>
      </c>
      <c r="AR224" s="181"/>
      <c r="AS224" s="128" t="s">
        <v>590</v>
      </c>
      <c r="AT224" s="175"/>
      <c r="AU224" s="130" t="s">
        <v>595</v>
      </c>
      <c r="AV224" s="180"/>
      <c r="AW224" s="130" t="s">
        <v>589</v>
      </c>
      <c r="AX224" s="181"/>
      <c r="AY224" s="128" t="s">
        <v>590</v>
      </c>
      <c r="AZ224" s="175"/>
      <c r="BA224" s="130" t="s">
        <v>595</v>
      </c>
      <c r="BB224" s="180"/>
      <c r="BC224" s="130" t="s">
        <v>595</v>
      </c>
      <c r="BD224" s="181"/>
      <c r="BE224" s="131"/>
      <c r="BF224" s="1" t="s">
        <v>839</v>
      </c>
      <c r="BG224" s="4"/>
      <c r="BH224" s="4"/>
      <c r="BI224" s="114"/>
      <c r="BJ224" s="71"/>
      <c r="BK224" s="31"/>
      <c r="BL224" s="31"/>
      <c r="BM224" s="31"/>
      <c r="BN224" s="115" t="s">
        <v>402</v>
      </c>
      <c r="BO224" s="115" t="s">
        <v>402</v>
      </c>
      <c r="BP224" s="115" t="s">
        <v>402</v>
      </c>
    </row>
    <row r="225" spans="1:245" ht="27" hidden="1">
      <c r="A225" s="204">
        <v>185</v>
      </c>
      <c r="B225" s="204">
        <f>B224+1</f>
        <v>187</v>
      </c>
      <c r="C225" s="107" t="s">
        <v>732</v>
      </c>
      <c r="D225" s="108" t="s">
        <v>72</v>
      </c>
      <c r="E225" s="108" t="s">
        <v>66</v>
      </c>
      <c r="F225" s="2">
        <v>20732000</v>
      </c>
      <c r="G225" s="2">
        <v>0</v>
      </c>
      <c r="H225" s="2">
        <f t="shared" ref="H225:H235" si="144">F225+G225</f>
        <v>20732000</v>
      </c>
      <c r="I225" s="3">
        <f t="shared" ref="I225:I235" si="145">ROUND(H225/1000000,1)</f>
        <v>20.7</v>
      </c>
      <c r="J225" s="3"/>
      <c r="K225" s="3"/>
      <c r="L225" s="3"/>
      <c r="M225" s="3"/>
      <c r="N225" s="3"/>
      <c r="O225" s="119">
        <f t="shared" si="143"/>
        <v>20732000</v>
      </c>
      <c r="P225" s="3"/>
      <c r="Q225" s="142">
        <f t="shared" si="113"/>
        <v>20732000</v>
      </c>
      <c r="R225" s="142">
        <f t="shared" ref="R225:S240" si="146">ROUND(O225/1000000,1)</f>
        <v>20.7</v>
      </c>
      <c r="S225" s="77">
        <f t="shared" si="146"/>
        <v>0</v>
      </c>
      <c r="T225" s="109"/>
      <c r="U225" s="109"/>
      <c r="V225" s="109"/>
      <c r="W225" s="3">
        <v>24156000</v>
      </c>
      <c r="X225" s="3"/>
      <c r="Y225" s="77">
        <f t="shared" ref="Y225:Y235" si="147">X225-W225</f>
        <v>-24156000</v>
      </c>
      <c r="Z225" s="3">
        <f t="shared" ref="Z225:AA235" si="148">ROUND(W225/1000000,1)</f>
        <v>24.2</v>
      </c>
      <c r="AA225" s="77">
        <f t="shared" si="148"/>
        <v>0</v>
      </c>
      <c r="AB225" s="119">
        <f t="shared" si="126"/>
        <v>-24.2</v>
      </c>
      <c r="AC225" s="76"/>
      <c r="AD225" s="3">
        <f t="shared" ref="AD225:AD235" si="149">ROUND(AC225/1000000,1)</f>
        <v>0</v>
      </c>
      <c r="AE225" s="109"/>
      <c r="AF225" s="109"/>
      <c r="AG225" s="107"/>
      <c r="AH225" s="107" t="s">
        <v>172</v>
      </c>
      <c r="AI225" s="107" t="s">
        <v>617</v>
      </c>
      <c r="AJ225" s="1" t="s">
        <v>36</v>
      </c>
      <c r="AK225" s="113" t="s">
        <v>1394</v>
      </c>
      <c r="AL225" s="106">
        <v>185</v>
      </c>
      <c r="AM225" s="132" t="s">
        <v>590</v>
      </c>
      <c r="AN225" s="129"/>
      <c r="AO225" s="130" t="s">
        <v>595</v>
      </c>
      <c r="AP225" s="180">
        <v>185</v>
      </c>
      <c r="AQ225" s="130" t="s">
        <v>589</v>
      </c>
      <c r="AR225" s="181"/>
      <c r="AS225" s="128" t="s">
        <v>590</v>
      </c>
      <c r="AT225" s="175"/>
      <c r="AU225" s="130" t="s">
        <v>595</v>
      </c>
      <c r="AV225" s="180"/>
      <c r="AW225" s="130" t="s">
        <v>589</v>
      </c>
      <c r="AX225" s="181"/>
      <c r="AY225" s="128" t="s">
        <v>590</v>
      </c>
      <c r="AZ225" s="175"/>
      <c r="BA225" s="130" t="s">
        <v>595</v>
      </c>
      <c r="BB225" s="180"/>
      <c r="BC225" s="130" t="s">
        <v>595</v>
      </c>
      <c r="BD225" s="181"/>
      <c r="BE225" s="131"/>
      <c r="BF225" s="1" t="s">
        <v>503</v>
      </c>
      <c r="BG225" s="4"/>
      <c r="BH225" s="4"/>
      <c r="BI225" s="114"/>
      <c r="BJ225" s="71"/>
      <c r="BK225" s="31"/>
      <c r="BL225" s="31"/>
      <c r="BM225" s="31"/>
      <c r="BN225" s="115" t="s">
        <v>402</v>
      </c>
      <c r="BO225" s="115" t="s">
        <v>402</v>
      </c>
      <c r="BP225" s="115" t="s">
        <v>402</v>
      </c>
      <c r="BQ225" s="63"/>
      <c r="BR225" s="63"/>
      <c r="BS225" s="63"/>
    </row>
    <row r="226" spans="1:245" ht="27">
      <c r="A226" s="204">
        <v>184</v>
      </c>
      <c r="B226" s="204">
        <f t="shared" ref="B226:B233" si="150">B225+1</f>
        <v>188</v>
      </c>
      <c r="C226" s="107" t="s">
        <v>694</v>
      </c>
      <c r="D226" s="108" t="s">
        <v>177</v>
      </c>
      <c r="E226" s="108" t="s">
        <v>66</v>
      </c>
      <c r="F226" s="2">
        <v>305666000</v>
      </c>
      <c r="G226" s="2">
        <v>0</v>
      </c>
      <c r="H226" s="2">
        <f>F226+G226</f>
        <v>305666000</v>
      </c>
      <c r="I226" s="3">
        <f>ROUND(H226/1000000,1)</f>
        <v>305.7</v>
      </c>
      <c r="J226" s="3">
        <v>181332000</v>
      </c>
      <c r="K226" s="3">
        <v>0</v>
      </c>
      <c r="L226" s="3">
        <v>0</v>
      </c>
      <c r="M226" s="3">
        <v>0</v>
      </c>
      <c r="N226" s="3">
        <v>0</v>
      </c>
      <c r="O226" s="119">
        <f t="shared" si="143"/>
        <v>486998000</v>
      </c>
      <c r="P226" s="76"/>
      <c r="Q226" s="142">
        <f>O226-P226</f>
        <v>486998000</v>
      </c>
      <c r="R226" s="142">
        <f t="shared" si="146"/>
        <v>487</v>
      </c>
      <c r="S226" s="77">
        <f t="shared" si="146"/>
        <v>0</v>
      </c>
      <c r="T226" s="109"/>
      <c r="U226" s="109"/>
      <c r="V226" s="109"/>
      <c r="W226" s="3">
        <v>427000</v>
      </c>
      <c r="X226" s="3"/>
      <c r="Y226" s="77">
        <f>X226-W226</f>
        <v>-427000</v>
      </c>
      <c r="Z226" s="3">
        <f t="shared" si="148"/>
        <v>0.4</v>
      </c>
      <c r="AA226" s="77">
        <f t="shared" si="148"/>
        <v>0</v>
      </c>
      <c r="AB226" s="119">
        <f>AA226-Z226</f>
        <v>-0.4</v>
      </c>
      <c r="AC226" s="76"/>
      <c r="AD226" s="3">
        <f>ROUND(AC226/1000000,1)</f>
        <v>0</v>
      </c>
      <c r="AE226" s="109"/>
      <c r="AF226" s="109"/>
      <c r="AG226" s="107"/>
      <c r="AH226" s="107" t="s">
        <v>180</v>
      </c>
      <c r="AI226" s="107" t="s">
        <v>630</v>
      </c>
      <c r="AJ226" s="1" t="s">
        <v>36</v>
      </c>
      <c r="AK226" s="113" t="s">
        <v>1394</v>
      </c>
      <c r="AL226" s="106">
        <v>184</v>
      </c>
      <c r="AM226" s="132" t="s">
        <v>590</v>
      </c>
      <c r="AN226" s="129"/>
      <c r="AO226" s="130" t="s">
        <v>595</v>
      </c>
      <c r="AP226" s="180">
        <v>184</v>
      </c>
      <c r="AQ226" s="130" t="s">
        <v>589</v>
      </c>
      <c r="AR226" s="181"/>
      <c r="AS226" s="128" t="s">
        <v>590</v>
      </c>
      <c r="AT226" s="175"/>
      <c r="AU226" s="130" t="s">
        <v>595</v>
      </c>
      <c r="AV226" s="180"/>
      <c r="AW226" s="130" t="s">
        <v>589</v>
      </c>
      <c r="AX226" s="181"/>
      <c r="AY226" s="128" t="s">
        <v>590</v>
      </c>
      <c r="AZ226" s="175"/>
      <c r="BA226" s="130" t="s">
        <v>595</v>
      </c>
      <c r="BB226" s="180"/>
      <c r="BC226" s="130" t="s">
        <v>595</v>
      </c>
      <c r="BD226" s="181"/>
      <c r="BE226" s="131"/>
      <c r="BF226" s="1" t="s">
        <v>84</v>
      </c>
      <c r="BG226" s="4"/>
      <c r="BH226" s="4"/>
      <c r="BI226" s="114"/>
      <c r="BJ226" s="71"/>
      <c r="BK226" s="31"/>
      <c r="BL226" s="31"/>
      <c r="BM226" s="31"/>
      <c r="BN226" s="115" t="s">
        <v>402</v>
      </c>
      <c r="BO226" s="115" t="s">
        <v>402</v>
      </c>
      <c r="BP226" s="115" t="s">
        <v>402</v>
      </c>
      <c r="BQ226" s="63"/>
      <c r="BR226" s="60"/>
      <c r="BS226" s="60"/>
      <c r="BT226" s="60"/>
      <c r="BU226" s="60"/>
      <c r="BV226" s="60"/>
      <c r="BW226" s="60"/>
      <c r="BX226" s="60"/>
      <c r="BY226" s="60"/>
      <c r="BZ226" s="60"/>
      <c r="CA226" s="60"/>
      <c r="CB226" s="60"/>
      <c r="CC226" s="60"/>
      <c r="CD226" s="60"/>
      <c r="CE226" s="60"/>
      <c r="CF226" s="60"/>
      <c r="CG226" s="60"/>
      <c r="CH226" s="60"/>
      <c r="CI226" s="60"/>
      <c r="CJ226" s="60"/>
      <c r="CK226" s="60"/>
      <c r="CL226" s="60"/>
      <c r="CM226" s="60"/>
      <c r="CN226" s="60"/>
      <c r="CO226" s="60"/>
      <c r="CP226" s="60"/>
      <c r="CQ226" s="60"/>
      <c r="CR226" s="60"/>
      <c r="CS226" s="60"/>
      <c r="CT226" s="60"/>
      <c r="CU226" s="60"/>
      <c r="CV226" s="60"/>
      <c r="CW226" s="60"/>
      <c r="CX226" s="60"/>
      <c r="CY226" s="60"/>
      <c r="CZ226" s="60"/>
      <c r="DA226" s="60"/>
      <c r="DB226" s="60"/>
      <c r="DC226" s="60"/>
      <c r="DD226" s="60"/>
      <c r="DE226" s="60"/>
      <c r="DF226" s="60"/>
      <c r="DG226" s="60"/>
      <c r="DH226" s="60"/>
      <c r="DI226" s="60"/>
      <c r="DJ226" s="60"/>
      <c r="DK226" s="60"/>
      <c r="DL226" s="60"/>
      <c r="DM226" s="60"/>
      <c r="DN226" s="60"/>
      <c r="DO226" s="60"/>
      <c r="DP226" s="60"/>
      <c r="DQ226" s="60"/>
      <c r="DR226" s="60"/>
      <c r="DS226" s="60"/>
      <c r="DT226" s="60"/>
      <c r="DU226" s="60"/>
      <c r="DV226" s="60"/>
      <c r="DW226" s="60"/>
      <c r="DX226" s="60"/>
      <c r="DY226" s="60"/>
      <c r="DZ226" s="60"/>
      <c r="EA226" s="60"/>
      <c r="EB226" s="60"/>
      <c r="EC226" s="60"/>
      <c r="ED226" s="60"/>
      <c r="EE226" s="60"/>
      <c r="EF226" s="60"/>
      <c r="EG226" s="60"/>
      <c r="EH226" s="60"/>
      <c r="EI226" s="60"/>
      <c r="EJ226" s="60"/>
      <c r="EK226" s="60"/>
      <c r="EL226" s="60"/>
      <c r="EM226" s="60"/>
      <c r="EN226" s="60"/>
      <c r="EO226" s="60"/>
      <c r="EP226" s="60"/>
      <c r="EQ226" s="60"/>
      <c r="ER226" s="60"/>
      <c r="ES226" s="60"/>
      <c r="ET226" s="60"/>
      <c r="EU226" s="60"/>
      <c r="EV226" s="60"/>
      <c r="EW226" s="60"/>
      <c r="EX226" s="60"/>
      <c r="EY226" s="60"/>
      <c r="EZ226" s="60"/>
      <c r="FA226" s="60"/>
      <c r="FB226" s="60"/>
      <c r="FC226" s="60"/>
      <c r="FD226" s="60"/>
      <c r="FE226" s="60"/>
      <c r="FF226" s="60"/>
      <c r="FG226" s="60"/>
      <c r="FH226" s="60"/>
      <c r="FI226" s="60"/>
      <c r="FJ226" s="60"/>
      <c r="FK226" s="60"/>
      <c r="FL226" s="60"/>
      <c r="FM226" s="60"/>
      <c r="FN226" s="60"/>
      <c r="FO226" s="60"/>
      <c r="FP226" s="60"/>
      <c r="FQ226" s="60"/>
      <c r="FR226" s="60"/>
      <c r="FS226" s="60"/>
      <c r="FT226" s="60"/>
      <c r="FU226" s="60"/>
      <c r="FV226" s="60"/>
      <c r="FW226" s="60"/>
      <c r="FX226" s="60"/>
      <c r="FY226" s="60"/>
      <c r="FZ226" s="60"/>
      <c r="GA226" s="60"/>
      <c r="GB226" s="60"/>
      <c r="GC226" s="60"/>
      <c r="GD226" s="60"/>
      <c r="GE226" s="60"/>
      <c r="GF226" s="60"/>
      <c r="GG226" s="60"/>
      <c r="GH226" s="60"/>
      <c r="GI226" s="60"/>
      <c r="GJ226" s="60"/>
      <c r="GK226" s="60"/>
      <c r="GL226" s="60"/>
      <c r="GM226" s="60"/>
      <c r="GN226" s="60"/>
      <c r="GO226" s="60"/>
      <c r="GP226" s="60"/>
      <c r="GQ226" s="60"/>
      <c r="GR226" s="60"/>
      <c r="GS226" s="60"/>
      <c r="GT226" s="60"/>
      <c r="GU226" s="60"/>
      <c r="GV226" s="60"/>
      <c r="GW226" s="60"/>
      <c r="GX226" s="60"/>
      <c r="GY226" s="60"/>
      <c r="GZ226" s="60"/>
      <c r="HA226" s="60"/>
      <c r="HB226" s="60"/>
      <c r="HC226" s="60"/>
      <c r="HD226" s="60"/>
      <c r="HE226" s="60"/>
      <c r="HF226" s="60"/>
      <c r="HG226" s="60"/>
      <c r="HH226" s="60"/>
      <c r="HI226" s="60"/>
      <c r="HJ226" s="60"/>
      <c r="HK226" s="60"/>
      <c r="HL226" s="60"/>
      <c r="HM226" s="60"/>
      <c r="HN226" s="60"/>
      <c r="HO226" s="60"/>
      <c r="HP226" s="60"/>
      <c r="HQ226" s="60"/>
      <c r="HR226" s="60"/>
      <c r="HS226" s="60"/>
      <c r="HT226" s="60"/>
      <c r="HU226" s="60"/>
      <c r="HV226" s="60"/>
      <c r="HW226" s="60"/>
      <c r="HX226" s="60"/>
      <c r="HY226" s="60"/>
      <c r="HZ226" s="60"/>
      <c r="IA226" s="60"/>
      <c r="IB226" s="60"/>
      <c r="IC226" s="60"/>
      <c r="ID226" s="60"/>
      <c r="IE226" s="60"/>
      <c r="IF226" s="60"/>
      <c r="IG226" s="60"/>
      <c r="IH226" s="60"/>
      <c r="II226" s="60"/>
      <c r="IJ226" s="60"/>
      <c r="IK226" s="60"/>
    </row>
    <row r="227" spans="1:245" ht="27" hidden="1">
      <c r="A227" s="204">
        <v>189</v>
      </c>
      <c r="B227" s="204">
        <f t="shared" si="150"/>
        <v>189</v>
      </c>
      <c r="C227" s="107" t="s">
        <v>736</v>
      </c>
      <c r="D227" s="108" t="s">
        <v>177</v>
      </c>
      <c r="E227" s="108" t="s">
        <v>66</v>
      </c>
      <c r="F227" s="2">
        <v>6942000</v>
      </c>
      <c r="G227" s="2">
        <v>0</v>
      </c>
      <c r="H227" s="2">
        <f>F227+G227</f>
        <v>6942000</v>
      </c>
      <c r="I227" s="3">
        <f>ROUND(H227/1000000,1)</f>
        <v>6.9</v>
      </c>
      <c r="J227" s="3"/>
      <c r="K227" s="3"/>
      <c r="L227" s="3"/>
      <c r="M227" s="3"/>
      <c r="N227" s="3"/>
      <c r="O227" s="119">
        <f t="shared" si="143"/>
        <v>6942000</v>
      </c>
      <c r="P227" s="3"/>
      <c r="Q227" s="142">
        <f>O227-P227</f>
        <v>6942000</v>
      </c>
      <c r="R227" s="142">
        <f t="shared" si="146"/>
        <v>6.9</v>
      </c>
      <c r="S227" s="77">
        <f t="shared" si="146"/>
        <v>0</v>
      </c>
      <c r="T227" s="109"/>
      <c r="U227" s="109"/>
      <c r="V227" s="109"/>
      <c r="W227" s="3">
        <v>6787000</v>
      </c>
      <c r="X227" s="3"/>
      <c r="Y227" s="77">
        <f>X227-W227</f>
        <v>-6787000</v>
      </c>
      <c r="Z227" s="3">
        <f t="shared" si="148"/>
        <v>6.8</v>
      </c>
      <c r="AA227" s="77">
        <f t="shared" si="148"/>
        <v>0</v>
      </c>
      <c r="AB227" s="119">
        <f>AA227-Z227</f>
        <v>-6.8</v>
      </c>
      <c r="AC227" s="76"/>
      <c r="AD227" s="3">
        <f>ROUND(AC227/1000000,1)</f>
        <v>0</v>
      </c>
      <c r="AE227" s="109"/>
      <c r="AF227" s="109"/>
      <c r="AG227" s="107"/>
      <c r="AH227" s="107" t="s">
        <v>152</v>
      </c>
      <c r="AI227" s="107" t="s">
        <v>650</v>
      </c>
      <c r="AJ227" s="1" t="s">
        <v>36</v>
      </c>
      <c r="AK227" s="113" t="s">
        <v>1394</v>
      </c>
      <c r="AL227" s="106">
        <v>189</v>
      </c>
      <c r="AM227" s="132" t="s">
        <v>590</v>
      </c>
      <c r="AN227" s="129"/>
      <c r="AO227" s="130" t="s">
        <v>595</v>
      </c>
      <c r="AP227" s="180">
        <v>189</v>
      </c>
      <c r="AQ227" s="130" t="s">
        <v>589</v>
      </c>
      <c r="AR227" s="181"/>
      <c r="AS227" s="128" t="s">
        <v>590</v>
      </c>
      <c r="AT227" s="175"/>
      <c r="AU227" s="130" t="s">
        <v>595</v>
      </c>
      <c r="AV227" s="180"/>
      <c r="AW227" s="130" t="s">
        <v>589</v>
      </c>
      <c r="AX227" s="181"/>
      <c r="AY227" s="128" t="s">
        <v>590</v>
      </c>
      <c r="AZ227" s="175"/>
      <c r="BA227" s="130" t="s">
        <v>595</v>
      </c>
      <c r="BB227" s="180"/>
      <c r="BC227" s="130" t="s">
        <v>595</v>
      </c>
      <c r="BD227" s="181"/>
      <c r="BE227" s="131"/>
      <c r="BF227" s="1" t="s">
        <v>1326</v>
      </c>
      <c r="BG227" s="4"/>
      <c r="BH227" s="4"/>
      <c r="BI227" s="114"/>
      <c r="BJ227" s="71"/>
      <c r="BK227" s="31"/>
      <c r="BL227" s="31"/>
      <c r="BM227" s="31"/>
      <c r="BN227" s="115" t="s">
        <v>402</v>
      </c>
      <c r="BO227" s="115" t="s">
        <v>402</v>
      </c>
      <c r="BP227" s="115" t="s">
        <v>402</v>
      </c>
      <c r="BQ227" s="63"/>
      <c r="BR227" s="60"/>
      <c r="BS227" s="60"/>
      <c r="BT227" s="60"/>
      <c r="BU227" s="60"/>
      <c r="BV227" s="60"/>
      <c r="BW227" s="60"/>
      <c r="BX227" s="60"/>
      <c r="BY227" s="60"/>
      <c r="BZ227" s="60"/>
      <c r="CA227" s="60"/>
      <c r="CB227" s="60"/>
      <c r="CC227" s="60"/>
      <c r="CD227" s="60"/>
      <c r="CE227" s="60"/>
      <c r="CF227" s="60"/>
      <c r="CG227" s="60"/>
      <c r="CH227" s="60"/>
      <c r="CI227" s="60"/>
      <c r="CJ227" s="60"/>
      <c r="CK227" s="60"/>
      <c r="CL227" s="60"/>
      <c r="CM227" s="60"/>
      <c r="CN227" s="60"/>
      <c r="CO227" s="60"/>
      <c r="CP227" s="60"/>
      <c r="CQ227" s="60"/>
      <c r="CR227" s="60"/>
      <c r="CS227" s="60"/>
      <c r="CT227" s="60"/>
      <c r="CU227" s="60"/>
      <c r="CV227" s="60"/>
      <c r="CW227" s="60"/>
      <c r="CX227" s="60"/>
      <c r="CY227" s="60"/>
      <c r="CZ227" s="60"/>
      <c r="DA227" s="60"/>
      <c r="DB227" s="60"/>
      <c r="DC227" s="60"/>
      <c r="DD227" s="60"/>
      <c r="DE227" s="60"/>
      <c r="DF227" s="60"/>
      <c r="DG227" s="60"/>
      <c r="DH227" s="60"/>
      <c r="DI227" s="60"/>
      <c r="DJ227" s="60"/>
      <c r="DK227" s="60"/>
      <c r="DL227" s="60"/>
      <c r="DM227" s="60"/>
      <c r="DN227" s="60"/>
      <c r="DO227" s="60"/>
      <c r="DP227" s="60"/>
      <c r="DQ227" s="60"/>
      <c r="DR227" s="60"/>
      <c r="DS227" s="60"/>
      <c r="DT227" s="60"/>
      <c r="DU227" s="60"/>
      <c r="DV227" s="60"/>
      <c r="DW227" s="60"/>
      <c r="DX227" s="60"/>
      <c r="DY227" s="60"/>
      <c r="DZ227" s="60"/>
      <c r="EA227" s="60"/>
      <c r="EB227" s="60"/>
      <c r="EC227" s="60"/>
      <c r="ED227" s="60"/>
      <c r="EE227" s="60"/>
      <c r="EF227" s="60"/>
      <c r="EG227" s="60"/>
      <c r="EH227" s="60"/>
      <c r="EI227" s="60"/>
      <c r="EJ227" s="60"/>
      <c r="EK227" s="60"/>
      <c r="EL227" s="60"/>
      <c r="EM227" s="60"/>
      <c r="EN227" s="60"/>
      <c r="EO227" s="60"/>
      <c r="EP227" s="60"/>
      <c r="EQ227" s="60"/>
      <c r="ER227" s="60"/>
      <c r="ES227" s="60"/>
      <c r="ET227" s="60"/>
      <c r="EU227" s="60"/>
      <c r="EV227" s="60"/>
      <c r="EW227" s="60"/>
      <c r="EX227" s="60"/>
      <c r="EY227" s="60"/>
      <c r="EZ227" s="60"/>
      <c r="FA227" s="60"/>
      <c r="FB227" s="60"/>
      <c r="FC227" s="60"/>
      <c r="FD227" s="60"/>
      <c r="FE227" s="60"/>
      <c r="FF227" s="60"/>
      <c r="FG227" s="60"/>
      <c r="FH227" s="60"/>
      <c r="FI227" s="60"/>
      <c r="FJ227" s="60"/>
      <c r="FK227" s="60"/>
      <c r="FL227" s="60"/>
      <c r="FM227" s="60"/>
      <c r="FN227" s="60"/>
      <c r="FO227" s="60"/>
      <c r="FP227" s="60"/>
      <c r="FQ227" s="60"/>
      <c r="FR227" s="60"/>
      <c r="FS227" s="60"/>
      <c r="FT227" s="60"/>
      <c r="FU227" s="60"/>
      <c r="FV227" s="60"/>
      <c r="FW227" s="60"/>
      <c r="FX227" s="60"/>
      <c r="FY227" s="60"/>
      <c r="FZ227" s="60"/>
      <c r="GA227" s="60"/>
      <c r="GB227" s="60"/>
      <c r="GC227" s="60"/>
      <c r="GD227" s="60"/>
      <c r="GE227" s="60"/>
      <c r="GF227" s="60"/>
      <c r="GG227" s="60"/>
      <c r="GH227" s="60"/>
      <c r="GI227" s="60"/>
      <c r="GJ227" s="60"/>
      <c r="GK227" s="60"/>
      <c r="GL227" s="60"/>
      <c r="GM227" s="60"/>
      <c r="GN227" s="60"/>
      <c r="GO227" s="60"/>
      <c r="GP227" s="60"/>
      <c r="GQ227" s="60"/>
      <c r="GR227" s="60"/>
      <c r="GS227" s="60"/>
      <c r="GT227" s="60"/>
      <c r="GU227" s="60"/>
      <c r="GV227" s="60"/>
      <c r="GW227" s="60"/>
      <c r="GX227" s="60"/>
      <c r="GY227" s="60"/>
      <c r="GZ227" s="60"/>
      <c r="HA227" s="60"/>
      <c r="HB227" s="60"/>
      <c r="HC227" s="60"/>
      <c r="HD227" s="60"/>
      <c r="HE227" s="60"/>
      <c r="HF227" s="60"/>
      <c r="HG227" s="60"/>
      <c r="HH227" s="60"/>
      <c r="HI227" s="60"/>
      <c r="HJ227" s="60"/>
      <c r="HK227" s="60"/>
      <c r="HL227" s="60"/>
      <c r="HM227" s="60"/>
      <c r="HN227" s="60"/>
      <c r="HO227" s="60"/>
      <c r="HP227" s="60"/>
      <c r="HQ227" s="60"/>
      <c r="HR227" s="60"/>
      <c r="HS227" s="60"/>
      <c r="HT227" s="60"/>
      <c r="HU227" s="60"/>
      <c r="HV227" s="60"/>
      <c r="HW227" s="60"/>
      <c r="HX227" s="60"/>
      <c r="HY227" s="60"/>
      <c r="HZ227" s="60"/>
      <c r="IA227" s="60"/>
      <c r="IB227" s="60"/>
      <c r="IC227" s="60"/>
      <c r="ID227" s="60"/>
      <c r="IE227" s="60"/>
      <c r="IF227" s="60"/>
      <c r="IG227" s="60"/>
      <c r="IH227" s="60"/>
      <c r="II227" s="60"/>
      <c r="IJ227" s="60"/>
      <c r="IK227" s="60"/>
    </row>
    <row r="228" spans="1:245" ht="27" hidden="1">
      <c r="A228" s="204">
        <v>186</v>
      </c>
      <c r="B228" s="204">
        <f t="shared" si="150"/>
        <v>190</v>
      </c>
      <c r="C228" s="107" t="s">
        <v>178</v>
      </c>
      <c r="D228" s="108" t="s">
        <v>72</v>
      </c>
      <c r="E228" s="108" t="s">
        <v>66</v>
      </c>
      <c r="F228" s="2">
        <v>74244000</v>
      </c>
      <c r="G228" s="2">
        <v>0</v>
      </c>
      <c r="H228" s="2">
        <f>F228+G228</f>
        <v>74244000</v>
      </c>
      <c r="I228" s="3">
        <f>ROUND(H228/1000000,1)</f>
        <v>74.2</v>
      </c>
      <c r="J228" s="3"/>
      <c r="K228" s="3"/>
      <c r="L228" s="3"/>
      <c r="M228" s="3"/>
      <c r="N228" s="3"/>
      <c r="O228" s="119">
        <f t="shared" si="143"/>
        <v>74244000</v>
      </c>
      <c r="P228" s="3"/>
      <c r="Q228" s="142">
        <f>O228-P228</f>
        <v>74244000</v>
      </c>
      <c r="R228" s="142">
        <f t="shared" si="146"/>
        <v>74.2</v>
      </c>
      <c r="S228" s="77">
        <f t="shared" si="146"/>
        <v>0</v>
      </c>
      <c r="T228" s="109"/>
      <c r="U228" s="109"/>
      <c r="V228" s="109"/>
      <c r="W228" s="3">
        <v>71481000</v>
      </c>
      <c r="X228" s="3"/>
      <c r="Y228" s="77">
        <f>X228-W228</f>
        <v>-71481000</v>
      </c>
      <c r="Z228" s="3">
        <f t="shared" si="148"/>
        <v>71.5</v>
      </c>
      <c r="AA228" s="77">
        <f t="shared" si="148"/>
        <v>0</v>
      </c>
      <c r="AB228" s="119">
        <f>AA228-Z228</f>
        <v>-71.5</v>
      </c>
      <c r="AC228" s="76"/>
      <c r="AD228" s="3">
        <f>ROUND(AC228/1000000,1)</f>
        <v>0</v>
      </c>
      <c r="AE228" s="109"/>
      <c r="AF228" s="109"/>
      <c r="AG228" s="107"/>
      <c r="AH228" s="107" t="s">
        <v>172</v>
      </c>
      <c r="AI228" s="107" t="s">
        <v>618</v>
      </c>
      <c r="AJ228" s="1" t="s">
        <v>36</v>
      </c>
      <c r="AK228" s="113" t="s">
        <v>1394</v>
      </c>
      <c r="AL228" s="106">
        <v>186</v>
      </c>
      <c r="AM228" s="132" t="s">
        <v>590</v>
      </c>
      <c r="AN228" s="129"/>
      <c r="AO228" s="130" t="s">
        <v>595</v>
      </c>
      <c r="AP228" s="180">
        <v>186</v>
      </c>
      <c r="AQ228" s="130" t="s">
        <v>589</v>
      </c>
      <c r="AR228" s="181"/>
      <c r="AS228" s="128" t="s">
        <v>590</v>
      </c>
      <c r="AT228" s="175"/>
      <c r="AU228" s="130" t="s">
        <v>595</v>
      </c>
      <c r="AV228" s="180"/>
      <c r="AW228" s="130" t="s">
        <v>589</v>
      </c>
      <c r="AX228" s="181"/>
      <c r="AY228" s="128" t="s">
        <v>590</v>
      </c>
      <c r="AZ228" s="175"/>
      <c r="BA228" s="130" t="s">
        <v>595</v>
      </c>
      <c r="BB228" s="180"/>
      <c r="BC228" s="130" t="s">
        <v>595</v>
      </c>
      <c r="BD228" s="181"/>
      <c r="BE228" s="131"/>
      <c r="BF228" s="1" t="s">
        <v>503</v>
      </c>
      <c r="BG228" s="4" t="s">
        <v>18</v>
      </c>
      <c r="BH228" s="4"/>
      <c r="BI228" s="114"/>
      <c r="BJ228" s="71"/>
      <c r="BK228" s="31"/>
      <c r="BL228" s="31"/>
      <c r="BM228" s="31"/>
      <c r="BN228" s="115" t="s">
        <v>402</v>
      </c>
      <c r="BO228" s="115" t="s">
        <v>402</v>
      </c>
      <c r="BP228" s="115" t="s">
        <v>402</v>
      </c>
      <c r="BQ228" s="63"/>
      <c r="BR228" s="63"/>
      <c r="BS228" s="63"/>
    </row>
    <row r="229" spans="1:245" ht="27">
      <c r="A229" s="204">
        <v>187</v>
      </c>
      <c r="B229" s="204">
        <f t="shared" si="150"/>
        <v>191</v>
      </c>
      <c r="C229" s="107" t="s">
        <v>733</v>
      </c>
      <c r="D229" s="108" t="s">
        <v>72</v>
      </c>
      <c r="E229" s="108" t="s">
        <v>66</v>
      </c>
      <c r="F229" s="2">
        <v>571570000</v>
      </c>
      <c r="G229" s="2">
        <v>0</v>
      </c>
      <c r="H229" s="2">
        <f>F229+G229</f>
        <v>571570000</v>
      </c>
      <c r="I229" s="3">
        <f>ROUND(H229/1000000,1)</f>
        <v>571.6</v>
      </c>
      <c r="J229" s="3"/>
      <c r="K229" s="3"/>
      <c r="L229" s="3"/>
      <c r="M229" s="3"/>
      <c r="N229" s="3"/>
      <c r="O229" s="119">
        <f t="shared" si="143"/>
        <v>571570000</v>
      </c>
      <c r="P229" s="3"/>
      <c r="Q229" s="142">
        <f>O229-P229</f>
        <v>571570000</v>
      </c>
      <c r="R229" s="142">
        <f t="shared" si="146"/>
        <v>571.6</v>
      </c>
      <c r="S229" s="77">
        <f t="shared" si="146"/>
        <v>0</v>
      </c>
      <c r="T229" s="109"/>
      <c r="U229" s="109"/>
      <c r="V229" s="109"/>
      <c r="W229" s="3">
        <v>555288000</v>
      </c>
      <c r="X229" s="3"/>
      <c r="Y229" s="77">
        <f>X229-W229</f>
        <v>-555288000</v>
      </c>
      <c r="Z229" s="3">
        <f t="shared" si="148"/>
        <v>555.29999999999995</v>
      </c>
      <c r="AA229" s="77">
        <f t="shared" si="148"/>
        <v>0</v>
      </c>
      <c r="AB229" s="119">
        <f>AA229-Z229</f>
        <v>-555.29999999999995</v>
      </c>
      <c r="AC229" s="76"/>
      <c r="AD229" s="3">
        <f>ROUND(AC229/1000000,1)</f>
        <v>0</v>
      </c>
      <c r="AE229" s="109"/>
      <c r="AF229" s="109"/>
      <c r="AG229" s="107"/>
      <c r="AH229" s="107" t="s">
        <v>172</v>
      </c>
      <c r="AI229" s="107" t="s">
        <v>618</v>
      </c>
      <c r="AJ229" s="1" t="s">
        <v>36</v>
      </c>
      <c r="AK229" s="113" t="s">
        <v>1394</v>
      </c>
      <c r="AL229" s="106">
        <v>187</v>
      </c>
      <c r="AM229" s="132" t="s">
        <v>590</v>
      </c>
      <c r="AN229" s="129"/>
      <c r="AO229" s="130" t="s">
        <v>595</v>
      </c>
      <c r="AP229" s="180">
        <v>187</v>
      </c>
      <c r="AQ229" s="130" t="s">
        <v>589</v>
      </c>
      <c r="AR229" s="181"/>
      <c r="AS229" s="128" t="s">
        <v>590</v>
      </c>
      <c r="AT229" s="175"/>
      <c r="AU229" s="130" t="s">
        <v>595</v>
      </c>
      <c r="AV229" s="180"/>
      <c r="AW229" s="130" t="s">
        <v>589</v>
      </c>
      <c r="AX229" s="181"/>
      <c r="AY229" s="128" t="s">
        <v>590</v>
      </c>
      <c r="AZ229" s="175"/>
      <c r="BA229" s="130" t="s">
        <v>595</v>
      </c>
      <c r="BB229" s="180"/>
      <c r="BC229" s="130" t="s">
        <v>595</v>
      </c>
      <c r="BD229" s="181"/>
      <c r="BE229" s="131"/>
      <c r="BF229" s="1" t="s">
        <v>503</v>
      </c>
      <c r="BG229" s="4"/>
      <c r="BH229" s="4" t="s">
        <v>18</v>
      </c>
      <c r="BI229" s="114"/>
      <c r="BJ229" s="71"/>
      <c r="BK229" s="31"/>
      <c r="BL229" s="31"/>
      <c r="BM229" s="31"/>
      <c r="BN229" s="115" t="s">
        <v>402</v>
      </c>
      <c r="BO229" s="115" t="s">
        <v>402</v>
      </c>
      <c r="BP229" s="115" t="s">
        <v>402</v>
      </c>
      <c r="BQ229" s="63"/>
      <c r="BR229" s="63"/>
      <c r="BS229" s="63"/>
    </row>
    <row r="230" spans="1:245" ht="33.75" hidden="1">
      <c r="A230" s="204">
        <v>190</v>
      </c>
      <c r="B230" s="204">
        <f t="shared" si="150"/>
        <v>192</v>
      </c>
      <c r="C230" s="107" t="s">
        <v>700</v>
      </c>
      <c r="D230" s="108" t="s">
        <v>72</v>
      </c>
      <c r="E230" s="108" t="s">
        <v>66</v>
      </c>
      <c r="F230" s="2">
        <v>27282000</v>
      </c>
      <c r="G230" s="2">
        <v>0</v>
      </c>
      <c r="H230" s="2">
        <f t="shared" si="144"/>
        <v>27282000</v>
      </c>
      <c r="I230" s="3">
        <f t="shared" si="145"/>
        <v>27.3</v>
      </c>
      <c r="J230" s="3"/>
      <c r="K230" s="3"/>
      <c r="L230" s="3"/>
      <c r="M230" s="3"/>
      <c r="N230" s="3"/>
      <c r="O230" s="119">
        <f t="shared" si="143"/>
        <v>27282000</v>
      </c>
      <c r="P230" s="3"/>
      <c r="Q230" s="142">
        <f t="shared" si="113"/>
        <v>27282000</v>
      </c>
      <c r="R230" s="142">
        <f t="shared" si="146"/>
        <v>27.3</v>
      </c>
      <c r="S230" s="77">
        <f t="shared" si="146"/>
        <v>0</v>
      </c>
      <c r="T230" s="109"/>
      <c r="U230" s="109"/>
      <c r="V230" s="109"/>
      <c r="W230" s="3">
        <v>26928000</v>
      </c>
      <c r="X230" s="3"/>
      <c r="Y230" s="77">
        <f t="shared" si="147"/>
        <v>-26928000</v>
      </c>
      <c r="Z230" s="3">
        <f t="shared" si="148"/>
        <v>26.9</v>
      </c>
      <c r="AA230" s="77">
        <f t="shared" si="148"/>
        <v>0</v>
      </c>
      <c r="AB230" s="119">
        <f t="shared" si="126"/>
        <v>-26.9</v>
      </c>
      <c r="AC230" s="76"/>
      <c r="AD230" s="3">
        <f t="shared" si="149"/>
        <v>0</v>
      </c>
      <c r="AE230" s="109"/>
      <c r="AF230" s="109"/>
      <c r="AG230" s="107"/>
      <c r="AH230" s="107" t="s">
        <v>181</v>
      </c>
      <c r="AI230" s="107" t="s">
        <v>619</v>
      </c>
      <c r="AJ230" s="1" t="s">
        <v>36</v>
      </c>
      <c r="AK230" s="113" t="s">
        <v>979</v>
      </c>
      <c r="AL230" s="106">
        <v>190</v>
      </c>
      <c r="AM230" s="132" t="s">
        <v>590</v>
      </c>
      <c r="AN230" s="129"/>
      <c r="AO230" s="130" t="s">
        <v>595</v>
      </c>
      <c r="AP230" s="180">
        <v>190</v>
      </c>
      <c r="AQ230" s="130" t="s">
        <v>589</v>
      </c>
      <c r="AR230" s="181"/>
      <c r="AS230" s="128" t="s">
        <v>590</v>
      </c>
      <c r="AT230" s="175"/>
      <c r="AU230" s="130" t="s">
        <v>595</v>
      </c>
      <c r="AV230" s="180"/>
      <c r="AW230" s="130" t="s">
        <v>589</v>
      </c>
      <c r="AX230" s="181"/>
      <c r="AY230" s="128" t="s">
        <v>590</v>
      </c>
      <c r="AZ230" s="175"/>
      <c r="BA230" s="130" t="s">
        <v>595</v>
      </c>
      <c r="BB230" s="180"/>
      <c r="BC230" s="130" t="s">
        <v>595</v>
      </c>
      <c r="BD230" s="181"/>
      <c r="BE230" s="131"/>
      <c r="BF230" s="1" t="s">
        <v>503</v>
      </c>
      <c r="BG230" s="4"/>
      <c r="BH230" s="4"/>
      <c r="BI230" s="114"/>
      <c r="BJ230" s="71"/>
      <c r="BK230" s="31"/>
      <c r="BL230" s="31"/>
      <c r="BM230" s="31"/>
      <c r="BN230" s="115" t="s">
        <v>402</v>
      </c>
      <c r="BO230" s="115" t="s">
        <v>402</v>
      </c>
      <c r="BP230" s="115" t="s">
        <v>402</v>
      </c>
      <c r="BQ230" s="63"/>
      <c r="BR230" s="63"/>
      <c r="BS230" s="63"/>
    </row>
    <row r="231" spans="1:245" ht="33.75">
      <c r="A231" s="204">
        <v>191</v>
      </c>
      <c r="B231" s="204">
        <f t="shared" si="150"/>
        <v>193</v>
      </c>
      <c r="C231" s="107" t="s">
        <v>179</v>
      </c>
      <c r="D231" s="108" t="s">
        <v>72</v>
      </c>
      <c r="E231" s="108" t="s">
        <v>66</v>
      </c>
      <c r="F231" s="2">
        <v>118218000</v>
      </c>
      <c r="G231" s="2">
        <v>0</v>
      </c>
      <c r="H231" s="2">
        <f t="shared" si="144"/>
        <v>118218000</v>
      </c>
      <c r="I231" s="3">
        <f t="shared" si="145"/>
        <v>118.2</v>
      </c>
      <c r="J231" s="3"/>
      <c r="K231" s="3"/>
      <c r="L231" s="3"/>
      <c r="M231" s="3"/>
      <c r="N231" s="3"/>
      <c r="O231" s="119">
        <f t="shared" si="143"/>
        <v>118218000</v>
      </c>
      <c r="P231" s="3"/>
      <c r="Q231" s="142">
        <f t="shared" si="113"/>
        <v>118218000</v>
      </c>
      <c r="R231" s="142">
        <f t="shared" si="146"/>
        <v>118.2</v>
      </c>
      <c r="S231" s="77">
        <f t="shared" si="146"/>
        <v>0</v>
      </c>
      <c r="T231" s="109"/>
      <c r="U231" s="109"/>
      <c r="V231" s="109"/>
      <c r="W231" s="3">
        <v>144725000</v>
      </c>
      <c r="X231" s="3"/>
      <c r="Y231" s="77">
        <f t="shared" si="147"/>
        <v>-144725000</v>
      </c>
      <c r="Z231" s="3">
        <f t="shared" si="148"/>
        <v>144.69999999999999</v>
      </c>
      <c r="AA231" s="77">
        <f t="shared" si="148"/>
        <v>0</v>
      </c>
      <c r="AB231" s="119">
        <f t="shared" si="126"/>
        <v>-144.69999999999999</v>
      </c>
      <c r="AC231" s="76"/>
      <c r="AD231" s="3">
        <f t="shared" si="149"/>
        <v>0</v>
      </c>
      <c r="AE231" s="109"/>
      <c r="AF231" s="109"/>
      <c r="AG231" s="107"/>
      <c r="AH231" s="107" t="s">
        <v>181</v>
      </c>
      <c r="AI231" s="107" t="s">
        <v>619</v>
      </c>
      <c r="AJ231" s="1" t="s">
        <v>36</v>
      </c>
      <c r="AK231" s="113" t="s">
        <v>979</v>
      </c>
      <c r="AL231" s="106">
        <v>191</v>
      </c>
      <c r="AM231" s="132" t="s">
        <v>590</v>
      </c>
      <c r="AN231" s="129"/>
      <c r="AO231" s="130" t="s">
        <v>595</v>
      </c>
      <c r="AP231" s="180">
        <v>191</v>
      </c>
      <c r="AQ231" s="130" t="s">
        <v>589</v>
      </c>
      <c r="AR231" s="181"/>
      <c r="AS231" s="128" t="s">
        <v>590</v>
      </c>
      <c r="AT231" s="175"/>
      <c r="AU231" s="130" t="s">
        <v>595</v>
      </c>
      <c r="AV231" s="180"/>
      <c r="AW231" s="130" t="s">
        <v>589</v>
      </c>
      <c r="AX231" s="181"/>
      <c r="AY231" s="128" t="s">
        <v>590</v>
      </c>
      <c r="AZ231" s="175"/>
      <c r="BA231" s="130" t="s">
        <v>595</v>
      </c>
      <c r="BB231" s="180"/>
      <c r="BC231" s="130" t="s">
        <v>595</v>
      </c>
      <c r="BD231" s="181"/>
      <c r="BE231" s="131"/>
      <c r="BF231" s="1" t="s">
        <v>503</v>
      </c>
      <c r="BG231" s="4"/>
      <c r="BH231" s="4"/>
      <c r="BI231" s="114"/>
      <c r="BJ231" s="71"/>
      <c r="BK231" s="31"/>
      <c r="BL231" s="31"/>
      <c r="BM231" s="31"/>
      <c r="BN231" s="115" t="s">
        <v>402</v>
      </c>
      <c r="BO231" s="115" t="s">
        <v>402</v>
      </c>
      <c r="BP231" s="115" t="s">
        <v>402</v>
      </c>
      <c r="BQ231" s="63"/>
      <c r="BR231" s="63"/>
      <c r="BS231" s="63"/>
    </row>
    <row r="232" spans="1:245" ht="33.75" hidden="1">
      <c r="A232" s="204">
        <v>192</v>
      </c>
      <c r="B232" s="204">
        <f t="shared" si="150"/>
        <v>194</v>
      </c>
      <c r="C232" s="107" t="s">
        <v>464</v>
      </c>
      <c r="D232" s="108" t="s">
        <v>72</v>
      </c>
      <c r="E232" s="108" t="s">
        <v>66</v>
      </c>
      <c r="F232" s="2">
        <v>58522000</v>
      </c>
      <c r="G232" s="2">
        <v>0</v>
      </c>
      <c r="H232" s="2">
        <f t="shared" si="144"/>
        <v>58522000</v>
      </c>
      <c r="I232" s="3">
        <f t="shared" si="145"/>
        <v>58.5</v>
      </c>
      <c r="J232" s="3"/>
      <c r="K232" s="3"/>
      <c r="L232" s="3"/>
      <c r="M232" s="3"/>
      <c r="N232" s="3"/>
      <c r="O232" s="119">
        <f t="shared" si="143"/>
        <v>58522000</v>
      </c>
      <c r="P232" s="3"/>
      <c r="Q232" s="142">
        <f t="shared" si="113"/>
        <v>58522000</v>
      </c>
      <c r="R232" s="142">
        <f t="shared" si="146"/>
        <v>58.5</v>
      </c>
      <c r="S232" s="77">
        <f t="shared" si="146"/>
        <v>0</v>
      </c>
      <c r="T232" s="109"/>
      <c r="U232" s="109"/>
      <c r="V232" s="109"/>
      <c r="W232" s="3">
        <v>60095000</v>
      </c>
      <c r="X232" s="3"/>
      <c r="Y232" s="77">
        <f t="shared" si="147"/>
        <v>-60095000</v>
      </c>
      <c r="Z232" s="3">
        <f t="shared" si="148"/>
        <v>60.1</v>
      </c>
      <c r="AA232" s="77">
        <f t="shared" si="148"/>
        <v>0</v>
      </c>
      <c r="AB232" s="119">
        <f t="shared" si="126"/>
        <v>-60.1</v>
      </c>
      <c r="AC232" s="76"/>
      <c r="AD232" s="3">
        <f t="shared" si="149"/>
        <v>0</v>
      </c>
      <c r="AE232" s="109"/>
      <c r="AF232" s="109"/>
      <c r="AG232" s="107"/>
      <c r="AH232" s="107" t="s">
        <v>181</v>
      </c>
      <c r="AI232" s="107" t="s">
        <v>619</v>
      </c>
      <c r="AJ232" s="1" t="s">
        <v>36</v>
      </c>
      <c r="AK232" s="113" t="s">
        <v>979</v>
      </c>
      <c r="AL232" s="106">
        <v>192</v>
      </c>
      <c r="AM232" s="132" t="s">
        <v>590</v>
      </c>
      <c r="AN232" s="129"/>
      <c r="AO232" s="130" t="s">
        <v>595</v>
      </c>
      <c r="AP232" s="180">
        <v>192</v>
      </c>
      <c r="AQ232" s="130" t="s">
        <v>589</v>
      </c>
      <c r="AR232" s="181"/>
      <c r="AS232" s="128" t="s">
        <v>590</v>
      </c>
      <c r="AT232" s="175"/>
      <c r="AU232" s="130" t="s">
        <v>595</v>
      </c>
      <c r="AV232" s="180"/>
      <c r="AW232" s="130" t="s">
        <v>589</v>
      </c>
      <c r="AX232" s="181"/>
      <c r="AY232" s="128" t="s">
        <v>590</v>
      </c>
      <c r="AZ232" s="175"/>
      <c r="BA232" s="130" t="s">
        <v>595</v>
      </c>
      <c r="BB232" s="180"/>
      <c r="BC232" s="130" t="s">
        <v>595</v>
      </c>
      <c r="BD232" s="181"/>
      <c r="BE232" s="131"/>
      <c r="BF232" s="1" t="s">
        <v>503</v>
      </c>
      <c r="BG232" s="4"/>
      <c r="BH232" s="4"/>
      <c r="BI232" s="114"/>
      <c r="BJ232" s="71"/>
      <c r="BK232" s="31"/>
      <c r="BL232" s="31"/>
      <c r="BM232" s="31"/>
      <c r="BN232" s="115" t="s">
        <v>402</v>
      </c>
      <c r="BO232" s="115" t="s">
        <v>402</v>
      </c>
      <c r="BP232" s="115" t="s">
        <v>402</v>
      </c>
      <c r="BQ232" s="63"/>
      <c r="BR232" s="63"/>
      <c r="BS232" s="63"/>
    </row>
    <row r="233" spans="1:245" ht="33.75" hidden="1">
      <c r="A233" s="204">
        <v>193</v>
      </c>
      <c r="B233" s="204">
        <f t="shared" si="150"/>
        <v>195</v>
      </c>
      <c r="C233" s="107" t="s">
        <v>691</v>
      </c>
      <c r="D233" s="108" t="s">
        <v>72</v>
      </c>
      <c r="E233" s="108" t="s">
        <v>66</v>
      </c>
      <c r="F233" s="2">
        <v>49285000</v>
      </c>
      <c r="G233" s="2">
        <v>0</v>
      </c>
      <c r="H233" s="2">
        <f t="shared" si="144"/>
        <v>49285000</v>
      </c>
      <c r="I233" s="3">
        <f t="shared" si="145"/>
        <v>49.3</v>
      </c>
      <c r="J233" s="3"/>
      <c r="K233" s="3"/>
      <c r="L233" s="3"/>
      <c r="M233" s="3"/>
      <c r="N233" s="3"/>
      <c r="O233" s="119">
        <f t="shared" si="143"/>
        <v>49285000</v>
      </c>
      <c r="P233" s="3"/>
      <c r="Q233" s="142">
        <f t="shared" si="113"/>
        <v>49285000</v>
      </c>
      <c r="R233" s="142">
        <f t="shared" si="146"/>
        <v>49.3</v>
      </c>
      <c r="S233" s="77">
        <f t="shared" si="146"/>
        <v>0</v>
      </c>
      <c r="T233" s="109"/>
      <c r="U233" s="109"/>
      <c r="V233" s="109"/>
      <c r="W233" s="3">
        <v>48968000</v>
      </c>
      <c r="X233" s="3"/>
      <c r="Y233" s="77">
        <f t="shared" si="147"/>
        <v>-48968000</v>
      </c>
      <c r="Z233" s="3">
        <f t="shared" si="148"/>
        <v>49</v>
      </c>
      <c r="AA233" s="77">
        <f t="shared" si="148"/>
        <v>0</v>
      </c>
      <c r="AB233" s="119">
        <f t="shared" si="126"/>
        <v>-49</v>
      </c>
      <c r="AC233" s="76"/>
      <c r="AD233" s="3">
        <f t="shared" si="149"/>
        <v>0</v>
      </c>
      <c r="AE233" s="109"/>
      <c r="AF233" s="109"/>
      <c r="AG233" s="107"/>
      <c r="AH233" s="107" t="s">
        <v>181</v>
      </c>
      <c r="AI233" s="107" t="s">
        <v>619</v>
      </c>
      <c r="AJ233" s="1" t="s">
        <v>36</v>
      </c>
      <c r="AK233" s="113" t="s">
        <v>979</v>
      </c>
      <c r="AL233" s="106">
        <v>193</v>
      </c>
      <c r="AM233" s="132" t="s">
        <v>590</v>
      </c>
      <c r="AN233" s="129"/>
      <c r="AO233" s="130" t="s">
        <v>595</v>
      </c>
      <c r="AP233" s="180">
        <v>193</v>
      </c>
      <c r="AQ233" s="130" t="s">
        <v>589</v>
      </c>
      <c r="AR233" s="181"/>
      <c r="AS233" s="128" t="s">
        <v>590</v>
      </c>
      <c r="AT233" s="175"/>
      <c r="AU233" s="130" t="s">
        <v>595</v>
      </c>
      <c r="AV233" s="180"/>
      <c r="AW233" s="130" t="s">
        <v>589</v>
      </c>
      <c r="AX233" s="181"/>
      <c r="AY233" s="128" t="s">
        <v>590</v>
      </c>
      <c r="AZ233" s="175"/>
      <c r="BA233" s="130" t="s">
        <v>595</v>
      </c>
      <c r="BB233" s="180"/>
      <c r="BC233" s="130" t="s">
        <v>595</v>
      </c>
      <c r="BD233" s="181"/>
      <c r="BE233" s="131"/>
      <c r="BF233" s="1" t="s">
        <v>503</v>
      </c>
      <c r="BG233" s="4"/>
      <c r="BH233" s="4"/>
      <c r="BI233" s="114"/>
      <c r="BJ233" s="71"/>
      <c r="BK233" s="31"/>
      <c r="BL233" s="31"/>
      <c r="BM233" s="31"/>
      <c r="BN233" s="115" t="s">
        <v>402</v>
      </c>
      <c r="BO233" s="115" t="s">
        <v>402</v>
      </c>
      <c r="BP233" s="115" t="s">
        <v>402</v>
      </c>
      <c r="BQ233" s="63"/>
      <c r="BR233" s="63"/>
      <c r="BS233" s="63"/>
    </row>
    <row r="234" spans="1:245" ht="27" hidden="1">
      <c r="A234" s="263" t="s">
        <v>257</v>
      </c>
      <c r="B234" s="263" t="s">
        <v>257</v>
      </c>
      <c r="C234" s="107" t="s">
        <v>1559</v>
      </c>
      <c r="D234" s="108"/>
      <c r="E234" s="108"/>
      <c r="F234" s="2"/>
      <c r="G234" s="2">
        <v>0</v>
      </c>
      <c r="H234" s="2">
        <f t="shared" si="144"/>
        <v>0</v>
      </c>
      <c r="I234" s="3">
        <f t="shared" si="145"/>
        <v>0</v>
      </c>
      <c r="J234" s="3"/>
      <c r="K234" s="3"/>
      <c r="L234" s="3"/>
      <c r="M234" s="3"/>
      <c r="N234" s="3"/>
      <c r="O234" s="3">
        <f t="shared" si="143"/>
        <v>0</v>
      </c>
      <c r="P234" s="3"/>
      <c r="Q234" s="142">
        <f t="shared" si="113"/>
        <v>0</v>
      </c>
      <c r="R234" s="142">
        <f t="shared" si="146"/>
        <v>0</v>
      </c>
      <c r="S234" s="77">
        <f t="shared" si="146"/>
        <v>0</v>
      </c>
      <c r="T234" s="109"/>
      <c r="U234" s="110"/>
      <c r="V234" s="111"/>
      <c r="W234" s="3">
        <v>0</v>
      </c>
      <c r="X234" s="3"/>
      <c r="Y234" s="77">
        <f t="shared" si="147"/>
        <v>0</v>
      </c>
      <c r="Z234" s="3">
        <f t="shared" si="148"/>
        <v>0</v>
      </c>
      <c r="AA234" s="77">
        <f t="shared" si="148"/>
        <v>0</v>
      </c>
      <c r="AB234" s="119">
        <f t="shared" si="126"/>
        <v>0</v>
      </c>
      <c r="AC234" s="3"/>
      <c r="AD234" s="3">
        <f t="shared" si="149"/>
        <v>0</v>
      </c>
      <c r="AE234" s="108"/>
      <c r="AF234" s="112"/>
      <c r="AG234" s="107"/>
      <c r="AH234" s="107" t="s">
        <v>172</v>
      </c>
      <c r="AI234" s="107" t="s">
        <v>923</v>
      </c>
      <c r="AJ234" s="1" t="s">
        <v>1</v>
      </c>
      <c r="AK234" s="113"/>
      <c r="AL234" s="123" t="s">
        <v>257</v>
      </c>
      <c r="AM234" s="132" t="s">
        <v>590</v>
      </c>
      <c r="AN234" s="129"/>
      <c r="AO234" s="130" t="s">
        <v>339</v>
      </c>
      <c r="AP234" s="180"/>
      <c r="AQ234" s="130" t="s">
        <v>339</v>
      </c>
      <c r="AR234" s="181"/>
      <c r="AS234" s="128" t="s">
        <v>590</v>
      </c>
      <c r="AT234" s="175"/>
      <c r="AU234" s="130" t="s">
        <v>339</v>
      </c>
      <c r="AV234" s="180"/>
      <c r="AW234" s="130" t="s">
        <v>339</v>
      </c>
      <c r="AX234" s="181"/>
      <c r="AY234" s="128" t="s">
        <v>590</v>
      </c>
      <c r="AZ234" s="175"/>
      <c r="BA234" s="130" t="s">
        <v>339</v>
      </c>
      <c r="BB234" s="180"/>
      <c r="BC234" s="130" t="s">
        <v>339</v>
      </c>
      <c r="BD234" s="181"/>
      <c r="BE234" s="131"/>
      <c r="BF234" s="1"/>
      <c r="BG234" s="4"/>
      <c r="BH234" s="4"/>
      <c r="BI234" s="114"/>
      <c r="BJ234" s="71"/>
      <c r="BK234" s="31"/>
      <c r="BL234" s="31"/>
      <c r="BM234" s="31"/>
      <c r="BN234" s="120" t="s">
        <v>544</v>
      </c>
      <c r="BO234" s="120" t="s">
        <v>544</v>
      </c>
      <c r="BP234" s="120" t="s">
        <v>544</v>
      </c>
      <c r="BQ234" s="63"/>
      <c r="BR234" s="60"/>
      <c r="BS234" s="60"/>
      <c r="BT234" s="60"/>
      <c r="BU234" s="60"/>
      <c r="BV234" s="60"/>
      <c r="BW234" s="60"/>
      <c r="BX234" s="60"/>
      <c r="BY234" s="60"/>
      <c r="BZ234" s="60"/>
      <c r="CA234" s="60"/>
      <c r="CB234" s="60"/>
      <c r="CC234" s="60"/>
      <c r="CD234" s="60"/>
      <c r="CE234" s="60"/>
      <c r="CF234" s="60"/>
      <c r="CG234" s="60"/>
      <c r="CH234" s="60"/>
      <c r="CI234" s="60"/>
      <c r="CJ234" s="60"/>
      <c r="CK234" s="60"/>
      <c r="CL234" s="60"/>
      <c r="CM234" s="60"/>
      <c r="CN234" s="60"/>
      <c r="CO234" s="60"/>
      <c r="CP234" s="60"/>
      <c r="CQ234" s="60"/>
      <c r="CR234" s="60"/>
      <c r="CS234" s="60"/>
      <c r="CT234" s="60"/>
      <c r="CU234" s="60"/>
      <c r="CV234" s="60"/>
      <c r="CW234" s="60"/>
      <c r="CX234" s="60"/>
      <c r="CY234" s="60"/>
      <c r="CZ234" s="60"/>
      <c r="DA234" s="60"/>
      <c r="DB234" s="60"/>
      <c r="DC234" s="60"/>
      <c r="DD234" s="60"/>
      <c r="DE234" s="60"/>
      <c r="DF234" s="60"/>
      <c r="DG234" s="60"/>
      <c r="DH234" s="60"/>
      <c r="DI234" s="60"/>
      <c r="DJ234" s="60"/>
      <c r="DK234" s="60"/>
      <c r="DL234" s="60"/>
      <c r="DM234" s="60"/>
      <c r="DN234" s="60"/>
      <c r="DO234" s="60"/>
      <c r="DP234" s="60"/>
      <c r="DQ234" s="60"/>
      <c r="DR234" s="60"/>
      <c r="DS234" s="60"/>
      <c r="DT234" s="60"/>
      <c r="DU234" s="60"/>
      <c r="DV234" s="60"/>
      <c r="DW234" s="60"/>
      <c r="DX234" s="60"/>
      <c r="DY234" s="60"/>
      <c r="DZ234" s="60"/>
      <c r="EA234" s="60"/>
      <c r="EB234" s="60"/>
      <c r="EC234" s="60"/>
      <c r="ED234" s="60"/>
      <c r="EE234" s="60"/>
      <c r="EF234" s="60"/>
      <c r="EG234" s="60"/>
      <c r="EH234" s="60"/>
      <c r="EI234" s="60"/>
      <c r="EJ234" s="60"/>
      <c r="EK234" s="60"/>
      <c r="EL234" s="60"/>
      <c r="EM234" s="60"/>
      <c r="EN234" s="60"/>
      <c r="EO234" s="60"/>
      <c r="EP234" s="60"/>
      <c r="EQ234" s="60"/>
      <c r="ER234" s="60"/>
      <c r="ES234" s="60"/>
      <c r="ET234" s="60"/>
      <c r="EU234" s="60"/>
      <c r="EV234" s="60"/>
      <c r="EW234" s="60"/>
      <c r="EX234" s="60"/>
      <c r="EY234" s="60"/>
      <c r="EZ234" s="60"/>
      <c r="FA234" s="60"/>
      <c r="FB234" s="60"/>
      <c r="FC234" s="60"/>
      <c r="FD234" s="60"/>
      <c r="FE234" s="60"/>
      <c r="FF234" s="60"/>
      <c r="FG234" s="60"/>
      <c r="FH234" s="60"/>
      <c r="FI234" s="60"/>
      <c r="FJ234" s="60"/>
      <c r="FK234" s="60"/>
      <c r="FL234" s="60"/>
      <c r="FM234" s="60"/>
      <c r="FN234" s="60"/>
      <c r="FO234" s="60"/>
      <c r="FP234" s="60"/>
      <c r="FQ234" s="60"/>
      <c r="FR234" s="60"/>
      <c r="FS234" s="60"/>
      <c r="FT234" s="60"/>
      <c r="FU234" s="60"/>
      <c r="FV234" s="60"/>
      <c r="FW234" s="60"/>
      <c r="FX234" s="60"/>
      <c r="FY234" s="60"/>
      <c r="FZ234" s="60"/>
      <c r="GA234" s="60"/>
      <c r="GB234" s="60"/>
      <c r="GC234" s="60"/>
      <c r="GD234" s="60"/>
      <c r="GE234" s="60"/>
      <c r="GF234" s="60"/>
      <c r="GG234" s="60"/>
      <c r="GH234" s="60"/>
      <c r="GI234" s="60"/>
      <c r="GJ234" s="60"/>
      <c r="GK234" s="60"/>
      <c r="GL234" s="60"/>
      <c r="GM234" s="60"/>
      <c r="GN234" s="60"/>
      <c r="GO234" s="60"/>
      <c r="GP234" s="60"/>
      <c r="GQ234" s="60"/>
      <c r="GR234" s="60"/>
      <c r="GS234" s="60"/>
      <c r="GT234" s="60"/>
      <c r="GU234" s="60"/>
      <c r="GV234" s="60"/>
      <c r="GW234" s="60"/>
      <c r="GX234" s="60"/>
      <c r="GY234" s="60"/>
      <c r="GZ234" s="60"/>
      <c r="HA234" s="60"/>
      <c r="HB234" s="60"/>
      <c r="HC234" s="60"/>
      <c r="HD234" s="60"/>
      <c r="HE234" s="60"/>
      <c r="HF234" s="60"/>
      <c r="HG234" s="60"/>
      <c r="HH234" s="60"/>
      <c r="HI234" s="60"/>
      <c r="HJ234" s="60"/>
      <c r="HK234" s="60"/>
      <c r="HL234" s="60"/>
      <c r="HM234" s="60"/>
      <c r="HN234" s="60"/>
      <c r="HO234" s="60"/>
      <c r="HP234" s="60"/>
      <c r="HQ234" s="60"/>
      <c r="HR234" s="60"/>
      <c r="HS234" s="60"/>
      <c r="HT234" s="60"/>
      <c r="HU234" s="60"/>
      <c r="HV234" s="60"/>
      <c r="HW234" s="60"/>
      <c r="HX234" s="60"/>
      <c r="HY234" s="60"/>
      <c r="HZ234" s="60"/>
      <c r="IA234" s="60"/>
      <c r="IB234" s="60"/>
      <c r="IC234" s="60"/>
      <c r="ID234" s="60"/>
      <c r="IE234" s="60"/>
      <c r="IF234" s="60"/>
      <c r="IG234" s="60"/>
      <c r="IH234" s="60"/>
      <c r="II234" s="60"/>
      <c r="IJ234" s="60"/>
      <c r="IK234" s="60"/>
    </row>
    <row r="235" spans="1:245" ht="27" hidden="1">
      <c r="A235" s="263" t="s">
        <v>257</v>
      </c>
      <c r="B235" s="263" t="s">
        <v>257</v>
      </c>
      <c r="C235" s="107" t="s">
        <v>1560</v>
      </c>
      <c r="D235" s="108"/>
      <c r="E235" s="108"/>
      <c r="F235" s="2"/>
      <c r="G235" s="2">
        <v>0</v>
      </c>
      <c r="H235" s="2">
        <f t="shared" si="144"/>
        <v>0</v>
      </c>
      <c r="I235" s="3">
        <f t="shared" si="145"/>
        <v>0</v>
      </c>
      <c r="J235" s="3"/>
      <c r="K235" s="3"/>
      <c r="L235" s="3"/>
      <c r="M235" s="3"/>
      <c r="N235" s="3"/>
      <c r="O235" s="3">
        <f t="shared" si="143"/>
        <v>0</v>
      </c>
      <c r="P235" s="3"/>
      <c r="Q235" s="142">
        <f t="shared" si="113"/>
        <v>0</v>
      </c>
      <c r="R235" s="142">
        <f t="shared" si="146"/>
        <v>0</v>
      </c>
      <c r="S235" s="77">
        <f t="shared" si="146"/>
        <v>0</v>
      </c>
      <c r="T235" s="109"/>
      <c r="U235" s="110"/>
      <c r="V235" s="111"/>
      <c r="W235" s="3">
        <v>0</v>
      </c>
      <c r="X235" s="3"/>
      <c r="Y235" s="77">
        <f t="shared" si="147"/>
        <v>0</v>
      </c>
      <c r="Z235" s="3">
        <f t="shared" si="148"/>
        <v>0</v>
      </c>
      <c r="AA235" s="77">
        <f t="shared" si="148"/>
        <v>0</v>
      </c>
      <c r="AB235" s="119">
        <f t="shared" si="126"/>
        <v>0</v>
      </c>
      <c r="AC235" s="3"/>
      <c r="AD235" s="3">
        <f t="shared" si="149"/>
        <v>0</v>
      </c>
      <c r="AE235" s="108"/>
      <c r="AF235" s="112"/>
      <c r="AG235" s="107"/>
      <c r="AH235" s="107" t="s">
        <v>172</v>
      </c>
      <c r="AI235" s="107" t="s">
        <v>923</v>
      </c>
      <c r="AJ235" s="1" t="s">
        <v>1</v>
      </c>
      <c r="AK235" s="113"/>
      <c r="AL235" s="123" t="s">
        <v>257</v>
      </c>
      <c r="AM235" s="132" t="s">
        <v>590</v>
      </c>
      <c r="AN235" s="129"/>
      <c r="AO235" s="130" t="s">
        <v>339</v>
      </c>
      <c r="AP235" s="180"/>
      <c r="AQ235" s="130" t="s">
        <v>339</v>
      </c>
      <c r="AR235" s="181"/>
      <c r="AS235" s="128" t="s">
        <v>590</v>
      </c>
      <c r="AT235" s="175"/>
      <c r="AU235" s="130" t="s">
        <v>339</v>
      </c>
      <c r="AV235" s="180"/>
      <c r="AW235" s="130" t="s">
        <v>339</v>
      </c>
      <c r="AX235" s="181"/>
      <c r="AY235" s="128" t="s">
        <v>590</v>
      </c>
      <c r="AZ235" s="175"/>
      <c r="BA235" s="130" t="s">
        <v>339</v>
      </c>
      <c r="BB235" s="180"/>
      <c r="BC235" s="130" t="s">
        <v>339</v>
      </c>
      <c r="BD235" s="181"/>
      <c r="BE235" s="131"/>
      <c r="BF235" s="1"/>
      <c r="BG235" s="4"/>
      <c r="BH235" s="4"/>
      <c r="BI235" s="114"/>
      <c r="BJ235" s="71"/>
      <c r="BK235" s="31"/>
      <c r="BL235" s="31"/>
      <c r="BM235" s="31"/>
      <c r="BN235" s="120" t="s">
        <v>544</v>
      </c>
      <c r="BO235" s="120" t="s">
        <v>544</v>
      </c>
      <c r="BP235" s="120" t="s">
        <v>544</v>
      </c>
      <c r="BQ235" s="63"/>
      <c r="BR235" s="60"/>
      <c r="BS235" s="60"/>
      <c r="BT235" s="60"/>
      <c r="BU235" s="60"/>
      <c r="BV235" s="60"/>
      <c r="BW235" s="60"/>
      <c r="BX235" s="60"/>
      <c r="BY235" s="60"/>
      <c r="BZ235" s="60"/>
      <c r="CA235" s="60"/>
      <c r="CB235" s="60"/>
      <c r="CC235" s="60"/>
      <c r="CD235" s="60"/>
      <c r="CE235" s="60"/>
      <c r="CF235" s="60"/>
      <c r="CG235" s="60"/>
      <c r="CH235" s="60"/>
      <c r="CI235" s="60"/>
      <c r="CJ235" s="60"/>
      <c r="CK235" s="60"/>
      <c r="CL235" s="60"/>
      <c r="CM235" s="60"/>
      <c r="CN235" s="60"/>
      <c r="CO235" s="60"/>
      <c r="CP235" s="60"/>
      <c r="CQ235" s="60"/>
      <c r="CR235" s="60"/>
      <c r="CS235" s="60"/>
      <c r="CT235" s="60"/>
      <c r="CU235" s="60"/>
      <c r="CV235" s="60"/>
      <c r="CW235" s="60"/>
      <c r="CX235" s="60"/>
      <c r="CY235" s="60"/>
      <c r="CZ235" s="60"/>
      <c r="DA235" s="60"/>
      <c r="DB235" s="60"/>
      <c r="DC235" s="60"/>
      <c r="DD235" s="60"/>
      <c r="DE235" s="60"/>
      <c r="DF235" s="60"/>
      <c r="DG235" s="60"/>
      <c r="DH235" s="60"/>
      <c r="DI235" s="60"/>
      <c r="DJ235" s="60"/>
      <c r="DK235" s="60"/>
      <c r="DL235" s="60"/>
      <c r="DM235" s="60"/>
      <c r="DN235" s="60"/>
      <c r="DO235" s="60"/>
      <c r="DP235" s="60"/>
      <c r="DQ235" s="60"/>
      <c r="DR235" s="60"/>
      <c r="DS235" s="60"/>
      <c r="DT235" s="60"/>
      <c r="DU235" s="60"/>
      <c r="DV235" s="60"/>
      <c r="DW235" s="60"/>
      <c r="DX235" s="60"/>
      <c r="DY235" s="60"/>
      <c r="DZ235" s="60"/>
      <c r="EA235" s="60"/>
      <c r="EB235" s="60"/>
      <c r="EC235" s="60"/>
      <c r="ED235" s="60"/>
      <c r="EE235" s="60"/>
      <c r="EF235" s="60"/>
      <c r="EG235" s="60"/>
      <c r="EH235" s="60"/>
      <c r="EI235" s="60"/>
      <c r="EJ235" s="60"/>
      <c r="EK235" s="60"/>
      <c r="EL235" s="60"/>
      <c r="EM235" s="60"/>
      <c r="EN235" s="60"/>
      <c r="EO235" s="60"/>
      <c r="EP235" s="60"/>
      <c r="EQ235" s="60"/>
      <c r="ER235" s="60"/>
      <c r="ES235" s="60"/>
      <c r="ET235" s="60"/>
      <c r="EU235" s="60"/>
      <c r="EV235" s="60"/>
      <c r="EW235" s="60"/>
      <c r="EX235" s="60"/>
      <c r="EY235" s="60"/>
      <c r="EZ235" s="60"/>
      <c r="FA235" s="60"/>
      <c r="FB235" s="60"/>
      <c r="FC235" s="60"/>
      <c r="FD235" s="60"/>
      <c r="FE235" s="60"/>
      <c r="FF235" s="60"/>
      <c r="FG235" s="60"/>
      <c r="FH235" s="60"/>
      <c r="FI235" s="60"/>
      <c r="FJ235" s="60"/>
      <c r="FK235" s="60"/>
      <c r="FL235" s="60"/>
      <c r="FM235" s="60"/>
      <c r="FN235" s="60"/>
      <c r="FO235" s="60"/>
      <c r="FP235" s="60"/>
      <c r="FQ235" s="60"/>
      <c r="FR235" s="60"/>
      <c r="FS235" s="60"/>
      <c r="FT235" s="60"/>
      <c r="FU235" s="60"/>
      <c r="FV235" s="60"/>
      <c r="FW235" s="60"/>
      <c r="FX235" s="60"/>
      <c r="FY235" s="60"/>
      <c r="FZ235" s="60"/>
      <c r="GA235" s="60"/>
      <c r="GB235" s="60"/>
      <c r="GC235" s="60"/>
      <c r="GD235" s="60"/>
      <c r="GE235" s="60"/>
      <c r="GF235" s="60"/>
      <c r="GG235" s="60"/>
      <c r="GH235" s="60"/>
      <c r="GI235" s="60"/>
      <c r="GJ235" s="60"/>
      <c r="GK235" s="60"/>
      <c r="GL235" s="60"/>
      <c r="GM235" s="60"/>
      <c r="GN235" s="60"/>
      <c r="GO235" s="60"/>
      <c r="GP235" s="60"/>
      <c r="GQ235" s="60"/>
      <c r="GR235" s="60"/>
      <c r="GS235" s="60"/>
      <c r="GT235" s="60"/>
      <c r="GU235" s="60"/>
      <c r="GV235" s="60"/>
      <c r="GW235" s="60"/>
      <c r="GX235" s="60"/>
      <c r="GY235" s="60"/>
      <c r="GZ235" s="60"/>
      <c r="HA235" s="60"/>
      <c r="HB235" s="60"/>
      <c r="HC235" s="60"/>
      <c r="HD235" s="60"/>
      <c r="HE235" s="60"/>
      <c r="HF235" s="60"/>
      <c r="HG235" s="60"/>
      <c r="HH235" s="60"/>
      <c r="HI235" s="60"/>
      <c r="HJ235" s="60"/>
      <c r="HK235" s="60"/>
      <c r="HL235" s="60"/>
      <c r="HM235" s="60"/>
      <c r="HN235" s="60"/>
      <c r="HO235" s="60"/>
      <c r="HP235" s="60"/>
      <c r="HQ235" s="60"/>
      <c r="HR235" s="60"/>
      <c r="HS235" s="60"/>
      <c r="HT235" s="60"/>
      <c r="HU235" s="60"/>
      <c r="HV235" s="60"/>
      <c r="HW235" s="60"/>
      <c r="HX235" s="60"/>
      <c r="HY235" s="60"/>
      <c r="HZ235" s="60"/>
      <c r="IA235" s="60"/>
      <c r="IB235" s="60"/>
      <c r="IC235" s="60"/>
      <c r="ID235" s="60"/>
      <c r="IE235" s="60"/>
      <c r="IF235" s="60"/>
      <c r="IG235" s="60"/>
      <c r="IH235" s="60"/>
      <c r="II235" s="60"/>
      <c r="IJ235" s="60"/>
      <c r="IK235" s="60"/>
    </row>
    <row r="236" spans="1:245" s="314" customFormat="1" hidden="1">
      <c r="A236" s="315"/>
      <c r="B236" s="315"/>
      <c r="C236" s="316" t="s">
        <v>45</v>
      </c>
      <c r="D236" s="317"/>
      <c r="E236" s="317"/>
      <c r="F236" s="318"/>
      <c r="G236" s="318"/>
      <c r="H236" s="318"/>
      <c r="I236" s="319"/>
      <c r="J236" s="319"/>
      <c r="K236" s="319"/>
      <c r="L236" s="319"/>
      <c r="M236" s="319"/>
      <c r="N236" s="319"/>
      <c r="O236" s="319"/>
      <c r="P236" s="321"/>
      <c r="Q236" s="321">
        <f t="shared" ref="Q236:Q299" si="151">O236-P236</f>
        <v>0</v>
      </c>
      <c r="R236" s="321">
        <f t="shared" si="146"/>
        <v>0</v>
      </c>
      <c r="S236" s="319"/>
      <c r="T236" s="319"/>
      <c r="U236" s="322"/>
      <c r="V236" s="323"/>
      <c r="W236" s="319"/>
      <c r="X236" s="321"/>
      <c r="Y236" s="319"/>
      <c r="Z236" s="320"/>
      <c r="AA236" s="319"/>
      <c r="AB236" s="324"/>
      <c r="AC236" s="319"/>
      <c r="AD236" s="319"/>
      <c r="AE236" s="317"/>
      <c r="AF236" s="325"/>
      <c r="AG236" s="325"/>
      <c r="AH236" s="325"/>
      <c r="AI236" s="325"/>
      <c r="AJ236" s="326"/>
      <c r="AK236" s="327"/>
      <c r="AL236" s="335"/>
      <c r="AM236" s="328"/>
      <c r="AN236" s="328"/>
      <c r="AO236" s="328"/>
      <c r="AP236" s="329" t="s">
        <v>1331</v>
      </c>
      <c r="AQ236" s="328"/>
      <c r="AR236" s="328"/>
      <c r="AS236" s="328"/>
      <c r="AT236" s="330"/>
      <c r="AU236" s="328"/>
      <c r="AV236" s="330"/>
      <c r="AW236" s="328"/>
      <c r="AX236" s="328"/>
      <c r="AY236" s="328"/>
      <c r="AZ236" s="330"/>
      <c r="BA236" s="328"/>
      <c r="BB236" s="330"/>
      <c r="BC236" s="328"/>
      <c r="BD236" s="328"/>
      <c r="BE236" s="328"/>
      <c r="BF236" s="331"/>
      <c r="BG236" s="332"/>
      <c r="BH236" s="332"/>
      <c r="BI236" s="333"/>
      <c r="BJ236" s="309"/>
      <c r="BK236" s="310"/>
      <c r="BL236" s="310"/>
      <c r="BM236" s="310"/>
      <c r="BN236" s="311" t="s">
        <v>397</v>
      </c>
      <c r="BO236" s="311" t="s">
        <v>397</v>
      </c>
      <c r="BP236" s="311" t="s">
        <v>397</v>
      </c>
      <c r="BQ236" s="313"/>
      <c r="BR236" s="313"/>
      <c r="BS236" s="313"/>
    </row>
    <row r="237" spans="1:245" ht="27" hidden="1">
      <c r="A237" s="204">
        <v>194</v>
      </c>
      <c r="B237" s="204">
        <f>B233+1</f>
        <v>196</v>
      </c>
      <c r="C237" s="107" t="s">
        <v>182</v>
      </c>
      <c r="D237" s="108" t="s">
        <v>102</v>
      </c>
      <c r="E237" s="108" t="s">
        <v>66</v>
      </c>
      <c r="F237" s="2">
        <v>5131000</v>
      </c>
      <c r="G237" s="2">
        <v>0</v>
      </c>
      <c r="H237" s="2">
        <f t="shared" ref="H237:H244" si="152">F237+G237</f>
        <v>5131000</v>
      </c>
      <c r="I237" s="3">
        <f t="shared" ref="I237:I244" si="153">ROUND(H237/1000000,1)</f>
        <v>5.0999999999999996</v>
      </c>
      <c r="J237" s="3"/>
      <c r="K237" s="3"/>
      <c r="L237" s="3"/>
      <c r="M237" s="3"/>
      <c r="N237" s="3"/>
      <c r="O237" s="119">
        <f t="shared" ref="O237:O244" si="154">H237+SUM(J237:N237)</f>
        <v>5131000</v>
      </c>
      <c r="P237" s="3"/>
      <c r="Q237" s="142">
        <f t="shared" si="151"/>
        <v>5131000</v>
      </c>
      <c r="R237" s="142">
        <f t="shared" si="146"/>
        <v>5.0999999999999996</v>
      </c>
      <c r="S237" s="77">
        <f t="shared" si="146"/>
        <v>0</v>
      </c>
      <c r="T237" s="109"/>
      <c r="U237" s="109"/>
      <c r="V237" s="109"/>
      <c r="W237" s="3">
        <v>5127000</v>
      </c>
      <c r="X237" s="3"/>
      <c r="Y237" s="77">
        <f t="shared" ref="Y237:Y244" si="155">X237-W237</f>
        <v>-5127000</v>
      </c>
      <c r="Z237" s="3">
        <f t="shared" ref="Z237:AA244" si="156">ROUND(W237/1000000,1)</f>
        <v>5.0999999999999996</v>
      </c>
      <c r="AA237" s="77">
        <f t="shared" si="156"/>
        <v>0</v>
      </c>
      <c r="AB237" s="119">
        <f t="shared" si="126"/>
        <v>-5.0999999999999996</v>
      </c>
      <c r="AC237" s="76"/>
      <c r="AD237" s="3">
        <f t="shared" ref="AD237:AD244" si="157">ROUND(AC237/1000000,1)</f>
        <v>0</v>
      </c>
      <c r="AE237" s="109"/>
      <c r="AF237" s="109"/>
      <c r="AG237" s="107"/>
      <c r="AH237" s="107" t="s">
        <v>165</v>
      </c>
      <c r="AI237" s="107" t="s">
        <v>660</v>
      </c>
      <c r="AJ237" s="1" t="s">
        <v>36</v>
      </c>
      <c r="AK237" s="113" t="s">
        <v>1353</v>
      </c>
      <c r="AL237" s="106">
        <v>194</v>
      </c>
      <c r="AM237" s="128" t="s">
        <v>590</v>
      </c>
      <c r="AN237" s="129"/>
      <c r="AO237" s="130" t="s">
        <v>595</v>
      </c>
      <c r="AP237" s="180">
        <v>194</v>
      </c>
      <c r="AQ237" s="130" t="s">
        <v>589</v>
      </c>
      <c r="AR237" s="181"/>
      <c r="AS237" s="128" t="s">
        <v>590</v>
      </c>
      <c r="AT237" s="175"/>
      <c r="AU237" s="130" t="s">
        <v>595</v>
      </c>
      <c r="AV237" s="180"/>
      <c r="AW237" s="130" t="s">
        <v>589</v>
      </c>
      <c r="AX237" s="181"/>
      <c r="AY237" s="128" t="s">
        <v>590</v>
      </c>
      <c r="AZ237" s="175"/>
      <c r="BA237" s="130" t="s">
        <v>595</v>
      </c>
      <c r="BB237" s="180"/>
      <c r="BC237" s="130" t="s">
        <v>595</v>
      </c>
      <c r="BD237" s="181"/>
      <c r="BE237" s="131"/>
      <c r="BF237" s="1" t="s">
        <v>83</v>
      </c>
      <c r="BG237" s="4"/>
      <c r="BH237" s="4"/>
      <c r="BI237" s="114"/>
      <c r="BJ237" s="71"/>
      <c r="BK237" s="31"/>
      <c r="BL237" s="31"/>
      <c r="BM237" s="31"/>
      <c r="BN237" s="115" t="s">
        <v>397</v>
      </c>
      <c r="BO237" s="115" t="s">
        <v>397</v>
      </c>
      <c r="BP237" s="115" t="s">
        <v>397</v>
      </c>
      <c r="BQ237" s="63"/>
      <c r="BR237" s="60"/>
      <c r="BS237" s="60"/>
      <c r="BT237" s="60"/>
      <c r="BU237" s="60"/>
      <c r="BV237" s="60"/>
      <c r="BW237" s="60"/>
      <c r="BX237" s="60"/>
      <c r="BY237" s="60"/>
      <c r="BZ237" s="60"/>
      <c r="CA237" s="60"/>
      <c r="CB237" s="60"/>
      <c r="CC237" s="60"/>
      <c r="CD237" s="60"/>
      <c r="CE237" s="60"/>
      <c r="CF237" s="60"/>
      <c r="CG237" s="60"/>
      <c r="CH237" s="60"/>
      <c r="CI237" s="60"/>
      <c r="CJ237" s="60"/>
      <c r="CK237" s="60"/>
      <c r="CL237" s="60"/>
      <c r="CM237" s="60"/>
      <c r="CN237" s="60"/>
      <c r="CO237" s="60"/>
      <c r="CP237" s="60"/>
      <c r="CQ237" s="60"/>
      <c r="CR237" s="60"/>
      <c r="CS237" s="60"/>
      <c r="CT237" s="60"/>
      <c r="CU237" s="60"/>
      <c r="CV237" s="60"/>
      <c r="CW237" s="60"/>
      <c r="CX237" s="60"/>
      <c r="CY237" s="60"/>
      <c r="CZ237" s="60"/>
      <c r="DA237" s="60"/>
      <c r="DB237" s="60"/>
      <c r="DC237" s="60"/>
      <c r="DD237" s="60"/>
      <c r="DE237" s="60"/>
      <c r="DF237" s="60"/>
      <c r="DG237" s="60"/>
      <c r="DH237" s="60"/>
      <c r="DI237" s="60"/>
      <c r="DJ237" s="60"/>
      <c r="DK237" s="60"/>
      <c r="DL237" s="60"/>
      <c r="DM237" s="60"/>
      <c r="DN237" s="60"/>
      <c r="DO237" s="60"/>
      <c r="DP237" s="60"/>
      <c r="DQ237" s="60"/>
      <c r="DR237" s="60"/>
      <c r="DS237" s="60"/>
      <c r="DT237" s="60"/>
      <c r="DU237" s="60"/>
      <c r="DV237" s="60"/>
      <c r="DW237" s="60"/>
      <c r="DX237" s="60"/>
      <c r="DY237" s="60"/>
      <c r="DZ237" s="60"/>
      <c r="EA237" s="60"/>
      <c r="EB237" s="60"/>
      <c r="EC237" s="60"/>
      <c r="ED237" s="60"/>
      <c r="EE237" s="60"/>
      <c r="EF237" s="60"/>
      <c r="EG237" s="60"/>
      <c r="EH237" s="60"/>
      <c r="EI237" s="60"/>
      <c r="EJ237" s="60"/>
      <c r="EK237" s="60"/>
      <c r="EL237" s="60"/>
      <c r="EM237" s="60"/>
      <c r="EN237" s="60"/>
      <c r="EO237" s="60"/>
      <c r="EP237" s="60"/>
      <c r="EQ237" s="60"/>
      <c r="ER237" s="60"/>
      <c r="ES237" s="60"/>
      <c r="ET237" s="60"/>
      <c r="EU237" s="60"/>
      <c r="EV237" s="60"/>
      <c r="EW237" s="60"/>
      <c r="EX237" s="60"/>
      <c r="EY237" s="60"/>
      <c r="EZ237" s="60"/>
      <c r="FA237" s="60"/>
      <c r="FB237" s="60"/>
      <c r="FC237" s="60"/>
      <c r="FD237" s="60"/>
      <c r="FE237" s="60"/>
      <c r="FF237" s="60"/>
      <c r="FG237" s="60"/>
      <c r="FH237" s="60"/>
      <c r="FI237" s="60"/>
      <c r="FJ237" s="60"/>
      <c r="FK237" s="60"/>
      <c r="FL237" s="60"/>
      <c r="FM237" s="60"/>
      <c r="FN237" s="60"/>
      <c r="FO237" s="60"/>
      <c r="FP237" s="60"/>
      <c r="FQ237" s="60"/>
      <c r="FR237" s="60"/>
      <c r="FS237" s="60"/>
      <c r="FT237" s="60"/>
      <c r="FU237" s="60"/>
      <c r="FV237" s="60"/>
      <c r="FW237" s="60"/>
      <c r="FX237" s="60"/>
      <c r="FY237" s="60"/>
      <c r="FZ237" s="60"/>
      <c r="GA237" s="60"/>
      <c r="GB237" s="60"/>
      <c r="GC237" s="60"/>
      <c r="GD237" s="60"/>
      <c r="GE237" s="60"/>
      <c r="GF237" s="60"/>
      <c r="GG237" s="60"/>
      <c r="GH237" s="60"/>
      <c r="GI237" s="60"/>
      <c r="GJ237" s="60"/>
      <c r="GK237" s="60"/>
      <c r="GL237" s="60"/>
      <c r="GM237" s="60"/>
      <c r="GN237" s="60"/>
      <c r="GO237" s="60"/>
      <c r="GP237" s="60"/>
      <c r="GQ237" s="60"/>
      <c r="GR237" s="60"/>
      <c r="GS237" s="60"/>
      <c r="GT237" s="60"/>
      <c r="GU237" s="60"/>
      <c r="GV237" s="60"/>
      <c r="GW237" s="60"/>
      <c r="GX237" s="60"/>
      <c r="GY237" s="60"/>
      <c r="GZ237" s="60"/>
      <c r="HA237" s="60"/>
      <c r="HB237" s="60"/>
      <c r="HC237" s="60"/>
      <c r="HD237" s="60"/>
      <c r="HE237" s="60"/>
      <c r="HF237" s="60"/>
      <c r="HG237" s="60"/>
      <c r="HH237" s="60"/>
      <c r="HI237" s="60"/>
      <c r="HJ237" s="60"/>
      <c r="HK237" s="60"/>
      <c r="HL237" s="60"/>
      <c r="HM237" s="60"/>
      <c r="HN237" s="60"/>
      <c r="HO237" s="60"/>
      <c r="HP237" s="60"/>
      <c r="HQ237" s="60"/>
      <c r="HR237" s="60"/>
      <c r="HS237" s="60"/>
      <c r="HT237" s="60"/>
      <c r="HU237" s="60"/>
      <c r="HV237" s="60"/>
      <c r="HW237" s="60"/>
      <c r="HX237" s="60"/>
      <c r="HY237" s="60"/>
      <c r="HZ237" s="60"/>
      <c r="IA237" s="60"/>
      <c r="IB237" s="60"/>
      <c r="IC237" s="60"/>
      <c r="ID237" s="60"/>
      <c r="IE237" s="60"/>
      <c r="IF237" s="60"/>
      <c r="IG237" s="60"/>
      <c r="IH237" s="60"/>
      <c r="II237" s="60"/>
      <c r="IJ237" s="60"/>
      <c r="IK237" s="60"/>
    </row>
    <row r="238" spans="1:245" ht="27">
      <c r="A238" s="204">
        <v>195</v>
      </c>
      <c r="B238" s="204">
        <f>B237+1</f>
        <v>197</v>
      </c>
      <c r="C238" s="107" t="s">
        <v>1238</v>
      </c>
      <c r="D238" s="108" t="s">
        <v>130</v>
      </c>
      <c r="E238" s="108" t="s">
        <v>66</v>
      </c>
      <c r="F238" s="2">
        <v>1911755000</v>
      </c>
      <c r="G238" s="2">
        <v>0</v>
      </c>
      <c r="H238" s="2">
        <f t="shared" si="152"/>
        <v>1911755000</v>
      </c>
      <c r="I238" s="3">
        <f t="shared" si="153"/>
        <v>1911.8</v>
      </c>
      <c r="J238" s="3"/>
      <c r="K238" s="3"/>
      <c r="L238" s="3"/>
      <c r="M238" s="3"/>
      <c r="N238" s="3"/>
      <c r="O238" s="119">
        <f t="shared" si="154"/>
        <v>1911755000</v>
      </c>
      <c r="P238" s="3"/>
      <c r="Q238" s="142">
        <f t="shared" si="151"/>
        <v>1911755000</v>
      </c>
      <c r="R238" s="142">
        <f t="shared" si="146"/>
        <v>1911.8</v>
      </c>
      <c r="S238" s="77">
        <f t="shared" si="146"/>
        <v>0</v>
      </c>
      <c r="T238" s="109"/>
      <c r="U238" s="109"/>
      <c r="V238" s="109"/>
      <c r="W238" s="2">
        <v>1911757000</v>
      </c>
      <c r="X238" s="3"/>
      <c r="Y238" s="77">
        <f t="shared" si="155"/>
        <v>-1911757000</v>
      </c>
      <c r="Z238" s="3">
        <f t="shared" si="156"/>
        <v>1911.8</v>
      </c>
      <c r="AA238" s="77">
        <f t="shared" si="156"/>
        <v>0</v>
      </c>
      <c r="AB238" s="119">
        <f t="shared" si="126"/>
        <v>-1911.8</v>
      </c>
      <c r="AC238" s="76"/>
      <c r="AD238" s="3">
        <f t="shared" si="157"/>
        <v>0</v>
      </c>
      <c r="AE238" s="109"/>
      <c r="AF238" s="109"/>
      <c r="AG238" s="107"/>
      <c r="AH238" s="107" t="s">
        <v>165</v>
      </c>
      <c r="AI238" s="107" t="s">
        <v>660</v>
      </c>
      <c r="AJ238" s="1" t="s">
        <v>36</v>
      </c>
      <c r="AK238" s="113" t="s">
        <v>1353</v>
      </c>
      <c r="AL238" s="106">
        <v>195</v>
      </c>
      <c r="AM238" s="128" t="s">
        <v>590</v>
      </c>
      <c r="AN238" s="129"/>
      <c r="AO238" s="130" t="s">
        <v>595</v>
      </c>
      <c r="AP238" s="180">
        <v>195</v>
      </c>
      <c r="AQ238" s="130" t="s">
        <v>589</v>
      </c>
      <c r="AR238" s="181"/>
      <c r="AS238" s="128" t="s">
        <v>590</v>
      </c>
      <c r="AT238" s="175"/>
      <c r="AU238" s="130" t="s">
        <v>595</v>
      </c>
      <c r="AV238" s="180"/>
      <c r="AW238" s="130" t="s">
        <v>589</v>
      </c>
      <c r="AX238" s="181"/>
      <c r="AY238" s="128" t="s">
        <v>590</v>
      </c>
      <c r="AZ238" s="175"/>
      <c r="BA238" s="130" t="s">
        <v>595</v>
      </c>
      <c r="BB238" s="180"/>
      <c r="BC238" s="130" t="s">
        <v>595</v>
      </c>
      <c r="BD238" s="181"/>
      <c r="BE238" s="131"/>
      <c r="BF238" s="1" t="s">
        <v>503</v>
      </c>
      <c r="BG238" s="4"/>
      <c r="BH238" s="4" t="s">
        <v>18</v>
      </c>
      <c r="BI238" s="114"/>
      <c r="BJ238" s="71"/>
      <c r="BK238" s="31"/>
      <c r="BL238" s="31"/>
      <c r="BM238" s="31"/>
      <c r="BN238" s="115" t="s">
        <v>397</v>
      </c>
      <c r="BO238" s="115" t="s">
        <v>397</v>
      </c>
      <c r="BP238" s="115" t="s">
        <v>397</v>
      </c>
      <c r="BQ238" s="63"/>
      <c r="BR238" s="63"/>
      <c r="BS238" s="63"/>
    </row>
    <row r="239" spans="1:245" s="63" customFormat="1" ht="56.25">
      <c r="A239" s="204">
        <v>197</v>
      </c>
      <c r="B239" s="204">
        <f>B238+1</f>
        <v>198</v>
      </c>
      <c r="C239" s="107" t="s">
        <v>1228</v>
      </c>
      <c r="D239" s="108" t="s">
        <v>483</v>
      </c>
      <c r="E239" s="108" t="s">
        <v>1301</v>
      </c>
      <c r="F239" s="2">
        <v>383791000</v>
      </c>
      <c r="G239" s="2">
        <v>0</v>
      </c>
      <c r="H239" s="2">
        <f>F239+G239</f>
        <v>383791000</v>
      </c>
      <c r="I239" s="3">
        <f>ROUND(H239/1000000,1)</f>
        <v>383.8</v>
      </c>
      <c r="J239" s="29"/>
      <c r="K239" s="29"/>
      <c r="L239" s="29"/>
      <c r="M239" s="29"/>
      <c r="N239" s="29"/>
      <c r="O239" s="119">
        <f t="shared" si="154"/>
        <v>383791000</v>
      </c>
      <c r="P239" s="3"/>
      <c r="Q239" s="142">
        <f>O239-P239</f>
        <v>383791000</v>
      </c>
      <c r="R239" s="142">
        <f>ROUND(O239/1000000,1)</f>
        <v>383.8</v>
      </c>
      <c r="S239" s="77">
        <f>ROUND(P239/1000000,1)</f>
        <v>0</v>
      </c>
      <c r="T239" s="109"/>
      <c r="U239" s="109"/>
      <c r="V239" s="109"/>
      <c r="W239" s="2">
        <v>445413000</v>
      </c>
      <c r="X239" s="3"/>
      <c r="Y239" s="77">
        <f>X239-W239</f>
        <v>-445413000</v>
      </c>
      <c r="Z239" s="3">
        <f>ROUND(W239/1000000,1)</f>
        <v>445.4</v>
      </c>
      <c r="AA239" s="77">
        <f>ROUND(X239/1000000,1)</f>
        <v>0</v>
      </c>
      <c r="AB239" s="119">
        <f>AA239-Z239</f>
        <v>-445.4</v>
      </c>
      <c r="AC239" s="76"/>
      <c r="AD239" s="3">
        <f t="shared" si="157"/>
        <v>0</v>
      </c>
      <c r="AE239" s="109"/>
      <c r="AF239" s="109"/>
      <c r="AG239" s="107"/>
      <c r="AH239" s="107" t="s">
        <v>172</v>
      </c>
      <c r="AI239" s="107" t="s">
        <v>615</v>
      </c>
      <c r="AJ239" s="1" t="s">
        <v>36</v>
      </c>
      <c r="AK239" s="113" t="s">
        <v>1353</v>
      </c>
      <c r="AL239" s="106">
        <v>197</v>
      </c>
      <c r="AM239" s="128" t="s">
        <v>590</v>
      </c>
      <c r="AN239" s="129"/>
      <c r="AO239" s="130" t="s">
        <v>339</v>
      </c>
      <c r="AP239" s="180">
        <v>197</v>
      </c>
      <c r="AQ239" s="130" t="s">
        <v>339</v>
      </c>
      <c r="AR239" s="181"/>
      <c r="AS239" s="128" t="s">
        <v>590</v>
      </c>
      <c r="AT239" s="175"/>
      <c r="AU239" s="130" t="s">
        <v>339</v>
      </c>
      <c r="AV239" s="180"/>
      <c r="AW239" s="130" t="s">
        <v>339</v>
      </c>
      <c r="AX239" s="181"/>
      <c r="AY239" s="128" t="s">
        <v>590</v>
      </c>
      <c r="AZ239" s="175"/>
      <c r="BA239" s="130" t="s">
        <v>339</v>
      </c>
      <c r="BB239" s="180"/>
      <c r="BC239" s="130" t="s">
        <v>339</v>
      </c>
      <c r="BD239" s="181"/>
      <c r="BE239" s="131"/>
      <c r="BF239" s="1" t="s">
        <v>1326</v>
      </c>
      <c r="BG239" s="4"/>
      <c r="BH239" s="4" t="s">
        <v>18</v>
      </c>
      <c r="BI239" s="114"/>
      <c r="BJ239" s="31"/>
      <c r="BK239" s="31" t="s">
        <v>1536</v>
      </c>
      <c r="BL239" s="31"/>
      <c r="BM239" s="31" t="s">
        <v>1199</v>
      </c>
      <c r="BN239" s="115"/>
      <c r="BO239" s="115"/>
      <c r="BP239" s="115"/>
    </row>
    <row r="240" spans="1:245" s="63" customFormat="1" ht="56.25">
      <c r="A240" s="204">
        <v>196</v>
      </c>
      <c r="B240" s="204">
        <f>B239+1</f>
        <v>199</v>
      </c>
      <c r="C240" s="107" t="s">
        <v>1285</v>
      </c>
      <c r="D240" s="108" t="s">
        <v>72</v>
      </c>
      <c r="E240" s="108" t="s">
        <v>66</v>
      </c>
      <c r="F240" s="2">
        <v>4524826000</v>
      </c>
      <c r="G240" s="2">
        <v>-413000</v>
      </c>
      <c r="H240" s="2">
        <f t="shared" si="152"/>
        <v>4524413000</v>
      </c>
      <c r="I240" s="3">
        <f t="shared" si="153"/>
        <v>4524.3999999999996</v>
      </c>
      <c r="J240" s="29"/>
      <c r="K240" s="29"/>
      <c r="L240" s="29"/>
      <c r="M240" s="29"/>
      <c r="N240" s="29"/>
      <c r="O240" s="119">
        <f t="shared" si="154"/>
        <v>4524413000</v>
      </c>
      <c r="P240" s="3"/>
      <c r="Q240" s="142">
        <f t="shared" si="151"/>
        <v>4524413000</v>
      </c>
      <c r="R240" s="142">
        <f t="shared" si="146"/>
        <v>4524.3999999999996</v>
      </c>
      <c r="S240" s="77">
        <f t="shared" si="146"/>
        <v>0</v>
      </c>
      <c r="T240" s="109"/>
      <c r="U240" s="109"/>
      <c r="V240" s="109"/>
      <c r="W240" s="2">
        <f>3677449000</f>
        <v>3677449000</v>
      </c>
      <c r="X240" s="3"/>
      <c r="Y240" s="77">
        <f t="shared" si="155"/>
        <v>-3677449000</v>
      </c>
      <c r="Z240" s="3">
        <f t="shared" si="156"/>
        <v>3677.4</v>
      </c>
      <c r="AA240" s="77">
        <f t="shared" si="156"/>
        <v>0</v>
      </c>
      <c r="AB240" s="119">
        <f t="shared" si="126"/>
        <v>-3677.4</v>
      </c>
      <c r="AC240" s="76"/>
      <c r="AD240" s="3">
        <f t="shared" si="157"/>
        <v>0</v>
      </c>
      <c r="AE240" s="109"/>
      <c r="AF240" s="109"/>
      <c r="AG240" s="107"/>
      <c r="AH240" s="107" t="s">
        <v>172</v>
      </c>
      <c r="AI240" s="107" t="s">
        <v>616</v>
      </c>
      <c r="AJ240" s="1" t="s">
        <v>36</v>
      </c>
      <c r="AK240" s="113" t="s">
        <v>1353</v>
      </c>
      <c r="AL240" s="106">
        <v>196</v>
      </c>
      <c r="AM240" s="128" t="s">
        <v>590</v>
      </c>
      <c r="AN240" s="129"/>
      <c r="AO240" s="130" t="s">
        <v>339</v>
      </c>
      <c r="AP240" s="180">
        <v>196</v>
      </c>
      <c r="AQ240" s="130" t="s">
        <v>339</v>
      </c>
      <c r="AR240" s="181"/>
      <c r="AS240" s="128" t="s">
        <v>590</v>
      </c>
      <c r="AT240" s="175" t="s">
        <v>1534</v>
      </c>
      <c r="AU240" s="130" t="s">
        <v>339</v>
      </c>
      <c r="AV240" s="180">
        <v>17</v>
      </c>
      <c r="AW240" s="130" t="s">
        <v>339</v>
      </c>
      <c r="AX240" s="181"/>
      <c r="AY240" s="128" t="s">
        <v>590</v>
      </c>
      <c r="AZ240" s="175"/>
      <c r="BA240" s="130" t="s">
        <v>339</v>
      </c>
      <c r="BB240" s="180"/>
      <c r="BC240" s="130" t="s">
        <v>339</v>
      </c>
      <c r="BD240" s="181"/>
      <c r="BE240" s="131"/>
      <c r="BF240" s="1" t="s">
        <v>839</v>
      </c>
      <c r="BG240" s="4"/>
      <c r="BH240" s="4" t="s">
        <v>18</v>
      </c>
      <c r="BI240" s="114"/>
      <c r="BJ240" s="31"/>
      <c r="BK240" s="31" t="s">
        <v>1536</v>
      </c>
      <c r="BL240" s="31" t="s">
        <v>1535</v>
      </c>
      <c r="BM240" s="31" t="s">
        <v>1159</v>
      </c>
      <c r="BN240" s="115" t="s">
        <v>397</v>
      </c>
      <c r="BO240" s="115" t="s">
        <v>397</v>
      </c>
      <c r="BP240" s="115" t="s">
        <v>397</v>
      </c>
    </row>
    <row r="241" spans="1:245" ht="27" hidden="1">
      <c r="A241" s="204">
        <v>198</v>
      </c>
      <c r="B241" s="204">
        <f>B240+1</f>
        <v>200</v>
      </c>
      <c r="C241" s="107" t="s">
        <v>737</v>
      </c>
      <c r="D241" s="108" t="s">
        <v>118</v>
      </c>
      <c r="E241" s="108" t="s">
        <v>66</v>
      </c>
      <c r="F241" s="2">
        <v>24104000</v>
      </c>
      <c r="G241" s="2">
        <v>0</v>
      </c>
      <c r="H241" s="2">
        <f t="shared" si="152"/>
        <v>24104000</v>
      </c>
      <c r="I241" s="3">
        <f t="shared" si="153"/>
        <v>24.1</v>
      </c>
      <c r="J241" s="3"/>
      <c r="K241" s="3"/>
      <c r="L241" s="3"/>
      <c r="M241" s="3"/>
      <c r="N241" s="3"/>
      <c r="O241" s="119">
        <f t="shared" si="154"/>
        <v>24104000</v>
      </c>
      <c r="P241" s="3"/>
      <c r="Q241" s="142">
        <f t="shared" si="151"/>
        <v>24104000</v>
      </c>
      <c r="R241" s="142">
        <f t="shared" ref="R241:S256" si="158">ROUND(O241/1000000,1)</f>
        <v>24.1</v>
      </c>
      <c r="S241" s="77">
        <f t="shared" si="158"/>
        <v>0</v>
      </c>
      <c r="T241" s="109"/>
      <c r="U241" s="109"/>
      <c r="V241" s="109"/>
      <c r="W241" s="3">
        <v>23796000</v>
      </c>
      <c r="X241" s="3"/>
      <c r="Y241" s="77">
        <f t="shared" si="155"/>
        <v>-23796000</v>
      </c>
      <c r="Z241" s="3">
        <f t="shared" si="156"/>
        <v>23.8</v>
      </c>
      <c r="AA241" s="77">
        <f t="shared" si="156"/>
        <v>0</v>
      </c>
      <c r="AB241" s="119">
        <f t="shared" si="126"/>
        <v>-23.8</v>
      </c>
      <c r="AC241" s="76"/>
      <c r="AD241" s="3">
        <f t="shared" si="157"/>
        <v>0</v>
      </c>
      <c r="AE241" s="109"/>
      <c r="AF241" s="109"/>
      <c r="AG241" s="107"/>
      <c r="AH241" s="107" t="s">
        <v>152</v>
      </c>
      <c r="AI241" s="107" t="s">
        <v>650</v>
      </c>
      <c r="AJ241" s="1" t="s">
        <v>36</v>
      </c>
      <c r="AK241" s="113" t="s">
        <v>1379</v>
      </c>
      <c r="AL241" s="106">
        <v>198</v>
      </c>
      <c r="AM241" s="132" t="s">
        <v>590</v>
      </c>
      <c r="AN241" s="129"/>
      <c r="AO241" s="130" t="s">
        <v>595</v>
      </c>
      <c r="AP241" s="180">
        <v>198</v>
      </c>
      <c r="AQ241" s="130" t="s">
        <v>589</v>
      </c>
      <c r="AR241" s="181"/>
      <c r="AS241" s="128" t="s">
        <v>590</v>
      </c>
      <c r="AT241" s="175"/>
      <c r="AU241" s="130" t="s">
        <v>595</v>
      </c>
      <c r="AV241" s="180"/>
      <c r="AW241" s="130" t="s">
        <v>589</v>
      </c>
      <c r="AX241" s="181"/>
      <c r="AY241" s="128" t="s">
        <v>590</v>
      </c>
      <c r="AZ241" s="175"/>
      <c r="BA241" s="130" t="s">
        <v>595</v>
      </c>
      <c r="BB241" s="180"/>
      <c r="BC241" s="130" t="s">
        <v>595</v>
      </c>
      <c r="BD241" s="181"/>
      <c r="BE241" s="131"/>
      <c r="BF241" s="1" t="s">
        <v>839</v>
      </c>
      <c r="BG241" s="4"/>
      <c r="BH241" s="4"/>
      <c r="BI241" s="114"/>
      <c r="BJ241" s="71"/>
      <c r="BK241" s="31"/>
      <c r="BL241" s="31"/>
      <c r="BM241" s="31"/>
      <c r="BN241" s="115" t="s">
        <v>397</v>
      </c>
      <c r="BO241" s="115" t="s">
        <v>397</v>
      </c>
      <c r="BP241" s="115" t="s">
        <v>397</v>
      </c>
      <c r="BQ241" s="63"/>
      <c r="BR241" s="60"/>
      <c r="BS241" s="60"/>
      <c r="BT241" s="60"/>
      <c r="BU241" s="60"/>
      <c r="BV241" s="60"/>
      <c r="BW241" s="60"/>
      <c r="BX241" s="60"/>
      <c r="BY241" s="60"/>
      <c r="BZ241" s="60"/>
      <c r="CA241" s="60"/>
      <c r="CB241" s="60"/>
      <c r="CC241" s="60"/>
      <c r="CD241" s="60"/>
      <c r="CE241" s="60"/>
      <c r="CF241" s="60"/>
      <c r="CG241" s="60"/>
      <c r="CH241" s="60"/>
      <c r="CI241" s="60"/>
      <c r="CJ241" s="60"/>
      <c r="CK241" s="60"/>
      <c r="CL241" s="60"/>
      <c r="CM241" s="60"/>
      <c r="CN241" s="60"/>
      <c r="CO241" s="60"/>
      <c r="CP241" s="60"/>
      <c r="CQ241" s="60"/>
      <c r="CR241" s="60"/>
      <c r="CS241" s="60"/>
      <c r="CT241" s="60"/>
      <c r="CU241" s="60"/>
      <c r="CV241" s="60"/>
      <c r="CW241" s="60"/>
      <c r="CX241" s="60"/>
      <c r="CY241" s="60"/>
      <c r="CZ241" s="60"/>
      <c r="DA241" s="60"/>
      <c r="DB241" s="60"/>
      <c r="DC241" s="60"/>
      <c r="DD241" s="60"/>
      <c r="DE241" s="60"/>
      <c r="DF241" s="60"/>
      <c r="DG241" s="60"/>
      <c r="DH241" s="60"/>
      <c r="DI241" s="60"/>
      <c r="DJ241" s="60"/>
      <c r="DK241" s="60"/>
      <c r="DL241" s="60"/>
      <c r="DM241" s="60"/>
      <c r="DN241" s="60"/>
      <c r="DO241" s="60"/>
      <c r="DP241" s="60"/>
      <c r="DQ241" s="60"/>
      <c r="DR241" s="60"/>
      <c r="DS241" s="60"/>
      <c r="DT241" s="60"/>
      <c r="DU241" s="60"/>
      <c r="DV241" s="60"/>
      <c r="DW241" s="60"/>
      <c r="DX241" s="60"/>
      <c r="DY241" s="60"/>
      <c r="DZ241" s="60"/>
      <c r="EA241" s="60"/>
      <c r="EB241" s="60"/>
      <c r="EC241" s="60"/>
      <c r="ED241" s="60"/>
      <c r="EE241" s="60"/>
      <c r="EF241" s="60"/>
      <c r="EG241" s="60"/>
      <c r="EH241" s="60"/>
      <c r="EI241" s="60"/>
      <c r="EJ241" s="60"/>
      <c r="EK241" s="60"/>
      <c r="EL241" s="60"/>
      <c r="EM241" s="60"/>
      <c r="EN241" s="60"/>
      <c r="EO241" s="60"/>
      <c r="EP241" s="60"/>
      <c r="EQ241" s="60"/>
      <c r="ER241" s="60"/>
      <c r="ES241" s="60"/>
      <c r="ET241" s="60"/>
      <c r="EU241" s="60"/>
      <c r="EV241" s="60"/>
      <c r="EW241" s="60"/>
      <c r="EX241" s="60"/>
      <c r="EY241" s="60"/>
      <c r="EZ241" s="60"/>
      <c r="FA241" s="60"/>
      <c r="FB241" s="60"/>
      <c r="FC241" s="60"/>
      <c r="FD241" s="60"/>
      <c r="FE241" s="60"/>
      <c r="FF241" s="60"/>
      <c r="FG241" s="60"/>
      <c r="FH241" s="60"/>
      <c r="FI241" s="60"/>
      <c r="FJ241" s="60"/>
      <c r="FK241" s="60"/>
      <c r="FL241" s="60"/>
      <c r="FM241" s="60"/>
      <c r="FN241" s="60"/>
      <c r="FO241" s="60"/>
      <c r="FP241" s="60"/>
      <c r="FQ241" s="60"/>
      <c r="FR241" s="60"/>
      <c r="FS241" s="60"/>
      <c r="FT241" s="60"/>
      <c r="FU241" s="60"/>
      <c r="FV241" s="60"/>
      <c r="FW241" s="60"/>
      <c r="FX241" s="60"/>
      <c r="FY241" s="60"/>
      <c r="FZ241" s="60"/>
      <c r="GA241" s="60"/>
      <c r="GB241" s="60"/>
      <c r="GC241" s="60"/>
      <c r="GD241" s="60"/>
      <c r="GE241" s="60"/>
      <c r="GF241" s="60"/>
      <c r="GG241" s="60"/>
      <c r="GH241" s="60"/>
      <c r="GI241" s="60"/>
      <c r="GJ241" s="60"/>
      <c r="GK241" s="60"/>
      <c r="GL241" s="60"/>
      <c r="GM241" s="60"/>
      <c r="GN241" s="60"/>
      <c r="GO241" s="60"/>
      <c r="GP241" s="60"/>
      <c r="GQ241" s="60"/>
      <c r="GR241" s="60"/>
      <c r="GS241" s="60"/>
      <c r="GT241" s="60"/>
      <c r="GU241" s="60"/>
      <c r="GV241" s="60"/>
      <c r="GW241" s="60"/>
      <c r="GX241" s="60"/>
      <c r="GY241" s="60"/>
      <c r="GZ241" s="60"/>
      <c r="HA241" s="60"/>
      <c r="HB241" s="60"/>
      <c r="HC241" s="60"/>
      <c r="HD241" s="60"/>
      <c r="HE241" s="60"/>
      <c r="HF241" s="60"/>
      <c r="HG241" s="60"/>
      <c r="HH241" s="60"/>
      <c r="HI241" s="60"/>
      <c r="HJ241" s="60"/>
      <c r="HK241" s="60"/>
      <c r="HL241" s="60"/>
      <c r="HM241" s="60"/>
      <c r="HN241" s="60"/>
      <c r="HO241" s="60"/>
      <c r="HP241" s="60"/>
      <c r="HQ241" s="60"/>
      <c r="HR241" s="60"/>
      <c r="HS241" s="60"/>
      <c r="HT241" s="60"/>
      <c r="HU241" s="60"/>
      <c r="HV241" s="60"/>
      <c r="HW241" s="60"/>
      <c r="HX241" s="60"/>
      <c r="HY241" s="60"/>
      <c r="HZ241" s="60"/>
      <c r="IA241" s="60"/>
      <c r="IB241" s="60"/>
      <c r="IC241" s="60"/>
      <c r="ID241" s="60"/>
      <c r="IE241" s="60"/>
      <c r="IF241" s="60"/>
      <c r="IG241" s="60"/>
      <c r="IH241" s="60"/>
      <c r="II241" s="60"/>
      <c r="IJ241" s="60"/>
      <c r="IK241" s="60"/>
    </row>
    <row r="242" spans="1:245" ht="27" hidden="1">
      <c r="A242" s="263" t="s">
        <v>257</v>
      </c>
      <c r="B242" s="263" t="s">
        <v>257</v>
      </c>
      <c r="C242" s="107" t="s">
        <v>1559</v>
      </c>
      <c r="D242" s="108"/>
      <c r="E242" s="108"/>
      <c r="F242" s="2"/>
      <c r="G242" s="2">
        <v>0</v>
      </c>
      <c r="H242" s="2">
        <f t="shared" si="152"/>
        <v>0</v>
      </c>
      <c r="I242" s="3">
        <f t="shared" si="153"/>
        <v>0</v>
      </c>
      <c r="J242" s="3"/>
      <c r="K242" s="3"/>
      <c r="L242" s="3"/>
      <c r="M242" s="3"/>
      <c r="N242" s="3"/>
      <c r="O242" s="3">
        <f t="shared" si="154"/>
        <v>0</v>
      </c>
      <c r="P242" s="3"/>
      <c r="Q242" s="142">
        <f t="shared" si="151"/>
        <v>0</v>
      </c>
      <c r="R242" s="142">
        <f t="shared" si="158"/>
        <v>0</v>
      </c>
      <c r="S242" s="77">
        <f t="shared" si="158"/>
        <v>0</v>
      </c>
      <c r="T242" s="109"/>
      <c r="U242" s="110"/>
      <c r="V242" s="111"/>
      <c r="W242" s="3">
        <v>0</v>
      </c>
      <c r="X242" s="3"/>
      <c r="Y242" s="77">
        <f t="shared" si="155"/>
        <v>0</v>
      </c>
      <c r="Z242" s="3">
        <f t="shared" si="156"/>
        <v>0</v>
      </c>
      <c r="AA242" s="77">
        <f t="shared" si="156"/>
        <v>0</v>
      </c>
      <c r="AB242" s="119">
        <f t="shared" si="126"/>
        <v>0</v>
      </c>
      <c r="AC242" s="3"/>
      <c r="AD242" s="3">
        <f t="shared" si="157"/>
        <v>0</v>
      </c>
      <c r="AE242" s="108"/>
      <c r="AF242" s="112"/>
      <c r="AG242" s="107"/>
      <c r="AH242" s="107" t="s">
        <v>172</v>
      </c>
      <c r="AI242" s="107" t="s">
        <v>923</v>
      </c>
      <c r="AJ242" s="1" t="s">
        <v>1</v>
      </c>
      <c r="AK242" s="113"/>
      <c r="AL242" s="123" t="s">
        <v>257</v>
      </c>
      <c r="AM242" s="132" t="s">
        <v>590</v>
      </c>
      <c r="AN242" s="129"/>
      <c r="AO242" s="130" t="s">
        <v>339</v>
      </c>
      <c r="AP242" s="180"/>
      <c r="AQ242" s="130" t="s">
        <v>339</v>
      </c>
      <c r="AR242" s="181"/>
      <c r="AS242" s="128" t="s">
        <v>590</v>
      </c>
      <c r="AT242" s="175"/>
      <c r="AU242" s="130" t="s">
        <v>339</v>
      </c>
      <c r="AV242" s="180"/>
      <c r="AW242" s="130" t="s">
        <v>339</v>
      </c>
      <c r="AX242" s="181"/>
      <c r="AY242" s="128" t="s">
        <v>590</v>
      </c>
      <c r="AZ242" s="175"/>
      <c r="BA242" s="130" t="s">
        <v>339</v>
      </c>
      <c r="BB242" s="180"/>
      <c r="BC242" s="130" t="s">
        <v>339</v>
      </c>
      <c r="BD242" s="181"/>
      <c r="BE242" s="131"/>
      <c r="BF242" s="1"/>
      <c r="BG242" s="4"/>
      <c r="BH242" s="4"/>
      <c r="BI242" s="114"/>
      <c r="BJ242" s="71"/>
      <c r="BK242" s="31"/>
      <c r="BL242" s="31"/>
      <c r="BM242" s="31"/>
      <c r="BN242" s="120" t="s">
        <v>545</v>
      </c>
      <c r="BO242" s="120" t="s">
        <v>545</v>
      </c>
      <c r="BP242" s="120" t="s">
        <v>545</v>
      </c>
      <c r="BQ242" s="63"/>
      <c r="BR242" s="60"/>
      <c r="BS242" s="60"/>
      <c r="BT242" s="60"/>
      <c r="BU242" s="60"/>
      <c r="BV242" s="60"/>
      <c r="BW242" s="60"/>
      <c r="BX242" s="60"/>
      <c r="BY242" s="60"/>
      <c r="BZ242" s="60"/>
      <c r="CA242" s="60"/>
      <c r="CB242" s="60"/>
      <c r="CC242" s="60"/>
      <c r="CD242" s="60"/>
      <c r="CE242" s="60"/>
      <c r="CF242" s="60"/>
      <c r="CG242" s="60"/>
      <c r="CH242" s="60"/>
      <c r="CI242" s="60"/>
      <c r="CJ242" s="60"/>
      <c r="CK242" s="60"/>
      <c r="CL242" s="60"/>
      <c r="CM242" s="60"/>
      <c r="CN242" s="60"/>
      <c r="CO242" s="60"/>
      <c r="CP242" s="60"/>
      <c r="CQ242" s="60"/>
      <c r="CR242" s="60"/>
      <c r="CS242" s="60"/>
      <c r="CT242" s="60"/>
      <c r="CU242" s="60"/>
      <c r="CV242" s="60"/>
      <c r="CW242" s="60"/>
      <c r="CX242" s="60"/>
      <c r="CY242" s="60"/>
      <c r="CZ242" s="60"/>
      <c r="DA242" s="60"/>
      <c r="DB242" s="60"/>
      <c r="DC242" s="60"/>
      <c r="DD242" s="60"/>
      <c r="DE242" s="60"/>
      <c r="DF242" s="60"/>
      <c r="DG242" s="60"/>
      <c r="DH242" s="60"/>
      <c r="DI242" s="60"/>
      <c r="DJ242" s="60"/>
      <c r="DK242" s="60"/>
      <c r="DL242" s="60"/>
      <c r="DM242" s="60"/>
      <c r="DN242" s="60"/>
      <c r="DO242" s="60"/>
      <c r="DP242" s="60"/>
      <c r="DQ242" s="60"/>
      <c r="DR242" s="60"/>
      <c r="DS242" s="60"/>
      <c r="DT242" s="60"/>
      <c r="DU242" s="60"/>
      <c r="DV242" s="60"/>
      <c r="DW242" s="60"/>
      <c r="DX242" s="60"/>
      <c r="DY242" s="60"/>
      <c r="DZ242" s="60"/>
      <c r="EA242" s="60"/>
      <c r="EB242" s="60"/>
      <c r="EC242" s="60"/>
      <c r="ED242" s="60"/>
      <c r="EE242" s="60"/>
      <c r="EF242" s="60"/>
      <c r="EG242" s="60"/>
      <c r="EH242" s="60"/>
      <c r="EI242" s="60"/>
      <c r="EJ242" s="60"/>
      <c r="EK242" s="60"/>
      <c r="EL242" s="60"/>
      <c r="EM242" s="60"/>
      <c r="EN242" s="60"/>
      <c r="EO242" s="60"/>
      <c r="EP242" s="60"/>
      <c r="EQ242" s="60"/>
      <c r="ER242" s="60"/>
      <c r="ES242" s="60"/>
      <c r="ET242" s="60"/>
      <c r="EU242" s="60"/>
      <c r="EV242" s="60"/>
      <c r="EW242" s="60"/>
      <c r="EX242" s="60"/>
      <c r="EY242" s="60"/>
      <c r="EZ242" s="60"/>
      <c r="FA242" s="60"/>
      <c r="FB242" s="60"/>
      <c r="FC242" s="60"/>
      <c r="FD242" s="60"/>
      <c r="FE242" s="60"/>
      <c r="FF242" s="60"/>
      <c r="FG242" s="60"/>
      <c r="FH242" s="60"/>
      <c r="FI242" s="60"/>
      <c r="FJ242" s="60"/>
      <c r="FK242" s="60"/>
      <c r="FL242" s="60"/>
      <c r="FM242" s="60"/>
      <c r="FN242" s="60"/>
      <c r="FO242" s="60"/>
      <c r="FP242" s="60"/>
      <c r="FQ242" s="60"/>
      <c r="FR242" s="60"/>
      <c r="FS242" s="60"/>
      <c r="FT242" s="60"/>
      <c r="FU242" s="60"/>
      <c r="FV242" s="60"/>
      <c r="FW242" s="60"/>
      <c r="FX242" s="60"/>
      <c r="FY242" s="60"/>
      <c r="FZ242" s="60"/>
      <c r="GA242" s="60"/>
      <c r="GB242" s="60"/>
      <c r="GC242" s="60"/>
      <c r="GD242" s="60"/>
      <c r="GE242" s="60"/>
      <c r="GF242" s="60"/>
      <c r="GG242" s="60"/>
      <c r="GH242" s="60"/>
      <c r="GI242" s="60"/>
      <c r="GJ242" s="60"/>
      <c r="GK242" s="60"/>
      <c r="GL242" s="60"/>
      <c r="GM242" s="60"/>
      <c r="GN242" s="60"/>
      <c r="GO242" s="60"/>
      <c r="GP242" s="60"/>
      <c r="GQ242" s="60"/>
      <c r="GR242" s="60"/>
      <c r="GS242" s="60"/>
      <c r="GT242" s="60"/>
      <c r="GU242" s="60"/>
      <c r="GV242" s="60"/>
      <c r="GW242" s="60"/>
      <c r="GX242" s="60"/>
      <c r="GY242" s="60"/>
      <c r="GZ242" s="60"/>
      <c r="HA242" s="60"/>
      <c r="HB242" s="60"/>
      <c r="HC242" s="60"/>
      <c r="HD242" s="60"/>
      <c r="HE242" s="60"/>
      <c r="HF242" s="60"/>
      <c r="HG242" s="60"/>
      <c r="HH242" s="60"/>
      <c r="HI242" s="60"/>
      <c r="HJ242" s="60"/>
      <c r="HK242" s="60"/>
      <c r="HL242" s="60"/>
      <c r="HM242" s="60"/>
      <c r="HN242" s="60"/>
      <c r="HO242" s="60"/>
      <c r="HP242" s="60"/>
      <c r="HQ242" s="60"/>
      <c r="HR242" s="60"/>
      <c r="HS242" s="60"/>
      <c r="HT242" s="60"/>
      <c r="HU242" s="60"/>
      <c r="HV242" s="60"/>
      <c r="HW242" s="60"/>
      <c r="HX242" s="60"/>
      <c r="HY242" s="60"/>
      <c r="HZ242" s="60"/>
      <c r="IA242" s="60"/>
      <c r="IB242" s="60"/>
      <c r="IC242" s="60"/>
      <c r="ID242" s="60"/>
      <c r="IE242" s="60"/>
      <c r="IF242" s="60"/>
      <c r="IG242" s="60"/>
      <c r="IH242" s="60"/>
      <c r="II242" s="60"/>
      <c r="IJ242" s="60"/>
      <c r="IK242" s="60"/>
    </row>
    <row r="243" spans="1:245" ht="27" hidden="1">
      <c r="A243" s="263" t="s">
        <v>257</v>
      </c>
      <c r="B243" s="263" t="s">
        <v>257</v>
      </c>
      <c r="C243" s="107" t="s">
        <v>1560</v>
      </c>
      <c r="D243" s="108"/>
      <c r="E243" s="108"/>
      <c r="F243" s="2"/>
      <c r="G243" s="2">
        <v>0</v>
      </c>
      <c r="H243" s="2">
        <f t="shared" si="152"/>
        <v>0</v>
      </c>
      <c r="I243" s="3">
        <f t="shared" si="153"/>
        <v>0</v>
      </c>
      <c r="J243" s="3"/>
      <c r="K243" s="3"/>
      <c r="L243" s="3"/>
      <c r="M243" s="3"/>
      <c r="N243" s="3"/>
      <c r="O243" s="3">
        <f t="shared" si="154"/>
        <v>0</v>
      </c>
      <c r="P243" s="3"/>
      <c r="Q243" s="142">
        <f t="shared" si="151"/>
        <v>0</v>
      </c>
      <c r="R243" s="142">
        <f t="shared" si="158"/>
        <v>0</v>
      </c>
      <c r="S243" s="77">
        <f t="shared" si="158"/>
        <v>0</v>
      </c>
      <c r="T243" s="109"/>
      <c r="U243" s="110"/>
      <c r="V243" s="111"/>
      <c r="W243" s="3">
        <v>0</v>
      </c>
      <c r="X243" s="3"/>
      <c r="Y243" s="77">
        <f t="shared" si="155"/>
        <v>0</v>
      </c>
      <c r="Z243" s="3">
        <f t="shared" si="156"/>
        <v>0</v>
      </c>
      <c r="AA243" s="77">
        <f t="shared" si="156"/>
        <v>0</v>
      </c>
      <c r="AB243" s="119">
        <f t="shared" si="126"/>
        <v>0</v>
      </c>
      <c r="AC243" s="3"/>
      <c r="AD243" s="3">
        <f t="shared" si="157"/>
        <v>0</v>
      </c>
      <c r="AE243" s="108"/>
      <c r="AF243" s="112"/>
      <c r="AG243" s="107"/>
      <c r="AH243" s="107" t="s">
        <v>172</v>
      </c>
      <c r="AI243" s="107" t="s">
        <v>923</v>
      </c>
      <c r="AJ243" s="1" t="s">
        <v>1</v>
      </c>
      <c r="AK243" s="113"/>
      <c r="AL243" s="123" t="s">
        <v>257</v>
      </c>
      <c r="AM243" s="132" t="s">
        <v>590</v>
      </c>
      <c r="AN243" s="129"/>
      <c r="AO243" s="130" t="s">
        <v>339</v>
      </c>
      <c r="AP243" s="180"/>
      <c r="AQ243" s="130" t="s">
        <v>339</v>
      </c>
      <c r="AR243" s="181"/>
      <c r="AS243" s="128" t="s">
        <v>590</v>
      </c>
      <c r="AT243" s="175"/>
      <c r="AU243" s="130" t="s">
        <v>339</v>
      </c>
      <c r="AV243" s="180"/>
      <c r="AW243" s="130" t="s">
        <v>339</v>
      </c>
      <c r="AX243" s="181"/>
      <c r="AY243" s="128" t="s">
        <v>590</v>
      </c>
      <c r="AZ243" s="175"/>
      <c r="BA243" s="130" t="s">
        <v>339</v>
      </c>
      <c r="BB243" s="180"/>
      <c r="BC243" s="130" t="s">
        <v>339</v>
      </c>
      <c r="BD243" s="181"/>
      <c r="BE243" s="131"/>
      <c r="BF243" s="1"/>
      <c r="BG243" s="4"/>
      <c r="BH243" s="4"/>
      <c r="BI243" s="114"/>
      <c r="BJ243" s="71"/>
      <c r="BK243" s="31"/>
      <c r="BL243" s="31"/>
      <c r="BM243" s="31"/>
      <c r="BN243" s="120" t="s">
        <v>545</v>
      </c>
      <c r="BO243" s="120" t="s">
        <v>545</v>
      </c>
      <c r="BP243" s="120" t="s">
        <v>545</v>
      </c>
      <c r="BQ243" s="63"/>
      <c r="BR243" s="60"/>
      <c r="BS243" s="60"/>
      <c r="BT243" s="60"/>
      <c r="BU243" s="60"/>
      <c r="BV243" s="60"/>
      <c r="BW243" s="60"/>
      <c r="BX243" s="60"/>
      <c r="BY243" s="60"/>
      <c r="BZ243" s="60"/>
      <c r="CA243" s="60"/>
      <c r="CB243" s="60"/>
      <c r="CC243" s="60"/>
      <c r="CD243" s="60"/>
      <c r="CE243" s="60"/>
      <c r="CF243" s="60"/>
      <c r="CG243" s="60"/>
      <c r="CH243" s="60"/>
      <c r="CI243" s="60"/>
      <c r="CJ243" s="60"/>
      <c r="CK243" s="60"/>
      <c r="CL243" s="60"/>
      <c r="CM243" s="60"/>
      <c r="CN243" s="60"/>
      <c r="CO243" s="60"/>
      <c r="CP243" s="60"/>
      <c r="CQ243" s="60"/>
      <c r="CR243" s="60"/>
      <c r="CS243" s="60"/>
      <c r="CT243" s="60"/>
      <c r="CU243" s="60"/>
      <c r="CV243" s="60"/>
      <c r="CW243" s="60"/>
      <c r="CX243" s="60"/>
      <c r="CY243" s="60"/>
      <c r="CZ243" s="60"/>
      <c r="DA243" s="60"/>
      <c r="DB243" s="60"/>
      <c r="DC243" s="60"/>
      <c r="DD243" s="60"/>
      <c r="DE243" s="60"/>
      <c r="DF243" s="60"/>
      <c r="DG243" s="60"/>
      <c r="DH243" s="60"/>
      <c r="DI243" s="60"/>
      <c r="DJ243" s="60"/>
      <c r="DK243" s="60"/>
      <c r="DL243" s="60"/>
      <c r="DM243" s="60"/>
      <c r="DN243" s="60"/>
      <c r="DO243" s="60"/>
      <c r="DP243" s="60"/>
      <c r="DQ243" s="60"/>
      <c r="DR243" s="60"/>
      <c r="DS243" s="60"/>
      <c r="DT243" s="60"/>
      <c r="DU243" s="60"/>
      <c r="DV243" s="60"/>
      <c r="DW243" s="60"/>
      <c r="DX243" s="60"/>
      <c r="DY243" s="60"/>
      <c r="DZ243" s="60"/>
      <c r="EA243" s="60"/>
      <c r="EB243" s="60"/>
      <c r="EC243" s="60"/>
      <c r="ED243" s="60"/>
      <c r="EE243" s="60"/>
      <c r="EF243" s="60"/>
      <c r="EG243" s="60"/>
      <c r="EH243" s="60"/>
      <c r="EI243" s="60"/>
      <c r="EJ243" s="60"/>
      <c r="EK243" s="60"/>
      <c r="EL243" s="60"/>
      <c r="EM243" s="60"/>
      <c r="EN243" s="60"/>
      <c r="EO243" s="60"/>
      <c r="EP243" s="60"/>
      <c r="EQ243" s="60"/>
      <c r="ER243" s="60"/>
      <c r="ES243" s="60"/>
      <c r="ET243" s="60"/>
      <c r="EU243" s="60"/>
      <c r="EV243" s="60"/>
      <c r="EW243" s="60"/>
      <c r="EX243" s="60"/>
      <c r="EY243" s="60"/>
      <c r="EZ243" s="60"/>
      <c r="FA243" s="60"/>
      <c r="FB243" s="60"/>
      <c r="FC243" s="60"/>
      <c r="FD243" s="60"/>
      <c r="FE243" s="60"/>
      <c r="FF243" s="60"/>
      <c r="FG243" s="60"/>
      <c r="FH243" s="60"/>
      <c r="FI243" s="60"/>
      <c r="FJ243" s="60"/>
      <c r="FK243" s="60"/>
      <c r="FL243" s="60"/>
      <c r="FM243" s="60"/>
      <c r="FN243" s="60"/>
      <c r="FO243" s="60"/>
      <c r="FP243" s="60"/>
      <c r="FQ243" s="60"/>
      <c r="FR243" s="60"/>
      <c r="FS243" s="60"/>
      <c r="FT243" s="60"/>
      <c r="FU243" s="60"/>
      <c r="FV243" s="60"/>
      <c r="FW243" s="60"/>
      <c r="FX243" s="60"/>
      <c r="FY243" s="60"/>
      <c r="FZ243" s="60"/>
      <c r="GA243" s="60"/>
      <c r="GB243" s="60"/>
      <c r="GC243" s="60"/>
      <c r="GD243" s="60"/>
      <c r="GE243" s="60"/>
      <c r="GF243" s="60"/>
      <c r="GG243" s="60"/>
      <c r="GH243" s="60"/>
      <c r="GI243" s="60"/>
      <c r="GJ243" s="60"/>
      <c r="GK243" s="60"/>
      <c r="GL243" s="60"/>
      <c r="GM243" s="60"/>
      <c r="GN243" s="60"/>
      <c r="GO243" s="60"/>
      <c r="GP243" s="60"/>
      <c r="GQ243" s="60"/>
      <c r="GR243" s="60"/>
      <c r="GS243" s="60"/>
      <c r="GT243" s="60"/>
      <c r="GU243" s="60"/>
      <c r="GV243" s="60"/>
      <c r="GW243" s="60"/>
      <c r="GX243" s="60"/>
      <c r="GY243" s="60"/>
      <c r="GZ243" s="60"/>
      <c r="HA243" s="60"/>
      <c r="HB243" s="60"/>
      <c r="HC243" s="60"/>
      <c r="HD243" s="60"/>
      <c r="HE243" s="60"/>
      <c r="HF243" s="60"/>
      <c r="HG243" s="60"/>
      <c r="HH243" s="60"/>
      <c r="HI243" s="60"/>
      <c r="HJ243" s="60"/>
      <c r="HK243" s="60"/>
      <c r="HL243" s="60"/>
      <c r="HM243" s="60"/>
      <c r="HN243" s="60"/>
      <c r="HO243" s="60"/>
      <c r="HP243" s="60"/>
      <c r="HQ243" s="60"/>
      <c r="HR243" s="60"/>
      <c r="HS243" s="60"/>
      <c r="HT243" s="60"/>
      <c r="HU243" s="60"/>
      <c r="HV243" s="60"/>
      <c r="HW243" s="60"/>
      <c r="HX243" s="60"/>
      <c r="HY243" s="60"/>
      <c r="HZ243" s="60"/>
      <c r="IA243" s="60"/>
      <c r="IB243" s="60"/>
      <c r="IC243" s="60"/>
      <c r="ID243" s="60"/>
      <c r="IE243" s="60"/>
      <c r="IF243" s="60"/>
      <c r="IG243" s="60"/>
      <c r="IH243" s="60"/>
      <c r="II243" s="60"/>
      <c r="IJ243" s="60"/>
      <c r="IK243" s="60"/>
    </row>
    <row r="244" spans="1:245" ht="27" hidden="1">
      <c r="A244" s="263" t="s">
        <v>257</v>
      </c>
      <c r="B244" s="263" t="s">
        <v>257</v>
      </c>
      <c r="C244" s="107" t="s">
        <v>1561</v>
      </c>
      <c r="D244" s="108"/>
      <c r="E244" s="108"/>
      <c r="F244" s="2"/>
      <c r="G244" s="2">
        <v>0</v>
      </c>
      <c r="H244" s="2">
        <f t="shared" si="152"/>
        <v>0</v>
      </c>
      <c r="I244" s="3">
        <f t="shared" si="153"/>
        <v>0</v>
      </c>
      <c r="J244" s="3"/>
      <c r="K244" s="3"/>
      <c r="L244" s="3"/>
      <c r="M244" s="3"/>
      <c r="N244" s="3"/>
      <c r="O244" s="3">
        <f t="shared" si="154"/>
        <v>0</v>
      </c>
      <c r="P244" s="3"/>
      <c r="Q244" s="142">
        <f t="shared" si="151"/>
        <v>0</v>
      </c>
      <c r="R244" s="142">
        <f t="shared" si="158"/>
        <v>0</v>
      </c>
      <c r="S244" s="77">
        <f t="shared" si="158"/>
        <v>0</v>
      </c>
      <c r="T244" s="109"/>
      <c r="U244" s="110"/>
      <c r="V244" s="111"/>
      <c r="W244" s="3">
        <v>0</v>
      </c>
      <c r="X244" s="3"/>
      <c r="Y244" s="77">
        <f t="shared" si="155"/>
        <v>0</v>
      </c>
      <c r="Z244" s="3">
        <f t="shared" si="156"/>
        <v>0</v>
      </c>
      <c r="AA244" s="77">
        <f t="shared" si="156"/>
        <v>0</v>
      </c>
      <c r="AB244" s="119">
        <f t="shared" si="126"/>
        <v>0</v>
      </c>
      <c r="AC244" s="3"/>
      <c r="AD244" s="3">
        <f t="shared" si="157"/>
        <v>0</v>
      </c>
      <c r="AE244" s="108"/>
      <c r="AF244" s="112"/>
      <c r="AG244" s="107"/>
      <c r="AH244" s="107" t="s">
        <v>152</v>
      </c>
      <c r="AI244" s="107" t="s">
        <v>923</v>
      </c>
      <c r="AJ244" s="1" t="s">
        <v>1</v>
      </c>
      <c r="AK244" s="113"/>
      <c r="AL244" s="123" t="s">
        <v>257</v>
      </c>
      <c r="AM244" s="132" t="s">
        <v>590</v>
      </c>
      <c r="AN244" s="129"/>
      <c r="AO244" s="130" t="s">
        <v>339</v>
      </c>
      <c r="AP244" s="180"/>
      <c r="AQ244" s="130" t="s">
        <v>339</v>
      </c>
      <c r="AR244" s="181"/>
      <c r="AS244" s="128" t="s">
        <v>590</v>
      </c>
      <c r="AT244" s="175"/>
      <c r="AU244" s="130" t="s">
        <v>339</v>
      </c>
      <c r="AV244" s="180"/>
      <c r="AW244" s="130" t="s">
        <v>339</v>
      </c>
      <c r="AX244" s="181"/>
      <c r="AY244" s="128" t="s">
        <v>590</v>
      </c>
      <c r="AZ244" s="175"/>
      <c r="BA244" s="130" t="s">
        <v>339</v>
      </c>
      <c r="BB244" s="180"/>
      <c r="BC244" s="130" t="s">
        <v>339</v>
      </c>
      <c r="BD244" s="181"/>
      <c r="BE244" s="131"/>
      <c r="BF244" s="1"/>
      <c r="BG244" s="4"/>
      <c r="BH244" s="4"/>
      <c r="BI244" s="114"/>
      <c r="BJ244" s="71"/>
      <c r="BK244" s="31"/>
      <c r="BL244" s="31"/>
      <c r="BM244" s="31"/>
      <c r="BN244" s="115" t="s">
        <v>553</v>
      </c>
      <c r="BO244" s="115" t="s">
        <v>553</v>
      </c>
      <c r="BP244" s="115" t="s">
        <v>553</v>
      </c>
      <c r="BQ244" s="63"/>
      <c r="BR244" s="60"/>
      <c r="BS244" s="60"/>
      <c r="BT244" s="60"/>
      <c r="BU244" s="60"/>
      <c r="BV244" s="60"/>
      <c r="BW244" s="60"/>
      <c r="BX244" s="60"/>
      <c r="BY244" s="60"/>
      <c r="BZ244" s="60"/>
      <c r="CA244" s="60"/>
      <c r="CB244" s="60"/>
      <c r="CC244" s="60"/>
      <c r="CD244" s="60"/>
      <c r="CE244" s="60"/>
      <c r="CF244" s="60"/>
      <c r="CG244" s="60"/>
      <c r="CH244" s="60"/>
      <c r="CI244" s="60"/>
      <c r="CJ244" s="60"/>
      <c r="CK244" s="60"/>
      <c r="CL244" s="60"/>
      <c r="CM244" s="60"/>
      <c r="CN244" s="60"/>
      <c r="CO244" s="60"/>
      <c r="CP244" s="60"/>
      <c r="CQ244" s="60"/>
      <c r="CR244" s="60"/>
      <c r="CS244" s="60"/>
      <c r="CT244" s="60"/>
      <c r="CU244" s="60"/>
      <c r="CV244" s="60"/>
      <c r="CW244" s="60"/>
      <c r="CX244" s="60"/>
      <c r="CY244" s="60"/>
      <c r="CZ244" s="60"/>
      <c r="DA244" s="60"/>
      <c r="DB244" s="60"/>
      <c r="DC244" s="60"/>
      <c r="DD244" s="60"/>
      <c r="DE244" s="60"/>
      <c r="DF244" s="60"/>
      <c r="DG244" s="60"/>
      <c r="DH244" s="60"/>
      <c r="DI244" s="60"/>
      <c r="DJ244" s="60"/>
      <c r="DK244" s="60"/>
      <c r="DL244" s="60"/>
      <c r="DM244" s="60"/>
      <c r="DN244" s="60"/>
      <c r="DO244" s="60"/>
      <c r="DP244" s="60"/>
      <c r="DQ244" s="60"/>
      <c r="DR244" s="60"/>
      <c r="DS244" s="60"/>
      <c r="DT244" s="60"/>
      <c r="DU244" s="60"/>
      <c r="DV244" s="60"/>
      <c r="DW244" s="60"/>
      <c r="DX244" s="60"/>
      <c r="DY244" s="60"/>
      <c r="DZ244" s="60"/>
      <c r="EA244" s="60"/>
      <c r="EB244" s="60"/>
      <c r="EC244" s="60"/>
      <c r="ED244" s="60"/>
      <c r="EE244" s="60"/>
      <c r="EF244" s="60"/>
      <c r="EG244" s="60"/>
      <c r="EH244" s="60"/>
      <c r="EI244" s="60"/>
      <c r="EJ244" s="60"/>
      <c r="EK244" s="60"/>
      <c r="EL244" s="60"/>
      <c r="EM244" s="60"/>
      <c r="EN244" s="60"/>
      <c r="EO244" s="60"/>
      <c r="EP244" s="60"/>
      <c r="EQ244" s="60"/>
      <c r="ER244" s="60"/>
      <c r="ES244" s="60"/>
      <c r="ET244" s="60"/>
      <c r="EU244" s="60"/>
      <c r="EV244" s="60"/>
      <c r="EW244" s="60"/>
      <c r="EX244" s="60"/>
      <c r="EY244" s="60"/>
      <c r="EZ244" s="60"/>
      <c r="FA244" s="60"/>
      <c r="FB244" s="60"/>
      <c r="FC244" s="60"/>
      <c r="FD244" s="60"/>
      <c r="FE244" s="60"/>
      <c r="FF244" s="60"/>
      <c r="FG244" s="60"/>
      <c r="FH244" s="60"/>
      <c r="FI244" s="60"/>
      <c r="FJ244" s="60"/>
      <c r="FK244" s="60"/>
      <c r="FL244" s="60"/>
      <c r="FM244" s="60"/>
      <c r="FN244" s="60"/>
      <c r="FO244" s="60"/>
      <c r="FP244" s="60"/>
      <c r="FQ244" s="60"/>
      <c r="FR244" s="60"/>
      <c r="FS244" s="60"/>
      <c r="FT244" s="60"/>
      <c r="FU244" s="60"/>
      <c r="FV244" s="60"/>
      <c r="FW244" s="60"/>
      <c r="FX244" s="60"/>
      <c r="FY244" s="60"/>
      <c r="FZ244" s="60"/>
      <c r="GA244" s="60"/>
      <c r="GB244" s="60"/>
      <c r="GC244" s="60"/>
      <c r="GD244" s="60"/>
      <c r="GE244" s="60"/>
      <c r="GF244" s="60"/>
      <c r="GG244" s="60"/>
      <c r="GH244" s="60"/>
      <c r="GI244" s="60"/>
      <c r="GJ244" s="60"/>
      <c r="GK244" s="60"/>
      <c r="GL244" s="60"/>
      <c r="GM244" s="60"/>
      <c r="GN244" s="60"/>
      <c r="GO244" s="60"/>
      <c r="GP244" s="60"/>
      <c r="GQ244" s="60"/>
      <c r="GR244" s="60"/>
      <c r="GS244" s="60"/>
      <c r="GT244" s="60"/>
      <c r="GU244" s="60"/>
      <c r="GV244" s="60"/>
      <c r="GW244" s="60"/>
      <c r="GX244" s="60"/>
      <c r="GY244" s="60"/>
      <c r="GZ244" s="60"/>
      <c r="HA244" s="60"/>
      <c r="HB244" s="60"/>
      <c r="HC244" s="60"/>
      <c r="HD244" s="60"/>
      <c r="HE244" s="60"/>
      <c r="HF244" s="60"/>
      <c r="HG244" s="60"/>
      <c r="HH244" s="60"/>
      <c r="HI244" s="60"/>
      <c r="HJ244" s="60"/>
      <c r="HK244" s="60"/>
      <c r="HL244" s="60"/>
      <c r="HM244" s="60"/>
      <c r="HN244" s="60"/>
      <c r="HO244" s="60"/>
      <c r="HP244" s="60"/>
      <c r="HQ244" s="60"/>
      <c r="HR244" s="60"/>
      <c r="HS244" s="60"/>
      <c r="HT244" s="60"/>
      <c r="HU244" s="60"/>
      <c r="HV244" s="60"/>
      <c r="HW244" s="60"/>
      <c r="HX244" s="60"/>
      <c r="HY244" s="60"/>
      <c r="HZ244" s="60"/>
      <c r="IA244" s="60"/>
      <c r="IB244" s="60"/>
      <c r="IC244" s="60"/>
      <c r="ID244" s="60"/>
      <c r="IE244" s="60"/>
      <c r="IF244" s="60"/>
      <c r="IG244" s="60"/>
      <c r="IH244" s="60"/>
      <c r="II244" s="60"/>
      <c r="IJ244" s="60"/>
      <c r="IK244" s="60"/>
    </row>
    <row r="245" spans="1:245" s="314" customFormat="1" hidden="1">
      <c r="A245" s="315"/>
      <c r="B245" s="315"/>
      <c r="C245" s="316" t="s">
        <v>183</v>
      </c>
      <c r="D245" s="317"/>
      <c r="E245" s="317"/>
      <c r="F245" s="318"/>
      <c r="G245" s="318"/>
      <c r="H245" s="318"/>
      <c r="I245" s="319"/>
      <c r="J245" s="319"/>
      <c r="K245" s="319"/>
      <c r="L245" s="319"/>
      <c r="M245" s="319"/>
      <c r="N245" s="319"/>
      <c r="O245" s="319"/>
      <c r="P245" s="321"/>
      <c r="Q245" s="321">
        <f t="shared" si="151"/>
        <v>0</v>
      </c>
      <c r="R245" s="321">
        <f t="shared" si="158"/>
        <v>0</v>
      </c>
      <c r="S245" s="319"/>
      <c r="T245" s="319"/>
      <c r="U245" s="322"/>
      <c r="V245" s="323"/>
      <c r="W245" s="319"/>
      <c r="X245" s="321"/>
      <c r="Y245" s="319"/>
      <c r="Z245" s="320"/>
      <c r="AA245" s="319"/>
      <c r="AB245" s="324"/>
      <c r="AC245" s="319"/>
      <c r="AD245" s="319"/>
      <c r="AE245" s="317"/>
      <c r="AF245" s="325"/>
      <c r="AG245" s="325"/>
      <c r="AH245" s="325"/>
      <c r="AI245" s="325"/>
      <c r="AJ245" s="326"/>
      <c r="AK245" s="327"/>
      <c r="AL245" s="335"/>
      <c r="AM245" s="328"/>
      <c r="AN245" s="328"/>
      <c r="AO245" s="328"/>
      <c r="AP245" s="329" t="s">
        <v>1331</v>
      </c>
      <c r="AQ245" s="328"/>
      <c r="AR245" s="328"/>
      <c r="AS245" s="328"/>
      <c r="AT245" s="330"/>
      <c r="AU245" s="328"/>
      <c r="AV245" s="330"/>
      <c r="AW245" s="328"/>
      <c r="AX245" s="328"/>
      <c r="AY245" s="328"/>
      <c r="AZ245" s="330"/>
      <c r="BA245" s="328"/>
      <c r="BB245" s="330"/>
      <c r="BC245" s="328"/>
      <c r="BD245" s="328"/>
      <c r="BE245" s="328"/>
      <c r="BF245" s="331"/>
      <c r="BG245" s="332"/>
      <c r="BH245" s="332"/>
      <c r="BI245" s="333"/>
      <c r="BJ245" s="309"/>
      <c r="BK245" s="310"/>
      <c r="BL245" s="310"/>
      <c r="BM245" s="310"/>
      <c r="BN245" s="311" t="s">
        <v>405</v>
      </c>
      <c r="BO245" s="311" t="s">
        <v>405</v>
      </c>
      <c r="BP245" s="311" t="s">
        <v>405</v>
      </c>
      <c r="BQ245" s="313"/>
      <c r="BR245" s="313"/>
      <c r="BS245" s="313"/>
    </row>
    <row r="246" spans="1:245" ht="27">
      <c r="A246" s="204">
        <v>199</v>
      </c>
      <c r="B246" s="204">
        <f>B241+1</f>
        <v>201</v>
      </c>
      <c r="C246" s="107" t="s">
        <v>460</v>
      </c>
      <c r="D246" s="108" t="s">
        <v>177</v>
      </c>
      <c r="E246" s="108" t="s">
        <v>66</v>
      </c>
      <c r="F246" s="2">
        <v>6749568000</v>
      </c>
      <c r="G246" s="2">
        <v>0</v>
      </c>
      <c r="H246" s="2">
        <f t="shared" ref="H246:H261" si="159">F246+G246</f>
        <v>6749568000</v>
      </c>
      <c r="I246" s="3">
        <f t="shared" ref="I246:I261" si="160">ROUND(H246/1000000,1)</f>
        <v>6749.6</v>
      </c>
      <c r="J246" s="3"/>
      <c r="K246" s="3"/>
      <c r="L246" s="3"/>
      <c r="M246" s="3"/>
      <c r="N246" s="3"/>
      <c r="O246" s="119">
        <f>H246+SUM(J246:N246)</f>
        <v>6749568000</v>
      </c>
      <c r="P246" s="3"/>
      <c r="Q246" s="142">
        <f t="shared" si="151"/>
        <v>6749568000</v>
      </c>
      <c r="R246" s="142">
        <f t="shared" si="158"/>
        <v>6749.6</v>
      </c>
      <c r="S246" s="77">
        <f t="shared" si="158"/>
        <v>0</v>
      </c>
      <c r="T246" s="109"/>
      <c r="U246" s="109"/>
      <c r="V246" s="109"/>
      <c r="W246" s="3">
        <v>5871169000</v>
      </c>
      <c r="X246" s="3"/>
      <c r="Y246" s="77">
        <f t="shared" ref="Y246:Y261" si="161">X246-W246</f>
        <v>-5871169000</v>
      </c>
      <c r="Z246" s="3">
        <f t="shared" ref="Z246:AA261" si="162">ROUND(W246/1000000,1)</f>
        <v>5871.2</v>
      </c>
      <c r="AA246" s="77">
        <f t="shared" si="162"/>
        <v>0</v>
      </c>
      <c r="AB246" s="119">
        <f t="shared" si="126"/>
        <v>-5871.2</v>
      </c>
      <c r="AC246" s="76"/>
      <c r="AD246" s="3">
        <f t="shared" ref="AD246:AD261" si="163">ROUND(AC246/1000000,1)</f>
        <v>0</v>
      </c>
      <c r="AE246" s="109"/>
      <c r="AF246" s="109"/>
      <c r="AG246" s="107"/>
      <c r="AH246" s="107" t="s">
        <v>152</v>
      </c>
      <c r="AI246" s="107" t="s">
        <v>649</v>
      </c>
      <c r="AJ246" s="1" t="s">
        <v>36</v>
      </c>
      <c r="AK246" s="113" t="s">
        <v>980</v>
      </c>
      <c r="AL246" s="106">
        <v>199</v>
      </c>
      <c r="AM246" s="128" t="s">
        <v>590</v>
      </c>
      <c r="AN246" s="129"/>
      <c r="AO246" s="130" t="s">
        <v>595</v>
      </c>
      <c r="AP246" s="180">
        <v>199</v>
      </c>
      <c r="AQ246" s="130" t="s">
        <v>589</v>
      </c>
      <c r="AR246" s="181"/>
      <c r="AS246" s="128" t="s">
        <v>590</v>
      </c>
      <c r="AT246" s="175"/>
      <c r="AU246" s="130" t="s">
        <v>595</v>
      </c>
      <c r="AV246" s="180"/>
      <c r="AW246" s="130" t="s">
        <v>589</v>
      </c>
      <c r="AX246" s="181"/>
      <c r="AY246" s="128" t="s">
        <v>590</v>
      </c>
      <c r="AZ246" s="175"/>
      <c r="BA246" s="130" t="s">
        <v>595</v>
      </c>
      <c r="BB246" s="180"/>
      <c r="BC246" s="130" t="s">
        <v>595</v>
      </c>
      <c r="BD246" s="181"/>
      <c r="BE246" s="131"/>
      <c r="BF246" s="1" t="s">
        <v>503</v>
      </c>
      <c r="BG246" s="4"/>
      <c r="BH246" s="4" t="s">
        <v>18</v>
      </c>
      <c r="BI246" s="114"/>
      <c r="BJ246" s="71"/>
      <c r="BK246" s="31"/>
      <c r="BL246" s="31"/>
      <c r="BM246" s="31"/>
      <c r="BN246" s="115" t="s">
        <v>405</v>
      </c>
      <c r="BO246" s="115" t="s">
        <v>405</v>
      </c>
      <c r="BP246" s="115" t="s">
        <v>405</v>
      </c>
      <c r="BQ246" s="63"/>
      <c r="BR246" s="63"/>
      <c r="BS246" s="63"/>
    </row>
    <row r="247" spans="1:245" ht="27">
      <c r="A247" s="204" t="s">
        <v>1433</v>
      </c>
      <c r="B247" s="204">
        <f t="shared" ref="B247:B256" si="164">B246+1</f>
        <v>202</v>
      </c>
      <c r="C247" s="107" t="s">
        <v>1265</v>
      </c>
      <c r="D247" s="108" t="s">
        <v>1434</v>
      </c>
      <c r="E247" s="108" t="s">
        <v>66</v>
      </c>
      <c r="F247" s="2">
        <v>0</v>
      </c>
      <c r="G247" s="2">
        <v>50000000000</v>
      </c>
      <c r="H247" s="2">
        <f>F247+G247</f>
        <v>50000000000</v>
      </c>
      <c r="I247" s="3">
        <f>ROUND(H247/1000000,1)</f>
        <v>50000</v>
      </c>
      <c r="J247" s="3"/>
      <c r="K247" s="3"/>
      <c r="L247" s="3"/>
      <c r="M247" s="3"/>
      <c r="N247" s="3"/>
      <c r="O247" s="119">
        <f>H247+SUM(J247:N247)</f>
        <v>50000000000</v>
      </c>
      <c r="P247" s="3"/>
      <c r="Q247" s="142">
        <f>O247-P247</f>
        <v>50000000000</v>
      </c>
      <c r="R247" s="142">
        <f>ROUND(O247/1000000,1)</f>
        <v>50000</v>
      </c>
      <c r="S247" s="77">
        <f>ROUND(P247/1000000,1)</f>
        <v>0</v>
      </c>
      <c r="T247" s="109"/>
      <c r="U247" s="109"/>
      <c r="V247" s="109"/>
      <c r="W247" s="3">
        <v>60000000</v>
      </c>
      <c r="X247" s="3"/>
      <c r="Y247" s="77">
        <f>X247-W247</f>
        <v>-60000000</v>
      </c>
      <c r="Z247" s="3">
        <f>ROUND(W247/1000000,1)</f>
        <v>60</v>
      </c>
      <c r="AA247" s="77">
        <f>ROUND(X247/1000000,1)</f>
        <v>0</v>
      </c>
      <c r="AB247" s="119">
        <f>AA247-Z247</f>
        <v>-60</v>
      </c>
      <c r="AC247" s="76"/>
      <c r="AD247" s="3">
        <f>ROUND(AC247/1000000,1)</f>
        <v>0</v>
      </c>
      <c r="AE247" s="109"/>
      <c r="AF247" s="109"/>
      <c r="AG247" s="107"/>
      <c r="AH247" s="107" t="s">
        <v>470</v>
      </c>
      <c r="AI247" s="107" t="s">
        <v>649</v>
      </c>
      <c r="AJ247" s="1" t="s">
        <v>1</v>
      </c>
      <c r="AK247" s="113" t="s">
        <v>1266</v>
      </c>
      <c r="AL247" s="106" t="s">
        <v>1433</v>
      </c>
      <c r="AM247" s="128" t="s">
        <v>590</v>
      </c>
      <c r="AN247" s="129" t="s">
        <v>1339</v>
      </c>
      <c r="AO247" s="130" t="s">
        <v>923</v>
      </c>
      <c r="AP247" s="180">
        <v>16</v>
      </c>
      <c r="AQ247" s="130" t="s">
        <v>923</v>
      </c>
      <c r="AR247" s="181"/>
      <c r="AS247" s="128" t="s">
        <v>590</v>
      </c>
      <c r="AT247" s="175"/>
      <c r="AU247" s="130" t="s">
        <v>923</v>
      </c>
      <c r="AV247" s="180"/>
      <c r="AW247" s="130" t="s">
        <v>923</v>
      </c>
      <c r="AX247" s="181"/>
      <c r="AY247" s="128" t="s">
        <v>590</v>
      </c>
      <c r="AZ247" s="175"/>
      <c r="BA247" s="130" t="s">
        <v>923</v>
      </c>
      <c r="BB247" s="180"/>
      <c r="BC247" s="130" t="s">
        <v>923</v>
      </c>
      <c r="BD247" s="181"/>
      <c r="BE247" s="131"/>
      <c r="BF247" s="1" t="s">
        <v>451</v>
      </c>
      <c r="BG247" s="4"/>
      <c r="BH247" s="4" t="s">
        <v>18</v>
      </c>
      <c r="BI247" s="114" t="s">
        <v>18</v>
      </c>
      <c r="BJ247" s="71"/>
      <c r="BK247" s="31"/>
      <c r="BL247" s="31"/>
      <c r="BM247" s="31"/>
      <c r="BN247" s="115"/>
      <c r="BO247" s="115"/>
      <c r="BP247" s="115"/>
      <c r="BQ247" s="63"/>
      <c r="BR247" s="63"/>
      <c r="BS247" s="63"/>
    </row>
    <row r="248" spans="1:245" ht="27">
      <c r="A248" s="204">
        <v>203</v>
      </c>
      <c r="B248" s="204">
        <f t="shared" si="164"/>
        <v>203</v>
      </c>
      <c r="C248" s="107" t="s">
        <v>184</v>
      </c>
      <c r="D248" s="108" t="s">
        <v>164</v>
      </c>
      <c r="E248" s="108" t="s">
        <v>66</v>
      </c>
      <c r="F248" s="2">
        <v>237186416000</v>
      </c>
      <c r="G248" s="2">
        <v>0</v>
      </c>
      <c r="H248" s="2">
        <f t="shared" si="159"/>
        <v>237186416000</v>
      </c>
      <c r="I248" s="3">
        <f t="shared" si="160"/>
        <v>237186.4</v>
      </c>
      <c r="J248" s="3">
        <v>7185578373</v>
      </c>
      <c r="K248" s="3"/>
      <c r="L248" s="3"/>
      <c r="M248" s="3"/>
      <c r="N248" s="3"/>
      <c r="O248" s="119">
        <f>H248+SUM(J248:N248)</f>
        <v>244371994373</v>
      </c>
      <c r="P248" s="3"/>
      <c r="Q248" s="142">
        <f t="shared" si="151"/>
        <v>244371994373</v>
      </c>
      <c r="R248" s="142">
        <f t="shared" si="158"/>
        <v>244372</v>
      </c>
      <c r="S248" s="77">
        <f t="shared" si="158"/>
        <v>0</v>
      </c>
      <c r="T248" s="109"/>
      <c r="U248" s="109"/>
      <c r="V248" s="109"/>
      <c r="W248" s="3">
        <v>237381066000</v>
      </c>
      <c r="X248" s="3"/>
      <c r="Y248" s="77">
        <f t="shared" si="161"/>
        <v>-237381066000</v>
      </c>
      <c r="Z248" s="3">
        <f t="shared" si="162"/>
        <v>237381.1</v>
      </c>
      <c r="AA248" s="77">
        <f t="shared" si="162"/>
        <v>0</v>
      </c>
      <c r="AB248" s="119">
        <f t="shared" si="126"/>
        <v>-237381.1</v>
      </c>
      <c r="AC248" s="76"/>
      <c r="AD248" s="3">
        <f t="shared" si="163"/>
        <v>0</v>
      </c>
      <c r="AE248" s="109"/>
      <c r="AF248" s="109"/>
      <c r="AG248" s="107"/>
      <c r="AH248" s="107" t="s">
        <v>152</v>
      </c>
      <c r="AI248" s="107" t="s">
        <v>654</v>
      </c>
      <c r="AJ248" s="1" t="s">
        <v>36</v>
      </c>
      <c r="AK248" s="113" t="s">
        <v>980</v>
      </c>
      <c r="AL248" s="106">
        <v>203</v>
      </c>
      <c r="AM248" s="128" t="s">
        <v>590</v>
      </c>
      <c r="AN248" s="129"/>
      <c r="AO248" s="130" t="s">
        <v>595</v>
      </c>
      <c r="AP248" s="180">
        <v>203</v>
      </c>
      <c r="AQ248" s="130" t="s">
        <v>589</v>
      </c>
      <c r="AR248" s="181"/>
      <c r="AS248" s="128" t="s">
        <v>590</v>
      </c>
      <c r="AT248" s="175"/>
      <c r="AU248" s="130" t="s">
        <v>595</v>
      </c>
      <c r="AV248" s="180"/>
      <c r="AW248" s="130" t="s">
        <v>589</v>
      </c>
      <c r="AX248" s="181"/>
      <c r="AY248" s="128" t="s">
        <v>590</v>
      </c>
      <c r="AZ248" s="175"/>
      <c r="BA248" s="130" t="s">
        <v>595</v>
      </c>
      <c r="BB248" s="180"/>
      <c r="BC248" s="130" t="s">
        <v>595</v>
      </c>
      <c r="BD248" s="181"/>
      <c r="BE248" s="131"/>
      <c r="BF248" s="1" t="s">
        <v>1326</v>
      </c>
      <c r="BG248" s="4"/>
      <c r="BH248" s="4" t="s">
        <v>18</v>
      </c>
      <c r="BI248" s="114" t="s">
        <v>18</v>
      </c>
      <c r="BJ248" s="71"/>
      <c r="BK248" s="33" t="s">
        <v>1408</v>
      </c>
      <c r="BL248" s="31"/>
      <c r="BM248" s="33" t="s">
        <v>888</v>
      </c>
      <c r="BN248" s="115" t="s">
        <v>405</v>
      </c>
      <c r="BO248" s="115" t="s">
        <v>405</v>
      </c>
      <c r="BP248" s="115" t="s">
        <v>405</v>
      </c>
      <c r="BQ248" s="63"/>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c r="CN248" s="60"/>
      <c r="CO248" s="60"/>
      <c r="CP248" s="60"/>
      <c r="CQ248" s="60"/>
      <c r="CR248" s="60"/>
      <c r="CS248" s="60"/>
      <c r="CT248" s="60"/>
      <c r="CU248" s="60"/>
      <c r="CV248" s="60"/>
      <c r="CW248" s="60"/>
      <c r="CX248" s="60"/>
      <c r="CY248" s="60"/>
      <c r="CZ248" s="60"/>
      <c r="DA248" s="60"/>
      <c r="DB248" s="60"/>
      <c r="DC248" s="60"/>
      <c r="DD248" s="60"/>
      <c r="DE248" s="60"/>
      <c r="DF248" s="60"/>
      <c r="DG248" s="60"/>
      <c r="DH248" s="60"/>
      <c r="DI248" s="60"/>
      <c r="DJ248" s="60"/>
      <c r="DK248" s="60"/>
      <c r="DL248" s="60"/>
      <c r="DM248" s="60"/>
      <c r="DN248" s="60"/>
      <c r="DO248" s="60"/>
      <c r="DP248" s="60"/>
      <c r="DQ248" s="60"/>
      <c r="DR248" s="60"/>
      <c r="DS248" s="60"/>
      <c r="DT248" s="60"/>
      <c r="DU248" s="60"/>
      <c r="DV248" s="60"/>
      <c r="DW248" s="60"/>
      <c r="DX248" s="60"/>
      <c r="DY248" s="60"/>
      <c r="DZ248" s="60"/>
      <c r="EA248" s="60"/>
      <c r="EB248" s="60"/>
      <c r="EC248" s="60"/>
      <c r="ED248" s="60"/>
      <c r="EE248" s="60"/>
      <c r="EF248" s="60"/>
      <c r="EG248" s="60"/>
      <c r="EH248" s="60"/>
      <c r="EI248" s="60"/>
      <c r="EJ248" s="60"/>
      <c r="EK248" s="60"/>
      <c r="EL248" s="60"/>
      <c r="EM248" s="60"/>
      <c r="EN248" s="60"/>
      <c r="EO248" s="60"/>
      <c r="EP248" s="60"/>
      <c r="EQ248" s="60"/>
      <c r="ER248" s="60"/>
      <c r="ES248" s="60"/>
      <c r="ET248" s="60"/>
      <c r="EU248" s="60"/>
      <c r="EV248" s="60"/>
      <c r="EW248" s="60"/>
      <c r="EX248" s="60"/>
      <c r="EY248" s="60"/>
      <c r="EZ248" s="60"/>
      <c r="FA248" s="60"/>
      <c r="FB248" s="60"/>
      <c r="FC248" s="60"/>
      <c r="FD248" s="60"/>
      <c r="FE248" s="60"/>
      <c r="FF248" s="60"/>
      <c r="FG248" s="60"/>
      <c r="FH248" s="60"/>
      <c r="FI248" s="60"/>
      <c r="FJ248" s="60"/>
      <c r="FK248" s="60"/>
      <c r="FL248" s="60"/>
      <c r="FM248" s="60"/>
      <c r="FN248" s="60"/>
      <c r="FO248" s="60"/>
      <c r="FP248" s="60"/>
      <c r="FQ248" s="60"/>
      <c r="FR248" s="60"/>
      <c r="FS248" s="60"/>
      <c r="FT248" s="60"/>
      <c r="FU248" s="60"/>
      <c r="FV248" s="60"/>
      <c r="FW248" s="60"/>
      <c r="FX248" s="60"/>
      <c r="FY248" s="60"/>
      <c r="FZ248" s="60"/>
      <c r="GA248" s="60"/>
      <c r="GB248" s="60"/>
      <c r="GC248" s="60"/>
      <c r="GD248" s="60"/>
      <c r="GE248" s="60"/>
      <c r="GF248" s="60"/>
      <c r="GG248" s="60"/>
      <c r="GH248" s="60"/>
      <c r="GI248" s="60"/>
      <c r="GJ248" s="60"/>
      <c r="GK248" s="60"/>
      <c r="GL248" s="60"/>
      <c r="GM248" s="60"/>
      <c r="GN248" s="60"/>
      <c r="GO248" s="60"/>
      <c r="GP248" s="60"/>
      <c r="GQ248" s="60"/>
      <c r="GR248" s="60"/>
      <c r="GS248" s="60"/>
      <c r="GT248" s="60"/>
      <c r="GU248" s="60"/>
      <c r="GV248" s="60"/>
      <c r="GW248" s="60"/>
      <c r="GX248" s="60"/>
      <c r="GY248" s="60"/>
      <c r="GZ248" s="60"/>
      <c r="HA248" s="60"/>
      <c r="HB248" s="60"/>
      <c r="HC248" s="60"/>
      <c r="HD248" s="60"/>
      <c r="HE248" s="60"/>
      <c r="HF248" s="60"/>
      <c r="HG248" s="60"/>
      <c r="HH248" s="60"/>
      <c r="HI248" s="60"/>
      <c r="HJ248" s="60"/>
      <c r="HK248" s="60"/>
      <c r="HL248" s="60"/>
      <c r="HM248" s="60"/>
      <c r="HN248" s="60"/>
      <c r="HO248" s="60"/>
      <c r="HP248" s="60"/>
      <c r="HQ248" s="60"/>
      <c r="HR248" s="60"/>
      <c r="HS248" s="60"/>
      <c r="HT248" s="60"/>
      <c r="HU248" s="60"/>
      <c r="HV248" s="60"/>
      <c r="HW248" s="60"/>
      <c r="HX248" s="60"/>
      <c r="HY248" s="60"/>
      <c r="HZ248" s="60"/>
      <c r="IA248" s="60"/>
      <c r="IB248" s="60"/>
      <c r="IC248" s="60"/>
      <c r="ID248" s="60"/>
      <c r="IE248" s="60"/>
      <c r="IF248" s="60"/>
      <c r="IG248" s="60"/>
      <c r="IH248" s="60"/>
      <c r="II248" s="60"/>
      <c r="IJ248" s="60"/>
      <c r="IK248" s="60"/>
    </row>
    <row r="249" spans="1:245" ht="27">
      <c r="A249" s="204">
        <v>205</v>
      </c>
      <c r="B249" s="204">
        <f t="shared" si="164"/>
        <v>204</v>
      </c>
      <c r="C249" s="107" t="s">
        <v>185</v>
      </c>
      <c r="D249" s="108" t="s">
        <v>69</v>
      </c>
      <c r="E249" s="108" t="s">
        <v>1302</v>
      </c>
      <c r="F249" s="2">
        <v>4230822000</v>
      </c>
      <c r="G249" s="2">
        <v>0</v>
      </c>
      <c r="H249" s="2">
        <f t="shared" si="159"/>
        <v>4230822000</v>
      </c>
      <c r="I249" s="3">
        <f t="shared" si="160"/>
        <v>4230.8</v>
      </c>
      <c r="J249" s="3"/>
      <c r="K249" s="3"/>
      <c r="L249" s="3"/>
      <c r="M249" s="3"/>
      <c r="N249" s="3"/>
      <c r="O249" s="119">
        <f>H249+SUM(J249:N249)</f>
        <v>4230822000</v>
      </c>
      <c r="P249" s="3"/>
      <c r="Q249" s="142">
        <f t="shared" si="151"/>
        <v>4230822000</v>
      </c>
      <c r="R249" s="142">
        <f t="shared" si="158"/>
        <v>4230.8</v>
      </c>
      <c r="S249" s="77">
        <f t="shared" si="158"/>
        <v>0</v>
      </c>
      <c r="T249" s="109"/>
      <c r="U249" s="109"/>
      <c r="V249" s="109"/>
      <c r="W249" s="3">
        <f>4060000000+7676000</f>
        <v>4067676000</v>
      </c>
      <c r="X249" s="3"/>
      <c r="Y249" s="77">
        <f t="shared" si="161"/>
        <v>-4067676000</v>
      </c>
      <c r="Z249" s="3">
        <f t="shared" si="162"/>
        <v>4067.7</v>
      </c>
      <c r="AA249" s="77">
        <f t="shared" si="162"/>
        <v>0</v>
      </c>
      <c r="AB249" s="119">
        <f t="shared" si="126"/>
        <v>-4067.7</v>
      </c>
      <c r="AC249" s="76"/>
      <c r="AD249" s="3">
        <f t="shared" si="163"/>
        <v>0</v>
      </c>
      <c r="AE249" s="109"/>
      <c r="AF249" s="109"/>
      <c r="AG249" s="107"/>
      <c r="AH249" s="107" t="s">
        <v>152</v>
      </c>
      <c r="AI249" s="107" t="s">
        <v>654</v>
      </c>
      <c r="AJ249" s="1" t="s">
        <v>36</v>
      </c>
      <c r="AK249" s="113" t="s">
        <v>980</v>
      </c>
      <c r="AL249" s="106">
        <v>205</v>
      </c>
      <c r="AM249" s="128" t="s">
        <v>590</v>
      </c>
      <c r="AN249" s="129"/>
      <c r="AO249" s="130" t="s">
        <v>595</v>
      </c>
      <c r="AP249" s="180">
        <v>205</v>
      </c>
      <c r="AQ249" s="130" t="s">
        <v>589</v>
      </c>
      <c r="AR249" s="181"/>
      <c r="AS249" s="128" t="s">
        <v>590</v>
      </c>
      <c r="AT249" s="175"/>
      <c r="AU249" s="130" t="s">
        <v>595</v>
      </c>
      <c r="AV249" s="180"/>
      <c r="AW249" s="130" t="s">
        <v>589</v>
      </c>
      <c r="AX249" s="181"/>
      <c r="AY249" s="128" t="s">
        <v>590</v>
      </c>
      <c r="AZ249" s="175"/>
      <c r="BA249" s="130" t="s">
        <v>595</v>
      </c>
      <c r="BB249" s="180"/>
      <c r="BC249" s="130" t="s">
        <v>595</v>
      </c>
      <c r="BD249" s="181"/>
      <c r="BE249" s="131"/>
      <c r="BF249" s="1" t="s">
        <v>839</v>
      </c>
      <c r="BG249" s="4"/>
      <c r="BH249" s="4" t="s">
        <v>18</v>
      </c>
      <c r="BI249" s="114"/>
      <c r="BJ249" s="71"/>
      <c r="BK249" s="33" t="s">
        <v>1430</v>
      </c>
      <c r="BL249" s="31"/>
      <c r="BM249" s="33" t="s">
        <v>903</v>
      </c>
      <c r="BN249" s="115" t="s">
        <v>405</v>
      </c>
      <c r="BO249" s="115" t="s">
        <v>405</v>
      </c>
      <c r="BP249" s="115" t="s">
        <v>405</v>
      </c>
      <c r="BQ249" s="63"/>
      <c r="BR249" s="60"/>
      <c r="BS249" s="60"/>
      <c r="BT249" s="60"/>
      <c r="BU249" s="60"/>
      <c r="BV249" s="60"/>
      <c r="BW249" s="60"/>
      <c r="BX249" s="60"/>
      <c r="BY249" s="60"/>
      <c r="BZ249" s="60"/>
      <c r="CA249" s="60"/>
      <c r="CB249" s="60"/>
      <c r="CC249" s="60"/>
      <c r="CD249" s="60"/>
      <c r="CE249" s="60"/>
      <c r="CF249" s="60"/>
      <c r="CG249" s="60"/>
      <c r="CH249" s="60"/>
      <c r="CI249" s="60"/>
      <c r="CJ249" s="60"/>
      <c r="CK249" s="60"/>
      <c r="CL249" s="60"/>
      <c r="CM249" s="60"/>
      <c r="CN249" s="60"/>
      <c r="CO249" s="60"/>
      <c r="CP249" s="60"/>
      <c r="CQ249" s="60"/>
      <c r="CR249" s="60"/>
      <c r="CS249" s="60"/>
      <c r="CT249" s="60"/>
      <c r="CU249" s="60"/>
      <c r="CV249" s="60"/>
      <c r="CW249" s="60"/>
      <c r="CX249" s="60"/>
      <c r="CY249" s="60"/>
      <c r="CZ249" s="60"/>
      <c r="DA249" s="60"/>
      <c r="DB249" s="60"/>
      <c r="DC249" s="60"/>
      <c r="DD249" s="60"/>
      <c r="DE249" s="60"/>
      <c r="DF249" s="60"/>
      <c r="DG249" s="60"/>
      <c r="DH249" s="60"/>
      <c r="DI249" s="60"/>
      <c r="DJ249" s="60"/>
      <c r="DK249" s="60"/>
      <c r="DL249" s="60"/>
      <c r="DM249" s="60"/>
      <c r="DN249" s="60"/>
      <c r="DO249" s="60"/>
      <c r="DP249" s="60"/>
      <c r="DQ249" s="60"/>
      <c r="DR249" s="60"/>
      <c r="DS249" s="60"/>
      <c r="DT249" s="60"/>
      <c r="DU249" s="60"/>
      <c r="DV249" s="60"/>
      <c r="DW249" s="60"/>
      <c r="DX249" s="60"/>
      <c r="DY249" s="60"/>
      <c r="DZ249" s="60"/>
      <c r="EA249" s="60"/>
      <c r="EB249" s="60"/>
      <c r="EC249" s="60"/>
      <c r="ED249" s="60"/>
      <c r="EE249" s="60"/>
      <c r="EF249" s="60"/>
      <c r="EG249" s="60"/>
      <c r="EH249" s="60"/>
      <c r="EI249" s="60"/>
      <c r="EJ249" s="60"/>
      <c r="EK249" s="60"/>
      <c r="EL249" s="60"/>
      <c r="EM249" s="60"/>
      <c r="EN249" s="60"/>
      <c r="EO249" s="60"/>
      <c r="EP249" s="60"/>
      <c r="EQ249" s="60"/>
      <c r="ER249" s="60"/>
      <c r="ES249" s="60"/>
      <c r="ET249" s="60"/>
      <c r="EU249" s="60"/>
      <c r="EV249" s="60"/>
      <c r="EW249" s="60"/>
      <c r="EX249" s="60"/>
      <c r="EY249" s="60"/>
      <c r="EZ249" s="60"/>
      <c r="FA249" s="60"/>
      <c r="FB249" s="60"/>
      <c r="FC249" s="60"/>
      <c r="FD249" s="60"/>
      <c r="FE249" s="60"/>
      <c r="FF249" s="60"/>
      <c r="FG249" s="60"/>
      <c r="FH249" s="60"/>
      <c r="FI249" s="60"/>
      <c r="FJ249" s="60"/>
      <c r="FK249" s="60"/>
      <c r="FL249" s="60"/>
      <c r="FM249" s="60"/>
      <c r="FN249" s="60"/>
      <c r="FO249" s="60"/>
      <c r="FP249" s="60"/>
      <c r="FQ249" s="60"/>
      <c r="FR249" s="60"/>
      <c r="FS249" s="60"/>
      <c r="FT249" s="60"/>
      <c r="FU249" s="60"/>
      <c r="FV249" s="60"/>
      <c r="FW249" s="60"/>
      <c r="FX249" s="60"/>
      <c r="FY249" s="60"/>
      <c r="FZ249" s="60"/>
      <c r="GA249" s="60"/>
      <c r="GB249" s="60"/>
      <c r="GC249" s="60"/>
      <c r="GD249" s="60"/>
      <c r="GE249" s="60"/>
      <c r="GF249" s="60"/>
      <c r="GG249" s="60"/>
      <c r="GH249" s="60"/>
      <c r="GI249" s="60"/>
      <c r="GJ249" s="60"/>
      <c r="GK249" s="60"/>
      <c r="GL249" s="60"/>
      <c r="GM249" s="60"/>
      <c r="GN249" s="60"/>
      <c r="GO249" s="60"/>
      <c r="GP249" s="60"/>
      <c r="GQ249" s="60"/>
      <c r="GR249" s="60"/>
      <c r="GS249" s="60"/>
      <c r="GT249" s="60"/>
      <c r="GU249" s="60"/>
      <c r="GV249" s="60"/>
      <c r="GW249" s="60"/>
      <c r="GX249" s="60"/>
      <c r="GY249" s="60"/>
      <c r="GZ249" s="60"/>
      <c r="HA249" s="60"/>
      <c r="HB249" s="60"/>
      <c r="HC249" s="60"/>
      <c r="HD249" s="60"/>
      <c r="HE249" s="60"/>
      <c r="HF249" s="60"/>
      <c r="HG249" s="60"/>
      <c r="HH249" s="60"/>
      <c r="HI249" s="60"/>
      <c r="HJ249" s="60"/>
      <c r="HK249" s="60"/>
      <c r="HL249" s="60"/>
      <c r="HM249" s="60"/>
      <c r="HN249" s="60"/>
      <c r="HO249" s="60"/>
      <c r="HP249" s="60"/>
      <c r="HQ249" s="60"/>
      <c r="HR249" s="60"/>
      <c r="HS249" s="60"/>
      <c r="HT249" s="60"/>
      <c r="HU249" s="60"/>
      <c r="HV249" s="60"/>
      <c r="HW249" s="60"/>
      <c r="HX249" s="60"/>
      <c r="HY249" s="60"/>
      <c r="HZ249" s="60"/>
      <c r="IA249" s="60"/>
      <c r="IB249" s="60"/>
      <c r="IC249" s="60"/>
      <c r="ID249" s="60"/>
      <c r="IE249" s="60"/>
      <c r="IF249" s="60"/>
      <c r="IG249" s="60"/>
      <c r="IH249" s="60"/>
      <c r="II249" s="60"/>
      <c r="IJ249" s="60"/>
      <c r="IK249" s="60"/>
    </row>
    <row r="250" spans="1:245" ht="27">
      <c r="A250" s="204">
        <v>204</v>
      </c>
      <c r="B250" s="204">
        <f t="shared" si="164"/>
        <v>205</v>
      </c>
      <c r="C250" s="107" t="s">
        <v>739</v>
      </c>
      <c r="D250" s="108" t="s">
        <v>68</v>
      </c>
      <c r="E250" s="108" t="s">
        <v>66</v>
      </c>
      <c r="F250" s="2">
        <v>282211000</v>
      </c>
      <c r="G250" s="2">
        <v>0</v>
      </c>
      <c r="H250" s="2">
        <f t="shared" si="159"/>
        <v>282211000</v>
      </c>
      <c r="I250" s="3">
        <f t="shared" si="160"/>
        <v>282.2</v>
      </c>
      <c r="J250" s="3"/>
      <c r="K250" s="3"/>
      <c r="L250" s="3"/>
      <c r="M250" s="3"/>
      <c r="N250" s="3"/>
      <c r="O250" s="119">
        <f t="shared" ref="O250:O261" si="165">H250+SUM(J250:N250)</f>
        <v>282211000</v>
      </c>
      <c r="P250" s="3"/>
      <c r="Q250" s="142">
        <f t="shared" si="151"/>
        <v>282211000</v>
      </c>
      <c r="R250" s="142">
        <f t="shared" si="158"/>
        <v>282.2</v>
      </c>
      <c r="S250" s="77">
        <f t="shared" si="158"/>
        <v>0</v>
      </c>
      <c r="T250" s="109"/>
      <c r="U250" s="109"/>
      <c r="V250" s="109"/>
      <c r="W250" s="3">
        <v>273203000</v>
      </c>
      <c r="X250" s="3"/>
      <c r="Y250" s="77">
        <f t="shared" si="161"/>
        <v>-273203000</v>
      </c>
      <c r="Z250" s="3">
        <f t="shared" si="162"/>
        <v>273.2</v>
      </c>
      <c r="AA250" s="77">
        <f t="shared" si="162"/>
        <v>0</v>
      </c>
      <c r="AB250" s="119">
        <f t="shared" si="126"/>
        <v>-273.2</v>
      </c>
      <c r="AC250" s="76"/>
      <c r="AD250" s="3">
        <f t="shared" si="163"/>
        <v>0</v>
      </c>
      <c r="AE250" s="109"/>
      <c r="AF250" s="109"/>
      <c r="AG250" s="107"/>
      <c r="AH250" s="107" t="s">
        <v>152</v>
      </c>
      <c r="AI250" s="107" t="s">
        <v>651</v>
      </c>
      <c r="AJ250" s="1" t="s">
        <v>36</v>
      </c>
      <c r="AK250" s="113" t="s">
        <v>980</v>
      </c>
      <c r="AL250" s="106">
        <v>204</v>
      </c>
      <c r="AM250" s="128" t="s">
        <v>590</v>
      </c>
      <c r="AN250" s="129"/>
      <c r="AO250" s="130" t="s">
        <v>595</v>
      </c>
      <c r="AP250" s="180">
        <v>204</v>
      </c>
      <c r="AQ250" s="130" t="s">
        <v>589</v>
      </c>
      <c r="AR250" s="181"/>
      <c r="AS250" s="128" t="s">
        <v>590</v>
      </c>
      <c r="AT250" s="175"/>
      <c r="AU250" s="130" t="s">
        <v>595</v>
      </c>
      <c r="AV250" s="180"/>
      <c r="AW250" s="130" t="s">
        <v>589</v>
      </c>
      <c r="AX250" s="181"/>
      <c r="AY250" s="128" t="s">
        <v>590</v>
      </c>
      <c r="AZ250" s="175"/>
      <c r="BA250" s="130" t="s">
        <v>595</v>
      </c>
      <c r="BB250" s="180"/>
      <c r="BC250" s="130" t="s">
        <v>595</v>
      </c>
      <c r="BD250" s="181"/>
      <c r="BE250" s="131"/>
      <c r="BF250" s="1" t="s">
        <v>503</v>
      </c>
      <c r="BG250" s="4"/>
      <c r="BH250" s="4" t="s">
        <v>18</v>
      </c>
      <c r="BI250" s="114"/>
      <c r="BJ250" s="71"/>
      <c r="BK250" s="31"/>
      <c r="BL250" s="31"/>
      <c r="BM250" s="31" t="s">
        <v>902</v>
      </c>
      <c r="BN250" s="115" t="s">
        <v>405</v>
      </c>
      <c r="BO250" s="115" t="s">
        <v>405</v>
      </c>
      <c r="BP250" s="115" t="s">
        <v>405</v>
      </c>
      <c r="BQ250" s="63"/>
      <c r="BR250" s="63"/>
      <c r="BS250" s="63"/>
    </row>
    <row r="251" spans="1:245" ht="27" hidden="1">
      <c r="A251" s="204">
        <v>200</v>
      </c>
      <c r="B251" s="204">
        <f t="shared" si="164"/>
        <v>206</v>
      </c>
      <c r="C251" s="107" t="s">
        <v>485</v>
      </c>
      <c r="D251" s="108" t="s">
        <v>72</v>
      </c>
      <c r="E251" s="108" t="s">
        <v>66</v>
      </c>
      <c r="F251" s="2">
        <v>4157000</v>
      </c>
      <c r="G251" s="2">
        <v>0</v>
      </c>
      <c r="H251" s="2">
        <f t="shared" si="159"/>
        <v>4157000</v>
      </c>
      <c r="I251" s="3">
        <f t="shared" si="160"/>
        <v>4.2</v>
      </c>
      <c r="J251" s="3"/>
      <c r="K251" s="3"/>
      <c r="L251" s="3"/>
      <c r="M251" s="3"/>
      <c r="N251" s="3"/>
      <c r="O251" s="119">
        <f t="shared" si="165"/>
        <v>4157000</v>
      </c>
      <c r="P251" s="3"/>
      <c r="Q251" s="142">
        <f t="shared" si="151"/>
        <v>4157000</v>
      </c>
      <c r="R251" s="142">
        <f t="shared" si="158"/>
        <v>4.2</v>
      </c>
      <c r="S251" s="77">
        <f t="shared" si="158"/>
        <v>0</v>
      </c>
      <c r="T251" s="109"/>
      <c r="U251" s="109"/>
      <c r="V251" s="109"/>
      <c r="W251" s="3">
        <v>3629000</v>
      </c>
      <c r="X251" s="3"/>
      <c r="Y251" s="77">
        <f t="shared" si="161"/>
        <v>-3629000</v>
      </c>
      <c r="Z251" s="3">
        <f t="shared" si="162"/>
        <v>3.6</v>
      </c>
      <c r="AA251" s="77">
        <f t="shared" si="162"/>
        <v>0</v>
      </c>
      <c r="AB251" s="119">
        <f t="shared" si="126"/>
        <v>-3.6</v>
      </c>
      <c r="AC251" s="76"/>
      <c r="AD251" s="3">
        <f t="shared" si="163"/>
        <v>0</v>
      </c>
      <c r="AE251" s="109"/>
      <c r="AF251" s="109"/>
      <c r="AG251" s="107"/>
      <c r="AH251" s="107" t="s">
        <v>152</v>
      </c>
      <c r="AI251" s="107" t="s">
        <v>651</v>
      </c>
      <c r="AJ251" s="1" t="s">
        <v>36</v>
      </c>
      <c r="AK251" s="113" t="s">
        <v>980</v>
      </c>
      <c r="AL251" s="106">
        <v>200</v>
      </c>
      <c r="AM251" s="128" t="s">
        <v>590</v>
      </c>
      <c r="AN251" s="129"/>
      <c r="AO251" s="130" t="s">
        <v>595</v>
      </c>
      <c r="AP251" s="180">
        <v>200</v>
      </c>
      <c r="AQ251" s="130" t="s">
        <v>589</v>
      </c>
      <c r="AR251" s="181"/>
      <c r="AS251" s="128" t="s">
        <v>590</v>
      </c>
      <c r="AT251" s="175"/>
      <c r="AU251" s="130" t="s">
        <v>595</v>
      </c>
      <c r="AV251" s="180"/>
      <c r="AW251" s="130" t="s">
        <v>589</v>
      </c>
      <c r="AX251" s="181"/>
      <c r="AY251" s="128" t="s">
        <v>590</v>
      </c>
      <c r="AZ251" s="175"/>
      <c r="BA251" s="130" t="s">
        <v>595</v>
      </c>
      <c r="BB251" s="180"/>
      <c r="BC251" s="130" t="s">
        <v>595</v>
      </c>
      <c r="BD251" s="181"/>
      <c r="BE251" s="131"/>
      <c r="BF251" s="1" t="s">
        <v>503</v>
      </c>
      <c r="BG251" s="4"/>
      <c r="BH251" s="4"/>
      <c r="BI251" s="114"/>
      <c r="BJ251" s="71"/>
      <c r="BK251" s="31"/>
      <c r="BL251" s="31"/>
      <c r="BM251" s="31"/>
      <c r="BN251" s="115" t="s">
        <v>405</v>
      </c>
      <c r="BO251" s="115" t="s">
        <v>405</v>
      </c>
      <c r="BP251" s="115" t="s">
        <v>405</v>
      </c>
      <c r="BQ251" s="63"/>
      <c r="BR251" s="63"/>
      <c r="BS251" s="63"/>
    </row>
    <row r="252" spans="1:245" ht="24" hidden="1" customHeight="1">
      <c r="A252" s="204">
        <v>206</v>
      </c>
      <c r="B252" s="204">
        <f t="shared" si="164"/>
        <v>207</v>
      </c>
      <c r="C252" s="107" t="s">
        <v>188</v>
      </c>
      <c r="D252" s="108" t="s">
        <v>71</v>
      </c>
      <c r="E252" s="108" t="s">
        <v>149</v>
      </c>
      <c r="F252" s="2">
        <v>10259000</v>
      </c>
      <c r="G252" s="2">
        <v>0</v>
      </c>
      <c r="H252" s="2">
        <f t="shared" si="159"/>
        <v>10259000</v>
      </c>
      <c r="I252" s="3">
        <f t="shared" si="160"/>
        <v>10.3</v>
      </c>
      <c r="J252" s="3"/>
      <c r="K252" s="3"/>
      <c r="L252" s="3"/>
      <c r="M252" s="3"/>
      <c r="N252" s="3"/>
      <c r="O252" s="119">
        <f t="shared" si="165"/>
        <v>10259000</v>
      </c>
      <c r="P252" s="3"/>
      <c r="Q252" s="142">
        <f t="shared" si="151"/>
        <v>10259000</v>
      </c>
      <c r="R252" s="142">
        <f t="shared" si="158"/>
        <v>10.3</v>
      </c>
      <c r="S252" s="77">
        <f t="shared" si="158"/>
        <v>0</v>
      </c>
      <c r="T252" s="109"/>
      <c r="U252" s="109"/>
      <c r="V252" s="109"/>
      <c r="W252" s="3">
        <v>7638000</v>
      </c>
      <c r="X252" s="3"/>
      <c r="Y252" s="77">
        <f t="shared" si="161"/>
        <v>-7638000</v>
      </c>
      <c r="Z252" s="3">
        <f t="shared" si="162"/>
        <v>7.6</v>
      </c>
      <c r="AA252" s="77">
        <f t="shared" si="162"/>
        <v>0</v>
      </c>
      <c r="AB252" s="119">
        <f t="shared" si="126"/>
        <v>-7.6</v>
      </c>
      <c r="AC252" s="76"/>
      <c r="AD252" s="3">
        <f t="shared" si="163"/>
        <v>0</v>
      </c>
      <c r="AE252" s="109"/>
      <c r="AF252" s="109"/>
      <c r="AG252" s="107"/>
      <c r="AH252" s="107" t="s">
        <v>152</v>
      </c>
      <c r="AI252" s="107" t="s">
        <v>648</v>
      </c>
      <c r="AJ252" s="1" t="s">
        <v>36</v>
      </c>
      <c r="AK252" s="113" t="s">
        <v>980</v>
      </c>
      <c r="AL252" s="106">
        <v>206</v>
      </c>
      <c r="AM252" s="128" t="s">
        <v>590</v>
      </c>
      <c r="AN252" s="129"/>
      <c r="AO252" s="130" t="s">
        <v>595</v>
      </c>
      <c r="AP252" s="180">
        <v>206</v>
      </c>
      <c r="AQ252" s="130" t="s">
        <v>589</v>
      </c>
      <c r="AR252" s="181"/>
      <c r="AS252" s="128" t="s">
        <v>590</v>
      </c>
      <c r="AT252" s="175"/>
      <c r="AU252" s="130" t="s">
        <v>595</v>
      </c>
      <c r="AV252" s="180"/>
      <c r="AW252" s="130" t="s">
        <v>589</v>
      </c>
      <c r="AX252" s="181"/>
      <c r="AY252" s="128" t="s">
        <v>590</v>
      </c>
      <c r="AZ252" s="175"/>
      <c r="BA252" s="130" t="s">
        <v>595</v>
      </c>
      <c r="BB252" s="180"/>
      <c r="BC252" s="130" t="s">
        <v>595</v>
      </c>
      <c r="BD252" s="181"/>
      <c r="BE252" s="131"/>
      <c r="BF252" s="1" t="s">
        <v>84</v>
      </c>
      <c r="BG252" s="4"/>
      <c r="BH252" s="4"/>
      <c r="BI252" s="114"/>
      <c r="BJ252" s="71"/>
      <c r="BK252" s="31"/>
      <c r="BL252" s="31"/>
      <c r="BM252" s="31"/>
      <c r="BN252" s="115" t="s">
        <v>405</v>
      </c>
      <c r="BO252" s="115" t="s">
        <v>405</v>
      </c>
      <c r="BP252" s="115" t="s">
        <v>405</v>
      </c>
      <c r="BQ252" s="63"/>
      <c r="BR252" s="60"/>
      <c r="BS252" s="60"/>
      <c r="BT252" s="60"/>
      <c r="BU252" s="60"/>
      <c r="BV252" s="60"/>
      <c r="BW252" s="60"/>
      <c r="BX252" s="60"/>
      <c r="BY252" s="60"/>
      <c r="BZ252" s="60"/>
      <c r="CA252" s="60"/>
      <c r="CB252" s="60"/>
      <c r="CC252" s="60"/>
      <c r="CD252" s="60"/>
      <c r="CE252" s="60"/>
      <c r="CF252" s="60"/>
      <c r="CG252" s="60"/>
      <c r="CH252" s="60"/>
      <c r="CI252" s="60"/>
      <c r="CJ252" s="60"/>
      <c r="CK252" s="60"/>
      <c r="CL252" s="60"/>
      <c r="CM252" s="60"/>
      <c r="CN252" s="60"/>
      <c r="CO252" s="60"/>
      <c r="CP252" s="60"/>
      <c r="CQ252" s="60"/>
      <c r="CR252" s="60"/>
      <c r="CS252" s="60"/>
      <c r="CT252" s="60"/>
      <c r="CU252" s="60"/>
      <c r="CV252" s="60"/>
      <c r="CW252" s="60"/>
      <c r="CX252" s="60"/>
      <c r="CY252" s="60"/>
      <c r="CZ252" s="60"/>
      <c r="DA252" s="60"/>
      <c r="DB252" s="60"/>
      <c r="DC252" s="60"/>
      <c r="DD252" s="60"/>
      <c r="DE252" s="60"/>
      <c r="DF252" s="60"/>
      <c r="DG252" s="60"/>
      <c r="DH252" s="60"/>
      <c r="DI252" s="60"/>
      <c r="DJ252" s="60"/>
      <c r="DK252" s="60"/>
      <c r="DL252" s="60"/>
      <c r="DM252" s="60"/>
      <c r="DN252" s="60"/>
      <c r="DO252" s="60"/>
      <c r="DP252" s="60"/>
      <c r="DQ252" s="60"/>
      <c r="DR252" s="60"/>
      <c r="DS252" s="60"/>
      <c r="DT252" s="60"/>
      <c r="DU252" s="60"/>
      <c r="DV252" s="60"/>
      <c r="DW252" s="60"/>
      <c r="DX252" s="60"/>
      <c r="DY252" s="60"/>
      <c r="DZ252" s="60"/>
      <c r="EA252" s="60"/>
      <c r="EB252" s="60"/>
      <c r="EC252" s="60"/>
      <c r="ED252" s="60"/>
      <c r="EE252" s="60"/>
      <c r="EF252" s="60"/>
      <c r="EG252" s="60"/>
      <c r="EH252" s="60"/>
      <c r="EI252" s="60"/>
      <c r="EJ252" s="60"/>
      <c r="EK252" s="60"/>
      <c r="EL252" s="60"/>
      <c r="EM252" s="60"/>
      <c r="EN252" s="60"/>
      <c r="EO252" s="60"/>
      <c r="EP252" s="60"/>
      <c r="EQ252" s="60"/>
      <c r="ER252" s="60"/>
      <c r="ES252" s="60"/>
      <c r="ET252" s="60"/>
      <c r="EU252" s="60"/>
      <c r="EV252" s="60"/>
      <c r="EW252" s="60"/>
      <c r="EX252" s="60"/>
      <c r="EY252" s="60"/>
      <c r="EZ252" s="60"/>
      <c r="FA252" s="60"/>
      <c r="FB252" s="60"/>
      <c r="FC252" s="60"/>
      <c r="FD252" s="60"/>
      <c r="FE252" s="60"/>
      <c r="FF252" s="60"/>
      <c r="FG252" s="60"/>
      <c r="FH252" s="60"/>
      <c r="FI252" s="60"/>
      <c r="FJ252" s="60"/>
      <c r="FK252" s="60"/>
      <c r="FL252" s="60"/>
      <c r="FM252" s="60"/>
      <c r="FN252" s="60"/>
      <c r="FO252" s="60"/>
      <c r="FP252" s="60"/>
      <c r="FQ252" s="60"/>
      <c r="FR252" s="60"/>
      <c r="FS252" s="60"/>
      <c r="FT252" s="60"/>
      <c r="FU252" s="60"/>
      <c r="FV252" s="60"/>
      <c r="FW252" s="60"/>
      <c r="FX252" s="60"/>
      <c r="FY252" s="60"/>
      <c r="FZ252" s="60"/>
      <c r="GA252" s="60"/>
      <c r="GB252" s="60"/>
      <c r="GC252" s="60"/>
      <c r="GD252" s="60"/>
      <c r="GE252" s="60"/>
      <c r="GF252" s="60"/>
      <c r="GG252" s="60"/>
      <c r="GH252" s="60"/>
      <c r="GI252" s="60"/>
      <c r="GJ252" s="60"/>
      <c r="GK252" s="60"/>
      <c r="GL252" s="60"/>
      <c r="GM252" s="60"/>
      <c r="GN252" s="60"/>
      <c r="GO252" s="60"/>
      <c r="GP252" s="60"/>
      <c r="GQ252" s="60"/>
      <c r="GR252" s="60"/>
      <c r="GS252" s="60"/>
      <c r="GT252" s="60"/>
      <c r="GU252" s="60"/>
      <c r="GV252" s="60"/>
      <c r="GW252" s="60"/>
      <c r="GX252" s="60"/>
      <c r="GY252" s="60"/>
      <c r="GZ252" s="60"/>
      <c r="HA252" s="60"/>
      <c r="HB252" s="60"/>
      <c r="HC252" s="60"/>
      <c r="HD252" s="60"/>
      <c r="HE252" s="60"/>
      <c r="HF252" s="60"/>
      <c r="HG252" s="60"/>
      <c r="HH252" s="60"/>
      <c r="HI252" s="60"/>
      <c r="HJ252" s="60"/>
      <c r="HK252" s="60"/>
      <c r="HL252" s="60"/>
      <c r="HM252" s="60"/>
      <c r="HN252" s="60"/>
      <c r="HO252" s="60"/>
      <c r="HP252" s="60"/>
      <c r="HQ252" s="60"/>
      <c r="HR252" s="60"/>
      <c r="HS252" s="60"/>
      <c r="HT252" s="60"/>
      <c r="HU252" s="60"/>
      <c r="HV252" s="60"/>
      <c r="HW252" s="60"/>
      <c r="HX252" s="60"/>
      <c r="HY252" s="60"/>
      <c r="HZ252" s="60"/>
      <c r="IA252" s="60"/>
      <c r="IB252" s="60"/>
      <c r="IC252" s="60"/>
      <c r="ID252" s="60"/>
      <c r="IE252" s="60"/>
      <c r="IF252" s="60"/>
      <c r="IG252" s="60"/>
      <c r="IH252" s="60"/>
      <c r="II252" s="60"/>
      <c r="IJ252" s="60"/>
      <c r="IK252" s="60"/>
    </row>
    <row r="253" spans="1:245" ht="27" hidden="1">
      <c r="A253" s="204">
        <v>201</v>
      </c>
      <c r="B253" s="204">
        <f t="shared" si="164"/>
        <v>208</v>
      </c>
      <c r="C253" s="107" t="s">
        <v>738</v>
      </c>
      <c r="D253" s="108" t="s">
        <v>103</v>
      </c>
      <c r="E253" s="108" t="s">
        <v>66</v>
      </c>
      <c r="F253" s="2">
        <v>31756000</v>
      </c>
      <c r="G253" s="2">
        <v>0</v>
      </c>
      <c r="H253" s="2">
        <f t="shared" si="159"/>
        <v>31756000</v>
      </c>
      <c r="I253" s="3">
        <f t="shared" si="160"/>
        <v>31.8</v>
      </c>
      <c r="J253" s="3"/>
      <c r="K253" s="3"/>
      <c r="L253" s="3"/>
      <c r="M253" s="3"/>
      <c r="N253" s="3"/>
      <c r="O253" s="119">
        <f t="shared" si="165"/>
        <v>31756000</v>
      </c>
      <c r="P253" s="3"/>
      <c r="Q253" s="142">
        <f t="shared" si="151"/>
        <v>31756000</v>
      </c>
      <c r="R253" s="142">
        <f t="shared" si="158"/>
        <v>31.8</v>
      </c>
      <c r="S253" s="77">
        <f t="shared" si="158"/>
        <v>0</v>
      </c>
      <c r="T253" s="109"/>
      <c r="U253" s="109"/>
      <c r="V253" s="109"/>
      <c r="W253" s="3">
        <v>29459000</v>
      </c>
      <c r="X253" s="3"/>
      <c r="Y253" s="77">
        <f t="shared" si="161"/>
        <v>-29459000</v>
      </c>
      <c r="Z253" s="3">
        <f t="shared" si="162"/>
        <v>29.5</v>
      </c>
      <c r="AA253" s="77">
        <f t="shared" si="162"/>
        <v>0</v>
      </c>
      <c r="AB253" s="119">
        <f t="shared" si="126"/>
        <v>-29.5</v>
      </c>
      <c r="AC253" s="76"/>
      <c r="AD253" s="3">
        <f t="shared" si="163"/>
        <v>0</v>
      </c>
      <c r="AE253" s="109"/>
      <c r="AF253" s="109"/>
      <c r="AG253" s="107"/>
      <c r="AH253" s="107" t="s">
        <v>152</v>
      </c>
      <c r="AI253" s="107" t="s">
        <v>652</v>
      </c>
      <c r="AJ253" s="1" t="s">
        <v>36</v>
      </c>
      <c r="AK253" s="113" t="s">
        <v>980</v>
      </c>
      <c r="AL253" s="106">
        <v>201</v>
      </c>
      <c r="AM253" s="128" t="s">
        <v>590</v>
      </c>
      <c r="AN253" s="129"/>
      <c r="AO253" s="130" t="s">
        <v>595</v>
      </c>
      <c r="AP253" s="180">
        <v>201</v>
      </c>
      <c r="AQ253" s="130" t="s">
        <v>589</v>
      </c>
      <c r="AR253" s="181"/>
      <c r="AS253" s="128" t="s">
        <v>590</v>
      </c>
      <c r="AT253" s="175"/>
      <c r="AU253" s="130" t="s">
        <v>595</v>
      </c>
      <c r="AV253" s="180"/>
      <c r="AW253" s="130" t="s">
        <v>589</v>
      </c>
      <c r="AX253" s="181"/>
      <c r="AY253" s="128" t="s">
        <v>590</v>
      </c>
      <c r="AZ253" s="175"/>
      <c r="BA253" s="130" t="s">
        <v>595</v>
      </c>
      <c r="BB253" s="180"/>
      <c r="BC253" s="130" t="s">
        <v>595</v>
      </c>
      <c r="BD253" s="181"/>
      <c r="BE253" s="131"/>
      <c r="BF253" s="1" t="s">
        <v>503</v>
      </c>
      <c r="BG253" s="4"/>
      <c r="BH253" s="4"/>
      <c r="BI253" s="114"/>
      <c r="BJ253" s="31"/>
      <c r="BK253" s="31"/>
      <c r="BL253" s="31"/>
      <c r="BM253" s="31"/>
      <c r="BN253" s="115" t="s">
        <v>405</v>
      </c>
      <c r="BO253" s="115" t="s">
        <v>405</v>
      </c>
      <c r="BP253" s="115" t="s">
        <v>405</v>
      </c>
      <c r="BQ253" s="63"/>
      <c r="BR253" s="63"/>
      <c r="BS253" s="63"/>
    </row>
    <row r="254" spans="1:245" ht="27" hidden="1">
      <c r="A254" s="204">
        <v>202</v>
      </c>
      <c r="B254" s="204">
        <f t="shared" si="164"/>
        <v>209</v>
      </c>
      <c r="C254" s="107" t="s">
        <v>461</v>
      </c>
      <c r="D254" s="108" t="s">
        <v>72</v>
      </c>
      <c r="E254" s="108" t="s">
        <v>66</v>
      </c>
      <c r="F254" s="2">
        <v>9071000</v>
      </c>
      <c r="G254" s="2">
        <v>0</v>
      </c>
      <c r="H254" s="2">
        <f t="shared" si="159"/>
        <v>9071000</v>
      </c>
      <c r="I254" s="3">
        <f t="shared" si="160"/>
        <v>9.1</v>
      </c>
      <c r="J254" s="3"/>
      <c r="K254" s="3"/>
      <c r="L254" s="3"/>
      <c r="M254" s="3"/>
      <c r="N254" s="3"/>
      <c r="O254" s="119">
        <f t="shared" si="165"/>
        <v>9071000</v>
      </c>
      <c r="P254" s="3"/>
      <c r="Q254" s="142">
        <f t="shared" si="151"/>
        <v>9071000</v>
      </c>
      <c r="R254" s="142">
        <f t="shared" si="158"/>
        <v>9.1</v>
      </c>
      <c r="S254" s="77">
        <f t="shared" si="158"/>
        <v>0</v>
      </c>
      <c r="T254" s="109"/>
      <c r="U254" s="109"/>
      <c r="V254" s="109"/>
      <c r="W254" s="3">
        <v>9068000</v>
      </c>
      <c r="X254" s="3"/>
      <c r="Y254" s="77">
        <f t="shared" si="161"/>
        <v>-9068000</v>
      </c>
      <c r="Z254" s="3">
        <f t="shared" si="162"/>
        <v>9.1</v>
      </c>
      <c r="AA254" s="77">
        <f t="shared" si="162"/>
        <v>0</v>
      </c>
      <c r="AB254" s="119">
        <f t="shared" si="126"/>
        <v>-9.1</v>
      </c>
      <c r="AC254" s="76"/>
      <c r="AD254" s="3">
        <f t="shared" si="163"/>
        <v>0</v>
      </c>
      <c r="AE254" s="109"/>
      <c r="AF254" s="109"/>
      <c r="AG254" s="107"/>
      <c r="AH254" s="107" t="s">
        <v>152</v>
      </c>
      <c r="AI254" s="107" t="s">
        <v>653</v>
      </c>
      <c r="AJ254" s="1" t="s">
        <v>36</v>
      </c>
      <c r="AK254" s="113" t="s">
        <v>980</v>
      </c>
      <c r="AL254" s="106">
        <v>202</v>
      </c>
      <c r="AM254" s="128" t="s">
        <v>590</v>
      </c>
      <c r="AN254" s="129"/>
      <c r="AO254" s="130" t="s">
        <v>595</v>
      </c>
      <c r="AP254" s="180">
        <v>202</v>
      </c>
      <c r="AQ254" s="130" t="s">
        <v>589</v>
      </c>
      <c r="AR254" s="181"/>
      <c r="AS254" s="128" t="s">
        <v>590</v>
      </c>
      <c r="AT254" s="175"/>
      <c r="AU254" s="130" t="s">
        <v>595</v>
      </c>
      <c r="AV254" s="180"/>
      <c r="AW254" s="130" t="s">
        <v>589</v>
      </c>
      <c r="AX254" s="181"/>
      <c r="AY254" s="128" t="s">
        <v>590</v>
      </c>
      <c r="AZ254" s="175"/>
      <c r="BA254" s="130" t="s">
        <v>595</v>
      </c>
      <c r="BB254" s="180"/>
      <c r="BC254" s="130" t="s">
        <v>595</v>
      </c>
      <c r="BD254" s="181"/>
      <c r="BE254" s="131"/>
      <c r="BF254" s="1" t="s">
        <v>503</v>
      </c>
      <c r="BG254" s="4"/>
      <c r="BH254" s="4"/>
      <c r="BI254" s="114"/>
      <c r="BJ254" s="31"/>
      <c r="BK254" s="31"/>
      <c r="BL254" s="31"/>
      <c r="BM254" s="31"/>
      <c r="BN254" s="115" t="s">
        <v>405</v>
      </c>
      <c r="BO254" s="115" t="s">
        <v>405</v>
      </c>
      <c r="BP254" s="115" t="s">
        <v>405</v>
      </c>
      <c r="BQ254" s="63"/>
      <c r="BR254" s="63"/>
      <c r="BS254" s="63"/>
    </row>
    <row r="255" spans="1:245" ht="79.5" customHeight="1">
      <c r="A255" s="204" t="s">
        <v>1447</v>
      </c>
      <c r="B255" s="204">
        <f t="shared" si="164"/>
        <v>210</v>
      </c>
      <c r="C255" s="107" t="s">
        <v>1460</v>
      </c>
      <c r="D255" s="108" t="s">
        <v>1556</v>
      </c>
      <c r="E255" s="108" t="s">
        <v>302</v>
      </c>
      <c r="F255" s="2">
        <v>0</v>
      </c>
      <c r="G255" s="2">
        <v>5000000000</v>
      </c>
      <c r="H255" s="2">
        <f t="shared" si="159"/>
        <v>5000000000</v>
      </c>
      <c r="I255" s="3">
        <f t="shared" si="160"/>
        <v>5000</v>
      </c>
      <c r="J255" s="3"/>
      <c r="K255" s="3"/>
      <c r="L255" s="3"/>
      <c r="M255" s="3"/>
      <c r="N255" s="3"/>
      <c r="O255" s="119">
        <f t="shared" si="165"/>
        <v>5000000000</v>
      </c>
      <c r="P255" s="3"/>
      <c r="Q255" s="142">
        <f t="shared" si="151"/>
        <v>5000000000</v>
      </c>
      <c r="R255" s="142">
        <f t="shared" si="158"/>
        <v>5000</v>
      </c>
      <c r="S255" s="77">
        <f t="shared" si="158"/>
        <v>0</v>
      </c>
      <c r="T255" s="109"/>
      <c r="U255" s="109"/>
      <c r="V255" s="109"/>
      <c r="W255" s="3">
        <v>0</v>
      </c>
      <c r="X255" s="3"/>
      <c r="Y255" s="77">
        <f t="shared" si="161"/>
        <v>0</v>
      </c>
      <c r="Z255" s="3">
        <f t="shared" si="162"/>
        <v>0</v>
      </c>
      <c r="AA255" s="77">
        <f>ROUND(X255/1000000,1)</f>
        <v>0</v>
      </c>
      <c r="AB255" s="119">
        <f t="shared" si="126"/>
        <v>0</v>
      </c>
      <c r="AC255" s="76"/>
      <c r="AD255" s="3">
        <f t="shared" si="163"/>
        <v>0</v>
      </c>
      <c r="AE255" s="109"/>
      <c r="AF255" s="109"/>
      <c r="AG255" s="107"/>
      <c r="AH255" s="107" t="s">
        <v>1461</v>
      </c>
      <c r="AI255" s="107" t="s">
        <v>1537</v>
      </c>
      <c r="AJ255" s="1" t="s">
        <v>36</v>
      </c>
      <c r="AK255" s="113" t="s">
        <v>980</v>
      </c>
      <c r="AL255" s="106" t="s">
        <v>1447</v>
      </c>
      <c r="AM255" s="128" t="s">
        <v>590</v>
      </c>
      <c r="AN255" s="129"/>
      <c r="AO255" s="130" t="s">
        <v>339</v>
      </c>
      <c r="AP255" s="180"/>
      <c r="AQ255" s="130" t="s">
        <v>339</v>
      </c>
      <c r="AR255" s="181"/>
      <c r="AS255" s="128" t="s">
        <v>590</v>
      </c>
      <c r="AT255" s="175"/>
      <c r="AU255" s="130" t="s">
        <v>339</v>
      </c>
      <c r="AV255" s="180"/>
      <c r="AW255" s="130" t="s">
        <v>339</v>
      </c>
      <c r="AX255" s="181"/>
      <c r="AY255" s="128" t="s">
        <v>590</v>
      </c>
      <c r="AZ255" s="175"/>
      <c r="BA255" s="130" t="s">
        <v>339</v>
      </c>
      <c r="BB255" s="180"/>
      <c r="BC255" s="130" t="s">
        <v>339</v>
      </c>
      <c r="BD255" s="181"/>
      <c r="BE255" s="131"/>
      <c r="BF255" s="1" t="s">
        <v>451</v>
      </c>
      <c r="BG255" s="4"/>
      <c r="BH255" s="4" t="s">
        <v>18</v>
      </c>
      <c r="BI255" s="114"/>
      <c r="BJ255" s="31"/>
      <c r="BK255" s="31"/>
      <c r="BL255" s="31"/>
      <c r="BM255" s="31"/>
      <c r="BN255" s="115"/>
      <c r="BO255" s="115"/>
      <c r="BP255" s="115"/>
      <c r="BQ255" s="63"/>
      <c r="BR255" s="63"/>
      <c r="BS255" s="63"/>
    </row>
    <row r="256" spans="1:245" ht="27">
      <c r="A256" s="204">
        <v>207</v>
      </c>
      <c r="B256" s="204">
        <f t="shared" si="164"/>
        <v>211</v>
      </c>
      <c r="C256" s="107" t="s">
        <v>186</v>
      </c>
      <c r="D256" s="108" t="s">
        <v>187</v>
      </c>
      <c r="E256" s="108" t="s">
        <v>66</v>
      </c>
      <c r="F256" s="2">
        <v>436352000</v>
      </c>
      <c r="G256" s="2">
        <v>-32821000</v>
      </c>
      <c r="H256" s="2">
        <f t="shared" si="159"/>
        <v>403531000</v>
      </c>
      <c r="I256" s="3">
        <f t="shared" si="160"/>
        <v>403.5</v>
      </c>
      <c r="J256" s="3"/>
      <c r="K256" s="3"/>
      <c r="L256" s="3">
        <v>-6554000</v>
      </c>
      <c r="M256" s="3"/>
      <c r="N256" s="3"/>
      <c r="O256" s="119">
        <f t="shared" si="165"/>
        <v>396977000</v>
      </c>
      <c r="P256" s="3"/>
      <c r="Q256" s="142">
        <f t="shared" si="151"/>
        <v>396977000</v>
      </c>
      <c r="R256" s="142">
        <f t="shared" si="158"/>
        <v>397</v>
      </c>
      <c r="S256" s="77">
        <f t="shared" si="158"/>
        <v>0</v>
      </c>
      <c r="T256" s="109"/>
      <c r="U256" s="109"/>
      <c r="V256" s="109"/>
      <c r="W256" s="3">
        <v>437686000</v>
      </c>
      <c r="X256" s="3"/>
      <c r="Y256" s="77">
        <f t="shared" si="161"/>
        <v>-437686000</v>
      </c>
      <c r="Z256" s="3">
        <f t="shared" si="162"/>
        <v>437.7</v>
      </c>
      <c r="AA256" s="77">
        <f t="shared" si="162"/>
        <v>0</v>
      </c>
      <c r="AB256" s="119">
        <f t="shared" si="126"/>
        <v>-437.7</v>
      </c>
      <c r="AC256" s="76"/>
      <c r="AD256" s="3">
        <f t="shared" si="163"/>
        <v>0</v>
      </c>
      <c r="AE256" s="109"/>
      <c r="AF256" s="109"/>
      <c r="AG256" s="107"/>
      <c r="AH256" s="107" t="s">
        <v>189</v>
      </c>
      <c r="AI256" s="107" t="s">
        <v>650</v>
      </c>
      <c r="AJ256" s="1" t="s">
        <v>36</v>
      </c>
      <c r="AK256" s="113" t="s">
        <v>981</v>
      </c>
      <c r="AL256" s="106">
        <v>207</v>
      </c>
      <c r="AM256" s="128" t="s">
        <v>590</v>
      </c>
      <c r="AN256" s="129"/>
      <c r="AO256" s="130" t="s">
        <v>595</v>
      </c>
      <c r="AP256" s="180">
        <v>207</v>
      </c>
      <c r="AQ256" s="130" t="s">
        <v>589</v>
      </c>
      <c r="AR256" s="181"/>
      <c r="AS256" s="128" t="s">
        <v>590</v>
      </c>
      <c r="AT256" s="175"/>
      <c r="AU256" s="130" t="s">
        <v>595</v>
      </c>
      <c r="AV256" s="180"/>
      <c r="AW256" s="130" t="s">
        <v>589</v>
      </c>
      <c r="AX256" s="181"/>
      <c r="AY256" s="128" t="s">
        <v>590</v>
      </c>
      <c r="AZ256" s="175"/>
      <c r="BA256" s="130" t="s">
        <v>595</v>
      </c>
      <c r="BB256" s="180"/>
      <c r="BC256" s="130" t="s">
        <v>595</v>
      </c>
      <c r="BD256" s="181"/>
      <c r="BE256" s="131"/>
      <c r="BF256" s="1" t="s">
        <v>503</v>
      </c>
      <c r="BG256" s="4"/>
      <c r="BH256" s="4"/>
      <c r="BI256" s="114"/>
      <c r="BJ256" s="71"/>
      <c r="BK256" s="31"/>
      <c r="BL256" s="31"/>
      <c r="BM256" s="31"/>
      <c r="BN256" s="115" t="s">
        <v>405</v>
      </c>
      <c r="BO256" s="115" t="s">
        <v>405</v>
      </c>
      <c r="BP256" s="115" t="s">
        <v>405</v>
      </c>
      <c r="BQ256" s="63"/>
      <c r="BR256" s="63"/>
      <c r="BS256" s="63"/>
    </row>
    <row r="257" spans="1:245" ht="27" hidden="1">
      <c r="A257" s="263" t="s">
        <v>257</v>
      </c>
      <c r="B257" s="263" t="s">
        <v>257</v>
      </c>
      <c r="C257" s="107" t="s">
        <v>1223</v>
      </c>
      <c r="D257" s="108"/>
      <c r="E257" s="108"/>
      <c r="F257" s="2"/>
      <c r="G257" s="2">
        <v>0</v>
      </c>
      <c r="H257" s="2">
        <f t="shared" si="159"/>
        <v>0</v>
      </c>
      <c r="I257" s="3">
        <f t="shared" si="160"/>
        <v>0</v>
      </c>
      <c r="J257" s="3"/>
      <c r="K257" s="3"/>
      <c r="L257" s="3"/>
      <c r="M257" s="3"/>
      <c r="N257" s="3"/>
      <c r="O257" s="3">
        <f t="shared" si="165"/>
        <v>0</v>
      </c>
      <c r="P257" s="3"/>
      <c r="Q257" s="142">
        <f t="shared" si="151"/>
        <v>0</v>
      </c>
      <c r="R257" s="142">
        <f t="shared" ref="R257:S262" si="166">ROUND(O257/1000000,1)</f>
        <v>0</v>
      </c>
      <c r="S257" s="77">
        <f t="shared" si="166"/>
        <v>0</v>
      </c>
      <c r="T257" s="3"/>
      <c r="U257" s="110"/>
      <c r="V257" s="111"/>
      <c r="W257" s="3">
        <v>0</v>
      </c>
      <c r="X257" s="3"/>
      <c r="Y257" s="77">
        <f t="shared" si="161"/>
        <v>0</v>
      </c>
      <c r="Z257" s="3">
        <f t="shared" si="162"/>
        <v>0</v>
      </c>
      <c r="AA257" s="77">
        <f t="shared" si="162"/>
        <v>0</v>
      </c>
      <c r="AB257" s="119">
        <f t="shared" si="126"/>
        <v>0</v>
      </c>
      <c r="AC257" s="3"/>
      <c r="AD257" s="3">
        <f t="shared" si="163"/>
        <v>0</v>
      </c>
      <c r="AE257" s="108"/>
      <c r="AF257" s="112"/>
      <c r="AG257" s="107"/>
      <c r="AH257" s="107" t="s">
        <v>843</v>
      </c>
      <c r="AI257" s="107" t="s">
        <v>923</v>
      </c>
      <c r="AJ257" s="1" t="s">
        <v>1</v>
      </c>
      <c r="AK257" s="113"/>
      <c r="AL257" s="123" t="s">
        <v>257</v>
      </c>
      <c r="AM257" s="128" t="s">
        <v>590</v>
      </c>
      <c r="AN257" s="129"/>
      <c r="AO257" s="130" t="s">
        <v>339</v>
      </c>
      <c r="AP257" s="180"/>
      <c r="AQ257" s="130" t="s">
        <v>339</v>
      </c>
      <c r="AR257" s="181"/>
      <c r="AS257" s="128" t="s">
        <v>590</v>
      </c>
      <c r="AT257" s="175"/>
      <c r="AU257" s="130" t="s">
        <v>339</v>
      </c>
      <c r="AV257" s="180"/>
      <c r="AW257" s="130" t="s">
        <v>339</v>
      </c>
      <c r="AX257" s="181"/>
      <c r="AY257" s="128" t="s">
        <v>590</v>
      </c>
      <c r="AZ257" s="175"/>
      <c r="BA257" s="130" t="s">
        <v>339</v>
      </c>
      <c r="BB257" s="180"/>
      <c r="BC257" s="130" t="s">
        <v>339</v>
      </c>
      <c r="BD257" s="181"/>
      <c r="BE257" s="131"/>
      <c r="BF257" s="1"/>
      <c r="BG257" s="4"/>
      <c r="BH257" s="4"/>
      <c r="BI257" s="114"/>
      <c r="BJ257" s="71"/>
      <c r="BK257" s="31"/>
      <c r="BL257" s="31"/>
      <c r="BM257" s="31"/>
      <c r="BN257" s="115" t="s">
        <v>518</v>
      </c>
      <c r="BO257" s="115" t="s">
        <v>518</v>
      </c>
      <c r="BP257" s="115" t="s">
        <v>518</v>
      </c>
      <c r="BQ257" s="63"/>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c r="CN257" s="60"/>
      <c r="CO257" s="60"/>
      <c r="CP257" s="60"/>
      <c r="CQ257" s="60"/>
      <c r="CR257" s="60"/>
      <c r="CS257" s="60"/>
      <c r="CT257" s="60"/>
      <c r="CU257" s="60"/>
      <c r="CV257" s="60"/>
      <c r="CW257" s="60"/>
      <c r="CX257" s="60"/>
      <c r="CY257" s="60"/>
      <c r="CZ257" s="60"/>
      <c r="DA257" s="60"/>
      <c r="DB257" s="60"/>
      <c r="DC257" s="60"/>
      <c r="DD257" s="60"/>
      <c r="DE257" s="60"/>
      <c r="DF257" s="60"/>
      <c r="DG257" s="60"/>
      <c r="DH257" s="60"/>
      <c r="DI257" s="60"/>
      <c r="DJ257" s="60"/>
      <c r="DK257" s="60"/>
      <c r="DL257" s="60"/>
      <c r="DM257" s="60"/>
      <c r="DN257" s="60"/>
      <c r="DO257" s="60"/>
      <c r="DP257" s="60"/>
      <c r="DQ257" s="60"/>
      <c r="DR257" s="60"/>
      <c r="DS257" s="60"/>
      <c r="DT257" s="60"/>
      <c r="DU257" s="60"/>
      <c r="DV257" s="60"/>
      <c r="DW257" s="60"/>
      <c r="DX257" s="60"/>
      <c r="DY257" s="60"/>
      <c r="DZ257" s="60"/>
      <c r="EA257" s="60"/>
      <c r="EB257" s="60"/>
      <c r="EC257" s="60"/>
      <c r="ED257" s="60"/>
      <c r="EE257" s="60"/>
      <c r="EF257" s="60"/>
      <c r="EG257" s="60"/>
      <c r="EH257" s="60"/>
      <c r="EI257" s="60"/>
      <c r="EJ257" s="60"/>
      <c r="EK257" s="60"/>
      <c r="EL257" s="60"/>
      <c r="EM257" s="60"/>
      <c r="EN257" s="60"/>
      <c r="EO257" s="60"/>
      <c r="EP257" s="60"/>
      <c r="EQ257" s="60"/>
      <c r="ER257" s="60"/>
      <c r="ES257" s="60"/>
      <c r="ET257" s="60"/>
      <c r="EU257" s="60"/>
      <c r="EV257" s="60"/>
      <c r="EW257" s="60"/>
      <c r="EX257" s="60"/>
      <c r="EY257" s="60"/>
      <c r="EZ257" s="60"/>
      <c r="FA257" s="60"/>
      <c r="FB257" s="60"/>
      <c r="FC257" s="60"/>
      <c r="FD257" s="60"/>
      <c r="FE257" s="60"/>
      <c r="FF257" s="60"/>
      <c r="FG257" s="60"/>
      <c r="FH257" s="60"/>
      <c r="FI257" s="60"/>
      <c r="FJ257" s="60"/>
      <c r="FK257" s="60"/>
      <c r="FL257" s="60"/>
      <c r="FM257" s="60"/>
      <c r="FN257" s="60"/>
      <c r="FO257" s="60"/>
      <c r="FP257" s="60"/>
      <c r="FQ257" s="60"/>
      <c r="FR257" s="60"/>
      <c r="FS257" s="60"/>
      <c r="FT257" s="60"/>
      <c r="FU257" s="60"/>
      <c r="FV257" s="60"/>
      <c r="FW257" s="60"/>
      <c r="FX257" s="60"/>
      <c r="FY257" s="60"/>
      <c r="FZ257" s="60"/>
      <c r="GA257" s="60"/>
      <c r="GB257" s="60"/>
      <c r="GC257" s="60"/>
      <c r="GD257" s="60"/>
      <c r="GE257" s="60"/>
      <c r="GF257" s="60"/>
      <c r="GG257" s="60"/>
      <c r="GH257" s="60"/>
      <c r="GI257" s="60"/>
      <c r="GJ257" s="60"/>
      <c r="GK257" s="60"/>
      <c r="GL257" s="60"/>
      <c r="GM257" s="60"/>
      <c r="GN257" s="60"/>
      <c r="GO257" s="60"/>
      <c r="GP257" s="60"/>
      <c r="GQ257" s="60"/>
      <c r="GR257" s="60"/>
      <c r="GS257" s="60"/>
      <c r="GT257" s="60"/>
      <c r="GU257" s="60"/>
      <c r="GV257" s="60"/>
      <c r="GW257" s="60"/>
      <c r="GX257" s="60"/>
      <c r="GY257" s="60"/>
      <c r="GZ257" s="60"/>
      <c r="HA257" s="60"/>
      <c r="HB257" s="60"/>
      <c r="HC257" s="60"/>
      <c r="HD257" s="60"/>
      <c r="HE257" s="60"/>
      <c r="HF257" s="60"/>
      <c r="HG257" s="60"/>
      <c r="HH257" s="60"/>
      <c r="HI257" s="60"/>
      <c r="HJ257" s="60"/>
      <c r="HK257" s="60"/>
      <c r="HL257" s="60"/>
      <c r="HM257" s="60"/>
      <c r="HN257" s="60"/>
      <c r="HO257" s="60"/>
      <c r="HP257" s="60"/>
      <c r="HQ257" s="60"/>
      <c r="HR257" s="60"/>
      <c r="HS257" s="60"/>
      <c r="HT257" s="60"/>
      <c r="HU257" s="60"/>
      <c r="HV257" s="60"/>
      <c r="HW257" s="60"/>
      <c r="HX257" s="60"/>
      <c r="HY257" s="60"/>
      <c r="HZ257" s="60"/>
      <c r="IA257" s="60"/>
      <c r="IB257" s="60"/>
      <c r="IC257" s="60"/>
      <c r="ID257" s="60"/>
      <c r="IE257" s="60"/>
      <c r="IF257" s="60"/>
      <c r="IG257" s="60"/>
      <c r="IH257" s="60"/>
      <c r="II257" s="60"/>
      <c r="IJ257" s="60"/>
      <c r="IK257" s="60"/>
    </row>
    <row r="258" spans="1:245" ht="27" hidden="1">
      <c r="A258" s="263" t="s">
        <v>257</v>
      </c>
      <c r="B258" s="263" t="s">
        <v>257</v>
      </c>
      <c r="C258" s="107" t="s">
        <v>1558</v>
      </c>
      <c r="D258" s="108"/>
      <c r="E258" s="108"/>
      <c r="F258" s="2"/>
      <c r="G258" s="2">
        <v>0</v>
      </c>
      <c r="H258" s="2">
        <f t="shared" si="159"/>
        <v>0</v>
      </c>
      <c r="I258" s="3">
        <f t="shared" si="160"/>
        <v>0</v>
      </c>
      <c r="J258" s="3"/>
      <c r="K258" s="3"/>
      <c r="L258" s="3"/>
      <c r="M258" s="3"/>
      <c r="N258" s="3"/>
      <c r="O258" s="3">
        <f t="shared" si="165"/>
        <v>0</v>
      </c>
      <c r="P258" s="3"/>
      <c r="Q258" s="142">
        <f t="shared" si="151"/>
        <v>0</v>
      </c>
      <c r="R258" s="142">
        <f t="shared" si="166"/>
        <v>0</v>
      </c>
      <c r="S258" s="77">
        <f t="shared" si="166"/>
        <v>0</v>
      </c>
      <c r="T258" s="3"/>
      <c r="U258" s="110"/>
      <c r="V258" s="111"/>
      <c r="W258" s="3">
        <v>0</v>
      </c>
      <c r="X258" s="3"/>
      <c r="Y258" s="77">
        <f t="shared" si="161"/>
        <v>0</v>
      </c>
      <c r="Z258" s="3">
        <f t="shared" si="162"/>
        <v>0</v>
      </c>
      <c r="AA258" s="77">
        <f t="shared" si="162"/>
        <v>0</v>
      </c>
      <c r="AB258" s="119">
        <f t="shared" si="126"/>
        <v>0</v>
      </c>
      <c r="AC258" s="3"/>
      <c r="AD258" s="3">
        <f t="shared" si="163"/>
        <v>0</v>
      </c>
      <c r="AE258" s="108"/>
      <c r="AF258" s="112"/>
      <c r="AG258" s="107"/>
      <c r="AH258" s="107" t="s">
        <v>190</v>
      </c>
      <c r="AI258" s="107" t="s">
        <v>923</v>
      </c>
      <c r="AJ258" s="1" t="s">
        <v>1</v>
      </c>
      <c r="AK258" s="113"/>
      <c r="AL258" s="123" t="s">
        <v>257</v>
      </c>
      <c r="AM258" s="128" t="s">
        <v>590</v>
      </c>
      <c r="AN258" s="129"/>
      <c r="AO258" s="130" t="s">
        <v>339</v>
      </c>
      <c r="AP258" s="180"/>
      <c r="AQ258" s="130" t="s">
        <v>339</v>
      </c>
      <c r="AR258" s="181"/>
      <c r="AS258" s="128" t="s">
        <v>590</v>
      </c>
      <c r="AT258" s="175"/>
      <c r="AU258" s="130" t="s">
        <v>339</v>
      </c>
      <c r="AV258" s="180"/>
      <c r="AW258" s="130" t="s">
        <v>339</v>
      </c>
      <c r="AX258" s="181"/>
      <c r="AY258" s="128" t="s">
        <v>590</v>
      </c>
      <c r="AZ258" s="175"/>
      <c r="BA258" s="130" t="s">
        <v>339</v>
      </c>
      <c r="BB258" s="180"/>
      <c r="BC258" s="130" t="s">
        <v>339</v>
      </c>
      <c r="BD258" s="181"/>
      <c r="BE258" s="131"/>
      <c r="BF258" s="1"/>
      <c r="BG258" s="4"/>
      <c r="BH258" s="4"/>
      <c r="BI258" s="114"/>
      <c r="BJ258" s="71"/>
      <c r="BK258" s="31"/>
      <c r="BL258" s="31"/>
      <c r="BM258" s="31"/>
      <c r="BN258" s="115" t="s">
        <v>518</v>
      </c>
      <c r="BO258" s="115" t="s">
        <v>518</v>
      </c>
      <c r="BP258" s="115" t="s">
        <v>518</v>
      </c>
      <c r="BQ258" s="66" t="s">
        <v>578</v>
      </c>
      <c r="BR258" s="60"/>
      <c r="BS258" s="60"/>
      <c r="BT258" s="60"/>
      <c r="BU258" s="60"/>
      <c r="BV258" s="60"/>
      <c r="BW258" s="60"/>
      <c r="BX258" s="60"/>
      <c r="BY258" s="60"/>
      <c r="BZ258" s="60"/>
      <c r="CA258" s="60"/>
      <c r="CB258" s="60"/>
      <c r="CC258" s="60"/>
      <c r="CD258" s="60"/>
      <c r="CE258" s="60"/>
      <c r="CF258" s="60"/>
      <c r="CG258" s="60"/>
      <c r="CH258" s="60"/>
      <c r="CI258" s="60"/>
      <c r="CJ258" s="60"/>
      <c r="CK258" s="60"/>
      <c r="CL258" s="60"/>
      <c r="CM258" s="60"/>
      <c r="CN258" s="60"/>
      <c r="CO258" s="60"/>
      <c r="CP258" s="60"/>
      <c r="CQ258" s="60"/>
      <c r="CR258" s="60"/>
      <c r="CS258" s="60"/>
      <c r="CT258" s="60"/>
      <c r="CU258" s="60"/>
      <c r="CV258" s="60"/>
      <c r="CW258" s="60"/>
      <c r="CX258" s="60"/>
      <c r="CY258" s="60"/>
      <c r="CZ258" s="60"/>
      <c r="DA258" s="60"/>
      <c r="DB258" s="60"/>
      <c r="DC258" s="60"/>
      <c r="DD258" s="60"/>
      <c r="DE258" s="60"/>
      <c r="DF258" s="60"/>
      <c r="DG258" s="60"/>
      <c r="DH258" s="60"/>
      <c r="DI258" s="60"/>
      <c r="DJ258" s="60"/>
      <c r="DK258" s="60"/>
      <c r="DL258" s="60"/>
      <c r="DM258" s="60"/>
      <c r="DN258" s="60"/>
      <c r="DO258" s="60"/>
      <c r="DP258" s="60"/>
      <c r="DQ258" s="60"/>
      <c r="DR258" s="60"/>
      <c r="DS258" s="60"/>
      <c r="DT258" s="60"/>
      <c r="DU258" s="60"/>
      <c r="DV258" s="60"/>
      <c r="DW258" s="60"/>
      <c r="DX258" s="60"/>
      <c r="DY258" s="60"/>
      <c r="DZ258" s="60"/>
      <c r="EA258" s="60"/>
      <c r="EB258" s="60"/>
      <c r="EC258" s="60"/>
      <c r="ED258" s="60"/>
      <c r="EE258" s="60"/>
      <c r="EF258" s="60"/>
      <c r="EG258" s="60"/>
      <c r="EH258" s="60"/>
      <c r="EI258" s="60"/>
      <c r="EJ258" s="60"/>
      <c r="EK258" s="60"/>
      <c r="EL258" s="60"/>
      <c r="EM258" s="60"/>
      <c r="EN258" s="60"/>
      <c r="EO258" s="60"/>
      <c r="EP258" s="60"/>
      <c r="EQ258" s="60"/>
      <c r="ER258" s="60"/>
      <c r="ES258" s="60"/>
      <c r="ET258" s="60"/>
      <c r="EU258" s="60"/>
      <c r="EV258" s="60"/>
      <c r="EW258" s="60"/>
      <c r="EX258" s="60"/>
      <c r="EY258" s="60"/>
      <c r="EZ258" s="60"/>
      <c r="FA258" s="60"/>
      <c r="FB258" s="60"/>
      <c r="FC258" s="60"/>
      <c r="FD258" s="60"/>
      <c r="FE258" s="60"/>
      <c r="FF258" s="60"/>
      <c r="FG258" s="60"/>
      <c r="FH258" s="60"/>
      <c r="FI258" s="60"/>
      <c r="FJ258" s="60"/>
      <c r="FK258" s="60"/>
      <c r="FL258" s="60"/>
      <c r="FM258" s="60"/>
      <c r="FN258" s="60"/>
      <c r="FO258" s="60"/>
      <c r="FP258" s="60"/>
      <c r="FQ258" s="60"/>
      <c r="FR258" s="60"/>
      <c r="FS258" s="60"/>
      <c r="FT258" s="60"/>
      <c r="FU258" s="60"/>
      <c r="FV258" s="60"/>
      <c r="FW258" s="60"/>
      <c r="FX258" s="60"/>
      <c r="FY258" s="60"/>
      <c r="FZ258" s="60"/>
      <c r="GA258" s="60"/>
      <c r="GB258" s="60"/>
      <c r="GC258" s="60"/>
      <c r="GD258" s="60"/>
      <c r="GE258" s="60"/>
      <c r="GF258" s="60"/>
      <c r="GG258" s="60"/>
      <c r="GH258" s="60"/>
      <c r="GI258" s="60"/>
      <c r="GJ258" s="60"/>
      <c r="GK258" s="60"/>
      <c r="GL258" s="60"/>
      <c r="GM258" s="60"/>
      <c r="GN258" s="60"/>
      <c r="GO258" s="60"/>
      <c r="GP258" s="60"/>
      <c r="GQ258" s="60"/>
      <c r="GR258" s="60"/>
      <c r="GS258" s="60"/>
      <c r="GT258" s="60"/>
      <c r="GU258" s="60"/>
      <c r="GV258" s="60"/>
      <c r="GW258" s="60"/>
      <c r="GX258" s="60"/>
      <c r="GY258" s="60"/>
      <c r="GZ258" s="60"/>
      <c r="HA258" s="60"/>
      <c r="HB258" s="60"/>
      <c r="HC258" s="60"/>
      <c r="HD258" s="60"/>
      <c r="HE258" s="60"/>
      <c r="HF258" s="60"/>
      <c r="HG258" s="60"/>
      <c r="HH258" s="60"/>
      <c r="HI258" s="60"/>
      <c r="HJ258" s="60"/>
      <c r="HK258" s="60"/>
      <c r="HL258" s="60"/>
      <c r="HM258" s="60"/>
      <c r="HN258" s="60"/>
      <c r="HO258" s="60"/>
      <c r="HP258" s="60"/>
      <c r="HQ258" s="60"/>
      <c r="HR258" s="60"/>
      <c r="HS258" s="60"/>
      <c r="HT258" s="60"/>
      <c r="HU258" s="60"/>
      <c r="HV258" s="60"/>
      <c r="HW258" s="60"/>
      <c r="HX258" s="60"/>
      <c r="HY258" s="60"/>
      <c r="HZ258" s="60"/>
      <c r="IA258" s="60"/>
      <c r="IB258" s="60"/>
      <c r="IC258" s="60"/>
      <c r="ID258" s="60"/>
      <c r="IE258" s="60"/>
      <c r="IF258" s="60"/>
      <c r="IG258" s="60"/>
      <c r="IH258" s="60"/>
      <c r="II258" s="60"/>
      <c r="IJ258" s="60"/>
      <c r="IK258" s="60"/>
    </row>
    <row r="259" spans="1:245" ht="27" hidden="1">
      <c r="A259" s="263" t="s">
        <v>257</v>
      </c>
      <c r="B259" s="263" t="s">
        <v>257</v>
      </c>
      <c r="C259" s="107" t="s">
        <v>1562</v>
      </c>
      <c r="D259" s="108"/>
      <c r="E259" s="108"/>
      <c r="F259" s="2"/>
      <c r="G259" s="2">
        <v>0</v>
      </c>
      <c r="H259" s="2">
        <f t="shared" si="159"/>
        <v>0</v>
      </c>
      <c r="I259" s="3">
        <f t="shared" si="160"/>
        <v>0</v>
      </c>
      <c r="J259" s="3"/>
      <c r="K259" s="3"/>
      <c r="L259" s="3"/>
      <c r="M259" s="3"/>
      <c r="N259" s="3"/>
      <c r="O259" s="3">
        <f t="shared" si="165"/>
        <v>0</v>
      </c>
      <c r="P259" s="3"/>
      <c r="Q259" s="142">
        <f t="shared" si="151"/>
        <v>0</v>
      </c>
      <c r="R259" s="142">
        <f t="shared" si="166"/>
        <v>0</v>
      </c>
      <c r="S259" s="77">
        <f t="shared" si="166"/>
        <v>0</v>
      </c>
      <c r="T259" s="3"/>
      <c r="U259" s="110"/>
      <c r="V259" s="111"/>
      <c r="W259" s="3">
        <v>0</v>
      </c>
      <c r="X259" s="3"/>
      <c r="Y259" s="77">
        <f t="shared" si="161"/>
        <v>0</v>
      </c>
      <c r="Z259" s="3">
        <f t="shared" si="162"/>
        <v>0</v>
      </c>
      <c r="AA259" s="77">
        <f t="shared" si="162"/>
        <v>0</v>
      </c>
      <c r="AB259" s="119">
        <f t="shared" si="126"/>
        <v>0</v>
      </c>
      <c r="AC259" s="3"/>
      <c r="AD259" s="3">
        <f t="shared" si="163"/>
        <v>0</v>
      </c>
      <c r="AE259" s="108"/>
      <c r="AF259" s="112"/>
      <c r="AG259" s="107"/>
      <c r="AH259" s="107" t="s">
        <v>190</v>
      </c>
      <c r="AI259" s="107" t="s">
        <v>923</v>
      </c>
      <c r="AJ259" s="1" t="s">
        <v>1</v>
      </c>
      <c r="AK259" s="113"/>
      <c r="AL259" s="123" t="s">
        <v>257</v>
      </c>
      <c r="AM259" s="128" t="s">
        <v>590</v>
      </c>
      <c r="AN259" s="129"/>
      <c r="AO259" s="130" t="s">
        <v>339</v>
      </c>
      <c r="AP259" s="180"/>
      <c r="AQ259" s="130" t="s">
        <v>339</v>
      </c>
      <c r="AR259" s="181"/>
      <c r="AS259" s="128" t="s">
        <v>590</v>
      </c>
      <c r="AT259" s="175"/>
      <c r="AU259" s="130" t="s">
        <v>339</v>
      </c>
      <c r="AV259" s="180"/>
      <c r="AW259" s="130" t="s">
        <v>339</v>
      </c>
      <c r="AX259" s="181"/>
      <c r="AY259" s="128" t="s">
        <v>590</v>
      </c>
      <c r="AZ259" s="175"/>
      <c r="BA259" s="130" t="s">
        <v>339</v>
      </c>
      <c r="BB259" s="180"/>
      <c r="BC259" s="130" t="s">
        <v>339</v>
      </c>
      <c r="BD259" s="181"/>
      <c r="BE259" s="131"/>
      <c r="BF259" s="1"/>
      <c r="BG259" s="4"/>
      <c r="BH259" s="4"/>
      <c r="BI259" s="114"/>
      <c r="BJ259" s="71"/>
      <c r="BK259" s="31"/>
      <c r="BL259" s="31"/>
      <c r="BM259" s="31"/>
      <c r="BN259" s="115" t="s">
        <v>542</v>
      </c>
      <c r="BO259" s="115" t="s">
        <v>542</v>
      </c>
      <c r="BP259" s="115" t="s">
        <v>542</v>
      </c>
      <c r="BQ259" s="66" t="s">
        <v>579</v>
      </c>
      <c r="BR259" s="60"/>
      <c r="BS259" s="60"/>
      <c r="BT259" s="60"/>
      <c r="BU259" s="60"/>
      <c r="BV259" s="60"/>
      <c r="BW259" s="60"/>
      <c r="BX259" s="60"/>
      <c r="BY259" s="60"/>
      <c r="BZ259" s="60"/>
      <c r="CA259" s="60"/>
      <c r="CB259" s="60"/>
      <c r="CC259" s="60"/>
      <c r="CD259" s="60"/>
      <c r="CE259" s="60"/>
      <c r="CF259" s="60"/>
      <c r="CG259" s="60"/>
      <c r="CH259" s="60"/>
      <c r="CI259" s="60"/>
      <c r="CJ259" s="60"/>
      <c r="CK259" s="60"/>
      <c r="CL259" s="60"/>
      <c r="CM259" s="60"/>
      <c r="CN259" s="60"/>
      <c r="CO259" s="60"/>
      <c r="CP259" s="60"/>
      <c r="CQ259" s="60"/>
      <c r="CR259" s="60"/>
      <c r="CS259" s="60"/>
      <c r="CT259" s="60"/>
      <c r="CU259" s="60"/>
      <c r="CV259" s="60"/>
      <c r="CW259" s="60"/>
      <c r="CX259" s="60"/>
      <c r="CY259" s="60"/>
      <c r="CZ259" s="60"/>
      <c r="DA259" s="60"/>
      <c r="DB259" s="60"/>
      <c r="DC259" s="60"/>
      <c r="DD259" s="60"/>
      <c r="DE259" s="60"/>
      <c r="DF259" s="60"/>
      <c r="DG259" s="60"/>
      <c r="DH259" s="60"/>
      <c r="DI259" s="60"/>
      <c r="DJ259" s="60"/>
      <c r="DK259" s="60"/>
      <c r="DL259" s="60"/>
      <c r="DM259" s="60"/>
      <c r="DN259" s="60"/>
      <c r="DO259" s="60"/>
      <c r="DP259" s="60"/>
      <c r="DQ259" s="60"/>
      <c r="DR259" s="60"/>
      <c r="DS259" s="60"/>
      <c r="DT259" s="60"/>
      <c r="DU259" s="60"/>
      <c r="DV259" s="60"/>
      <c r="DW259" s="60"/>
      <c r="DX259" s="60"/>
      <c r="DY259" s="60"/>
      <c r="DZ259" s="60"/>
      <c r="EA259" s="60"/>
      <c r="EB259" s="60"/>
      <c r="EC259" s="60"/>
      <c r="ED259" s="60"/>
      <c r="EE259" s="60"/>
      <c r="EF259" s="60"/>
      <c r="EG259" s="60"/>
      <c r="EH259" s="60"/>
      <c r="EI259" s="60"/>
      <c r="EJ259" s="60"/>
      <c r="EK259" s="60"/>
      <c r="EL259" s="60"/>
      <c r="EM259" s="60"/>
      <c r="EN259" s="60"/>
      <c r="EO259" s="60"/>
      <c r="EP259" s="60"/>
      <c r="EQ259" s="60"/>
      <c r="ER259" s="60"/>
      <c r="ES259" s="60"/>
      <c r="ET259" s="60"/>
      <c r="EU259" s="60"/>
      <c r="EV259" s="60"/>
      <c r="EW259" s="60"/>
      <c r="EX259" s="60"/>
      <c r="EY259" s="60"/>
      <c r="EZ259" s="60"/>
      <c r="FA259" s="60"/>
      <c r="FB259" s="60"/>
      <c r="FC259" s="60"/>
      <c r="FD259" s="60"/>
      <c r="FE259" s="60"/>
      <c r="FF259" s="60"/>
      <c r="FG259" s="60"/>
      <c r="FH259" s="60"/>
      <c r="FI259" s="60"/>
      <c r="FJ259" s="60"/>
      <c r="FK259" s="60"/>
      <c r="FL259" s="60"/>
      <c r="FM259" s="60"/>
      <c r="FN259" s="60"/>
      <c r="FO259" s="60"/>
      <c r="FP259" s="60"/>
      <c r="FQ259" s="60"/>
      <c r="FR259" s="60"/>
      <c r="FS259" s="60"/>
      <c r="FT259" s="60"/>
      <c r="FU259" s="60"/>
      <c r="FV259" s="60"/>
      <c r="FW259" s="60"/>
      <c r="FX259" s="60"/>
      <c r="FY259" s="60"/>
      <c r="FZ259" s="60"/>
      <c r="GA259" s="60"/>
      <c r="GB259" s="60"/>
      <c r="GC259" s="60"/>
      <c r="GD259" s="60"/>
      <c r="GE259" s="60"/>
      <c r="GF259" s="60"/>
      <c r="GG259" s="60"/>
      <c r="GH259" s="60"/>
      <c r="GI259" s="60"/>
      <c r="GJ259" s="60"/>
      <c r="GK259" s="60"/>
      <c r="GL259" s="60"/>
      <c r="GM259" s="60"/>
      <c r="GN259" s="60"/>
      <c r="GO259" s="60"/>
      <c r="GP259" s="60"/>
      <c r="GQ259" s="60"/>
      <c r="GR259" s="60"/>
      <c r="GS259" s="60"/>
      <c r="GT259" s="60"/>
      <c r="GU259" s="60"/>
      <c r="GV259" s="60"/>
      <c r="GW259" s="60"/>
      <c r="GX259" s="60"/>
      <c r="GY259" s="60"/>
      <c r="GZ259" s="60"/>
      <c r="HA259" s="60"/>
      <c r="HB259" s="60"/>
      <c r="HC259" s="60"/>
      <c r="HD259" s="60"/>
      <c r="HE259" s="60"/>
      <c r="HF259" s="60"/>
      <c r="HG259" s="60"/>
      <c r="HH259" s="60"/>
      <c r="HI259" s="60"/>
      <c r="HJ259" s="60"/>
      <c r="HK259" s="60"/>
      <c r="HL259" s="60"/>
      <c r="HM259" s="60"/>
      <c r="HN259" s="60"/>
      <c r="HO259" s="60"/>
      <c r="HP259" s="60"/>
      <c r="HQ259" s="60"/>
      <c r="HR259" s="60"/>
      <c r="HS259" s="60"/>
      <c r="HT259" s="60"/>
      <c r="HU259" s="60"/>
      <c r="HV259" s="60"/>
      <c r="HW259" s="60"/>
      <c r="HX259" s="60"/>
      <c r="HY259" s="60"/>
      <c r="HZ259" s="60"/>
      <c r="IA259" s="60"/>
      <c r="IB259" s="60"/>
      <c r="IC259" s="60"/>
      <c r="ID259" s="60"/>
      <c r="IE259" s="60"/>
      <c r="IF259" s="60"/>
      <c r="IG259" s="60"/>
      <c r="IH259" s="60"/>
      <c r="II259" s="60"/>
      <c r="IJ259" s="60"/>
      <c r="IK259" s="60"/>
    </row>
    <row r="260" spans="1:245" ht="27" hidden="1">
      <c r="A260" s="263" t="s">
        <v>257</v>
      </c>
      <c r="B260" s="263" t="s">
        <v>257</v>
      </c>
      <c r="C260" s="107" t="s">
        <v>1557</v>
      </c>
      <c r="D260" s="108"/>
      <c r="E260" s="108"/>
      <c r="F260" s="2"/>
      <c r="G260" s="2">
        <v>0</v>
      </c>
      <c r="H260" s="2">
        <f t="shared" si="159"/>
        <v>0</v>
      </c>
      <c r="I260" s="3">
        <f t="shared" si="160"/>
        <v>0</v>
      </c>
      <c r="J260" s="3"/>
      <c r="K260" s="3"/>
      <c r="L260" s="3"/>
      <c r="M260" s="3"/>
      <c r="N260" s="3"/>
      <c r="O260" s="3">
        <f t="shared" si="165"/>
        <v>0</v>
      </c>
      <c r="P260" s="3"/>
      <c r="Q260" s="142">
        <f t="shared" si="151"/>
        <v>0</v>
      </c>
      <c r="R260" s="142">
        <f t="shared" si="166"/>
        <v>0</v>
      </c>
      <c r="S260" s="77">
        <f t="shared" si="166"/>
        <v>0</v>
      </c>
      <c r="T260" s="3"/>
      <c r="U260" s="110"/>
      <c r="V260" s="111"/>
      <c r="W260" s="3">
        <v>0</v>
      </c>
      <c r="X260" s="3"/>
      <c r="Y260" s="77">
        <f t="shared" si="161"/>
        <v>0</v>
      </c>
      <c r="Z260" s="3">
        <f t="shared" si="162"/>
        <v>0</v>
      </c>
      <c r="AA260" s="77">
        <f t="shared" si="162"/>
        <v>0</v>
      </c>
      <c r="AB260" s="119">
        <f t="shared" ref="AB260:AB323" si="167">AA260-Z260</f>
        <v>0</v>
      </c>
      <c r="AC260" s="3"/>
      <c r="AD260" s="3">
        <f t="shared" si="163"/>
        <v>0</v>
      </c>
      <c r="AE260" s="108"/>
      <c r="AF260" s="112"/>
      <c r="AG260" s="107"/>
      <c r="AH260" s="107" t="s">
        <v>152</v>
      </c>
      <c r="AI260" s="107" t="s">
        <v>923</v>
      </c>
      <c r="AJ260" s="1" t="s">
        <v>1</v>
      </c>
      <c r="AK260" s="113"/>
      <c r="AL260" s="123" t="s">
        <v>257</v>
      </c>
      <c r="AM260" s="128" t="s">
        <v>590</v>
      </c>
      <c r="AN260" s="129"/>
      <c r="AO260" s="130" t="s">
        <v>339</v>
      </c>
      <c r="AP260" s="180"/>
      <c r="AQ260" s="130" t="s">
        <v>339</v>
      </c>
      <c r="AR260" s="181"/>
      <c r="AS260" s="128" t="s">
        <v>590</v>
      </c>
      <c r="AT260" s="175"/>
      <c r="AU260" s="130" t="s">
        <v>339</v>
      </c>
      <c r="AV260" s="180"/>
      <c r="AW260" s="130" t="s">
        <v>339</v>
      </c>
      <c r="AX260" s="181"/>
      <c r="AY260" s="128" t="s">
        <v>590</v>
      </c>
      <c r="AZ260" s="175"/>
      <c r="BA260" s="130" t="s">
        <v>339</v>
      </c>
      <c r="BB260" s="180"/>
      <c r="BC260" s="130" t="s">
        <v>339</v>
      </c>
      <c r="BD260" s="181"/>
      <c r="BE260" s="131"/>
      <c r="BF260" s="1"/>
      <c r="BG260" s="4"/>
      <c r="BH260" s="4"/>
      <c r="BI260" s="114"/>
      <c r="BJ260" s="71"/>
      <c r="BK260" s="31"/>
      <c r="BL260" s="31"/>
      <c r="BM260" s="31"/>
      <c r="BN260" s="115" t="s">
        <v>552</v>
      </c>
      <c r="BO260" s="115" t="s">
        <v>552</v>
      </c>
      <c r="BP260" s="115" t="s">
        <v>552</v>
      </c>
      <c r="BQ260" s="63"/>
      <c r="BR260" s="60"/>
      <c r="BS260" s="60"/>
      <c r="BT260" s="60"/>
      <c r="BU260" s="60"/>
      <c r="BV260" s="60"/>
      <c r="BW260" s="60"/>
      <c r="BX260" s="60"/>
      <c r="BY260" s="60"/>
      <c r="BZ260" s="60"/>
      <c r="CA260" s="60"/>
      <c r="CB260" s="60"/>
      <c r="CC260" s="60"/>
      <c r="CD260" s="60"/>
      <c r="CE260" s="60"/>
      <c r="CF260" s="60"/>
      <c r="CG260" s="60"/>
      <c r="CH260" s="60"/>
      <c r="CI260" s="60"/>
      <c r="CJ260" s="60"/>
      <c r="CK260" s="60"/>
      <c r="CL260" s="60"/>
      <c r="CM260" s="60"/>
      <c r="CN260" s="60"/>
      <c r="CO260" s="60"/>
      <c r="CP260" s="60"/>
      <c r="CQ260" s="60"/>
      <c r="CR260" s="60"/>
      <c r="CS260" s="60"/>
      <c r="CT260" s="60"/>
      <c r="CU260" s="60"/>
      <c r="CV260" s="60"/>
      <c r="CW260" s="60"/>
      <c r="CX260" s="60"/>
      <c r="CY260" s="60"/>
      <c r="CZ260" s="60"/>
      <c r="DA260" s="60"/>
      <c r="DB260" s="60"/>
      <c r="DC260" s="60"/>
      <c r="DD260" s="60"/>
      <c r="DE260" s="60"/>
      <c r="DF260" s="60"/>
      <c r="DG260" s="60"/>
      <c r="DH260" s="60"/>
      <c r="DI260" s="60"/>
      <c r="DJ260" s="60"/>
      <c r="DK260" s="60"/>
      <c r="DL260" s="60"/>
      <c r="DM260" s="60"/>
      <c r="DN260" s="60"/>
      <c r="DO260" s="60"/>
      <c r="DP260" s="60"/>
      <c r="DQ260" s="60"/>
      <c r="DR260" s="60"/>
      <c r="DS260" s="60"/>
      <c r="DT260" s="60"/>
      <c r="DU260" s="60"/>
      <c r="DV260" s="60"/>
      <c r="DW260" s="60"/>
      <c r="DX260" s="60"/>
      <c r="DY260" s="60"/>
      <c r="DZ260" s="60"/>
      <c r="EA260" s="60"/>
      <c r="EB260" s="60"/>
      <c r="EC260" s="60"/>
      <c r="ED260" s="60"/>
      <c r="EE260" s="60"/>
      <c r="EF260" s="60"/>
      <c r="EG260" s="60"/>
      <c r="EH260" s="60"/>
      <c r="EI260" s="60"/>
      <c r="EJ260" s="60"/>
      <c r="EK260" s="60"/>
      <c r="EL260" s="60"/>
      <c r="EM260" s="60"/>
      <c r="EN260" s="60"/>
      <c r="EO260" s="60"/>
      <c r="EP260" s="60"/>
      <c r="EQ260" s="60"/>
      <c r="ER260" s="60"/>
      <c r="ES260" s="60"/>
      <c r="ET260" s="60"/>
      <c r="EU260" s="60"/>
      <c r="EV260" s="60"/>
      <c r="EW260" s="60"/>
      <c r="EX260" s="60"/>
      <c r="EY260" s="60"/>
      <c r="EZ260" s="60"/>
      <c r="FA260" s="60"/>
      <c r="FB260" s="60"/>
      <c r="FC260" s="60"/>
      <c r="FD260" s="60"/>
      <c r="FE260" s="60"/>
      <c r="FF260" s="60"/>
      <c r="FG260" s="60"/>
      <c r="FH260" s="60"/>
      <c r="FI260" s="60"/>
      <c r="FJ260" s="60"/>
      <c r="FK260" s="60"/>
      <c r="FL260" s="60"/>
      <c r="FM260" s="60"/>
      <c r="FN260" s="60"/>
      <c r="FO260" s="60"/>
      <c r="FP260" s="60"/>
      <c r="FQ260" s="60"/>
      <c r="FR260" s="60"/>
      <c r="FS260" s="60"/>
      <c r="FT260" s="60"/>
      <c r="FU260" s="60"/>
      <c r="FV260" s="60"/>
      <c r="FW260" s="60"/>
      <c r="FX260" s="60"/>
      <c r="FY260" s="60"/>
      <c r="FZ260" s="60"/>
      <c r="GA260" s="60"/>
      <c r="GB260" s="60"/>
      <c r="GC260" s="60"/>
      <c r="GD260" s="60"/>
      <c r="GE260" s="60"/>
      <c r="GF260" s="60"/>
      <c r="GG260" s="60"/>
      <c r="GH260" s="60"/>
      <c r="GI260" s="60"/>
      <c r="GJ260" s="60"/>
      <c r="GK260" s="60"/>
      <c r="GL260" s="60"/>
      <c r="GM260" s="60"/>
      <c r="GN260" s="60"/>
      <c r="GO260" s="60"/>
      <c r="GP260" s="60"/>
      <c r="GQ260" s="60"/>
      <c r="GR260" s="60"/>
      <c r="GS260" s="60"/>
      <c r="GT260" s="60"/>
      <c r="GU260" s="60"/>
      <c r="GV260" s="60"/>
      <c r="GW260" s="60"/>
      <c r="GX260" s="60"/>
      <c r="GY260" s="60"/>
      <c r="GZ260" s="60"/>
      <c r="HA260" s="60"/>
      <c r="HB260" s="60"/>
      <c r="HC260" s="60"/>
      <c r="HD260" s="60"/>
      <c r="HE260" s="60"/>
      <c r="HF260" s="60"/>
      <c r="HG260" s="60"/>
      <c r="HH260" s="60"/>
      <c r="HI260" s="60"/>
      <c r="HJ260" s="60"/>
      <c r="HK260" s="60"/>
      <c r="HL260" s="60"/>
      <c r="HM260" s="60"/>
      <c r="HN260" s="60"/>
      <c r="HO260" s="60"/>
      <c r="HP260" s="60"/>
      <c r="HQ260" s="60"/>
      <c r="HR260" s="60"/>
      <c r="HS260" s="60"/>
      <c r="HT260" s="60"/>
      <c r="HU260" s="60"/>
      <c r="HV260" s="60"/>
      <c r="HW260" s="60"/>
      <c r="HX260" s="60"/>
      <c r="HY260" s="60"/>
      <c r="HZ260" s="60"/>
      <c r="IA260" s="60"/>
      <c r="IB260" s="60"/>
      <c r="IC260" s="60"/>
      <c r="ID260" s="60"/>
      <c r="IE260" s="60"/>
      <c r="IF260" s="60"/>
      <c r="IG260" s="60"/>
      <c r="IH260" s="60"/>
      <c r="II260" s="60"/>
      <c r="IJ260" s="60"/>
      <c r="IK260" s="60"/>
    </row>
    <row r="261" spans="1:245" ht="27" hidden="1">
      <c r="A261" s="263" t="s">
        <v>257</v>
      </c>
      <c r="B261" s="263" t="s">
        <v>257</v>
      </c>
      <c r="C261" s="107" t="s">
        <v>1561</v>
      </c>
      <c r="D261" s="108"/>
      <c r="E261" s="108"/>
      <c r="F261" s="2"/>
      <c r="G261" s="2">
        <v>0</v>
      </c>
      <c r="H261" s="2">
        <f t="shared" si="159"/>
        <v>0</v>
      </c>
      <c r="I261" s="3">
        <f t="shared" si="160"/>
        <v>0</v>
      </c>
      <c r="J261" s="3"/>
      <c r="K261" s="3"/>
      <c r="L261" s="3"/>
      <c r="M261" s="3"/>
      <c r="N261" s="3"/>
      <c r="O261" s="3">
        <f t="shared" si="165"/>
        <v>0</v>
      </c>
      <c r="P261" s="3"/>
      <c r="Q261" s="142">
        <f t="shared" si="151"/>
        <v>0</v>
      </c>
      <c r="R261" s="142">
        <f t="shared" si="166"/>
        <v>0</v>
      </c>
      <c r="S261" s="77">
        <f t="shared" si="166"/>
        <v>0</v>
      </c>
      <c r="T261" s="3"/>
      <c r="U261" s="110"/>
      <c r="V261" s="111"/>
      <c r="W261" s="3">
        <v>0</v>
      </c>
      <c r="X261" s="3"/>
      <c r="Y261" s="77">
        <f t="shared" si="161"/>
        <v>0</v>
      </c>
      <c r="Z261" s="3">
        <f t="shared" si="162"/>
        <v>0</v>
      </c>
      <c r="AA261" s="77">
        <f t="shared" si="162"/>
        <v>0</v>
      </c>
      <c r="AB261" s="119">
        <f t="shared" si="167"/>
        <v>0</v>
      </c>
      <c r="AC261" s="3"/>
      <c r="AD261" s="3">
        <f t="shared" si="163"/>
        <v>0</v>
      </c>
      <c r="AE261" s="108"/>
      <c r="AF261" s="112"/>
      <c r="AG261" s="107"/>
      <c r="AH261" s="107" t="s">
        <v>152</v>
      </c>
      <c r="AI261" s="107" t="s">
        <v>923</v>
      </c>
      <c r="AJ261" s="1" t="s">
        <v>1</v>
      </c>
      <c r="AK261" s="113"/>
      <c r="AL261" s="123" t="s">
        <v>257</v>
      </c>
      <c r="AM261" s="128" t="s">
        <v>590</v>
      </c>
      <c r="AN261" s="129"/>
      <c r="AO261" s="130" t="s">
        <v>339</v>
      </c>
      <c r="AP261" s="180"/>
      <c r="AQ261" s="130" t="s">
        <v>339</v>
      </c>
      <c r="AR261" s="181"/>
      <c r="AS261" s="128" t="s">
        <v>590</v>
      </c>
      <c r="AT261" s="175"/>
      <c r="AU261" s="130" t="s">
        <v>339</v>
      </c>
      <c r="AV261" s="180"/>
      <c r="AW261" s="130" t="s">
        <v>339</v>
      </c>
      <c r="AX261" s="181"/>
      <c r="AY261" s="128" t="s">
        <v>590</v>
      </c>
      <c r="AZ261" s="175"/>
      <c r="BA261" s="130" t="s">
        <v>339</v>
      </c>
      <c r="BB261" s="180"/>
      <c r="BC261" s="130" t="s">
        <v>339</v>
      </c>
      <c r="BD261" s="181"/>
      <c r="BE261" s="131"/>
      <c r="BF261" s="1"/>
      <c r="BG261" s="4"/>
      <c r="BH261" s="4"/>
      <c r="BI261" s="114"/>
      <c r="BJ261" s="71"/>
      <c r="BK261" s="31"/>
      <c r="BL261" s="31"/>
      <c r="BM261" s="31"/>
      <c r="BN261" s="115" t="s">
        <v>554</v>
      </c>
      <c r="BO261" s="115" t="s">
        <v>554</v>
      </c>
      <c r="BP261" s="115" t="s">
        <v>554</v>
      </c>
      <c r="BQ261" s="63"/>
      <c r="BR261" s="60"/>
      <c r="BS261" s="60"/>
      <c r="BT261" s="60"/>
      <c r="BU261" s="60"/>
      <c r="BV261" s="60"/>
      <c r="BW261" s="60"/>
      <c r="BX261" s="60"/>
      <c r="BY261" s="60"/>
      <c r="BZ261" s="60"/>
      <c r="CA261" s="60"/>
      <c r="CB261" s="60"/>
      <c r="CC261" s="60"/>
      <c r="CD261" s="60"/>
      <c r="CE261" s="60"/>
      <c r="CF261" s="60"/>
      <c r="CG261" s="60"/>
      <c r="CH261" s="60"/>
      <c r="CI261" s="60"/>
      <c r="CJ261" s="60"/>
      <c r="CK261" s="60"/>
      <c r="CL261" s="60"/>
      <c r="CM261" s="60"/>
      <c r="CN261" s="60"/>
      <c r="CO261" s="60"/>
      <c r="CP261" s="60"/>
      <c r="CQ261" s="60"/>
      <c r="CR261" s="60"/>
      <c r="CS261" s="60"/>
      <c r="CT261" s="60"/>
      <c r="CU261" s="60"/>
      <c r="CV261" s="60"/>
      <c r="CW261" s="60"/>
      <c r="CX261" s="60"/>
      <c r="CY261" s="60"/>
      <c r="CZ261" s="60"/>
      <c r="DA261" s="60"/>
      <c r="DB261" s="60"/>
      <c r="DC261" s="60"/>
      <c r="DD261" s="60"/>
      <c r="DE261" s="60"/>
      <c r="DF261" s="60"/>
      <c r="DG261" s="60"/>
      <c r="DH261" s="60"/>
      <c r="DI261" s="60"/>
      <c r="DJ261" s="60"/>
      <c r="DK261" s="60"/>
      <c r="DL261" s="60"/>
      <c r="DM261" s="60"/>
      <c r="DN261" s="60"/>
      <c r="DO261" s="60"/>
      <c r="DP261" s="60"/>
      <c r="DQ261" s="60"/>
      <c r="DR261" s="60"/>
      <c r="DS261" s="60"/>
      <c r="DT261" s="60"/>
      <c r="DU261" s="60"/>
      <c r="DV261" s="60"/>
      <c r="DW261" s="60"/>
      <c r="DX261" s="60"/>
      <c r="DY261" s="60"/>
      <c r="DZ261" s="60"/>
      <c r="EA261" s="60"/>
      <c r="EB261" s="60"/>
      <c r="EC261" s="60"/>
      <c r="ED261" s="60"/>
      <c r="EE261" s="60"/>
      <c r="EF261" s="60"/>
      <c r="EG261" s="60"/>
      <c r="EH261" s="60"/>
      <c r="EI261" s="60"/>
      <c r="EJ261" s="60"/>
      <c r="EK261" s="60"/>
      <c r="EL261" s="60"/>
      <c r="EM261" s="60"/>
      <c r="EN261" s="60"/>
      <c r="EO261" s="60"/>
      <c r="EP261" s="60"/>
      <c r="EQ261" s="60"/>
      <c r="ER261" s="60"/>
      <c r="ES261" s="60"/>
      <c r="ET261" s="60"/>
      <c r="EU261" s="60"/>
      <c r="EV261" s="60"/>
      <c r="EW261" s="60"/>
      <c r="EX261" s="60"/>
      <c r="EY261" s="60"/>
      <c r="EZ261" s="60"/>
      <c r="FA261" s="60"/>
      <c r="FB261" s="60"/>
      <c r="FC261" s="60"/>
      <c r="FD261" s="60"/>
      <c r="FE261" s="60"/>
      <c r="FF261" s="60"/>
      <c r="FG261" s="60"/>
      <c r="FH261" s="60"/>
      <c r="FI261" s="60"/>
      <c r="FJ261" s="60"/>
      <c r="FK261" s="60"/>
      <c r="FL261" s="60"/>
      <c r="FM261" s="60"/>
      <c r="FN261" s="60"/>
      <c r="FO261" s="60"/>
      <c r="FP261" s="60"/>
      <c r="FQ261" s="60"/>
      <c r="FR261" s="60"/>
      <c r="FS261" s="60"/>
      <c r="FT261" s="60"/>
      <c r="FU261" s="60"/>
      <c r="FV261" s="60"/>
      <c r="FW261" s="60"/>
      <c r="FX261" s="60"/>
      <c r="FY261" s="60"/>
      <c r="FZ261" s="60"/>
      <c r="GA261" s="60"/>
      <c r="GB261" s="60"/>
      <c r="GC261" s="60"/>
      <c r="GD261" s="60"/>
      <c r="GE261" s="60"/>
      <c r="GF261" s="60"/>
      <c r="GG261" s="60"/>
      <c r="GH261" s="60"/>
      <c r="GI261" s="60"/>
      <c r="GJ261" s="60"/>
      <c r="GK261" s="60"/>
      <c r="GL261" s="60"/>
      <c r="GM261" s="60"/>
      <c r="GN261" s="60"/>
      <c r="GO261" s="60"/>
      <c r="GP261" s="60"/>
      <c r="GQ261" s="60"/>
      <c r="GR261" s="60"/>
      <c r="GS261" s="60"/>
      <c r="GT261" s="60"/>
      <c r="GU261" s="60"/>
      <c r="GV261" s="60"/>
      <c r="GW261" s="60"/>
      <c r="GX261" s="60"/>
      <c r="GY261" s="60"/>
      <c r="GZ261" s="60"/>
      <c r="HA261" s="60"/>
      <c r="HB261" s="60"/>
      <c r="HC261" s="60"/>
      <c r="HD261" s="60"/>
      <c r="HE261" s="60"/>
      <c r="HF261" s="60"/>
      <c r="HG261" s="60"/>
      <c r="HH261" s="60"/>
      <c r="HI261" s="60"/>
      <c r="HJ261" s="60"/>
      <c r="HK261" s="60"/>
      <c r="HL261" s="60"/>
      <c r="HM261" s="60"/>
      <c r="HN261" s="60"/>
      <c r="HO261" s="60"/>
      <c r="HP261" s="60"/>
      <c r="HQ261" s="60"/>
      <c r="HR261" s="60"/>
      <c r="HS261" s="60"/>
      <c r="HT261" s="60"/>
      <c r="HU261" s="60"/>
      <c r="HV261" s="60"/>
      <c r="HW261" s="60"/>
      <c r="HX261" s="60"/>
      <c r="HY261" s="60"/>
      <c r="HZ261" s="60"/>
      <c r="IA261" s="60"/>
      <c r="IB261" s="60"/>
      <c r="IC261" s="60"/>
      <c r="ID261" s="60"/>
      <c r="IE261" s="60"/>
      <c r="IF261" s="60"/>
      <c r="IG261" s="60"/>
      <c r="IH261" s="60"/>
      <c r="II261" s="60"/>
      <c r="IJ261" s="60"/>
      <c r="IK261" s="60"/>
    </row>
    <row r="262" spans="1:245" s="314" customFormat="1" hidden="1">
      <c r="A262" s="315"/>
      <c r="B262" s="315"/>
      <c r="C262" s="316" t="s">
        <v>191</v>
      </c>
      <c r="D262" s="317"/>
      <c r="E262" s="317"/>
      <c r="F262" s="318"/>
      <c r="G262" s="318"/>
      <c r="H262" s="318"/>
      <c r="I262" s="319"/>
      <c r="J262" s="319"/>
      <c r="K262" s="319"/>
      <c r="L262" s="319"/>
      <c r="M262" s="319"/>
      <c r="N262" s="319"/>
      <c r="O262" s="319"/>
      <c r="P262" s="321"/>
      <c r="Q262" s="321">
        <f t="shared" si="151"/>
        <v>0</v>
      </c>
      <c r="R262" s="321">
        <f t="shared" si="166"/>
        <v>0</v>
      </c>
      <c r="S262" s="319"/>
      <c r="T262" s="319"/>
      <c r="U262" s="322"/>
      <c r="V262" s="323"/>
      <c r="W262" s="319"/>
      <c r="X262" s="321"/>
      <c r="Y262" s="319"/>
      <c r="Z262" s="320"/>
      <c r="AA262" s="319"/>
      <c r="AB262" s="324"/>
      <c r="AC262" s="319"/>
      <c r="AD262" s="319"/>
      <c r="AE262" s="317"/>
      <c r="AF262" s="325"/>
      <c r="AG262" s="325"/>
      <c r="AH262" s="325"/>
      <c r="AI262" s="325"/>
      <c r="AJ262" s="326"/>
      <c r="AK262" s="327"/>
      <c r="AL262" s="335"/>
      <c r="AM262" s="328"/>
      <c r="AN262" s="328"/>
      <c r="AO262" s="328"/>
      <c r="AP262" s="329" t="s">
        <v>1331</v>
      </c>
      <c r="AQ262" s="328"/>
      <c r="AR262" s="328"/>
      <c r="AS262" s="328"/>
      <c r="AT262" s="330"/>
      <c r="AU262" s="328"/>
      <c r="AV262" s="330"/>
      <c r="AW262" s="328"/>
      <c r="AX262" s="328"/>
      <c r="AY262" s="328"/>
      <c r="AZ262" s="330"/>
      <c r="BA262" s="328"/>
      <c r="BB262" s="330"/>
      <c r="BC262" s="328"/>
      <c r="BD262" s="328"/>
      <c r="BE262" s="328"/>
      <c r="BF262" s="331"/>
      <c r="BG262" s="332"/>
      <c r="BH262" s="332"/>
      <c r="BI262" s="333"/>
      <c r="BJ262" s="309"/>
      <c r="BK262" s="310"/>
      <c r="BL262" s="310"/>
      <c r="BM262" s="310"/>
      <c r="BN262" s="311" t="s">
        <v>406</v>
      </c>
      <c r="BO262" s="311" t="s">
        <v>406</v>
      </c>
      <c r="BP262" s="311" t="s">
        <v>406</v>
      </c>
      <c r="BQ262" s="313"/>
      <c r="BR262" s="313"/>
      <c r="BS262" s="313"/>
    </row>
    <row r="263" spans="1:245" s="63" customFormat="1" ht="33.75" hidden="1">
      <c r="A263" s="204">
        <v>216</v>
      </c>
      <c r="B263" s="204">
        <f>B256+1</f>
        <v>212</v>
      </c>
      <c r="C263" s="107" t="s">
        <v>1119</v>
      </c>
      <c r="D263" s="108" t="s">
        <v>107</v>
      </c>
      <c r="E263" s="108" t="s">
        <v>66</v>
      </c>
      <c r="F263" s="2">
        <v>95201000</v>
      </c>
      <c r="G263" s="2">
        <v>0</v>
      </c>
      <c r="H263" s="2">
        <f>F263+G263</f>
        <v>95201000</v>
      </c>
      <c r="I263" s="3">
        <f>ROUND(H263/1000000,1)</f>
        <v>95.2</v>
      </c>
      <c r="J263" s="3"/>
      <c r="K263" s="3"/>
      <c r="L263" s="3"/>
      <c r="M263" s="3"/>
      <c r="N263" s="3"/>
      <c r="O263" s="119">
        <f t="shared" ref="O263:O275" si="168">H263+SUM(J263:N263)</f>
        <v>95201000</v>
      </c>
      <c r="P263" s="3"/>
      <c r="Q263" s="142">
        <f t="shared" si="151"/>
        <v>95201000</v>
      </c>
      <c r="R263" s="142">
        <f>ROUND(O263/1000000,1)</f>
        <v>95.2</v>
      </c>
      <c r="S263" s="77">
        <f>ROUND(P263/1000000,1)</f>
        <v>0</v>
      </c>
      <c r="T263" s="109"/>
      <c r="U263" s="109"/>
      <c r="V263" s="109"/>
      <c r="W263" s="3">
        <v>78580000</v>
      </c>
      <c r="X263" s="3"/>
      <c r="Y263" s="77">
        <f>X263-W263</f>
        <v>-78580000</v>
      </c>
      <c r="Z263" s="3">
        <f>ROUND(W263/1000000,1)</f>
        <v>78.599999999999994</v>
      </c>
      <c r="AA263" s="77">
        <f>ROUND(X263/1000000,1)</f>
        <v>0</v>
      </c>
      <c r="AB263" s="119">
        <f>AA263-Z263</f>
        <v>-78.599999999999994</v>
      </c>
      <c r="AC263" s="76"/>
      <c r="AD263" s="3">
        <f t="shared" ref="AD263:AD275" si="169">ROUND(AC263/1000000,1)</f>
        <v>0</v>
      </c>
      <c r="AE263" s="109"/>
      <c r="AF263" s="109"/>
      <c r="AG263" s="107"/>
      <c r="AH263" s="107" t="s">
        <v>172</v>
      </c>
      <c r="AI263" s="107" t="s">
        <v>623</v>
      </c>
      <c r="AJ263" s="1" t="s">
        <v>36</v>
      </c>
      <c r="AK263" s="113" t="s">
        <v>1383</v>
      </c>
      <c r="AL263" s="106">
        <v>216</v>
      </c>
      <c r="AM263" s="128" t="s">
        <v>590</v>
      </c>
      <c r="AN263" s="129"/>
      <c r="AO263" s="130" t="s">
        <v>595</v>
      </c>
      <c r="AP263" s="180">
        <v>216</v>
      </c>
      <c r="AQ263" s="130" t="s">
        <v>589</v>
      </c>
      <c r="AR263" s="181"/>
      <c r="AS263" s="128" t="s">
        <v>590</v>
      </c>
      <c r="AT263" s="175"/>
      <c r="AU263" s="130" t="s">
        <v>595</v>
      </c>
      <c r="AV263" s="180"/>
      <c r="AW263" s="130" t="s">
        <v>589</v>
      </c>
      <c r="AX263" s="181"/>
      <c r="AY263" s="128" t="s">
        <v>590</v>
      </c>
      <c r="AZ263" s="175"/>
      <c r="BA263" s="130" t="s">
        <v>595</v>
      </c>
      <c r="BB263" s="180"/>
      <c r="BC263" s="130" t="s">
        <v>595</v>
      </c>
      <c r="BD263" s="181"/>
      <c r="BE263" s="131"/>
      <c r="BF263" s="1" t="s">
        <v>839</v>
      </c>
      <c r="BG263" s="4"/>
      <c r="BH263" s="4"/>
      <c r="BI263" s="114"/>
      <c r="BJ263" s="31"/>
      <c r="BK263" s="31" t="s">
        <v>1421</v>
      </c>
      <c r="BL263" s="31"/>
      <c r="BM263" s="31" t="s">
        <v>1110</v>
      </c>
      <c r="BN263" s="115" t="s">
        <v>406</v>
      </c>
      <c r="BO263" s="115" t="s">
        <v>406</v>
      </c>
      <c r="BP263" s="115" t="s">
        <v>406</v>
      </c>
    </row>
    <row r="264" spans="1:245" s="63" customFormat="1" ht="56.25">
      <c r="A264" s="204">
        <v>208</v>
      </c>
      <c r="B264" s="204">
        <f t="shared" ref="B264:B270" si="170">B263+1</f>
        <v>213</v>
      </c>
      <c r="C264" s="107" t="s">
        <v>1117</v>
      </c>
      <c r="D264" s="108" t="s">
        <v>597</v>
      </c>
      <c r="E264" s="108" t="s">
        <v>66</v>
      </c>
      <c r="F264" s="2">
        <v>1355462000</v>
      </c>
      <c r="G264" s="2">
        <v>0</v>
      </c>
      <c r="H264" s="2">
        <f t="shared" ref="H264:H275" si="171">F264+G264</f>
        <v>1355462000</v>
      </c>
      <c r="I264" s="3">
        <f t="shared" ref="I264:I275" si="172">ROUND(H264/1000000,1)</f>
        <v>1355.5</v>
      </c>
      <c r="J264" s="3"/>
      <c r="K264" s="3"/>
      <c r="L264" s="3"/>
      <c r="M264" s="3"/>
      <c r="N264" s="3"/>
      <c r="O264" s="119">
        <f t="shared" si="168"/>
        <v>1355462000</v>
      </c>
      <c r="P264" s="3"/>
      <c r="Q264" s="142">
        <f t="shared" si="151"/>
        <v>1355462000</v>
      </c>
      <c r="R264" s="142">
        <f t="shared" ref="R264:S279" si="173">ROUND(O264/1000000,1)</f>
        <v>1355.5</v>
      </c>
      <c r="S264" s="77">
        <f t="shared" si="173"/>
        <v>0</v>
      </c>
      <c r="T264" s="109"/>
      <c r="U264" s="109"/>
      <c r="V264" s="109"/>
      <c r="W264" s="3">
        <v>1213110000</v>
      </c>
      <c r="X264" s="3"/>
      <c r="Y264" s="77">
        <f t="shared" ref="Y264:Y275" si="174">X264-W264</f>
        <v>-1213110000</v>
      </c>
      <c r="Z264" s="3">
        <f t="shared" ref="Z264:AA275" si="175">ROUND(W264/1000000,1)</f>
        <v>1213.0999999999999</v>
      </c>
      <c r="AA264" s="77">
        <f t="shared" si="175"/>
        <v>0</v>
      </c>
      <c r="AB264" s="119">
        <f t="shared" si="167"/>
        <v>-1213.0999999999999</v>
      </c>
      <c r="AC264" s="76"/>
      <c r="AD264" s="3">
        <f t="shared" si="169"/>
        <v>0</v>
      </c>
      <c r="AE264" s="109"/>
      <c r="AF264" s="109"/>
      <c r="AG264" s="107"/>
      <c r="AH264" s="107" t="s">
        <v>172</v>
      </c>
      <c r="AI264" s="107" t="s">
        <v>620</v>
      </c>
      <c r="AJ264" s="1" t="s">
        <v>36</v>
      </c>
      <c r="AK264" s="113" t="s">
        <v>1388</v>
      </c>
      <c r="AL264" s="106">
        <v>208</v>
      </c>
      <c r="AM264" s="128" t="s">
        <v>590</v>
      </c>
      <c r="AN264" s="129"/>
      <c r="AO264" s="130" t="s">
        <v>339</v>
      </c>
      <c r="AP264" s="180">
        <v>208</v>
      </c>
      <c r="AQ264" s="130" t="s">
        <v>598</v>
      </c>
      <c r="AR264" s="181"/>
      <c r="AS264" s="128" t="s">
        <v>590</v>
      </c>
      <c r="AT264" s="175"/>
      <c r="AU264" s="130" t="s">
        <v>598</v>
      </c>
      <c r="AV264" s="180"/>
      <c r="AW264" s="130" t="s">
        <v>596</v>
      </c>
      <c r="AX264" s="181"/>
      <c r="AY264" s="128" t="s">
        <v>590</v>
      </c>
      <c r="AZ264" s="175"/>
      <c r="BA264" s="130" t="s">
        <v>339</v>
      </c>
      <c r="BB264" s="180"/>
      <c r="BC264" s="130" t="s">
        <v>339</v>
      </c>
      <c r="BD264" s="181"/>
      <c r="BE264" s="131"/>
      <c r="BF264" s="1" t="s">
        <v>839</v>
      </c>
      <c r="BG264" s="4"/>
      <c r="BH264" s="4" t="s">
        <v>18</v>
      </c>
      <c r="BI264" s="114"/>
      <c r="BJ264" s="71"/>
      <c r="BK264" s="31"/>
      <c r="BL264" s="31"/>
      <c r="BM264" s="31" t="s">
        <v>1118</v>
      </c>
      <c r="BN264" s="115" t="s">
        <v>599</v>
      </c>
      <c r="BO264" s="115" t="s">
        <v>599</v>
      </c>
      <c r="BP264" s="115" t="s">
        <v>406</v>
      </c>
    </row>
    <row r="265" spans="1:245" s="63" customFormat="1" ht="78.75">
      <c r="A265" s="204">
        <v>209</v>
      </c>
      <c r="B265" s="204">
        <f t="shared" si="170"/>
        <v>214</v>
      </c>
      <c r="C265" s="107" t="s">
        <v>424</v>
      </c>
      <c r="D265" s="108" t="s">
        <v>193</v>
      </c>
      <c r="E265" s="108" t="s">
        <v>66</v>
      </c>
      <c r="F265" s="2">
        <v>15245361000</v>
      </c>
      <c r="G265" s="2">
        <v>0</v>
      </c>
      <c r="H265" s="2">
        <f>F265+G265</f>
        <v>15245361000</v>
      </c>
      <c r="I265" s="3">
        <f>ROUND(H265/1000000,1)</f>
        <v>15245.4</v>
      </c>
      <c r="J265" s="3"/>
      <c r="K265" s="124"/>
      <c r="L265" s="3"/>
      <c r="M265" s="3"/>
      <c r="N265" s="3"/>
      <c r="O265" s="119">
        <f t="shared" si="168"/>
        <v>15245361000</v>
      </c>
      <c r="P265" s="3"/>
      <c r="Q265" s="142">
        <f t="shared" si="151"/>
        <v>15245361000</v>
      </c>
      <c r="R265" s="142">
        <f t="shared" si="173"/>
        <v>15245.4</v>
      </c>
      <c r="S265" s="77">
        <f t="shared" si="173"/>
        <v>0</v>
      </c>
      <c r="T265" s="109"/>
      <c r="U265" s="109"/>
      <c r="V265" s="109"/>
      <c r="W265" s="3">
        <v>15204003000</v>
      </c>
      <c r="X265" s="3"/>
      <c r="Y265" s="77">
        <f>X265-W265</f>
        <v>-15204003000</v>
      </c>
      <c r="Z265" s="3">
        <f t="shared" si="175"/>
        <v>15204</v>
      </c>
      <c r="AA265" s="77">
        <f t="shared" si="175"/>
        <v>0</v>
      </c>
      <c r="AB265" s="119">
        <f>AA265-Z265</f>
        <v>-15204</v>
      </c>
      <c r="AC265" s="76"/>
      <c r="AD265" s="3">
        <f t="shared" si="169"/>
        <v>0</v>
      </c>
      <c r="AE265" s="109"/>
      <c r="AF265" s="109"/>
      <c r="AG265" s="107"/>
      <c r="AH265" s="107" t="s">
        <v>172</v>
      </c>
      <c r="AI265" s="107" t="s">
        <v>620</v>
      </c>
      <c r="AJ265" s="1" t="s">
        <v>36</v>
      </c>
      <c r="AK265" s="113" t="s">
        <v>1388</v>
      </c>
      <c r="AL265" s="106">
        <v>209</v>
      </c>
      <c r="AM265" s="128" t="s">
        <v>590</v>
      </c>
      <c r="AN265" s="129"/>
      <c r="AO265" s="130" t="s">
        <v>595</v>
      </c>
      <c r="AP265" s="180">
        <v>209</v>
      </c>
      <c r="AQ265" s="130" t="s">
        <v>589</v>
      </c>
      <c r="AR265" s="181"/>
      <c r="AS265" s="128" t="s">
        <v>590</v>
      </c>
      <c r="AT265" s="175"/>
      <c r="AU265" s="130" t="s">
        <v>595</v>
      </c>
      <c r="AV265" s="180"/>
      <c r="AW265" s="130" t="s">
        <v>589</v>
      </c>
      <c r="AX265" s="181"/>
      <c r="AY265" s="128" t="s">
        <v>590</v>
      </c>
      <c r="AZ265" s="175"/>
      <c r="BA265" s="130" t="s">
        <v>595</v>
      </c>
      <c r="BB265" s="180"/>
      <c r="BC265" s="130" t="s">
        <v>595</v>
      </c>
      <c r="BD265" s="181"/>
      <c r="BE265" s="131"/>
      <c r="BF265" s="1" t="s">
        <v>83</v>
      </c>
      <c r="BG265" s="4"/>
      <c r="BH265" s="4" t="s">
        <v>18</v>
      </c>
      <c r="BI265" s="114"/>
      <c r="BJ265" s="71"/>
      <c r="BK265" s="31" t="s">
        <v>1409</v>
      </c>
      <c r="BL265" s="31"/>
      <c r="BM265" s="31" t="s">
        <v>889</v>
      </c>
      <c r="BN265" s="115" t="s">
        <v>406</v>
      </c>
      <c r="BO265" s="115" t="s">
        <v>406</v>
      </c>
      <c r="BP265" s="115" t="s">
        <v>406</v>
      </c>
    </row>
    <row r="266" spans="1:245" s="63" customFormat="1" ht="45">
      <c r="A266" s="204">
        <v>210</v>
      </c>
      <c r="B266" s="204">
        <f t="shared" si="170"/>
        <v>215</v>
      </c>
      <c r="C266" s="107" t="s">
        <v>194</v>
      </c>
      <c r="D266" s="108" t="s">
        <v>85</v>
      </c>
      <c r="E266" s="108" t="s">
        <v>66</v>
      </c>
      <c r="F266" s="2">
        <v>10923949000</v>
      </c>
      <c r="G266" s="2">
        <v>0</v>
      </c>
      <c r="H266" s="2">
        <f>F266+G266</f>
        <v>10923949000</v>
      </c>
      <c r="I266" s="3">
        <f>ROUND(H266/1000000,1)</f>
        <v>10923.9</v>
      </c>
      <c r="J266" s="3"/>
      <c r="K266" s="3"/>
      <c r="L266" s="3"/>
      <c r="M266" s="3"/>
      <c r="N266" s="3"/>
      <c r="O266" s="119">
        <f t="shared" si="168"/>
        <v>10923949000</v>
      </c>
      <c r="P266" s="3"/>
      <c r="Q266" s="142">
        <f t="shared" si="151"/>
        <v>10923949000</v>
      </c>
      <c r="R266" s="142">
        <f t="shared" si="173"/>
        <v>10923.9</v>
      </c>
      <c r="S266" s="77">
        <f t="shared" si="173"/>
        <v>0</v>
      </c>
      <c r="T266" s="109"/>
      <c r="U266" s="109"/>
      <c r="V266" s="109"/>
      <c r="W266" s="3">
        <v>10922949000</v>
      </c>
      <c r="X266" s="3"/>
      <c r="Y266" s="77">
        <f>X266-W266</f>
        <v>-10922949000</v>
      </c>
      <c r="Z266" s="3">
        <f t="shared" si="175"/>
        <v>10922.9</v>
      </c>
      <c r="AA266" s="77">
        <f t="shared" si="175"/>
        <v>0</v>
      </c>
      <c r="AB266" s="119">
        <f>AA266-Z266</f>
        <v>-10922.9</v>
      </c>
      <c r="AC266" s="76"/>
      <c r="AD266" s="3">
        <f t="shared" si="169"/>
        <v>0</v>
      </c>
      <c r="AE266" s="109"/>
      <c r="AF266" s="109"/>
      <c r="AG266" s="107"/>
      <c r="AH266" s="107" t="s">
        <v>172</v>
      </c>
      <c r="AI266" s="107" t="s">
        <v>620</v>
      </c>
      <c r="AJ266" s="1" t="s">
        <v>36</v>
      </c>
      <c r="AK266" s="113" t="s">
        <v>1388</v>
      </c>
      <c r="AL266" s="106">
        <v>210</v>
      </c>
      <c r="AM266" s="128" t="s">
        <v>590</v>
      </c>
      <c r="AN266" s="129"/>
      <c r="AO266" s="130" t="s">
        <v>595</v>
      </c>
      <c r="AP266" s="180">
        <v>210</v>
      </c>
      <c r="AQ266" s="130" t="s">
        <v>589</v>
      </c>
      <c r="AR266" s="181"/>
      <c r="AS266" s="128" t="s">
        <v>590</v>
      </c>
      <c r="AT266" s="175"/>
      <c r="AU266" s="130" t="s">
        <v>595</v>
      </c>
      <c r="AV266" s="180"/>
      <c r="AW266" s="130" t="s">
        <v>589</v>
      </c>
      <c r="AX266" s="181"/>
      <c r="AY266" s="128" t="s">
        <v>590</v>
      </c>
      <c r="AZ266" s="175"/>
      <c r="BA266" s="130" t="s">
        <v>595</v>
      </c>
      <c r="BB266" s="180"/>
      <c r="BC266" s="130" t="s">
        <v>595</v>
      </c>
      <c r="BD266" s="181"/>
      <c r="BE266" s="131"/>
      <c r="BF266" s="1" t="s">
        <v>839</v>
      </c>
      <c r="BG266" s="4"/>
      <c r="BH266" s="4" t="s">
        <v>18</v>
      </c>
      <c r="BI266" s="114"/>
      <c r="BJ266" s="71"/>
      <c r="BK266" s="31" t="s">
        <v>1410</v>
      </c>
      <c r="BL266" s="31"/>
      <c r="BM266" s="31" t="s">
        <v>904</v>
      </c>
      <c r="BN266" s="115" t="s">
        <v>406</v>
      </c>
      <c r="BO266" s="115" t="s">
        <v>406</v>
      </c>
      <c r="BP266" s="115" t="s">
        <v>406</v>
      </c>
    </row>
    <row r="267" spans="1:245" s="63" customFormat="1" ht="27">
      <c r="A267" s="204">
        <v>211</v>
      </c>
      <c r="B267" s="204">
        <f t="shared" si="170"/>
        <v>216</v>
      </c>
      <c r="C267" s="107" t="s">
        <v>1053</v>
      </c>
      <c r="D267" s="108" t="s">
        <v>924</v>
      </c>
      <c r="E267" s="108" t="s">
        <v>302</v>
      </c>
      <c r="F267" s="2">
        <v>1325630000</v>
      </c>
      <c r="G267" s="2">
        <v>3797961000</v>
      </c>
      <c r="H267" s="2">
        <f>F267+G267</f>
        <v>5123591000</v>
      </c>
      <c r="I267" s="3">
        <f>ROUND(H267/1000000,1)</f>
        <v>5123.6000000000004</v>
      </c>
      <c r="J267" s="3"/>
      <c r="K267" s="3"/>
      <c r="L267" s="3"/>
      <c r="M267" s="3"/>
      <c r="N267" s="3"/>
      <c r="O267" s="119">
        <f t="shared" si="168"/>
        <v>5123591000</v>
      </c>
      <c r="P267" s="3"/>
      <c r="Q267" s="142">
        <f t="shared" si="151"/>
        <v>5123591000</v>
      </c>
      <c r="R267" s="142">
        <f t="shared" si="173"/>
        <v>5123.6000000000004</v>
      </c>
      <c r="S267" s="77">
        <f t="shared" si="173"/>
        <v>0</v>
      </c>
      <c r="T267" s="109"/>
      <c r="U267" s="109"/>
      <c r="V267" s="109"/>
      <c r="W267" s="3">
        <v>1731611000</v>
      </c>
      <c r="X267" s="3"/>
      <c r="Y267" s="77">
        <f>X267-W267</f>
        <v>-1731611000</v>
      </c>
      <c r="Z267" s="3">
        <f t="shared" si="175"/>
        <v>1731.6</v>
      </c>
      <c r="AA267" s="77">
        <f t="shared" si="175"/>
        <v>0</v>
      </c>
      <c r="AB267" s="119">
        <f>AA267-Z267</f>
        <v>-1731.6</v>
      </c>
      <c r="AC267" s="76"/>
      <c r="AD267" s="3">
        <f t="shared" si="169"/>
        <v>0</v>
      </c>
      <c r="AE267" s="109"/>
      <c r="AF267" s="109"/>
      <c r="AG267" s="107"/>
      <c r="AH267" s="107" t="s">
        <v>321</v>
      </c>
      <c r="AI267" s="107" t="s">
        <v>629</v>
      </c>
      <c r="AJ267" s="1" t="s">
        <v>1</v>
      </c>
      <c r="AK267" s="113" t="s">
        <v>1192</v>
      </c>
      <c r="AL267" s="106">
        <v>211</v>
      </c>
      <c r="AM267" s="128" t="s">
        <v>590</v>
      </c>
      <c r="AN267" s="129"/>
      <c r="AO267" s="130" t="s">
        <v>492</v>
      </c>
      <c r="AP267" s="180">
        <v>211</v>
      </c>
      <c r="AQ267" s="130" t="s">
        <v>492</v>
      </c>
      <c r="AR267" s="181"/>
      <c r="AS267" s="128" t="s">
        <v>590</v>
      </c>
      <c r="AT267" s="175"/>
      <c r="AU267" s="130" t="s">
        <v>492</v>
      </c>
      <c r="AV267" s="180"/>
      <c r="AW267" s="130" t="s">
        <v>492</v>
      </c>
      <c r="AX267" s="181"/>
      <c r="AY267" s="128" t="s">
        <v>590</v>
      </c>
      <c r="AZ267" s="175"/>
      <c r="BA267" s="130" t="s">
        <v>492</v>
      </c>
      <c r="BB267" s="180"/>
      <c r="BC267" s="130" t="s">
        <v>492</v>
      </c>
      <c r="BD267" s="181"/>
      <c r="BE267" s="131"/>
      <c r="BF267" s="1" t="s">
        <v>1326</v>
      </c>
      <c r="BG267" s="4"/>
      <c r="BH267" s="4" t="s">
        <v>18</v>
      </c>
      <c r="BI267" s="114"/>
      <c r="BJ267" s="71"/>
      <c r="BK267" s="31"/>
      <c r="BL267" s="31"/>
      <c r="BM267" s="31" t="s">
        <v>929</v>
      </c>
      <c r="BN267" s="115"/>
      <c r="BO267" s="115"/>
      <c r="BP267" s="115"/>
    </row>
    <row r="268" spans="1:245" s="63" customFormat="1" ht="90">
      <c r="A268" s="204">
        <v>212</v>
      </c>
      <c r="B268" s="204">
        <f t="shared" si="170"/>
        <v>217</v>
      </c>
      <c r="C268" s="107" t="s">
        <v>192</v>
      </c>
      <c r="D268" s="108" t="s">
        <v>94</v>
      </c>
      <c r="E268" s="108" t="s">
        <v>66</v>
      </c>
      <c r="F268" s="2">
        <v>10259677000</v>
      </c>
      <c r="G268" s="2">
        <v>0</v>
      </c>
      <c r="H268" s="2">
        <f>F268+G268</f>
        <v>10259677000</v>
      </c>
      <c r="I268" s="3">
        <f>ROUND(H268/1000000,1)</f>
        <v>10259.700000000001</v>
      </c>
      <c r="J268" s="3">
        <v>74161000</v>
      </c>
      <c r="K268" s="3"/>
      <c r="L268" s="3"/>
      <c r="M268" s="3"/>
      <c r="N268" s="3"/>
      <c r="O268" s="119">
        <f t="shared" si="168"/>
        <v>10333838000</v>
      </c>
      <c r="P268" s="3"/>
      <c r="Q268" s="142">
        <f t="shared" si="151"/>
        <v>10333838000</v>
      </c>
      <c r="R268" s="142">
        <f t="shared" si="173"/>
        <v>10333.799999999999</v>
      </c>
      <c r="S268" s="77">
        <f t="shared" si="173"/>
        <v>0</v>
      </c>
      <c r="T268" s="109"/>
      <c r="U268" s="109"/>
      <c r="V268" s="109"/>
      <c r="W268" s="3">
        <v>14680511000</v>
      </c>
      <c r="X268" s="3"/>
      <c r="Y268" s="77">
        <f>X268-W268</f>
        <v>-14680511000</v>
      </c>
      <c r="Z268" s="3">
        <f t="shared" si="175"/>
        <v>14680.5</v>
      </c>
      <c r="AA268" s="77">
        <f t="shared" si="175"/>
        <v>0</v>
      </c>
      <c r="AB268" s="119">
        <f>AA268-Z268</f>
        <v>-14680.5</v>
      </c>
      <c r="AC268" s="76"/>
      <c r="AD268" s="3">
        <f t="shared" si="169"/>
        <v>0</v>
      </c>
      <c r="AE268" s="109"/>
      <c r="AF268" s="109"/>
      <c r="AG268" s="107"/>
      <c r="AH268" s="107" t="s">
        <v>152</v>
      </c>
      <c r="AI268" s="107" t="s">
        <v>647</v>
      </c>
      <c r="AJ268" s="1" t="s">
        <v>36</v>
      </c>
      <c r="AK268" s="113" t="s">
        <v>1383</v>
      </c>
      <c r="AL268" s="106">
        <v>212</v>
      </c>
      <c r="AM268" s="128" t="s">
        <v>590</v>
      </c>
      <c r="AN268" s="129"/>
      <c r="AO268" s="130" t="s">
        <v>595</v>
      </c>
      <c r="AP268" s="180">
        <v>212</v>
      </c>
      <c r="AQ268" s="130" t="s">
        <v>589</v>
      </c>
      <c r="AR268" s="181"/>
      <c r="AS268" s="128" t="s">
        <v>590</v>
      </c>
      <c r="AT268" s="175"/>
      <c r="AU268" s="130" t="s">
        <v>595</v>
      </c>
      <c r="AV268" s="180"/>
      <c r="AW268" s="130" t="s">
        <v>589</v>
      </c>
      <c r="AX268" s="181"/>
      <c r="AY268" s="128" t="s">
        <v>590</v>
      </c>
      <c r="AZ268" s="175"/>
      <c r="BA268" s="130" t="s">
        <v>595</v>
      </c>
      <c r="BB268" s="180"/>
      <c r="BC268" s="130" t="s">
        <v>595</v>
      </c>
      <c r="BD268" s="181"/>
      <c r="BE268" s="131"/>
      <c r="BF268" s="1" t="s">
        <v>84</v>
      </c>
      <c r="BG268" s="4"/>
      <c r="BH268" s="4" t="s">
        <v>18</v>
      </c>
      <c r="BI268" s="114"/>
      <c r="BJ268" s="71"/>
      <c r="BK268" s="33" t="s">
        <v>1411</v>
      </c>
      <c r="BL268" s="31"/>
      <c r="BM268" s="33" t="s">
        <v>905</v>
      </c>
      <c r="BN268" s="115" t="s">
        <v>406</v>
      </c>
      <c r="BO268" s="115" t="s">
        <v>406</v>
      </c>
      <c r="BP268" s="115" t="s">
        <v>406</v>
      </c>
    </row>
    <row r="269" spans="1:245" s="63" customFormat="1" ht="67.5">
      <c r="A269" s="204">
        <v>213</v>
      </c>
      <c r="B269" s="204">
        <f t="shared" si="170"/>
        <v>218</v>
      </c>
      <c r="C269" s="107" t="s">
        <v>1472</v>
      </c>
      <c r="D269" s="108" t="s">
        <v>86</v>
      </c>
      <c r="E269" s="108" t="s">
        <v>1301</v>
      </c>
      <c r="F269" s="2">
        <v>9910323000</v>
      </c>
      <c r="G269" s="2">
        <v>14400000000</v>
      </c>
      <c r="H269" s="2">
        <f t="shared" si="171"/>
        <v>24310323000</v>
      </c>
      <c r="I269" s="3">
        <f t="shared" si="172"/>
        <v>24310.3</v>
      </c>
      <c r="J269" s="3">
        <v>80000000</v>
      </c>
      <c r="K269" s="3"/>
      <c r="L269" s="3"/>
      <c r="M269" s="3"/>
      <c r="N269" s="3"/>
      <c r="O269" s="119">
        <f t="shared" si="168"/>
        <v>24390323000</v>
      </c>
      <c r="P269" s="3"/>
      <c r="Q269" s="142">
        <f t="shared" si="151"/>
        <v>24390323000</v>
      </c>
      <c r="R269" s="142">
        <f t="shared" si="173"/>
        <v>24390.3</v>
      </c>
      <c r="S269" s="77">
        <f t="shared" si="173"/>
        <v>0</v>
      </c>
      <c r="T269" s="109"/>
      <c r="U269" s="109"/>
      <c r="V269" s="109"/>
      <c r="W269" s="3">
        <v>5975197000</v>
      </c>
      <c r="X269" s="3"/>
      <c r="Y269" s="77">
        <f t="shared" si="174"/>
        <v>-5975197000</v>
      </c>
      <c r="Z269" s="3">
        <f t="shared" si="175"/>
        <v>5975.2</v>
      </c>
      <c r="AA269" s="77">
        <f t="shared" si="175"/>
        <v>0</v>
      </c>
      <c r="AB269" s="119">
        <f t="shared" si="167"/>
        <v>-5975.2</v>
      </c>
      <c r="AC269" s="76"/>
      <c r="AD269" s="3">
        <f t="shared" si="169"/>
        <v>0</v>
      </c>
      <c r="AE269" s="109"/>
      <c r="AF269" s="109"/>
      <c r="AG269" s="107"/>
      <c r="AH269" s="107" t="s">
        <v>152</v>
      </c>
      <c r="AI269" s="107" t="s">
        <v>647</v>
      </c>
      <c r="AJ269" s="1" t="s">
        <v>36</v>
      </c>
      <c r="AK269" s="113" t="s">
        <v>1383</v>
      </c>
      <c r="AL269" s="106">
        <v>213</v>
      </c>
      <c r="AM269" s="128" t="s">
        <v>590</v>
      </c>
      <c r="AN269" s="129"/>
      <c r="AO269" s="130" t="s">
        <v>595</v>
      </c>
      <c r="AP269" s="180">
        <v>213</v>
      </c>
      <c r="AQ269" s="130" t="s">
        <v>589</v>
      </c>
      <c r="AR269" s="181"/>
      <c r="AS269" s="128" t="s">
        <v>590</v>
      </c>
      <c r="AT269" s="175"/>
      <c r="AU269" s="130" t="s">
        <v>595</v>
      </c>
      <c r="AV269" s="180"/>
      <c r="AW269" s="130" t="s">
        <v>589</v>
      </c>
      <c r="AX269" s="181"/>
      <c r="AY269" s="128" t="s">
        <v>590</v>
      </c>
      <c r="AZ269" s="175"/>
      <c r="BA269" s="130" t="s">
        <v>595</v>
      </c>
      <c r="BB269" s="180"/>
      <c r="BC269" s="130" t="s">
        <v>595</v>
      </c>
      <c r="BD269" s="181"/>
      <c r="BE269" s="131"/>
      <c r="BF269" s="1" t="s">
        <v>84</v>
      </c>
      <c r="BG269" s="4"/>
      <c r="BH269" s="4" t="s">
        <v>18</v>
      </c>
      <c r="BI269" s="114"/>
      <c r="BJ269" s="71"/>
      <c r="BK269" s="33" t="s">
        <v>1412</v>
      </c>
      <c r="BL269" s="31"/>
      <c r="BM269" s="33" t="s">
        <v>906</v>
      </c>
      <c r="BN269" s="115" t="s">
        <v>406</v>
      </c>
      <c r="BO269" s="115" t="s">
        <v>406</v>
      </c>
      <c r="BP269" s="115" t="s">
        <v>406</v>
      </c>
    </row>
    <row r="270" spans="1:245" s="63" customFormat="1" ht="27" hidden="1">
      <c r="A270" s="204">
        <v>214</v>
      </c>
      <c r="B270" s="204">
        <f t="shared" si="170"/>
        <v>219</v>
      </c>
      <c r="C270" s="107" t="s">
        <v>195</v>
      </c>
      <c r="D270" s="108" t="s">
        <v>86</v>
      </c>
      <c r="E270" s="108" t="s">
        <v>66</v>
      </c>
      <c r="F270" s="2">
        <v>20339000</v>
      </c>
      <c r="G270" s="2">
        <v>0</v>
      </c>
      <c r="H270" s="2">
        <f t="shared" si="171"/>
        <v>20339000</v>
      </c>
      <c r="I270" s="3">
        <f t="shared" si="172"/>
        <v>20.3</v>
      </c>
      <c r="J270" s="3"/>
      <c r="K270" s="3"/>
      <c r="L270" s="3"/>
      <c r="M270" s="3"/>
      <c r="N270" s="3"/>
      <c r="O270" s="119">
        <f t="shared" si="168"/>
        <v>20339000</v>
      </c>
      <c r="P270" s="3"/>
      <c r="Q270" s="142">
        <f t="shared" si="151"/>
        <v>20339000</v>
      </c>
      <c r="R270" s="142">
        <f t="shared" si="173"/>
        <v>20.3</v>
      </c>
      <c r="S270" s="77">
        <f t="shared" si="173"/>
        <v>0</v>
      </c>
      <c r="T270" s="109"/>
      <c r="U270" s="109"/>
      <c r="V270" s="109"/>
      <c r="W270" s="3">
        <v>19124000</v>
      </c>
      <c r="X270" s="3"/>
      <c r="Y270" s="77">
        <f t="shared" si="174"/>
        <v>-19124000</v>
      </c>
      <c r="Z270" s="3">
        <f t="shared" si="175"/>
        <v>19.100000000000001</v>
      </c>
      <c r="AA270" s="77">
        <f t="shared" si="175"/>
        <v>0</v>
      </c>
      <c r="AB270" s="119">
        <f t="shared" si="167"/>
        <v>-19.100000000000001</v>
      </c>
      <c r="AC270" s="76"/>
      <c r="AD270" s="3">
        <f t="shared" si="169"/>
        <v>0</v>
      </c>
      <c r="AE270" s="109"/>
      <c r="AF270" s="109"/>
      <c r="AG270" s="107"/>
      <c r="AH270" s="107" t="s">
        <v>152</v>
      </c>
      <c r="AI270" s="107" t="s">
        <v>655</v>
      </c>
      <c r="AJ270" s="1" t="s">
        <v>36</v>
      </c>
      <c r="AK270" s="113" t="s">
        <v>1383</v>
      </c>
      <c r="AL270" s="106">
        <v>214</v>
      </c>
      <c r="AM270" s="128" t="s">
        <v>590</v>
      </c>
      <c r="AN270" s="129"/>
      <c r="AO270" s="130" t="s">
        <v>595</v>
      </c>
      <c r="AP270" s="180">
        <v>214</v>
      </c>
      <c r="AQ270" s="130" t="s">
        <v>589</v>
      </c>
      <c r="AR270" s="181"/>
      <c r="AS270" s="128" t="s">
        <v>590</v>
      </c>
      <c r="AT270" s="175"/>
      <c r="AU270" s="130" t="s">
        <v>595</v>
      </c>
      <c r="AV270" s="180"/>
      <c r="AW270" s="130" t="s">
        <v>589</v>
      </c>
      <c r="AX270" s="181"/>
      <c r="AY270" s="128" t="s">
        <v>590</v>
      </c>
      <c r="AZ270" s="175"/>
      <c r="BA270" s="130" t="s">
        <v>595</v>
      </c>
      <c r="BB270" s="180"/>
      <c r="BC270" s="130" t="s">
        <v>595</v>
      </c>
      <c r="BD270" s="181"/>
      <c r="BE270" s="131"/>
      <c r="BF270" s="1" t="s">
        <v>83</v>
      </c>
      <c r="BG270" s="4"/>
      <c r="BH270" s="4"/>
      <c r="BI270" s="114"/>
      <c r="BJ270" s="71"/>
      <c r="BK270" s="31"/>
      <c r="BL270" s="31"/>
      <c r="BM270" s="31"/>
      <c r="BN270" s="115" t="s">
        <v>406</v>
      </c>
      <c r="BO270" s="115" t="s">
        <v>406</v>
      </c>
      <c r="BP270" s="115" t="s">
        <v>406</v>
      </c>
    </row>
    <row r="271" spans="1:245" s="63" customFormat="1" ht="27" hidden="1">
      <c r="A271" s="204">
        <v>215</v>
      </c>
      <c r="B271" s="204" t="s">
        <v>1392</v>
      </c>
      <c r="C271" s="107" t="s">
        <v>196</v>
      </c>
      <c r="D271" s="108" t="s">
        <v>82</v>
      </c>
      <c r="E271" s="108" t="s">
        <v>66</v>
      </c>
      <c r="F271" s="2">
        <v>0</v>
      </c>
      <c r="G271" s="148">
        <v>0</v>
      </c>
      <c r="H271" s="2">
        <f t="shared" si="171"/>
        <v>0</v>
      </c>
      <c r="I271" s="3">
        <f t="shared" si="172"/>
        <v>0</v>
      </c>
      <c r="J271" s="3"/>
      <c r="K271" s="3"/>
      <c r="L271" s="3"/>
      <c r="M271" s="3"/>
      <c r="N271" s="3"/>
      <c r="O271" s="119">
        <f t="shared" si="168"/>
        <v>0</v>
      </c>
      <c r="P271" s="3"/>
      <c r="Q271" s="142">
        <f t="shared" si="151"/>
        <v>0</v>
      </c>
      <c r="R271" s="142">
        <f t="shared" si="173"/>
        <v>0</v>
      </c>
      <c r="S271" s="77">
        <f t="shared" si="173"/>
        <v>0</v>
      </c>
      <c r="T271" s="109"/>
      <c r="U271" s="109"/>
      <c r="V271" s="109"/>
      <c r="W271" s="3">
        <v>0</v>
      </c>
      <c r="X271" s="3"/>
      <c r="Y271" s="77">
        <f t="shared" si="174"/>
        <v>0</v>
      </c>
      <c r="Z271" s="3">
        <f t="shared" si="175"/>
        <v>0</v>
      </c>
      <c r="AA271" s="77">
        <f t="shared" si="175"/>
        <v>0</v>
      </c>
      <c r="AB271" s="119">
        <f t="shared" si="167"/>
        <v>0</v>
      </c>
      <c r="AC271" s="76"/>
      <c r="AD271" s="3">
        <f t="shared" si="169"/>
        <v>0</v>
      </c>
      <c r="AE271" s="109"/>
      <c r="AF271" s="109"/>
      <c r="AG271" s="107"/>
      <c r="AH271" s="107" t="s">
        <v>152</v>
      </c>
      <c r="AI271" s="107"/>
      <c r="AJ271" s="1" t="s">
        <v>36</v>
      </c>
      <c r="AK271" s="113" t="s">
        <v>982</v>
      </c>
      <c r="AL271" s="106">
        <v>215</v>
      </c>
      <c r="AM271" s="128" t="s">
        <v>590</v>
      </c>
      <c r="AN271" s="129"/>
      <c r="AO271" s="130" t="s">
        <v>595</v>
      </c>
      <c r="AP271" s="180">
        <v>215</v>
      </c>
      <c r="AQ271" s="130" t="s">
        <v>589</v>
      </c>
      <c r="AR271" s="181"/>
      <c r="AS271" s="128" t="s">
        <v>590</v>
      </c>
      <c r="AT271" s="175"/>
      <c r="AU271" s="130" t="s">
        <v>595</v>
      </c>
      <c r="AV271" s="180"/>
      <c r="AW271" s="130" t="s">
        <v>589</v>
      </c>
      <c r="AX271" s="181"/>
      <c r="AY271" s="128" t="s">
        <v>590</v>
      </c>
      <c r="AZ271" s="175"/>
      <c r="BA271" s="130" t="s">
        <v>595</v>
      </c>
      <c r="BB271" s="180"/>
      <c r="BC271" s="130" t="s">
        <v>595</v>
      </c>
      <c r="BD271" s="181"/>
      <c r="BE271" s="131"/>
      <c r="BF271" s="1"/>
      <c r="BG271" s="4"/>
      <c r="BH271" s="4" t="s">
        <v>18</v>
      </c>
      <c r="BI271" s="114"/>
      <c r="BJ271" s="71"/>
      <c r="BK271" s="31"/>
      <c r="BL271" s="31"/>
      <c r="BM271" s="31"/>
      <c r="BN271" s="115" t="s">
        <v>406</v>
      </c>
      <c r="BO271" s="115" t="s">
        <v>406</v>
      </c>
      <c r="BP271" s="115" t="s">
        <v>406</v>
      </c>
    </row>
    <row r="272" spans="1:245" ht="27" hidden="1">
      <c r="A272" s="263" t="s">
        <v>257</v>
      </c>
      <c r="B272" s="263" t="s">
        <v>257</v>
      </c>
      <c r="C272" s="107" t="s">
        <v>1559</v>
      </c>
      <c r="D272" s="108"/>
      <c r="E272" s="108"/>
      <c r="F272" s="2"/>
      <c r="G272" s="2">
        <v>0</v>
      </c>
      <c r="H272" s="2">
        <f t="shared" si="171"/>
        <v>0</v>
      </c>
      <c r="I272" s="3">
        <f t="shared" si="172"/>
        <v>0</v>
      </c>
      <c r="J272" s="3"/>
      <c r="K272" s="3"/>
      <c r="L272" s="3"/>
      <c r="M272" s="3"/>
      <c r="N272" s="3"/>
      <c r="O272" s="3">
        <f t="shared" si="168"/>
        <v>0</v>
      </c>
      <c r="P272" s="3"/>
      <c r="Q272" s="142">
        <f t="shared" si="151"/>
        <v>0</v>
      </c>
      <c r="R272" s="142">
        <f t="shared" si="173"/>
        <v>0</v>
      </c>
      <c r="S272" s="77">
        <f t="shared" si="173"/>
        <v>0</v>
      </c>
      <c r="T272" s="3"/>
      <c r="U272" s="110"/>
      <c r="V272" s="111"/>
      <c r="W272" s="3">
        <v>0</v>
      </c>
      <c r="X272" s="3"/>
      <c r="Y272" s="77">
        <f t="shared" si="174"/>
        <v>0</v>
      </c>
      <c r="Z272" s="3">
        <f t="shared" si="175"/>
        <v>0</v>
      </c>
      <c r="AA272" s="77">
        <f t="shared" si="175"/>
        <v>0</v>
      </c>
      <c r="AB272" s="119">
        <f t="shared" si="167"/>
        <v>0</v>
      </c>
      <c r="AC272" s="3"/>
      <c r="AD272" s="3">
        <f t="shared" si="169"/>
        <v>0</v>
      </c>
      <c r="AE272" s="108"/>
      <c r="AF272" s="112"/>
      <c r="AG272" s="107"/>
      <c r="AH272" s="107" t="s">
        <v>172</v>
      </c>
      <c r="AI272" s="107" t="s">
        <v>923</v>
      </c>
      <c r="AJ272" s="1" t="s">
        <v>1</v>
      </c>
      <c r="AK272" s="113"/>
      <c r="AL272" s="123" t="s">
        <v>257</v>
      </c>
      <c r="AM272" s="128" t="s">
        <v>590</v>
      </c>
      <c r="AN272" s="129"/>
      <c r="AO272" s="130" t="s">
        <v>339</v>
      </c>
      <c r="AP272" s="180"/>
      <c r="AQ272" s="130" t="s">
        <v>339</v>
      </c>
      <c r="AR272" s="181"/>
      <c r="AS272" s="128" t="s">
        <v>590</v>
      </c>
      <c r="AT272" s="175"/>
      <c r="AU272" s="130" t="s">
        <v>339</v>
      </c>
      <c r="AV272" s="180"/>
      <c r="AW272" s="130" t="s">
        <v>339</v>
      </c>
      <c r="AX272" s="181"/>
      <c r="AY272" s="128" t="s">
        <v>590</v>
      </c>
      <c r="AZ272" s="175"/>
      <c r="BA272" s="130" t="s">
        <v>339</v>
      </c>
      <c r="BB272" s="180"/>
      <c r="BC272" s="130" t="s">
        <v>339</v>
      </c>
      <c r="BD272" s="181"/>
      <c r="BE272" s="131"/>
      <c r="BF272" s="1"/>
      <c r="BG272" s="4"/>
      <c r="BH272" s="4"/>
      <c r="BI272" s="114"/>
      <c r="BJ272" s="71"/>
      <c r="BK272" s="31"/>
      <c r="BL272" s="31"/>
      <c r="BM272" s="31"/>
      <c r="BN272" s="120" t="s">
        <v>546</v>
      </c>
      <c r="BO272" s="120" t="s">
        <v>546</v>
      </c>
      <c r="BP272" s="120" t="s">
        <v>546</v>
      </c>
      <c r="BQ272" s="63"/>
      <c r="BR272" s="60"/>
      <c r="BS272" s="60"/>
      <c r="BT272" s="60"/>
      <c r="BU272" s="60"/>
      <c r="BV272" s="60"/>
      <c r="BW272" s="60"/>
      <c r="BX272" s="60"/>
      <c r="BY272" s="60"/>
      <c r="BZ272" s="60"/>
      <c r="CA272" s="60"/>
      <c r="CB272" s="60"/>
      <c r="CC272" s="60"/>
      <c r="CD272" s="60"/>
      <c r="CE272" s="60"/>
      <c r="CF272" s="60"/>
      <c r="CG272" s="60"/>
      <c r="CH272" s="60"/>
      <c r="CI272" s="60"/>
      <c r="CJ272" s="60"/>
      <c r="CK272" s="60"/>
      <c r="CL272" s="60"/>
      <c r="CM272" s="60"/>
      <c r="CN272" s="60"/>
      <c r="CO272" s="60"/>
      <c r="CP272" s="60"/>
      <c r="CQ272" s="60"/>
      <c r="CR272" s="60"/>
      <c r="CS272" s="60"/>
      <c r="CT272" s="60"/>
      <c r="CU272" s="60"/>
      <c r="CV272" s="60"/>
      <c r="CW272" s="60"/>
      <c r="CX272" s="60"/>
      <c r="CY272" s="60"/>
      <c r="CZ272" s="60"/>
      <c r="DA272" s="60"/>
      <c r="DB272" s="60"/>
      <c r="DC272" s="60"/>
      <c r="DD272" s="60"/>
      <c r="DE272" s="60"/>
      <c r="DF272" s="60"/>
      <c r="DG272" s="60"/>
      <c r="DH272" s="60"/>
      <c r="DI272" s="60"/>
      <c r="DJ272" s="60"/>
      <c r="DK272" s="60"/>
      <c r="DL272" s="60"/>
      <c r="DM272" s="60"/>
      <c r="DN272" s="60"/>
      <c r="DO272" s="60"/>
      <c r="DP272" s="60"/>
      <c r="DQ272" s="60"/>
      <c r="DR272" s="60"/>
      <c r="DS272" s="60"/>
      <c r="DT272" s="60"/>
      <c r="DU272" s="60"/>
      <c r="DV272" s="60"/>
      <c r="DW272" s="60"/>
      <c r="DX272" s="60"/>
      <c r="DY272" s="60"/>
      <c r="DZ272" s="60"/>
      <c r="EA272" s="60"/>
      <c r="EB272" s="60"/>
      <c r="EC272" s="60"/>
      <c r="ED272" s="60"/>
      <c r="EE272" s="60"/>
      <c r="EF272" s="60"/>
      <c r="EG272" s="60"/>
      <c r="EH272" s="60"/>
      <c r="EI272" s="60"/>
      <c r="EJ272" s="60"/>
      <c r="EK272" s="60"/>
      <c r="EL272" s="60"/>
      <c r="EM272" s="60"/>
      <c r="EN272" s="60"/>
      <c r="EO272" s="60"/>
      <c r="EP272" s="60"/>
      <c r="EQ272" s="60"/>
      <c r="ER272" s="60"/>
      <c r="ES272" s="60"/>
      <c r="ET272" s="60"/>
      <c r="EU272" s="60"/>
      <c r="EV272" s="60"/>
      <c r="EW272" s="60"/>
      <c r="EX272" s="60"/>
      <c r="EY272" s="60"/>
      <c r="EZ272" s="60"/>
      <c r="FA272" s="60"/>
      <c r="FB272" s="60"/>
      <c r="FC272" s="60"/>
      <c r="FD272" s="60"/>
      <c r="FE272" s="60"/>
      <c r="FF272" s="60"/>
      <c r="FG272" s="60"/>
      <c r="FH272" s="60"/>
      <c r="FI272" s="60"/>
      <c r="FJ272" s="60"/>
      <c r="FK272" s="60"/>
      <c r="FL272" s="60"/>
      <c r="FM272" s="60"/>
      <c r="FN272" s="60"/>
      <c r="FO272" s="60"/>
      <c r="FP272" s="60"/>
      <c r="FQ272" s="60"/>
      <c r="FR272" s="60"/>
      <c r="FS272" s="60"/>
      <c r="FT272" s="60"/>
      <c r="FU272" s="60"/>
      <c r="FV272" s="60"/>
      <c r="FW272" s="60"/>
      <c r="FX272" s="60"/>
      <c r="FY272" s="60"/>
      <c r="FZ272" s="60"/>
      <c r="GA272" s="60"/>
      <c r="GB272" s="60"/>
      <c r="GC272" s="60"/>
      <c r="GD272" s="60"/>
      <c r="GE272" s="60"/>
      <c r="GF272" s="60"/>
      <c r="GG272" s="60"/>
      <c r="GH272" s="60"/>
      <c r="GI272" s="60"/>
      <c r="GJ272" s="60"/>
      <c r="GK272" s="60"/>
      <c r="GL272" s="60"/>
      <c r="GM272" s="60"/>
      <c r="GN272" s="60"/>
      <c r="GO272" s="60"/>
      <c r="GP272" s="60"/>
      <c r="GQ272" s="60"/>
      <c r="GR272" s="60"/>
      <c r="GS272" s="60"/>
      <c r="GT272" s="60"/>
      <c r="GU272" s="60"/>
      <c r="GV272" s="60"/>
      <c r="GW272" s="60"/>
      <c r="GX272" s="60"/>
      <c r="GY272" s="60"/>
      <c r="GZ272" s="60"/>
      <c r="HA272" s="60"/>
      <c r="HB272" s="60"/>
      <c r="HC272" s="60"/>
      <c r="HD272" s="60"/>
      <c r="HE272" s="60"/>
      <c r="HF272" s="60"/>
      <c r="HG272" s="60"/>
      <c r="HH272" s="60"/>
      <c r="HI272" s="60"/>
      <c r="HJ272" s="60"/>
      <c r="HK272" s="60"/>
      <c r="HL272" s="60"/>
      <c r="HM272" s="60"/>
      <c r="HN272" s="60"/>
      <c r="HO272" s="60"/>
      <c r="HP272" s="60"/>
      <c r="HQ272" s="60"/>
      <c r="HR272" s="60"/>
      <c r="HS272" s="60"/>
      <c r="HT272" s="60"/>
      <c r="HU272" s="60"/>
      <c r="HV272" s="60"/>
      <c r="HW272" s="60"/>
      <c r="HX272" s="60"/>
      <c r="HY272" s="60"/>
      <c r="HZ272" s="60"/>
      <c r="IA272" s="60"/>
      <c r="IB272" s="60"/>
      <c r="IC272" s="60"/>
      <c r="ID272" s="60"/>
      <c r="IE272" s="60"/>
      <c r="IF272" s="60"/>
      <c r="IG272" s="60"/>
      <c r="IH272" s="60"/>
      <c r="II272" s="60"/>
      <c r="IJ272" s="60"/>
      <c r="IK272" s="60"/>
    </row>
    <row r="273" spans="1:245" ht="27" hidden="1">
      <c r="A273" s="263" t="s">
        <v>257</v>
      </c>
      <c r="B273" s="263" t="s">
        <v>257</v>
      </c>
      <c r="C273" s="107" t="s">
        <v>1560</v>
      </c>
      <c r="D273" s="108"/>
      <c r="E273" s="108"/>
      <c r="F273" s="2"/>
      <c r="G273" s="2">
        <v>0</v>
      </c>
      <c r="H273" s="2">
        <f t="shared" si="171"/>
        <v>0</v>
      </c>
      <c r="I273" s="3">
        <f t="shared" si="172"/>
        <v>0</v>
      </c>
      <c r="J273" s="3"/>
      <c r="K273" s="3"/>
      <c r="L273" s="3"/>
      <c r="M273" s="3"/>
      <c r="N273" s="3"/>
      <c r="O273" s="3">
        <f t="shared" si="168"/>
        <v>0</v>
      </c>
      <c r="P273" s="3"/>
      <c r="Q273" s="142">
        <f t="shared" si="151"/>
        <v>0</v>
      </c>
      <c r="R273" s="142">
        <f t="shared" si="173"/>
        <v>0</v>
      </c>
      <c r="S273" s="77">
        <f t="shared" si="173"/>
        <v>0</v>
      </c>
      <c r="T273" s="3"/>
      <c r="U273" s="110"/>
      <c r="V273" s="111"/>
      <c r="W273" s="3">
        <v>0</v>
      </c>
      <c r="X273" s="3"/>
      <c r="Y273" s="77">
        <f t="shared" si="174"/>
        <v>0</v>
      </c>
      <c r="Z273" s="3">
        <f t="shared" si="175"/>
        <v>0</v>
      </c>
      <c r="AA273" s="77">
        <f t="shared" si="175"/>
        <v>0</v>
      </c>
      <c r="AB273" s="119">
        <f t="shared" si="167"/>
        <v>0</v>
      </c>
      <c r="AC273" s="3"/>
      <c r="AD273" s="3">
        <f t="shared" si="169"/>
        <v>0</v>
      </c>
      <c r="AE273" s="108"/>
      <c r="AF273" s="112"/>
      <c r="AG273" s="107"/>
      <c r="AH273" s="107" t="s">
        <v>172</v>
      </c>
      <c r="AI273" s="107" t="s">
        <v>923</v>
      </c>
      <c r="AJ273" s="1" t="s">
        <v>1</v>
      </c>
      <c r="AK273" s="113"/>
      <c r="AL273" s="123" t="s">
        <v>257</v>
      </c>
      <c r="AM273" s="128" t="s">
        <v>590</v>
      </c>
      <c r="AN273" s="129"/>
      <c r="AO273" s="130" t="s">
        <v>339</v>
      </c>
      <c r="AP273" s="180"/>
      <c r="AQ273" s="130" t="s">
        <v>339</v>
      </c>
      <c r="AR273" s="181"/>
      <c r="AS273" s="128" t="s">
        <v>590</v>
      </c>
      <c r="AT273" s="175"/>
      <c r="AU273" s="130" t="s">
        <v>339</v>
      </c>
      <c r="AV273" s="180"/>
      <c r="AW273" s="130" t="s">
        <v>339</v>
      </c>
      <c r="AX273" s="181"/>
      <c r="AY273" s="128" t="s">
        <v>590</v>
      </c>
      <c r="AZ273" s="175"/>
      <c r="BA273" s="130" t="s">
        <v>339</v>
      </c>
      <c r="BB273" s="180"/>
      <c r="BC273" s="130" t="s">
        <v>339</v>
      </c>
      <c r="BD273" s="181"/>
      <c r="BE273" s="131"/>
      <c r="BF273" s="1"/>
      <c r="BG273" s="4"/>
      <c r="BH273" s="4"/>
      <c r="BI273" s="114"/>
      <c r="BJ273" s="71"/>
      <c r="BK273" s="31"/>
      <c r="BL273" s="31"/>
      <c r="BM273" s="31"/>
      <c r="BN273" s="120" t="s">
        <v>546</v>
      </c>
      <c r="BO273" s="120" t="s">
        <v>546</v>
      </c>
      <c r="BP273" s="120" t="s">
        <v>546</v>
      </c>
      <c r="BQ273" s="63"/>
      <c r="BR273" s="60"/>
      <c r="BS273" s="60"/>
      <c r="BT273" s="60"/>
      <c r="BU273" s="60"/>
      <c r="BV273" s="60"/>
      <c r="BW273" s="60"/>
      <c r="BX273" s="60"/>
      <c r="BY273" s="60"/>
      <c r="BZ273" s="60"/>
      <c r="CA273" s="60"/>
      <c r="CB273" s="60"/>
      <c r="CC273" s="60"/>
      <c r="CD273" s="60"/>
      <c r="CE273" s="60"/>
      <c r="CF273" s="60"/>
      <c r="CG273" s="60"/>
      <c r="CH273" s="60"/>
      <c r="CI273" s="60"/>
      <c r="CJ273" s="60"/>
      <c r="CK273" s="60"/>
      <c r="CL273" s="60"/>
      <c r="CM273" s="60"/>
      <c r="CN273" s="60"/>
      <c r="CO273" s="60"/>
      <c r="CP273" s="60"/>
      <c r="CQ273" s="60"/>
      <c r="CR273" s="60"/>
      <c r="CS273" s="60"/>
      <c r="CT273" s="60"/>
      <c r="CU273" s="60"/>
      <c r="CV273" s="60"/>
      <c r="CW273" s="60"/>
      <c r="CX273" s="60"/>
      <c r="CY273" s="60"/>
      <c r="CZ273" s="60"/>
      <c r="DA273" s="60"/>
      <c r="DB273" s="60"/>
      <c r="DC273" s="60"/>
      <c r="DD273" s="60"/>
      <c r="DE273" s="60"/>
      <c r="DF273" s="60"/>
      <c r="DG273" s="60"/>
      <c r="DH273" s="60"/>
      <c r="DI273" s="60"/>
      <c r="DJ273" s="60"/>
      <c r="DK273" s="60"/>
      <c r="DL273" s="60"/>
      <c r="DM273" s="60"/>
      <c r="DN273" s="60"/>
      <c r="DO273" s="60"/>
      <c r="DP273" s="60"/>
      <c r="DQ273" s="60"/>
      <c r="DR273" s="60"/>
      <c r="DS273" s="60"/>
      <c r="DT273" s="60"/>
      <c r="DU273" s="60"/>
      <c r="DV273" s="60"/>
      <c r="DW273" s="60"/>
      <c r="DX273" s="60"/>
      <c r="DY273" s="60"/>
      <c r="DZ273" s="60"/>
      <c r="EA273" s="60"/>
      <c r="EB273" s="60"/>
      <c r="EC273" s="60"/>
      <c r="ED273" s="60"/>
      <c r="EE273" s="60"/>
      <c r="EF273" s="60"/>
      <c r="EG273" s="60"/>
      <c r="EH273" s="60"/>
      <c r="EI273" s="60"/>
      <c r="EJ273" s="60"/>
      <c r="EK273" s="60"/>
      <c r="EL273" s="60"/>
      <c r="EM273" s="60"/>
      <c r="EN273" s="60"/>
      <c r="EO273" s="60"/>
      <c r="EP273" s="60"/>
      <c r="EQ273" s="60"/>
      <c r="ER273" s="60"/>
      <c r="ES273" s="60"/>
      <c r="ET273" s="60"/>
      <c r="EU273" s="60"/>
      <c r="EV273" s="60"/>
      <c r="EW273" s="60"/>
      <c r="EX273" s="60"/>
      <c r="EY273" s="60"/>
      <c r="EZ273" s="60"/>
      <c r="FA273" s="60"/>
      <c r="FB273" s="60"/>
      <c r="FC273" s="60"/>
      <c r="FD273" s="60"/>
      <c r="FE273" s="60"/>
      <c r="FF273" s="60"/>
      <c r="FG273" s="60"/>
      <c r="FH273" s="60"/>
      <c r="FI273" s="60"/>
      <c r="FJ273" s="60"/>
      <c r="FK273" s="60"/>
      <c r="FL273" s="60"/>
      <c r="FM273" s="60"/>
      <c r="FN273" s="60"/>
      <c r="FO273" s="60"/>
      <c r="FP273" s="60"/>
      <c r="FQ273" s="60"/>
      <c r="FR273" s="60"/>
      <c r="FS273" s="60"/>
      <c r="FT273" s="60"/>
      <c r="FU273" s="60"/>
      <c r="FV273" s="60"/>
      <c r="FW273" s="60"/>
      <c r="FX273" s="60"/>
      <c r="FY273" s="60"/>
      <c r="FZ273" s="60"/>
      <c r="GA273" s="60"/>
      <c r="GB273" s="60"/>
      <c r="GC273" s="60"/>
      <c r="GD273" s="60"/>
      <c r="GE273" s="60"/>
      <c r="GF273" s="60"/>
      <c r="GG273" s="60"/>
      <c r="GH273" s="60"/>
      <c r="GI273" s="60"/>
      <c r="GJ273" s="60"/>
      <c r="GK273" s="60"/>
      <c r="GL273" s="60"/>
      <c r="GM273" s="60"/>
      <c r="GN273" s="60"/>
      <c r="GO273" s="60"/>
      <c r="GP273" s="60"/>
      <c r="GQ273" s="60"/>
      <c r="GR273" s="60"/>
      <c r="GS273" s="60"/>
      <c r="GT273" s="60"/>
      <c r="GU273" s="60"/>
      <c r="GV273" s="60"/>
      <c r="GW273" s="60"/>
      <c r="GX273" s="60"/>
      <c r="GY273" s="60"/>
      <c r="GZ273" s="60"/>
      <c r="HA273" s="60"/>
      <c r="HB273" s="60"/>
      <c r="HC273" s="60"/>
      <c r="HD273" s="60"/>
      <c r="HE273" s="60"/>
      <c r="HF273" s="60"/>
      <c r="HG273" s="60"/>
      <c r="HH273" s="60"/>
      <c r="HI273" s="60"/>
      <c r="HJ273" s="60"/>
      <c r="HK273" s="60"/>
      <c r="HL273" s="60"/>
      <c r="HM273" s="60"/>
      <c r="HN273" s="60"/>
      <c r="HO273" s="60"/>
      <c r="HP273" s="60"/>
      <c r="HQ273" s="60"/>
      <c r="HR273" s="60"/>
      <c r="HS273" s="60"/>
      <c r="HT273" s="60"/>
      <c r="HU273" s="60"/>
      <c r="HV273" s="60"/>
      <c r="HW273" s="60"/>
      <c r="HX273" s="60"/>
      <c r="HY273" s="60"/>
      <c r="HZ273" s="60"/>
      <c r="IA273" s="60"/>
      <c r="IB273" s="60"/>
      <c r="IC273" s="60"/>
      <c r="ID273" s="60"/>
      <c r="IE273" s="60"/>
      <c r="IF273" s="60"/>
      <c r="IG273" s="60"/>
      <c r="IH273" s="60"/>
      <c r="II273" s="60"/>
      <c r="IJ273" s="60"/>
      <c r="IK273" s="60"/>
    </row>
    <row r="274" spans="1:245" ht="27" hidden="1">
      <c r="A274" s="263" t="s">
        <v>257</v>
      </c>
      <c r="B274" s="263" t="s">
        <v>257</v>
      </c>
      <c r="C274" s="107" t="s">
        <v>1563</v>
      </c>
      <c r="D274" s="108"/>
      <c r="E274" s="108"/>
      <c r="F274" s="2"/>
      <c r="G274" s="2">
        <v>0</v>
      </c>
      <c r="H274" s="2">
        <f t="shared" si="171"/>
        <v>0</v>
      </c>
      <c r="I274" s="3">
        <f t="shared" si="172"/>
        <v>0</v>
      </c>
      <c r="J274" s="3"/>
      <c r="K274" s="3"/>
      <c r="L274" s="3"/>
      <c r="M274" s="3"/>
      <c r="N274" s="3"/>
      <c r="O274" s="3">
        <f t="shared" si="168"/>
        <v>0</v>
      </c>
      <c r="P274" s="3"/>
      <c r="Q274" s="142">
        <f t="shared" si="151"/>
        <v>0</v>
      </c>
      <c r="R274" s="142">
        <f t="shared" si="173"/>
        <v>0</v>
      </c>
      <c r="S274" s="77">
        <f t="shared" si="173"/>
        <v>0</v>
      </c>
      <c r="T274" s="3"/>
      <c r="U274" s="110"/>
      <c r="V274" s="111"/>
      <c r="W274" s="3">
        <v>0</v>
      </c>
      <c r="X274" s="3"/>
      <c r="Y274" s="77">
        <f t="shared" si="174"/>
        <v>0</v>
      </c>
      <c r="Z274" s="3">
        <f t="shared" si="175"/>
        <v>0</v>
      </c>
      <c r="AA274" s="77">
        <f t="shared" si="175"/>
        <v>0</v>
      </c>
      <c r="AB274" s="119">
        <f t="shared" si="167"/>
        <v>0</v>
      </c>
      <c r="AC274" s="3"/>
      <c r="AD274" s="3">
        <f t="shared" si="169"/>
        <v>0</v>
      </c>
      <c r="AE274" s="108"/>
      <c r="AF274" s="112"/>
      <c r="AG274" s="107"/>
      <c r="AH274" s="107" t="s">
        <v>152</v>
      </c>
      <c r="AI274" s="107" t="s">
        <v>923</v>
      </c>
      <c r="AJ274" s="1" t="s">
        <v>1</v>
      </c>
      <c r="AK274" s="113"/>
      <c r="AL274" s="123" t="s">
        <v>257</v>
      </c>
      <c r="AM274" s="128" t="s">
        <v>590</v>
      </c>
      <c r="AN274" s="129"/>
      <c r="AO274" s="130" t="s">
        <v>339</v>
      </c>
      <c r="AP274" s="180"/>
      <c r="AQ274" s="130" t="s">
        <v>339</v>
      </c>
      <c r="AR274" s="181"/>
      <c r="AS274" s="128" t="s">
        <v>590</v>
      </c>
      <c r="AT274" s="175"/>
      <c r="AU274" s="130" t="s">
        <v>339</v>
      </c>
      <c r="AV274" s="180"/>
      <c r="AW274" s="130" t="s">
        <v>339</v>
      </c>
      <c r="AX274" s="181"/>
      <c r="AY274" s="128" t="s">
        <v>590</v>
      </c>
      <c r="AZ274" s="175"/>
      <c r="BA274" s="130" t="s">
        <v>339</v>
      </c>
      <c r="BB274" s="180"/>
      <c r="BC274" s="130" t="s">
        <v>339</v>
      </c>
      <c r="BD274" s="181"/>
      <c r="BE274" s="131"/>
      <c r="BF274" s="1"/>
      <c r="BG274" s="4"/>
      <c r="BH274" s="4"/>
      <c r="BI274" s="114"/>
      <c r="BJ274" s="71"/>
      <c r="BK274" s="31"/>
      <c r="BL274" s="31"/>
      <c r="BM274" s="31"/>
      <c r="BN274" s="115" t="s">
        <v>556</v>
      </c>
      <c r="BO274" s="115" t="s">
        <v>556</v>
      </c>
      <c r="BP274" s="115" t="s">
        <v>556</v>
      </c>
      <c r="BQ274" s="63"/>
      <c r="BR274" s="60"/>
      <c r="BS274" s="60"/>
      <c r="BT274" s="60"/>
      <c r="BU274" s="60"/>
      <c r="BV274" s="60"/>
      <c r="BW274" s="60"/>
      <c r="BX274" s="60"/>
      <c r="BY274" s="60"/>
      <c r="BZ274" s="60"/>
      <c r="CA274" s="60"/>
      <c r="CB274" s="60"/>
      <c r="CC274" s="60"/>
      <c r="CD274" s="60"/>
      <c r="CE274" s="60"/>
      <c r="CF274" s="60"/>
      <c r="CG274" s="60"/>
      <c r="CH274" s="60"/>
      <c r="CI274" s="60"/>
      <c r="CJ274" s="60"/>
      <c r="CK274" s="60"/>
      <c r="CL274" s="60"/>
      <c r="CM274" s="60"/>
      <c r="CN274" s="60"/>
      <c r="CO274" s="60"/>
      <c r="CP274" s="60"/>
      <c r="CQ274" s="60"/>
      <c r="CR274" s="60"/>
      <c r="CS274" s="60"/>
      <c r="CT274" s="60"/>
      <c r="CU274" s="60"/>
      <c r="CV274" s="60"/>
      <c r="CW274" s="60"/>
      <c r="CX274" s="60"/>
      <c r="CY274" s="60"/>
      <c r="CZ274" s="60"/>
      <c r="DA274" s="60"/>
      <c r="DB274" s="60"/>
      <c r="DC274" s="60"/>
      <c r="DD274" s="60"/>
      <c r="DE274" s="60"/>
      <c r="DF274" s="60"/>
      <c r="DG274" s="60"/>
      <c r="DH274" s="60"/>
      <c r="DI274" s="60"/>
      <c r="DJ274" s="60"/>
      <c r="DK274" s="60"/>
      <c r="DL274" s="60"/>
      <c r="DM274" s="60"/>
      <c r="DN274" s="60"/>
      <c r="DO274" s="60"/>
      <c r="DP274" s="60"/>
      <c r="DQ274" s="60"/>
      <c r="DR274" s="60"/>
      <c r="DS274" s="60"/>
      <c r="DT274" s="60"/>
      <c r="DU274" s="60"/>
      <c r="DV274" s="60"/>
      <c r="DW274" s="60"/>
      <c r="DX274" s="60"/>
      <c r="DY274" s="60"/>
      <c r="DZ274" s="60"/>
      <c r="EA274" s="60"/>
      <c r="EB274" s="60"/>
      <c r="EC274" s="60"/>
      <c r="ED274" s="60"/>
      <c r="EE274" s="60"/>
      <c r="EF274" s="60"/>
      <c r="EG274" s="60"/>
      <c r="EH274" s="60"/>
      <c r="EI274" s="60"/>
      <c r="EJ274" s="60"/>
      <c r="EK274" s="60"/>
      <c r="EL274" s="60"/>
      <c r="EM274" s="60"/>
      <c r="EN274" s="60"/>
      <c r="EO274" s="60"/>
      <c r="EP274" s="60"/>
      <c r="EQ274" s="60"/>
      <c r="ER274" s="60"/>
      <c r="ES274" s="60"/>
      <c r="ET274" s="60"/>
      <c r="EU274" s="60"/>
      <c r="EV274" s="60"/>
      <c r="EW274" s="60"/>
      <c r="EX274" s="60"/>
      <c r="EY274" s="60"/>
      <c r="EZ274" s="60"/>
      <c r="FA274" s="60"/>
      <c r="FB274" s="60"/>
      <c r="FC274" s="60"/>
      <c r="FD274" s="60"/>
      <c r="FE274" s="60"/>
      <c r="FF274" s="60"/>
      <c r="FG274" s="60"/>
      <c r="FH274" s="60"/>
      <c r="FI274" s="60"/>
      <c r="FJ274" s="60"/>
      <c r="FK274" s="60"/>
      <c r="FL274" s="60"/>
      <c r="FM274" s="60"/>
      <c r="FN274" s="60"/>
      <c r="FO274" s="60"/>
      <c r="FP274" s="60"/>
      <c r="FQ274" s="60"/>
      <c r="FR274" s="60"/>
      <c r="FS274" s="60"/>
      <c r="FT274" s="60"/>
      <c r="FU274" s="60"/>
      <c r="FV274" s="60"/>
      <c r="FW274" s="60"/>
      <c r="FX274" s="60"/>
      <c r="FY274" s="60"/>
      <c r="FZ274" s="60"/>
      <c r="GA274" s="60"/>
      <c r="GB274" s="60"/>
      <c r="GC274" s="60"/>
      <c r="GD274" s="60"/>
      <c r="GE274" s="60"/>
      <c r="GF274" s="60"/>
      <c r="GG274" s="60"/>
      <c r="GH274" s="60"/>
      <c r="GI274" s="60"/>
      <c r="GJ274" s="60"/>
      <c r="GK274" s="60"/>
      <c r="GL274" s="60"/>
      <c r="GM274" s="60"/>
      <c r="GN274" s="60"/>
      <c r="GO274" s="60"/>
      <c r="GP274" s="60"/>
      <c r="GQ274" s="60"/>
      <c r="GR274" s="60"/>
      <c r="GS274" s="60"/>
      <c r="GT274" s="60"/>
      <c r="GU274" s="60"/>
      <c r="GV274" s="60"/>
      <c r="GW274" s="60"/>
      <c r="GX274" s="60"/>
      <c r="GY274" s="60"/>
      <c r="GZ274" s="60"/>
      <c r="HA274" s="60"/>
      <c r="HB274" s="60"/>
      <c r="HC274" s="60"/>
      <c r="HD274" s="60"/>
      <c r="HE274" s="60"/>
      <c r="HF274" s="60"/>
      <c r="HG274" s="60"/>
      <c r="HH274" s="60"/>
      <c r="HI274" s="60"/>
      <c r="HJ274" s="60"/>
      <c r="HK274" s="60"/>
      <c r="HL274" s="60"/>
      <c r="HM274" s="60"/>
      <c r="HN274" s="60"/>
      <c r="HO274" s="60"/>
      <c r="HP274" s="60"/>
      <c r="HQ274" s="60"/>
      <c r="HR274" s="60"/>
      <c r="HS274" s="60"/>
      <c r="HT274" s="60"/>
      <c r="HU274" s="60"/>
      <c r="HV274" s="60"/>
      <c r="HW274" s="60"/>
      <c r="HX274" s="60"/>
      <c r="HY274" s="60"/>
      <c r="HZ274" s="60"/>
      <c r="IA274" s="60"/>
      <c r="IB274" s="60"/>
      <c r="IC274" s="60"/>
      <c r="ID274" s="60"/>
      <c r="IE274" s="60"/>
      <c r="IF274" s="60"/>
      <c r="IG274" s="60"/>
      <c r="IH274" s="60"/>
      <c r="II274" s="60"/>
      <c r="IJ274" s="60"/>
      <c r="IK274" s="60"/>
    </row>
    <row r="275" spans="1:245" ht="27" hidden="1">
      <c r="A275" s="263" t="s">
        <v>257</v>
      </c>
      <c r="B275" s="263" t="s">
        <v>257</v>
      </c>
      <c r="C275" s="107" t="s">
        <v>1564</v>
      </c>
      <c r="D275" s="108"/>
      <c r="E275" s="108"/>
      <c r="F275" s="2"/>
      <c r="G275" s="2">
        <v>0</v>
      </c>
      <c r="H275" s="2">
        <f t="shared" si="171"/>
        <v>0</v>
      </c>
      <c r="I275" s="3">
        <f t="shared" si="172"/>
        <v>0</v>
      </c>
      <c r="J275" s="3"/>
      <c r="K275" s="3"/>
      <c r="L275" s="3"/>
      <c r="M275" s="3"/>
      <c r="N275" s="3"/>
      <c r="O275" s="3">
        <f t="shared" si="168"/>
        <v>0</v>
      </c>
      <c r="P275" s="3"/>
      <c r="Q275" s="142">
        <f t="shared" si="151"/>
        <v>0</v>
      </c>
      <c r="R275" s="142">
        <f t="shared" si="173"/>
        <v>0</v>
      </c>
      <c r="S275" s="77">
        <f t="shared" si="173"/>
        <v>0</v>
      </c>
      <c r="T275" s="3"/>
      <c r="U275" s="110"/>
      <c r="V275" s="111"/>
      <c r="W275" s="3">
        <v>0</v>
      </c>
      <c r="X275" s="3"/>
      <c r="Y275" s="77">
        <f t="shared" si="174"/>
        <v>0</v>
      </c>
      <c r="Z275" s="3">
        <f t="shared" si="175"/>
        <v>0</v>
      </c>
      <c r="AA275" s="77">
        <f t="shared" si="175"/>
        <v>0</v>
      </c>
      <c r="AB275" s="119">
        <f t="shared" si="167"/>
        <v>0</v>
      </c>
      <c r="AC275" s="3"/>
      <c r="AD275" s="3">
        <f t="shared" si="169"/>
        <v>0</v>
      </c>
      <c r="AE275" s="108"/>
      <c r="AF275" s="112"/>
      <c r="AG275" s="107"/>
      <c r="AH275" s="107" t="s">
        <v>152</v>
      </c>
      <c r="AI275" s="107" t="s">
        <v>923</v>
      </c>
      <c r="AJ275" s="1" t="s">
        <v>1</v>
      </c>
      <c r="AK275" s="113"/>
      <c r="AL275" s="123" t="s">
        <v>257</v>
      </c>
      <c r="AM275" s="128" t="s">
        <v>590</v>
      </c>
      <c r="AN275" s="129"/>
      <c r="AO275" s="130" t="s">
        <v>339</v>
      </c>
      <c r="AP275" s="180"/>
      <c r="AQ275" s="130" t="s">
        <v>339</v>
      </c>
      <c r="AR275" s="181"/>
      <c r="AS275" s="128" t="s">
        <v>590</v>
      </c>
      <c r="AT275" s="175"/>
      <c r="AU275" s="130" t="s">
        <v>339</v>
      </c>
      <c r="AV275" s="180"/>
      <c r="AW275" s="130" t="s">
        <v>339</v>
      </c>
      <c r="AX275" s="181"/>
      <c r="AY275" s="128" t="s">
        <v>590</v>
      </c>
      <c r="AZ275" s="175"/>
      <c r="BA275" s="130" t="s">
        <v>339</v>
      </c>
      <c r="BB275" s="180"/>
      <c r="BC275" s="130" t="s">
        <v>339</v>
      </c>
      <c r="BD275" s="181"/>
      <c r="BE275" s="131"/>
      <c r="BF275" s="1"/>
      <c r="BG275" s="4"/>
      <c r="BH275" s="4"/>
      <c r="BI275" s="114"/>
      <c r="BJ275" s="71"/>
      <c r="BK275" s="31"/>
      <c r="BL275" s="31"/>
      <c r="BM275" s="31"/>
      <c r="BN275" s="115" t="s">
        <v>556</v>
      </c>
      <c r="BO275" s="115" t="s">
        <v>556</v>
      </c>
      <c r="BP275" s="115" t="s">
        <v>556</v>
      </c>
      <c r="BQ275" s="63"/>
      <c r="BR275" s="60"/>
      <c r="BS275" s="60"/>
      <c r="BT275" s="60"/>
      <c r="BU275" s="60"/>
      <c r="BV275" s="60"/>
      <c r="BW275" s="60"/>
      <c r="BX275" s="60"/>
      <c r="BY275" s="60"/>
      <c r="BZ275" s="60"/>
      <c r="CA275" s="60"/>
      <c r="CB275" s="60"/>
      <c r="CC275" s="60"/>
      <c r="CD275" s="60"/>
      <c r="CE275" s="60"/>
      <c r="CF275" s="60"/>
      <c r="CG275" s="60"/>
      <c r="CH275" s="60"/>
      <c r="CI275" s="60"/>
      <c r="CJ275" s="60"/>
      <c r="CK275" s="60"/>
      <c r="CL275" s="60"/>
      <c r="CM275" s="60"/>
      <c r="CN275" s="60"/>
      <c r="CO275" s="60"/>
      <c r="CP275" s="60"/>
      <c r="CQ275" s="60"/>
      <c r="CR275" s="60"/>
      <c r="CS275" s="60"/>
      <c r="CT275" s="60"/>
      <c r="CU275" s="60"/>
      <c r="CV275" s="60"/>
      <c r="CW275" s="60"/>
      <c r="CX275" s="60"/>
      <c r="CY275" s="60"/>
      <c r="CZ275" s="60"/>
      <c r="DA275" s="60"/>
      <c r="DB275" s="60"/>
      <c r="DC275" s="60"/>
      <c r="DD275" s="60"/>
      <c r="DE275" s="60"/>
      <c r="DF275" s="60"/>
      <c r="DG275" s="60"/>
      <c r="DH275" s="60"/>
      <c r="DI275" s="60"/>
      <c r="DJ275" s="60"/>
      <c r="DK275" s="60"/>
      <c r="DL275" s="60"/>
      <c r="DM275" s="60"/>
      <c r="DN275" s="60"/>
      <c r="DO275" s="60"/>
      <c r="DP275" s="60"/>
      <c r="DQ275" s="60"/>
      <c r="DR275" s="60"/>
      <c r="DS275" s="60"/>
      <c r="DT275" s="60"/>
      <c r="DU275" s="60"/>
      <c r="DV275" s="60"/>
      <c r="DW275" s="60"/>
      <c r="DX275" s="60"/>
      <c r="DY275" s="60"/>
      <c r="DZ275" s="60"/>
      <c r="EA275" s="60"/>
      <c r="EB275" s="60"/>
      <c r="EC275" s="60"/>
      <c r="ED275" s="60"/>
      <c r="EE275" s="60"/>
      <c r="EF275" s="60"/>
      <c r="EG275" s="60"/>
      <c r="EH275" s="60"/>
      <c r="EI275" s="60"/>
      <c r="EJ275" s="60"/>
      <c r="EK275" s="60"/>
      <c r="EL275" s="60"/>
      <c r="EM275" s="60"/>
      <c r="EN275" s="60"/>
      <c r="EO275" s="60"/>
      <c r="EP275" s="60"/>
      <c r="EQ275" s="60"/>
      <c r="ER275" s="60"/>
      <c r="ES275" s="60"/>
      <c r="ET275" s="60"/>
      <c r="EU275" s="60"/>
      <c r="EV275" s="60"/>
      <c r="EW275" s="60"/>
      <c r="EX275" s="60"/>
      <c r="EY275" s="60"/>
      <c r="EZ275" s="60"/>
      <c r="FA275" s="60"/>
      <c r="FB275" s="60"/>
      <c r="FC275" s="60"/>
      <c r="FD275" s="60"/>
      <c r="FE275" s="60"/>
      <c r="FF275" s="60"/>
      <c r="FG275" s="60"/>
      <c r="FH275" s="60"/>
      <c r="FI275" s="60"/>
      <c r="FJ275" s="60"/>
      <c r="FK275" s="60"/>
      <c r="FL275" s="60"/>
      <c r="FM275" s="60"/>
      <c r="FN275" s="60"/>
      <c r="FO275" s="60"/>
      <c r="FP275" s="60"/>
      <c r="FQ275" s="60"/>
      <c r="FR275" s="60"/>
      <c r="FS275" s="60"/>
      <c r="FT275" s="60"/>
      <c r="FU275" s="60"/>
      <c r="FV275" s="60"/>
      <c r="FW275" s="60"/>
      <c r="FX275" s="60"/>
      <c r="FY275" s="60"/>
      <c r="FZ275" s="60"/>
      <c r="GA275" s="60"/>
      <c r="GB275" s="60"/>
      <c r="GC275" s="60"/>
      <c r="GD275" s="60"/>
      <c r="GE275" s="60"/>
      <c r="GF275" s="60"/>
      <c r="GG275" s="60"/>
      <c r="GH275" s="60"/>
      <c r="GI275" s="60"/>
      <c r="GJ275" s="60"/>
      <c r="GK275" s="60"/>
      <c r="GL275" s="60"/>
      <c r="GM275" s="60"/>
      <c r="GN275" s="60"/>
      <c r="GO275" s="60"/>
      <c r="GP275" s="60"/>
      <c r="GQ275" s="60"/>
      <c r="GR275" s="60"/>
      <c r="GS275" s="60"/>
      <c r="GT275" s="60"/>
      <c r="GU275" s="60"/>
      <c r="GV275" s="60"/>
      <c r="GW275" s="60"/>
      <c r="GX275" s="60"/>
      <c r="GY275" s="60"/>
      <c r="GZ275" s="60"/>
      <c r="HA275" s="60"/>
      <c r="HB275" s="60"/>
      <c r="HC275" s="60"/>
      <c r="HD275" s="60"/>
      <c r="HE275" s="60"/>
      <c r="HF275" s="60"/>
      <c r="HG275" s="60"/>
      <c r="HH275" s="60"/>
      <c r="HI275" s="60"/>
      <c r="HJ275" s="60"/>
      <c r="HK275" s="60"/>
      <c r="HL275" s="60"/>
      <c r="HM275" s="60"/>
      <c r="HN275" s="60"/>
      <c r="HO275" s="60"/>
      <c r="HP275" s="60"/>
      <c r="HQ275" s="60"/>
      <c r="HR275" s="60"/>
      <c r="HS275" s="60"/>
      <c r="HT275" s="60"/>
      <c r="HU275" s="60"/>
      <c r="HV275" s="60"/>
      <c r="HW275" s="60"/>
      <c r="HX275" s="60"/>
      <c r="HY275" s="60"/>
      <c r="HZ275" s="60"/>
      <c r="IA275" s="60"/>
      <c r="IB275" s="60"/>
      <c r="IC275" s="60"/>
      <c r="ID275" s="60"/>
      <c r="IE275" s="60"/>
      <c r="IF275" s="60"/>
      <c r="IG275" s="60"/>
      <c r="IH275" s="60"/>
      <c r="II275" s="60"/>
      <c r="IJ275" s="60"/>
      <c r="IK275" s="60"/>
    </row>
    <row r="276" spans="1:245" s="314" customFormat="1" hidden="1">
      <c r="A276" s="315"/>
      <c r="B276" s="315"/>
      <c r="C276" s="316" t="s">
        <v>46</v>
      </c>
      <c r="D276" s="317"/>
      <c r="E276" s="317"/>
      <c r="F276" s="318"/>
      <c r="G276" s="318"/>
      <c r="H276" s="318"/>
      <c r="I276" s="319"/>
      <c r="J276" s="319"/>
      <c r="K276" s="319"/>
      <c r="L276" s="319"/>
      <c r="M276" s="319"/>
      <c r="N276" s="319"/>
      <c r="O276" s="319"/>
      <c r="P276" s="321"/>
      <c r="Q276" s="321">
        <f t="shared" si="151"/>
        <v>0</v>
      </c>
      <c r="R276" s="321">
        <f t="shared" si="173"/>
        <v>0</v>
      </c>
      <c r="S276" s="319"/>
      <c r="T276" s="319"/>
      <c r="U276" s="322"/>
      <c r="V276" s="323"/>
      <c r="W276" s="319"/>
      <c r="X276" s="321"/>
      <c r="Y276" s="319"/>
      <c r="Z276" s="320"/>
      <c r="AA276" s="319"/>
      <c r="AB276" s="324"/>
      <c r="AC276" s="319"/>
      <c r="AD276" s="319"/>
      <c r="AE276" s="317"/>
      <c r="AF276" s="325"/>
      <c r="AG276" s="325"/>
      <c r="AH276" s="325"/>
      <c r="AI276" s="325"/>
      <c r="AJ276" s="326"/>
      <c r="AK276" s="327"/>
      <c r="AL276" s="335"/>
      <c r="AM276" s="328"/>
      <c r="AN276" s="328"/>
      <c r="AO276" s="328"/>
      <c r="AP276" s="329" t="s">
        <v>1331</v>
      </c>
      <c r="AQ276" s="328"/>
      <c r="AR276" s="328"/>
      <c r="AS276" s="328"/>
      <c r="AT276" s="330"/>
      <c r="AU276" s="328"/>
      <c r="AV276" s="330"/>
      <c r="AW276" s="328"/>
      <c r="AX276" s="328"/>
      <c r="AY276" s="328"/>
      <c r="AZ276" s="330"/>
      <c r="BA276" s="328"/>
      <c r="BB276" s="330"/>
      <c r="BC276" s="328"/>
      <c r="BD276" s="328"/>
      <c r="BE276" s="328"/>
      <c r="BF276" s="331"/>
      <c r="BG276" s="332"/>
      <c r="BH276" s="332"/>
      <c r="BI276" s="333"/>
      <c r="BJ276" s="309"/>
      <c r="BK276" s="310"/>
      <c r="BL276" s="310"/>
      <c r="BM276" s="310"/>
      <c r="BN276" s="311" t="s">
        <v>404</v>
      </c>
      <c r="BO276" s="311" t="s">
        <v>404</v>
      </c>
      <c r="BP276" s="311" t="s">
        <v>404</v>
      </c>
      <c r="BQ276" s="313"/>
      <c r="BR276" s="313"/>
      <c r="BS276" s="313"/>
    </row>
    <row r="277" spans="1:245" s="63" customFormat="1" ht="33.75">
      <c r="A277" s="204">
        <v>219</v>
      </c>
      <c r="B277" s="204">
        <f>B270+1</f>
        <v>220</v>
      </c>
      <c r="C277" s="107" t="s">
        <v>468</v>
      </c>
      <c r="D277" s="108" t="s">
        <v>872</v>
      </c>
      <c r="E277" s="108" t="s">
        <v>1306</v>
      </c>
      <c r="F277" s="2">
        <v>2200000000</v>
      </c>
      <c r="G277" s="2">
        <v>0</v>
      </c>
      <c r="H277" s="2">
        <f t="shared" ref="H277:H293" si="176">F277+G277</f>
        <v>2200000000</v>
      </c>
      <c r="I277" s="3">
        <f t="shared" ref="I277:I293" si="177">ROUND(H277/1000000,1)</f>
        <v>2200</v>
      </c>
      <c r="J277" s="3"/>
      <c r="K277" s="3"/>
      <c r="L277" s="3"/>
      <c r="M277" s="3"/>
      <c r="N277" s="3"/>
      <c r="O277" s="119">
        <f>H277+SUM(J277:N277)</f>
        <v>2200000000</v>
      </c>
      <c r="P277" s="3"/>
      <c r="Q277" s="142">
        <f t="shared" si="151"/>
        <v>2200000000</v>
      </c>
      <c r="R277" s="142">
        <f t="shared" si="173"/>
        <v>2200</v>
      </c>
      <c r="S277" s="77">
        <f t="shared" si="173"/>
        <v>0</v>
      </c>
      <c r="T277" s="109"/>
      <c r="U277" s="109"/>
      <c r="V277" s="109"/>
      <c r="W277" s="3">
        <v>3200000000</v>
      </c>
      <c r="X277" s="3"/>
      <c r="Y277" s="77">
        <f t="shared" ref="Y277:Y293" si="178">X277-W277</f>
        <v>-3200000000</v>
      </c>
      <c r="Z277" s="3">
        <f t="shared" ref="Z277:AA293" si="179">ROUND(W277/1000000,1)</f>
        <v>3200</v>
      </c>
      <c r="AA277" s="77">
        <f t="shared" si="179"/>
        <v>0</v>
      </c>
      <c r="AB277" s="119">
        <f t="shared" si="167"/>
        <v>-3200</v>
      </c>
      <c r="AC277" s="76"/>
      <c r="AD277" s="3">
        <f t="shared" ref="AD277:AD293" si="180">ROUND(AC277/1000000,1)</f>
        <v>0</v>
      </c>
      <c r="AE277" s="109"/>
      <c r="AF277" s="109"/>
      <c r="AG277" s="107"/>
      <c r="AH277" s="107" t="s">
        <v>469</v>
      </c>
      <c r="AI277" s="107" t="s">
        <v>925</v>
      </c>
      <c r="AJ277" s="1" t="s">
        <v>36</v>
      </c>
      <c r="AK277" s="113" t="s">
        <v>983</v>
      </c>
      <c r="AL277" s="106">
        <v>219</v>
      </c>
      <c r="AM277" s="132" t="s">
        <v>590</v>
      </c>
      <c r="AN277" s="129"/>
      <c r="AO277" s="130" t="s">
        <v>923</v>
      </c>
      <c r="AP277" s="180">
        <v>219</v>
      </c>
      <c r="AQ277" s="130" t="s">
        <v>923</v>
      </c>
      <c r="AR277" s="181"/>
      <c r="AS277" s="128" t="s">
        <v>590</v>
      </c>
      <c r="AT277" s="175"/>
      <c r="AU277" s="130" t="s">
        <v>492</v>
      </c>
      <c r="AV277" s="180"/>
      <c r="AW277" s="130" t="s">
        <v>492</v>
      </c>
      <c r="AX277" s="181"/>
      <c r="AY277" s="128" t="s">
        <v>590</v>
      </c>
      <c r="AZ277" s="175"/>
      <c r="BA277" s="130" t="s">
        <v>492</v>
      </c>
      <c r="BB277" s="180"/>
      <c r="BC277" s="130" t="s">
        <v>492</v>
      </c>
      <c r="BD277" s="181"/>
      <c r="BE277" s="131"/>
      <c r="BF277" s="1" t="s">
        <v>1326</v>
      </c>
      <c r="BG277" s="4"/>
      <c r="BH277" s="4"/>
      <c r="BI277" s="114"/>
      <c r="BJ277" s="71"/>
      <c r="BK277" s="31"/>
      <c r="BL277" s="75"/>
      <c r="BM277" s="31" t="s">
        <v>1160</v>
      </c>
      <c r="BN277" s="115"/>
      <c r="BO277" s="115"/>
      <c r="BP277" s="115"/>
    </row>
    <row r="278" spans="1:245" s="63" customFormat="1" ht="27" hidden="1">
      <c r="A278" s="204">
        <v>218</v>
      </c>
      <c r="B278" s="204">
        <f t="shared" ref="B278:B286" si="181">B277+1</f>
        <v>221</v>
      </c>
      <c r="C278" s="107" t="s">
        <v>480</v>
      </c>
      <c r="D278" s="108" t="s">
        <v>72</v>
      </c>
      <c r="E278" s="108" t="s">
        <v>66</v>
      </c>
      <c r="F278" s="2">
        <v>12103000</v>
      </c>
      <c r="G278" s="2">
        <v>0</v>
      </c>
      <c r="H278" s="2">
        <f>F278+G278</f>
        <v>12103000</v>
      </c>
      <c r="I278" s="3">
        <f>ROUND(H278/1000000,1)</f>
        <v>12.1</v>
      </c>
      <c r="J278" s="3"/>
      <c r="K278" s="3"/>
      <c r="L278" s="3"/>
      <c r="M278" s="3"/>
      <c r="N278" s="3"/>
      <c r="O278" s="119">
        <f>H278+SUM(J278:N278)</f>
        <v>12103000</v>
      </c>
      <c r="P278" s="3"/>
      <c r="Q278" s="142">
        <f>O278-P278</f>
        <v>12103000</v>
      </c>
      <c r="R278" s="142">
        <f t="shared" si="173"/>
        <v>12.1</v>
      </c>
      <c r="S278" s="77">
        <f t="shared" si="173"/>
        <v>0</v>
      </c>
      <c r="T278" s="109"/>
      <c r="U278" s="109"/>
      <c r="V278" s="109"/>
      <c r="W278" s="3">
        <v>11935000</v>
      </c>
      <c r="X278" s="3"/>
      <c r="Y278" s="77">
        <f>X278-W278</f>
        <v>-11935000</v>
      </c>
      <c r="Z278" s="3">
        <f t="shared" si="179"/>
        <v>11.9</v>
      </c>
      <c r="AA278" s="77">
        <f t="shared" si="179"/>
        <v>0</v>
      </c>
      <c r="AB278" s="119">
        <f>AA278-Z278</f>
        <v>-11.9</v>
      </c>
      <c r="AC278" s="76"/>
      <c r="AD278" s="3">
        <f>ROUND(AC278/1000000,1)</f>
        <v>0</v>
      </c>
      <c r="AE278" s="109"/>
      <c r="AF278" s="109"/>
      <c r="AG278" s="107"/>
      <c r="AH278" s="107" t="s">
        <v>172</v>
      </c>
      <c r="AI278" s="107" t="s">
        <v>629</v>
      </c>
      <c r="AJ278" s="1" t="s">
        <v>36</v>
      </c>
      <c r="AK278" s="113" t="s">
        <v>1384</v>
      </c>
      <c r="AL278" s="106">
        <v>218</v>
      </c>
      <c r="AM278" s="132" t="s">
        <v>590</v>
      </c>
      <c r="AN278" s="129"/>
      <c r="AO278" s="130" t="s">
        <v>595</v>
      </c>
      <c r="AP278" s="180">
        <v>218</v>
      </c>
      <c r="AQ278" s="130" t="s">
        <v>589</v>
      </c>
      <c r="AR278" s="181"/>
      <c r="AS278" s="128" t="s">
        <v>590</v>
      </c>
      <c r="AT278" s="175"/>
      <c r="AU278" s="130" t="s">
        <v>595</v>
      </c>
      <c r="AV278" s="180"/>
      <c r="AW278" s="130" t="s">
        <v>589</v>
      </c>
      <c r="AX278" s="181"/>
      <c r="AY278" s="128" t="s">
        <v>590</v>
      </c>
      <c r="AZ278" s="175"/>
      <c r="BA278" s="130" t="s">
        <v>595</v>
      </c>
      <c r="BB278" s="180"/>
      <c r="BC278" s="130" t="s">
        <v>595</v>
      </c>
      <c r="BD278" s="181"/>
      <c r="BE278" s="131"/>
      <c r="BF278" s="1" t="s">
        <v>83</v>
      </c>
      <c r="BG278" s="4"/>
      <c r="BH278" s="4"/>
      <c r="BI278" s="114"/>
      <c r="BJ278" s="71"/>
      <c r="BK278" s="31"/>
      <c r="BL278" s="31"/>
      <c r="BM278" s="31"/>
      <c r="BN278" s="115" t="s">
        <v>404</v>
      </c>
      <c r="BO278" s="115" t="s">
        <v>404</v>
      </c>
      <c r="BP278" s="115" t="s">
        <v>404</v>
      </c>
    </row>
    <row r="279" spans="1:245" s="63" customFormat="1" ht="27">
      <c r="A279" s="204">
        <v>220</v>
      </c>
      <c r="B279" s="204">
        <f t="shared" si="181"/>
        <v>222</v>
      </c>
      <c r="C279" s="107" t="s">
        <v>1120</v>
      </c>
      <c r="D279" s="108" t="s">
        <v>853</v>
      </c>
      <c r="E279" s="108" t="s">
        <v>302</v>
      </c>
      <c r="F279" s="148">
        <v>1600000000</v>
      </c>
      <c r="G279" s="2">
        <v>0</v>
      </c>
      <c r="H279" s="2">
        <f>F279+G279</f>
        <v>1600000000</v>
      </c>
      <c r="I279" s="3">
        <f>ROUND(H279/1000000,1)</f>
        <v>1600</v>
      </c>
      <c r="J279" s="3"/>
      <c r="K279" s="3"/>
      <c r="L279" s="3"/>
      <c r="M279" s="3"/>
      <c r="N279" s="3"/>
      <c r="O279" s="119">
        <f>H279+SUM(J279:N279)</f>
        <v>1600000000</v>
      </c>
      <c r="P279" s="3"/>
      <c r="Q279" s="142">
        <f>O279-P279</f>
        <v>1600000000</v>
      </c>
      <c r="R279" s="142">
        <f t="shared" si="173"/>
        <v>1600</v>
      </c>
      <c r="S279" s="77">
        <f t="shared" si="173"/>
        <v>0</v>
      </c>
      <c r="T279" s="109"/>
      <c r="U279" s="109"/>
      <c r="V279" s="109"/>
      <c r="W279" s="3">
        <v>1600000000</v>
      </c>
      <c r="X279" s="3"/>
      <c r="Y279" s="77">
        <f>X279-W279</f>
        <v>-1600000000</v>
      </c>
      <c r="Z279" s="3">
        <f t="shared" si="179"/>
        <v>1600</v>
      </c>
      <c r="AA279" s="77">
        <f t="shared" si="179"/>
        <v>0</v>
      </c>
      <c r="AB279" s="119">
        <f>AA279-Z279</f>
        <v>-1600</v>
      </c>
      <c r="AC279" s="76"/>
      <c r="AD279" s="3">
        <f>ROUND(AC279/1000000,1)</f>
        <v>0</v>
      </c>
      <c r="AE279" s="109"/>
      <c r="AF279" s="109"/>
      <c r="AG279" s="107"/>
      <c r="AH279" s="107" t="s">
        <v>469</v>
      </c>
      <c r="AI279" s="107" t="s">
        <v>925</v>
      </c>
      <c r="AJ279" s="1" t="s">
        <v>36</v>
      </c>
      <c r="AK279" s="113" t="s">
        <v>983</v>
      </c>
      <c r="AL279" s="106">
        <v>220</v>
      </c>
      <c r="AM279" s="132" t="s">
        <v>590</v>
      </c>
      <c r="AN279" s="129"/>
      <c r="AO279" s="130" t="s">
        <v>923</v>
      </c>
      <c r="AP279" s="180">
        <v>220</v>
      </c>
      <c r="AQ279" s="130" t="s">
        <v>923</v>
      </c>
      <c r="AR279" s="181"/>
      <c r="AS279" s="128" t="s">
        <v>590</v>
      </c>
      <c r="AT279" s="175"/>
      <c r="AU279" s="130" t="s">
        <v>492</v>
      </c>
      <c r="AV279" s="180"/>
      <c r="AW279" s="130" t="s">
        <v>492</v>
      </c>
      <c r="AX279" s="181"/>
      <c r="AY279" s="128" t="s">
        <v>590</v>
      </c>
      <c r="AZ279" s="175"/>
      <c r="BA279" s="130" t="s">
        <v>492</v>
      </c>
      <c r="BB279" s="180"/>
      <c r="BC279" s="130" t="s">
        <v>492</v>
      </c>
      <c r="BD279" s="181"/>
      <c r="BE279" s="131"/>
      <c r="BF279" s="1" t="s">
        <v>1326</v>
      </c>
      <c r="BG279" s="4"/>
      <c r="BH279" s="4" t="s">
        <v>1026</v>
      </c>
      <c r="BI279" s="114" t="s">
        <v>18</v>
      </c>
      <c r="BJ279" s="71"/>
      <c r="BK279" s="31"/>
      <c r="BL279" s="31"/>
      <c r="BM279" s="31"/>
      <c r="BN279" s="115"/>
      <c r="BO279" s="115"/>
      <c r="BP279" s="115"/>
    </row>
    <row r="280" spans="1:245" s="146" customFormat="1" ht="27">
      <c r="A280" s="204">
        <v>223</v>
      </c>
      <c r="B280" s="204">
        <f t="shared" si="181"/>
        <v>223</v>
      </c>
      <c r="C280" s="107" t="s">
        <v>1102</v>
      </c>
      <c r="D280" s="108" t="s">
        <v>853</v>
      </c>
      <c r="E280" s="108" t="s">
        <v>302</v>
      </c>
      <c r="F280" s="2">
        <v>268530000</v>
      </c>
      <c r="G280" s="2">
        <v>0</v>
      </c>
      <c r="H280" s="2">
        <f>F280+G280</f>
        <v>268530000</v>
      </c>
      <c r="I280" s="3">
        <f>ROUND(H280/1000000,1)</f>
        <v>268.5</v>
      </c>
      <c r="J280" s="3"/>
      <c r="K280" s="3"/>
      <c r="L280" s="3"/>
      <c r="M280" s="3"/>
      <c r="N280" s="3"/>
      <c r="O280" s="119">
        <f>H280+SUM(J280:N280)</f>
        <v>268530000</v>
      </c>
      <c r="P280" s="3"/>
      <c r="Q280" s="142">
        <f>O280-P280</f>
        <v>268530000</v>
      </c>
      <c r="R280" s="142">
        <f t="shared" ref="R280:S295" si="182">ROUND(O280/1000000,1)</f>
        <v>268.5</v>
      </c>
      <c r="S280" s="77">
        <f t="shared" si="182"/>
        <v>0</v>
      </c>
      <c r="T280" s="109"/>
      <c r="U280" s="109"/>
      <c r="V280" s="109"/>
      <c r="W280" s="3">
        <v>320000000</v>
      </c>
      <c r="X280" s="3"/>
      <c r="Y280" s="77">
        <f>X280-W280</f>
        <v>-320000000</v>
      </c>
      <c r="Z280" s="3">
        <f t="shared" si="179"/>
        <v>320</v>
      </c>
      <c r="AA280" s="77">
        <f t="shared" si="179"/>
        <v>0</v>
      </c>
      <c r="AB280" s="119">
        <f>AA280-Z280</f>
        <v>-320</v>
      </c>
      <c r="AC280" s="76"/>
      <c r="AD280" s="3">
        <f>ROUND(AC280/1000000,1)</f>
        <v>0</v>
      </c>
      <c r="AE280" s="109"/>
      <c r="AF280" s="109"/>
      <c r="AG280" s="107"/>
      <c r="AH280" s="107" t="s">
        <v>152</v>
      </c>
      <c r="AI280" s="107" t="s">
        <v>655</v>
      </c>
      <c r="AJ280" s="1" t="s">
        <v>36</v>
      </c>
      <c r="AK280" s="113" t="s">
        <v>1103</v>
      </c>
      <c r="AL280" s="106">
        <v>223</v>
      </c>
      <c r="AM280" s="128" t="s">
        <v>1104</v>
      </c>
      <c r="AN280" s="129"/>
      <c r="AO280" s="130" t="s">
        <v>339</v>
      </c>
      <c r="AP280" s="180">
        <v>223</v>
      </c>
      <c r="AQ280" s="130" t="s">
        <v>339</v>
      </c>
      <c r="AR280" s="181"/>
      <c r="AS280" s="128" t="s">
        <v>590</v>
      </c>
      <c r="AT280" s="175"/>
      <c r="AU280" s="130" t="s">
        <v>595</v>
      </c>
      <c r="AV280" s="180"/>
      <c r="AW280" s="130" t="s">
        <v>339</v>
      </c>
      <c r="AX280" s="181"/>
      <c r="AY280" s="128" t="s">
        <v>590</v>
      </c>
      <c r="AZ280" s="175"/>
      <c r="BA280" s="130" t="s">
        <v>595</v>
      </c>
      <c r="BB280" s="180"/>
      <c r="BC280" s="130" t="s">
        <v>339</v>
      </c>
      <c r="BD280" s="181"/>
      <c r="BE280" s="131"/>
      <c r="BF280" s="1" t="s">
        <v>1326</v>
      </c>
      <c r="BG280" s="4"/>
      <c r="BH280" s="4" t="s">
        <v>18</v>
      </c>
      <c r="BI280" s="114"/>
      <c r="BJ280" s="31"/>
      <c r="BK280" s="31"/>
      <c r="BL280" s="31"/>
      <c r="BM280" s="31" t="s">
        <v>1132</v>
      </c>
      <c r="BN280" s="115"/>
      <c r="BO280" s="115"/>
      <c r="BP280" s="115"/>
    </row>
    <row r="281" spans="1:245" s="63" customFormat="1" ht="27" hidden="1">
      <c r="A281" s="204">
        <v>227</v>
      </c>
      <c r="B281" s="204">
        <f t="shared" si="181"/>
        <v>224</v>
      </c>
      <c r="C281" s="107" t="s">
        <v>741</v>
      </c>
      <c r="D281" s="108" t="s">
        <v>435</v>
      </c>
      <c r="E281" s="108" t="s">
        <v>1301</v>
      </c>
      <c r="F281" s="3">
        <v>31619000</v>
      </c>
      <c r="G281" s="2">
        <v>0</v>
      </c>
      <c r="H281" s="2">
        <f>F281+G281</f>
        <v>31619000</v>
      </c>
      <c r="I281" s="3">
        <f>ROUND(H281/1000000,1)</f>
        <v>31.6</v>
      </c>
      <c r="J281" s="3"/>
      <c r="K281" s="3"/>
      <c r="L281" s="3"/>
      <c r="M281" s="3"/>
      <c r="N281" s="3"/>
      <c r="O281" s="119">
        <f t="shared" ref="O281:O343" si="183">H281+SUM(J281:N281)</f>
        <v>31619000</v>
      </c>
      <c r="P281" s="3"/>
      <c r="Q281" s="142">
        <f>O281-P281</f>
        <v>31619000</v>
      </c>
      <c r="R281" s="142">
        <f t="shared" si="182"/>
        <v>31.6</v>
      </c>
      <c r="S281" s="77">
        <f t="shared" si="182"/>
        <v>0</v>
      </c>
      <c r="T281" s="109"/>
      <c r="U281" s="109"/>
      <c r="V281" s="109"/>
      <c r="W281" s="3">
        <v>31619000</v>
      </c>
      <c r="X281" s="3"/>
      <c r="Y281" s="77">
        <f>X281-W281</f>
        <v>-31619000</v>
      </c>
      <c r="Z281" s="3">
        <f t="shared" si="179"/>
        <v>31.6</v>
      </c>
      <c r="AA281" s="77">
        <f t="shared" si="179"/>
        <v>0</v>
      </c>
      <c r="AB281" s="119">
        <f>AA281-Z281</f>
        <v>-31.6</v>
      </c>
      <c r="AC281" s="76"/>
      <c r="AD281" s="3">
        <f>ROUND(AC281/1000000,1)</f>
        <v>0</v>
      </c>
      <c r="AE281" s="109"/>
      <c r="AF281" s="109"/>
      <c r="AG281" s="107"/>
      <c r="AH281" s="107" t="s">
        <v>152</v>
      </c>
      <c r="AI281" s="107" t="s">
        <v>657</v>
      </c>
      <c r="AJ281" s="1" t="s">
        <v>36</v>
      </c>
      <c r="AK281" s="113" t="s">
        <v>983</v>
      </c>
      <c r="AL281" s="106">
        <v>227</v>
      </c>
      <c r="AM281" s="128" t="s">
        <v>590</v>
      </c>
      <c r="AN281" s="129"/>
      <c r="AO281" s="130" t="s">
        <v>339</v>
      </c>
      <c r="AP281" s="180">
        <v>227</v>
      </c>
      <c r="AQ281" s="130" t="s">
        <v>339</v>
      </c>
      <c r="AR281" s="181"/>
      <c r="AS281" s="128" t="s">
        <v>590</v>
      </c>
      <c r="AT281" s="175"/>
      <c r="AU281" s="130" t="s">
        <v>339</v>
      </c>
      <c r="AV281" s="180"/>
      <c r="AW281" s="130" t="s">
        <v>339</v>
      </c>
      <c r="AX281" s="181"/>
      <c r="AY281" s="128" t="s">
        <v>590</v>
      </c>
      <c r="AZ281" s="175"/>
      <c r="BA281" s="130" t="s">
        <v>339</v>
      </c>
      <c r="BB281" s="180"/>
      <c r="BC281" s="130" t="s">
        <v>339</v>
      </c>
      <c r="BD281" s="181"/>
      <c r="BE281" s="131"/>
      <c r="BF281" s="1" t="s">
        <v>839</v>
      </c>
      <c r="BG281" s="4"/>
      <c r="BH281" s="4"/>
      <c r="BI281" s="114"/>
      <c r="BJ281" s="71"/>
      <c r="BK281" s="31"/>
      <c r="BL281" s="31"/>
      <c r="BM281" s="31"/>
      <c r="BN281" s="115" t="s">
        <v>339</v>
      </c>
      <c r="BO281" s="115" t="s">
        <v>404</v>
      </c>
      <c r="BP281" s="115" t="s">
        <v>404</v>
      </c>
    </row>
    <row r="282" spans="1:245" ht="33.75">
      <c r="A282" s="204">
        <v>225</v>
      </c>
      <c r="B282" s="204">
        <f t="shared" si="181"/>
        <v>225</v>
      </c>
      <c r="C282" s="107" t="s">
        <v>679</v>
      </c>
      <c r="D282" s="108" t="s">
        <v>301</v>
      </c>
      <c r="E282" s="108" t="s">
        <v>1305</v>
      </c>
      <c r="F282" s="2">
        <v>3051000000</v>
      </c>
      <c r="G282" s="2">
        <v>0</v>
      </c>
      <c r="H282" s="2">
        <f t="shared" si="176"/>
        <v>3051000000</v>
      </c>
      <c r="I282" s="3">
        <f t="shared" si="177"/>
        <v>3051</v>
      </c>
      <c r="J282" s="3"/>
      <c r="K282" s="3"/>
      <c r="L282" s="3"/>
      <c r="M282" s="3">
        <v>4100000</v>
      </c>
      <c r="N282" s="3"/>
      <c r="O282" s="119">
        <f t="shared" si="183"/>
        <v>3055100000</v>
      </c>
      <c r="P282" s="3"/>
      <c r="Q282" s="142">
        <f t="shared" si="151"/>
        <v>3055100000</v>
      </c>
      <c r="R282" s="142">
        <f t="shared" si="182"/>
        <v>3055.1</v>
      </c>
      <c r="S282" s="77">
        <f t="shared" si="182"/>
        <v>0</v>
      </c>
      <c r="T282" s="109"/>
      <c r="U282" s="109"/>
      <c r="V282" s="109"/>
      <c r="W282" s="3">
        <v>3249000000</v>
      </c>
      <c r="X282" s="3"/>
      <c r="Y282" s="77">
        <f t="shared" si="178"/>
        <v>-3249000000</v>
      </c>
      <c r="Z282" s="3">
        <f t="shared" si="179"/>
        <v>3249</v>
      </c>
      <c r="AA282" s="77">
        <f t="shared" si="179"/>
        <v>0</v>
      </c>
      <c r="AB282" s="119">
        <f t="shared" si="167"/>
        <v>-3249</v>
      </c>
      <c r="AC282" s="76"/>
      <c r="AD282" s="3">
        <f t="shared" si="180"/>
        <v>0</v>
      </c>
      <c r="AE282" s="109"/>
      <c r="AF282" s="109"/>
      <c r="AG282" s="107"/>
      <c r="AH282" s="107" t="s">
        <v>152</v>
      </c>
      <c r="AI282" s="107" t="s">
        <v>647</v>
      </c>
      <c r="AJ282" s="1" t="s">
        <v>150</v>
      </c>
      <c r="AK282" s="113" t="s">
        <v>1355</v>
      </c>
      <c r="AL282" s="106">
        <v>225</v>
      </c>
      <c r="AM282" s="132" t="s">
        <v>590</v>
      </c>
      <c r="AN282" s="129"/>
      <c r="AO282" s="130" t="s">
        <v>595</v>
      </c>
      <c r="AP282" s="180">
        <v>225</v>
      </c>
      <c r="AQ282" s="130" t="s">
        <v>589</v>
      </c>
      <c r="AR282" s="181"/>
      <c r="AS282" s="128" t="s">
        <v>590</v>
      </c>
      <c r="AT282" s="175"/>
      <c r="AU282" s="130" t="s">
        <v>595</v>
      </c>
      <c r="AV282" s="180"/>
      <c r="AW282" s="130" t="s">
        <v>589</v>
      </c>
      <c r="AX282" s="181"/>
      <c r="AY282" s="128" t="s">
        <v>590</v>
      </c>
      <c r="AZ282" s="175"/>
      <c r="BA282" s="130" t="s">
        <v>595</v>
      </c>
      <c r="BB282" s="180"/>
      <c r="BC282" s="130" t="s">
        <v>595</v>
      </c>
      <c r="BD282" s="181"/>
      <c r="BE282" s="131"/>
      <c r="BF282" s="1" t="s">
        <v>503</v>
      </c>
      <c r="BG282" s="4"/>
      <c r="BH282" s="4" t="s">
        <v>18</v>
      </c>
      <c r="BI282" s="114"/>
      <c r="BJ282" s="71"/>
      <c r="BK282" s="31"/>
      <c r="BL282" s="31"/>
      <c r="BM282" s="31"/>
      <c r="BN282" s="115" t="s">
        <v>404</v>
      </c>
      <c r="BO282" s="115" t="s">
        <v>404</v>
      </c>
      <c r="BP282" s="115" t="s">
        <v>404</v>
      </c>
      <c r="BQ282" s="63"/>
      <c r="BR282" s="63"/>
      <c r="BS282" s="63"/>
    </row>
    <row r="283" spans="1:245" s="63" customFormat="1" ht="27">
      <c r="A283" s="204">
        <v>226</v>
      </c>
      <c r="B283" s="204">
        <f t="shared" si="181"/>
        <v>226</v>
      </c>
      <c r="C283" s="107" t="s">
        <v>506</v>
      </c>
      <c r="D283" s="108" t="s">
        <v>853</v>
      </c>
      <c r="E283" s="108" t="s">
        <v>1302</v>
      </c>
      <c r="F283" s="2">
        <v>700788000</v>
      </c>
      <c r="G283" s="2">
        <v>0</v>
      </c>
      <c r="H283" s="2">
        <f t="shared" si="176"/>
        <v>700788000</v>
      </c>
      <c r="I283" s="3">
        <f t="shared" si="177"/>
        <v>700.8</v>
      </c>
      <c r="J283" s="3"/>
      <c r="K283" s="3"/>
      <c r="L283" s="3"/>
      <c r="M283" s="3"/>
      <c r="N283" s="3"/>
      <c r="O283" s="119">
        <f t="shared" si="183"/>
        <v>700788000</v>
      </c>
      <c r="P283" s="3"/>
      <c r="Q283" s="142">
        <f t="shared" si="151"/>
        <v>700788000</v>
      </c>
      <c r="R283" s="142">
        <f t="shared" si="182"/>
        <v>700.8</v>
      </c>
      <c r="S283" s="77">
        <f t="shared" si="182"/>
        <v>0</v>
      </c>
      <c r="T283" s="109"/>
      <c r="U283" s="109"/>
      <c r="V283" s="109"/>
      <c r="W283" s="3">
        <v>700788000</v>
      </c>
      <c r="X283" s="3"/>
      <c r="Y283" s="77">
        <f t="shared" si="178"/>
        <v>-700788000</v>
      </c>
      <c r="Z283" s="3">
        <f t="shared" si="179"/>
        <v>700.8</v>
      </c>
      <c r="AA283" s="77">
        <f t="shared" si="179"/>
        <v>0</v>
      </c>
      <c r="AB283" s="119">
        <f t="shared" si="167"/>
        <v>-700.8</v>
      </c>
      <c r="AC283" s="76"/>
      <c r="AD283" s="3">
        <f t="shared" si="180"/>
        <v>0</v>
      </c>
      <c r="AE283" s="109"/>
      <c r="AF283" s="109"/>
      <c r="AG283" s="107"/>
      <c r="AH283" s="107" t="s">
        <v>470</v>
      </c>
      <c r="AI283" s="107" t="s">
        <v>647</v>
      </c>
      <c r="AJ283" s="1" t="s">
        <v>36</v>
      </c>
      <c r="AK283" s="113" t="s">
        <v>983</v>
      </c>
      <c r="AL283" s="106">
        <v>226</v>
      </c>
      <c r="AM283" s="128" t="s">
        <v>590</v>
      </c>
      <c r="AN283" s="129"/>
      <c r="AO283" s="130" t="s">
        <v>923</v>
      </c>
      <c r="AP283" s="180">
        <v>226</v>
      </c>
      <c r="AQ283" s="130" t="s">
        <v>923</v>
      </c>
      <c r="AR283" s="181"/>
      <c r="AS283" s="128" t="s">
        <v>590</v>
      </c>
      <c r="AT283" s="175"/>
      <c r="AU283" s="130" t="s">
        <v>492</v>
      </c>
      <c r="AV283" s="180"/>
      <c r="AW283" s="130" t="s">
        <v>492</v>
      </c>
      <c r="AX283" s="181"/>
      <c r="AY283" s="128" t="s">
        <v>590</v>
      </c>
      <c r="AZ283" s="175"/>
      <c r="BA283" s="130" t="s">
        <v>492</v>
      </c>
      <c r="BB283" s="180"/>
      <c r="BC283" s="130" t="s">
        <v>492</v>
      </c>
      <c r="BD283" s="181"/>
      <c r="BE283" s="131"/>
      <c r="BF283" s="1" t="s">
        <v>1326</v>
      </c>
      <c r="BG283" s="4"/>
      <c r="BH283" s="4" t="s">
        <v>1040</v>
      </c>
      <c r="BI283" s="114"/>
      <c r="BJ283" s="71"/>
      <c r="BK283" s="31"/>
      <c r="BL283" s="31"/>
      <c r="BM283" s="31"/>
      <c r="BN283" s="115"/>
      <c r="BO283" s="115"/>
      <c r="BP283" s="115"/>
    </row>
    <row r="284" spans="1:245" ht="33.75">
      <c r="A284" s="204">
        <v>224</v>
      </c>
      <c r="B284" s="204">
        <f t="shared" si="181"/>
        <v>227</v>
      </c>
      <c r="C284" s="107" t="s">
        <v>740</v>
      </c>
      <c r="D284" s="108" t="s">
        <v>85</v>
      </c>
      <c r="E284" s="108" t="s">
        <v>1305</v>
      </c>
      <c r="F284" s="2">
        <v>3781821000</v>
      </c>
      <c r="G284" s="2">
        <v>0</v>
      </c>
      <c r="H284" s="2">
        <f>F284+G284</f>
        <v>3781821000</v>
      </c>
      <c r="I284" s="3">
        <f>ROUND(H284/1000000,1)</f>
        <v>3781.8</v>
      </c>
      <c r="J284" s="3"/>
      <c r="K284" s="3"/>
      <c r="L284" s="3"/>
      <c r="M284" s="3"/>
      <c r="N284" s="3"/>
      <c r="O284" s="119">
        <f t="shared" si="183"/>
        <v>3781821000</v>
      </c>
      <c r="P284" s="3"/>
      <c r="Q284" s="142">
        <f>O284-P284</f>
        <v>3781821000</v>
      </c>
      <c r="R284" s="142">
        <f t="shared" si="182"/>
        <v>3781.8</v>
      </c>
      <c r="S284" s="77">
        <f t="shared" si="182"/>
        <v>0</v>
      </c>
      <c r="T284" s="109"/>
      <c r="U284" s="109"/>
      <c r="V284" s="109"/>
      <c r="W284" s="3">
        <v>3743520000</v>
      </c>
      <c r="X284" s="3"/>
      <c r="Y284" s="77">
        <f>X284-W284</f>
        <v>-3743520000</v>
      </c>
      <c r="Z284" s="3">
        <f t="shared" si="179"/>
        <v>3743.5</v>
      </c>
      <c r="AA284" s="77">
        <f t="shared" si="179"/>
        <v>0</v>
      </c>
      <c r="AB284" s="119">
        <f>AA284-Z284</f>
        <v>-3743.5</v>
      </c>
      <c r="AC284" s="76"/>
      <c r="AD284" s="3">
        <f>ROUND(AC284/1000000,1)</f>
        <v>0</v>
      </c>
      <c r="AE284" s="109"/>
      <c r="AF284" s="109"/>
      <c r="AG284" s="107"/>
      <c r="AH284" s="107" t="s">
        <v>152</v>
      </c>
      <c r="AI284" s="107" t="s">
        <v>656</v>
      </c>
      <c r="AJ284" s="1" t="s">
        <v>36</v>
      </c>
      <c r="AK284" s="113" t="s">
        <v>1380</v>
      </c>
      <c r="AL284" s="106">
        <v>224</v>
      </c>
      <c r="AM284" s="132" t="s">
        <v>590</v>
      </c>
      <c r="AN284" s="129"/>
      <c r="AO284" s="130" t="s">
        <v>595</v>
      </c>
      <c r="AP284" s="180">
        <v>224</v>
      </c>
      <c r="AQ284" s="130" t="s">
        <v>589</v>
      </c>
      <c r="AR284" s="181"/>
      <c r="AS284" s="128" t="s">
        <v>590</v>
      </c>
      <c r="AT284" s="175"/>
      <c r="AU284" s="130" t="s">
        <v>595</v>
      </c>
      <c r="AV284" s="180"/>
      <c r="AW284" s="130" t="s">
        <v>589</v>
      </c>
      <c r="AX284" s="181"/>
      <c r="AY284" s="128" t="s">
        <v>590</v>
      </c>
      <c r="AZ284" s="175"/>
      <c r="BA284" s="130" t="s">
        <v>595</v>
      </c>
      <c r="BB284" s="180"/>
      <c r="BC284" s="130" t="s">
        <v>595</v>
      </c>
      <c r="BD284" s="181"/>
      <c r="BE284" s="131"/>
      <c r="BF284" s="1" t="s">
        <v>503</v>
      </c>
      <c r="BG284" s="4"/>
      <c r="BH284" s="4"/>
      <c r="BI284" s="114"/>
      <c r="BJ284" s="71"/>
      <c r="BK284" s="31"/>
      <c r="BL284" s="31"/>
      <c r="BM284" s="31"/>
      <c r="BN284" s="115" t="s">
        <v>404</v>
      </c>
      <c r="BO284" s="115" t="s">
        <v>404</v>
      </c>
      <c r="BP284" s="115" t="s">
        <v>404</v>
      </c>
      <c r="BQ284" s="63"/>
      <c r="BR284" s="63"/>
      <c r="BS284" s="63"/>
    </row>
    <row r="285" spans="1:245" s="63" customFormat="1" ht="33.75">
      <c r="A285" s="204">
        <v>221</v>
      </c>
      <c r="B285" s="204">
        <f t="shared" si="181"/>
        <v>228</v>
      </c>
      <c r="C285" s="107" t="s">
        <v>734</v>
      </c>
      <c r="D285" s="108" t="s">
        <v>64</v>
      </c>
      <c r="E285" s="108" t="s">
        <v>66</v>
      </c>
      <c r="F285" s="2">
        <v>21583061000</v>
      </c>
      <c r="G285" s="2">
        <v>0</v>
      </c>
      <c r="H285" s="2">
        <f>F285+G285</f>
        <v>21583061000</v>
      </c>
      <c r="I285" s="3">
        <f>ROUND(H285/1000000,1)</f>
        <v>21583.1</v>
      </c>
      <c r="J285" s="3"/>
      <c r="K285" s="3"/>
      <c r="L285" s="3"/>
      <c r="M285" s="3"/>
      <c r="N285" s="3"/>
      <c r="O285" s="119">
        <f t="shared" si="183"/>
        <v>21583061000</v>
      </c>
      <c r="P285" s="3"/>
      <c r="Q285" s="142">
        <f>O285-P285</f>
        <v>21583061000</v>
      </c>
      <c r="R285" s="142">
        <f t="shared" si="182"/>
        <v>21583.1</v>
      </c>
      <c r="S285" s="77">
        <f t="shared" si="182"/>
        <v>0</v>
      </c>
      <c r="T285" s="109"/>
      <c r="U285" s="109"/>
      <c r="V285" s="109"/>
      <c r="W285" s="3">
        <v>21535063000</v>
      </c>
      <c r="X285" s="3"/>
      <c r="Y285" s="77">
        <f>X285-W285</f>
        <v>-21535063000</v>
      </c>
      <c r="Z285" s="3">
        <f t="shared" si="179"/>
        <v>21535.1</v>
      </c>
      <c r="AA285" s="77">
        <f t="shared" si="179"/>
        <v>0</v>
      </c>
      <c r="AB285" s="119">
        <f>AA285-Z285</f>
        <v>-21535.1</v>
      </c>
      <c r="AC285" s="76"/>
      <c r="AD285" s="3">
        <f>ROUND(AC285/1000000,1)</f>
        <v>0</v>
      </c>
      <c r="AE285" s="109"/>
      <c r="AF285" s="109"/>
      <c r="AG285" s="107"/>
      <c r="AH285" s="107" t="s">
        <v>172</v>
      </c>
      <c r="AI285" s="107" t="s">
        <v>629</v>
      </c>
      <c r="AJ285" s="1" t="s">
        <v>36</v>
      </c>
      <c r="AK285" s="113" t="s">
        <v>984</v>
      </c>
      <c r="AL285" s="106">
        <v>221</v>
      </c>
      <c r="AM285" s="132" t="s">
        <v>590</v>
      </c>
      <c r="AN285" s="129"/>
      <c r="AO285" s="130" t="s">
        <v>595</v>
      </c>
      <c r="AP285" s="180">
        <v>221</v>
      </c>
      <c r="AQ285" s="130" t="s">
        <v>589</v>
      </c>
      <c r="AR285" s="181"/>
      <c r="AS285" s="128" t="s">
        <v>590</v>
      </c>
      <c r="AT285" s="175"/>
      <c r="AU285" s="130" t="s">
        <v>595</v>
      </c>
      <c r="AV285" s="180"/>
      <c r="AW285" s="130" t="s">
        <v>589</v>
      </c>
      <c r="AX285" s="181"/>
      <c r="AY285" s="128" t="s">
        <v>590</v>
      </c>
      <c r="AZ285" s="175"/>
      <c r="BA285" s="130" t="s">
        <v>595</v>
      </c>
      <c r="BB285" s="180"/>
      <c r="BC285" s="130" t="s">
        <v>595</v>
      </c>
      <c r="BD285" s="181"/>
      <c r="BE285" s="131"/>
      <c r="BF285" s="1" t="s">
        <v>84</v>
      </c>
      <c r="BG285" s="4"/>
      <c r="BH285" s="4"/>
      <c r="BI285" s="114"/>
      <c r="BJ285" s="71"/>
      <c r="BK285" s="31"/>
      <c r="BL285" s="31"/>
      <c r="BM285" s="31"/>
      <c r="BN285" s="115" t="s">
        <v>407</v>
      </c>
      <c r="BO285" s="115" t="s">
        <v>407</v>
      </c>
      <c r="BP285" s="115" t="s">
        <v>407</v>
      </c>
    </row>
    <row r="286" spans="1:245" s="63" customFormat="1" ht="33.75">
      <c r="A286" s="204">
        <v>222</v>
      </c>
      <c r="B286" s="204">
        <f t="shared" si="181"/>
        <v>229</v>
      </c>
      <c r="C286" s="107" t="s">
        <v>199</v>
      </c>
      <c r="D286" s="108" t="s">
        <v>64</v>
      </c>
      <c r="E286" s="108" t="s">
        <v>66</v>
      </c>
      <c r="F286" s="2">
        <v>3316766000</v>
      </c>
      <c r="G286" s="2">
        <v>6369232000</v>
      </c>
      <c r="H286" s="2">
        <f>F286+G286</f>
        <v>9685998000</v>
      </c>
      <c r="I286" s="3">
        <f>ROUND(H286/1000000,1)</f>
        <v>9686</v>
      </c>
      <c r="J286" s="3"/>
      <c r="K286" s="3"/>
      <c r="L286" s="3"/>
      <c r="M286" s="3"/>
      <c r="N286" s="3"/>
      <c r="O286" s="119">
        <f t="shared" si="183"/>
        <v>9685998000</v>
      </c>
      <c r="P286" s="3"/>
      <c r="Q286" s="142">
        <f>O286-P286</f>
        <v>9685998000</v>
      </c>
      <c r="R286" s="142">
        <f t="shared" si="182"/>
        <v>9686</v>
      </c>
      <c r="S286" s="77">
        <f t="shared" si="182"/>
        <v>0</v>
      </c>
      <c r="T286" s="109"/>
      <c r="U286" s="109"/>
      <c r="V286" s="109"/>
      <c r="W286" s="3">
        <v>631487000</v>
      </c>
      <c r="X286" s="3"/>
      <c r="Y286" s="77">
        <f>X286-W286</f>
        <v>-631487000</v>
      </c>
      <c r="Z286" s="3">
        <f t="shared" si="179"/>
        <v>631.5</v>
      </c>
      <c r="AA286" s="77">
        <f t="shared" si="179"/>
        <v>0</v>
      </c>
      <c r="AB286" s="119">
        <f>AA286-Z286</f>
        <v>-631.5</v>
      </c>
      <c r="AC286" s="76"/>
      <c r="AD286" s="3">
        <f>ROUND(AC286/1000000,1)</f>
        <v>0</v>
      </c>
      <c r="AE286" s="109"/>
      <c r="AF286" s="109"/>
      <c r="AG286" s="107"/>
      <c r="AH286" s="107" t="s">
        <v>172</v>
      </c>
      <c r="AI286" s="107" t="s">
        <v>629</v>
      </c>
      <c r="AJ286" s="1" t="s">
        <v>36</v>
      </c>
      <c r="AK286" s="113" t="s">
        <v>1193</v>
      </c>
      <c r="AL286" s="106">
        <v>222</v>
      </c>
      <c r="AM286" s="132" t="s">
        <v>590</v>
      </c>
      <c r="AN286" s="129"/>
      <c r="AO286" s="130" t="s">
        <v>595</v>
      </c>
      <c r="AP286" s="180">
        <v>222</v>
      </c>
      <c r="AQ286" s="130" t="s">
        <v>589</v>
      </c>
      <c r="AR286" s="181"/>
      <c r="AS286" s="128" t="s">
        <v>590</v>
      </c>
      <c r="AT286" s="175"/>
      <c r="AU286" s="130" t="s">
        <v>595</v>
      </c>
      <c r="AV286" s="180"/>
      <c r="AW286" s="130" t="s">
        <v>589</v>
      </c>
      <c r="AX286" s="181"/>
      <c r="AY286" s="128" t="s">
        <v>590</v>
      </c>
      <c r="AZ286" s="175"/>
      <c r="BA286" s="130" t="s">
        <v>595</v>
      </c>
      <c r="BB286" s="180"/>
      <c r="BC286" s="130" t="s">
        <v>595</v>
      </c>
      <c r="BD286" s="181"/>
      <c r="BE286" s="131"/>
      <c r="BF286" s="1" t="s">
        <v>84</v>
      </c>
      <c r="BG286" s="4"/>
      <c r="BH286" s="4" t="s">
        <v>18</v>
      </c>
      <c r="BI286" s="114"/>
      <c r="BJ286" s="71"/>
      <c r="BK286" s="33"/>
      <c r="BL286" s="31"/>
      <c r="BM286" s="33"/>
      <c r="BN286" s="115" t="s">
        <v>407</v>
      </c>
      <c r="BO286" s="115" t="s">
        <v>407</v>
      </c>
      <c r="BP286" s="115" t="s">
        <v>407</v>
      </c>
    </row>
    <row r="287" spans="1:245" s="63" customFormat="1" ht="27" hidden="1">
      <c r="A287" s="204">
        <v>228</v>
      </c>
      <c r="B287" s="204" t="s">
        <v>1392</v>
      </c>
      <c r="C287" s="107" t="s">
        <v>326</v>
      </c>
      <c r="D287" s="108" t="s">
        <v>450</v>
      </c>
      <c r="E287" s="108" t="s">
        <v>302</v>
      </c>
      <c r="F287" s="2">
        <v>0</v>
      </c>
      <c r="G287" s="2">
        <v>0</v>
      </c>
      <c r="H287" s="2">
        <f t="shared" si="176"/>
        <v>0</v>
      </c>
      <c r="I287" s="3">
        <f t="shared" si="177"/>
        <v>0</v>
      </c>
      <c r="J287" s="3"/>
      <c r="K287" s="3"/>
      <c r="L287" s="3"/>
      <c r="M287" s="3"/>
      <c r="N287" s="3"/>
      <c r="O287" s="119">
        <f t="shared" si="183"/>
        <v>0</v>
      </c>
      <c r="P287" s="3"/>
      <c r="Q287" s="142">
        <f t="shared" si="151"/>
        <v>0</v>
      </c>
      <c r="R287" s="142">
        <f t="shared" si="182"/>
        <v>0</v>
      </c>
      <c r="S287" s="77">
        <f t="shared" si="182"/>
        <v>0</v>
      </c>
      <c r="T287" s="109"/>
      <c r="U287" s="109"/>
      <c r="V287" s="109"/>
      <c r="W287" s="3">
        <v>0</v>
      </c>
      <c r="X287" s="3"/>
      <c r="Y287" s="77">
        <f t="shared" si="178"/>
        <v>0</v>
      </c>
      <c r="Z287" s="3">
        <f t="shared" si="179"/>
        <v>0</v>
      </c>
      <c r="AA287" s="77">
        <f t="shared" si="179"/>
        <v>0</v>
      </c>
      <c r="AB287" s="119">
        <f t="shared" si="167"/>
        <v>0</v>
      </c>
      <c r="AC287" s="76"/>
      <c r="AD287" s="3">
        <f t="shared" si="180"/>
        <v>0</v>
      </c>
      <c r="AE287" s="109"/>
      <c r="AF287" s="109"/>
      <c r="AG287" s="107"/>
      <c r="AH287" s="107" t="s">
        <v>152</v>
      </c>
      <c r="AI287" s="107"/>
      <c r="AJ287" s="1" t="s">
        <v>36</v>
      </c>
      <c r="AK287" s="113" t="s">
        <v>983</v>
      </c>
      <c r="AL287" s="106">
        <v>228</v>
      </c>
      <c r="AM287" s="128" t="s">
        <v>590</v>
      </c>
      <c r="AN287" s="129"/>
      <c r="AO287" s="130" t="s">
        <v>595</v>
      </c>
      <c r="AP287" s="180">
        <v>228</v>
      </c>
      <c r="AQ287" s="130" t="s">
        <v>589</v>
      </c>
      <c r="AR287" s="181"/>
      <c r="AS287" s="128" t="s">
        <v>590</v>
      </c>
      <c r="AT287" s="175"/>
      <c r="AU287" s="130" t="s">
        <v>595</v>
      </c>
      <c r="AV287" s="180"/>
      <c r="AW287" s="130" t="s">
        <v>589</v>
      </c>
      <c r="AX287" s="181"/>
      <c r="AY287" s="128" t="s">
        <v>590</v>
      </c>
      <c r="AZ287" s="175"/>
      <c r="BA287" s="130" t="s">
        <v>595</v>
      </c>
      <c r="BB287" s="180"/>
      <c r="BC287" s="130" t="s">
        <v>595</v>
      </c>
      <c r="BD287" s="181"/>
      <c r="BE287" s="131"/>
      <c r="BF287" s="1"/>
      <c r="BG287" s="4"/>
      <c r="BH287" s="4" t="s">
        <v>18</v>
      </c>
      <c r="BI287" s="114"/>
      <c r="BJ287" s="71"/>
      <c r="BK287" s="31"/>
      <c r="BL287" s="31"/>
      <c r="BM287" s="31"/>
      <c r="BN287" s="115" t="s">
        <v>404</v>
      </c>
      <c r="BO287" s="115" t="s">
        <v>404</v>
      </c>
      <c r="BP287" s="115" t="s">
        <v>404</v>
      </c>
    </row>
    <row r="288" spans="1:245" ht="33.75">
      <c r="A288" s="204">
        <v>229</v>
      </c>
      <c r="B288" s="204">
        <f>B286+1</f>
        <v>230</v>
      </c>
      <c r="C288" s="107" t="s">
        <v>197</v>
      </c>
      <c r="D288" s="108" t="s">
        <v>64</v>
      </c>
      <c r="E288" s="108" t="s">
        <v>66</v>
      </c>
      <c r="F288" s="2">
        <v>13637272000</v>
      </c>
      <c r="G288" s="2">
        <v>0</v>
      </c>
      <c r="H288" s="2">
        <f t="shared" si="176"/>
        <v>13637272000</v>
      </c>
      <c r="I288" s="3">
        <f t="shared" si="177"/>
        <v>13637.3</v>
      </c>
      <c r="J288" s="3">
        <v>0</v>
      </c>
      <c r="K288" s="3">
        <v>0</v>
      </c>
      <c r="L288" s="3">
        <v>0</v>
      </c>
      <c r="M288" s="3">
        <v>300000000</v>
      </c>
      <c r="N288" s="3">
        <v>0</v>
      </c>
      <c r="O288" s="119">
        <f t="shared" si="183"/>
        <v>13937272000</v>
      </c>
      <c r="P288" s="3"/>
      <c r="Q288" s="142">
        <f t="shared" si="151"/>
        <v>13937272000</v>
      </c>
      <c r="R288" s="142">
        <f t="shared" si="182"/>
        <v>13937.3</v>
      </c>
      <c r="S288" s="77">
        <f t="shared" si="182"/>
        <v>0</v>
      </c>
      <c r="T288" s="109"/>
      <c r="U288" s="109"/>
      <c r="V288" s="109"/>
      <c r="W288" s="3">
        <v>13787272000</v>
      </c>
      <c r="X288" s="3"/>
      <c r="Y288" s="77">
        <f t="shared" si="178"/>
        <v>-13787272000</v>
      </c>
      <c r="Z288" s="3">
        <f t="shared" si="179"/>
        <v>13787.3</v>
      </c>
      <c r="AA288" s="77">
        <f t="shared" si="179"/>
        <v>0</v>
      </c>
      <c r="AB288" s="119">
        <f t="shared" si="167"/>
        <v>-13787.3</v>
      </c>
      <c r="AC288" s="76"/>
      <c r="AD288" s="3">
        <f t="shared" si="180"/>
        <v>0</v>
      </c>
      <c r="AE288" s="109"/>
      <c r="AF288" s="109"/>
      <c r="AG288" s="107"/>
      <c r="AH288" s="107" t="s">
        <v>152</v>
      </c>
      <c r="AI288" s="107" t="s">
        <v>658</v>
      </c>
      <c r="AJ288" s="1" t="s">
        <v>36</v>
      </c>
      <c r="AK288" s="113" t="s">
        <v>985</v>
      </c>
      <c r="AL288" s="106">
        <v>229</v>
      </c>
      <c r="AM288" s="128" t="s">
        <v>590</v>
      </c>
      <c r="AN288" s="129"/>
      <c r="AO288" s="130" t="s">
        <v>595</v>
      </c>
      <c r="AP288" s="180">
        <v>229</v>
      </c>
      <c r="AQ288" s="130" t="s">
        <v>589</v>
      </c>
      <c r="AR288" s="181"/>
      <c r="AS288" s="128" t="s">
        <v>590</v>
      </c>
      <c r="AT288" s="175"/>
      <c r="AU288" s="130" t="s">
        <v>595</v>
      </c>
      <c r="AV288" s="180"/>
      <c r="AW288" s="130" t="s">
        <v>589</v>
      </c>
      <c r="AX288" s="181"/>
      <c r="AY288" s="128" t="s">
        <v>590</v>
      </c>
      <c r="AZ288" s="175"/>
      <c r="BA288" s="130" t="s">
        <v>595</v>
      </c>
      <c r="BB288" s="180"/>
      <c r="BC288" s="130" t="s">
        <v>595</v>
      </c>
      <c r="BD288" s="181"/>
      <c r="BE288" s="131"/>
      <c r="BF288" s="1" t="s">
        <v>503</v>
      </c>
      <c r="BG288" s="4"/>
      <c r="BH288" s="4"/>
      <c r="BI288" s="114"/>
      <c r="BJ288" s="71"/>
      <c r="BK288" s="31"/>
      <c r="BL288" s="31"/>
      <c r="BM288" s="31"/>
      <c r="BN288" s="115" t="s">
        <v>404</v>
      </c>
      <c r="BO288" s="115" t="s">
        <v>404</v>
      </c>
      <c r="BP288" s="115" t="s">
        <v>404</v>
      </c>
      <c r="BQ288" s="63"/>
      <c r="BR288" s="63"/>
      <c r="BS288" s="63"/>
    </row>
    <row r="289" spans="1:245" ht="33.75">
      <c r="A289" s="204">
        <v>230</v>
      </c>
      <c r="B289" s="204">
        <f>B288+1</f>
        <v>231</v>
      </c>
      <c r="C289" s="107" t="s">
        <v>198</v>
      </c>
      <c r="D289" s="108" t="s">
        <v>64</v>
      </c>
      <c r="E289" s="108" t="s">
        <v>66</v>
      </c>
      <c r="F289" s="2">
        <v>3837400000</v>
      </c>
      <c r="G289" s="2">
        <v>3693627000</v>
      </c>
      <c r="H289" s="2">
        <f t="shared" si="176"/>
        <v>7531027000</v>
      </c>
      <c r="I289" s="3">
        <f t="shared" si="177"/>
        <v>7531</v>
      </c>
      <c r="J289" s="3">
        <v>1039000000</v>
      </c>
      <c r="K289" s="3">
        <v>0</v>
      </c>
      <c r="L289" s="3">
        <v>0</v>
      </c>
      <c r="M289" s="3">
        <v>0</v>
      </c>
      <c r="N289" s="3"/>
      <c r="O289" s="119">
        <f t="shared" si="183"/>
        <v>8570027000</v>
      </c>
      <c r="P289" s="3"/>
      <c r="Q289" s="142">
        <f t="shared" si="151"/>
        <v>8570027000</v>
      </c>
      <c r="R289" s="142">
        <f t="shared" si="182"/>
        <v>8570</v>
      </c>
      <c r="S289" s="77">
        <f t="shared" si="182"/>
        <v>0</v>
      </c>
      <c r="T289" s="109"/>
      <c r="U289" s="109"/>
      <c r="V289" s="109"/>
      <c r="W289" s="3">
        <v>0</v>
      </c>
      <c r="X289" s="3"/>
      <c r="Y289" s="77">
        <f t="shared" si="178"/>
        <v>0</v>
      </c>
      <c r="Z289" s="3">
        <f t="shared" si="179"/>
        <v>0</v>
      </c>
      <c r="AA289" s="77">
        <f t="shared" si="179"/>
        <v>0</v>
      </c>
      <c r="AB289" s="119">
        <f t="shared" si="167"/>
        <v>0</v>
      </c>
      <c r="AC289" s="76"/>
      <c r="AD289" s="3">
        <f t="shared" si="180"/>
        <v>0</v>
      </c>
      <c r="AE289" s="109"/>
      <c r="AF289" s="109"/>
      <c r="AG289" s="107"/>
      <c r="AH289" s="107" t="s">
        <v>152</v>
      </c>
      <c r="AI289" s="107" t="s">
        <v>658</v>
      </c>
      <c r="AJ289" s="1" t="s">
        <v>36</v>
      </c>
      <c r="AK289" s="113" t="s">
        <v>986</v>
      </c>
      <c r="AL289" s="106">
        <v>230</v>
      </c>
      <c r="AM289" s="128" t="s">
        <v>590</v>
      </c>
      <c r="AN289" s="129"/>
      <c r="AO289" s="130" t="s">
        <v>595</v>
      </c>
      <c r="AP289" s="180">
        <v>230</v>
      </c>
      <c r="AQ289" s="130" t="s">
        <v>589</v>
      </c>
      <c r="AR289" s="181"/>
      <c r="AS289" s="128" t="s">
        <v>590</v>
      </c>
      <c r="AT289" s="175"/>
      <c r="AU289" s="130" t="s">
        <v>595</v>
      </c>
      <c r="AV289" s="180"/>
      <c r="AW289" s="130" t="s">
        <v>589</v>
      </c>
      <c r="AX289" s="181"/>
      <c r="AY289" s="128" t="s">
        <v>590</v>
      </c>
      <c r="AZ289" s="175"/>
      <c r="BA289" s="130" t="s">
        <v>595</v>
      </c>
      <c r="BB289" s="180"/>
      <c r="BC289" s="130" t="s">
        <v>595</v>
      </c>
      <c r="BD289" s="181"/>
      <c r="BE289" s="131"/>
      <c r="BF289" s="1" t="s">
        <v>1326</v>
      </c>
      <c r="BG289" s="4"/>
      <c r="BH289" s="4" t="s">
        <v>18</v>
      </c>
      <c r="BI289" s="114"/>
      <c r="BJ289" s="71"/>
      <c r="BK289" s="31"/>
      <c r="BL289" s="31"/>
      <c r="BM289" s="31"/>
      <c r="BN289" s="115" t="s">
        <v>404</v>
      </c>
      <c r="BO289" s="115" t="s">
        <v>404</v>
      </c>
      <c r="BP289" s="115" t="s">
        <v>404</v>
      </c>
      <c r="BQ289" s="63"/>
      <c r="BR289" s="60"/>
      <c r="BS289" s="60"/>
      <c r="BT289" s="60"/>
      <c r="BU289" s="60"/>
      <c r="BV289" s="60"/>
      <c r="BW289" s="60"/>
      <c r="BX289" s="60"/>
      <c r="BY289" s="60"/>
      <c r="BZ289" s="60"/>
      <c r="CA289" s="60"/>
      <c r="CB289" s="60"/>
      <c r="CC289" s="60"/>
      <c r="CD289" s="60"/>
      <c r="CE289" s="60"/>
      <c r="CF289" s="60"/>
      <c r="CG289" s="60"/>
      <c r="CH289" s="60"/>
      <c r="CI289" s="60"/>
      <c r="CJ289" s="60"/>
      <c r="CK289" s="60"/>
      <c r="CL289" s="60"/>
      <c r="CM289" s="60"/>
      <c r="CN289" s="60"/>
      <c r="CO289" s="60"/>
      <c r="CP289" s="60"/>
      <c r="CQ289" s="60"/>
      <c r="CR289" s="60"/>
      <c r="CS289" s="60"/>
      <c r="CT289" s="60"/>
      <c r="CU289" s="60"/>
      <c r="CV289" s="60"/>
      <c r="CW289" s="60"/>
      <c r="CX289" s="60"/>
      <c r="CY289" s="60"/>
      <c r="CZ289" s="60"/>
      <c r="DA289" s="60"/>
      <c r="DB289" s="60"/>
      <c r="DC289" s="60"/>
      <c r="DD289" s="60"/>
      <c r="DE289" s="60"/>
      <c r="DF289" s="60"/>
      <c r="DG289" s="60"/>
      <c r="DH289" s="60"/>
      <c r="DI289" s="60"/>
      <c r="DJ289" s="60"/>
      <c r="DK289" s="60"/>
      <c r="DL289" s="60"/>
      <c r="DM289" s="60"/>
      <c r="DN289" s="60"/>
      <c r="DO289" s="60"/>
      <c r="DP289" s="60"/>
      <c r="DQ289" s="60"/>
      <c r="DR289" s="60"/>
      <c r="DS289" s="60"/>
      <c r="DT289" s="60"/>
      <c r="DU289" s="60"/>
      <c r="DV289" s="60"/>
      <c r="DW289" s="60"/>
      <c r="DX289" s="60"/>
      <c r="DY289" s="60"/>
      <c r="DZ289" s="60"/>
      <c r="EA289" s="60"/>
      <c r="EB289" s="60"/>
      <c r="EC289" s="60"/>
      <c r="ED289" s="60"/>
      <c r="EE289" s="60"/>
      <c r="EF289" s="60"/>
      <c r="EG289" s="60"/>
      <c r="EH289" s="60"/>
      <c r="EI289" s="60"/>
      <c r="EJ289" s="60"/>
      <c r="EK289" s="60"/>
      <c r="EL289" s="60"/>
      <c r="EM289" s="60"/>
      <c r="EN289" s="60"/>
      <c r="EO289" s="60"/>
      <c r="EP289" s="60"/>
      <c r="EQ289" s="60"/>
      <c r="ER289" s="60"/>
      <c r="ES289" s="60"/>
      <c r="ET289" s="60"/>
      <c r="EU289" s="60"/>
      <c r="EV289" s="60"/>
      <c r="EW289" s="60"/>
      <c r="EX289" s="60"/>
      <c r="EY289" s="60"/>
      <c r="EZ289" s="60"/>
      <c r="FA289" s="60"/>
      <c r="FB289" s="60"/>
      <c r="FC289" s="60"/>
      <c r="FD289" s="60"/>
      <c r="FE289" s="60"/>
      <c r="FF289" s="60"/>
      <c r="FG289" s="60"/>
      <c r="FH289" s="60"/>
      <c r="FI289" s="60"/>
      <c r="FJ289" s="60"/>
      <c r="FK289" s="60"/>
      <c r="FL289" s="60"/>
      <c r="FM289" s="60"/>
      <c r="FN289" s="60"/>
      <c r="FO289" s="60"/>
      <c r="FP289" s="60"/>
      <c r="FQ289" s="60"/>
      <c r="FR289" s="60"/>
      <c r="FS289" s="60"/>
      <c r="FT289" s="60"/>
      <c r="FU289" s="60"/>
      <c r="FV289" s="60"/>
      <c r="FW289" s="60"/>
      <c r="FX289" s="60"/>
      <c r="FY289" s="60"/>
      <c r="FZ289" s="60"/>
      <c r="GA289" s="60"/>
      <c r="GB289" s="60"/>
      <c r="GC289" s="60"/>
      <c r="GD289" s="60"/>
      <c r="GE289" s="60"/>
      <c r="GF289" s="60"/>
      <c r="GG289" s="60"/>
      <c r="GH289" s="60"/>
      <c r="GI289" s="60"/>
      <c r="GJ289" s="60"/>
      <c r="GK289" s="60"/>
      <c r="GL289" s="60"/>
      <c r="GM289" s="60"/>
      <c r="GN289" s="60"/>
      <c r="GO289" s="60"/>
      <c r="GP289" s="60"/>
      <c r="GQ289" s="60"/>
      <c r="GR289" s="60"/>
      <c r="GS289" s="60"/>
      <c r="GT289" s="60"/>
      <c r="GU289" s="60"/>
      <c r="GV289" s="60"/>
      <c r="GW289" s="60"/>
      <c r="GX289" s="60"/>
      <c r="GY289" s="60"/>
      <c r="GZ289" s="60"/>
      <c r="HA289" s="60"/>
      <c r="HB289" s="60"/>
      <c r="HC289" s="60"/>
      <c r="HD289" s="60"/>
      <c r="HE289" s="60"/>
      <c r="HF289" s="60"/>
      <c r="HG289" s="60"/>
      <c r="HH289" s="60"/>
      <c r="HI289" s="60"/>
      <c r="HJ289" s="60"/>
      <c r="HK289" s="60"/>
      <c r="HL289" s="60"/>
      <c r="HM289" s="60"/>
      <c r="HN289" s="60"/>
      <c r="HO289" s="60"/>
      <c r="HP289" s="60"/>
      <c r="HQ289" s="60"/>
      <c r="HR289" s="60"/>
      <c r="HS289" s="60"/>
      <c r="HT289" s="60"/>
      <c r="HU289" s="60"/>
      <c r="HV289" s="60"/>
      <c r="HW289" s="60"/>
      <c r="HX289" s="60"/>
      <c r="HY289" s="60"/>
      <c r="HZ289" s="60"/>
      <c r="IA289" s="60"/>
      <c r="IB289" s="60"/>
      <c r="IC289" s="60"/>
      <c r="ID289" s="60"/>
      <c r="IE289" s="60"/>
      <c r="IF289" s="60"/>
      <c r="IG289" s="60"/>
      <c r="IH289" s="60"/>
      <c r="II289" s="60"/>
      <c r="IJ289" s="60"/>
      <c r="IK289" s="60"/>
    </row>
    <row r="290" spans="1:245" ht="27" hidden="1">
      <c r="A290" s="263" t="s">
        <v>257</v>
      </c>
      <c r="B290" s="263" t="s">
        <v>257</v>
      </c>
      <c r="C290" s="107" t="s">
        <v>1559</v>
      </c>
      <c r="D290" s="108"/>
      <c r="E290" s="108"/>
      <c r="F290" s="2"/>
      <c r="G290" s="2">
        <v>0</v>
      </c>
      <c r="H290" s="2">
        <f t="shared" si="176"/>
        <v>0</v>
      </c>
      <c r="I290" s="3">
        <f t="shared" si="177"/>
        <v>0</v>
      </c>
      <c r="J290" s="3"/>
      <c r="K290" s="3"/>
      <c r="L290" s="3"/>
      <c r="M290" s="3"/>
      <c r="N290" s="3"/>
      <c r="O290" s="3">
        <f t="shared" si="183"/>
        <v>0</v>
      </c>
      <c r="P290" s="3"/>
      <c r="Q290" s="142">
        <f t="shared" si="151"/>
        <v>0</v>
      </c>
      <c r="R290" s="142">
        <f t="shared" si="182"/>
        <v>0</v>
      </c>
      <c r="S290" s="77">
        <f t="shared" si="182"/>
        <v>0</v>
      </c>
      <c r="T290" s="109"/>
      <c r="U290" s="110"/>
      <c r="V290" s="111"/>
      <c r="W290" s="3">
        <v>0</v>
      </c>
      <c r="X290" s="3"/>
      <c r="Y290" s="77">
        <f t="shared" si="178"/>
        <v>0</v>
      </c>
      <c r="Z290" s="3">
        <f t="shared" si="179"/>
        <v>0</v>
      </c>
      <c r="AA290" s="77">
        <f t="shared" si="179"/>
        <v>0</v>
      </c>
      <c r="AB290" s="119">
        <f t="shared" si="167"/>
        <v>0</v>
      </c>
      <c r="AC290" s="3"/>
      <c r="AD290" s="3">
        <f t="shared" si="180"/>
        <v>0</v>
      </c>
      <c r="AE290" s="108"/>
      <c r="AF290" s="112"/>
      <c r="AG290" s="107"/>
      <c r="AH290" s="107" t="s">
        <v>172</v>
      </c>
      <c r="AI290" s="107" t="s">
        <v>923</v>
      </c>
      <c r="AJ290" s="1" t="s">
        <v>1</v>
      </c>
      <c r="AK290" s="113"/>
      <c r="AL290" s="123" t="s">
        <v>257</v>
      </c>
      <c r="AM290" s="128" t="s">
        <v>590</v>
      </c>
      <c r="AN290" s="129"/>
      <c r="AO290" s="130" t="s">
        <v>339</v>
      </c>
      <c r="AP290" s="180"/>
      <c r="AQ290" s="130" t="s">
        <v>339</v>
      </c>
      <c r="AR290" s="181"/>
      <c r="AS290" s="128" t="s">
        <v>590</v>
      </c>
      <c r="AT290" s="175"/>
      <c r="AU290" s="130" t="s">
        <v>339</v>
      </c>
      <c r="AV290" s="180"/>
      <c r="AW290" s="130" t="s">
        <v>339</v>
      </c>
      <c r="AX290" s="181"/>
      <c r="AY290" s="128" t="s">
        <v>590</v>
      </c>
      <c r="AZ290" s="175"/>
      <c r="BA290" s="130" t="s">
        <v>339</v>
      </c>
      <c r="BB290" s="180"/>
      <c r="BC290" s="130" t="s">
        <v>339</v>
      </c>
      <c r="BD290" s="181"/>
      <c r="BE290" s="131"/>
      <c r="BF290" s="1"/>
      <c r="BG290" s="4"/>
      <c r="BH290" s="4"/>
      <c r="BI290" s="114"/>
      <c r="BJ290" s="71"/>
      <c r="BK290" s="31"/>
      <c r="BL290" s="31"/>
      <c r="BM290" s="31"/>
      <c r="BN290" s="120" t="s">
        <v>547</v>
      </c>
      <c r="BO290" s="120" t="s">
        <v>547</v>
      </c>
      <c r="BP290" s="120" t="s">
        <v>547</v>
      </c>
      <c r="BQ290" s="63"/>
      <c r="BR290" s="60"/>
      <c r="BS290" s="60"/>
      <c r="BT290" s="60"/>
      <c r="BU290" s="60"/>
      <c r="BV290" s="60"/>
      <c r="BW290" s="60"/>
      <c r="BX290" s="60"/>
      <c r="BY290" s="60"/>
      <c r="BZ290" s="60"/>
      <c r="CA290" s="60"/>
      <c r="CB290" s="60"/>
      <c r="CC290" s="60"/>
      <c r="CD290" s="60"/>
      <c r="CE290" s="60"/>
      <c r="CF290" s="60"/>
      <c r="CG290" s="60"/>
      <c r="CH290" s="60"/>
      <c r="CI290" s="60"/>
      <c r="CJ290" s="60"/>
      <c r="CK290" s="60"/>
      <c r="CL290" s="60"/>
      <c r="CM290" s="60"/>
      <c r="CN290" s="60"/>
      <c r="CO290" s="60"/>
      <c r="CP290" s="60"/>
      <c r="CQ290" s="60"/>
      <c r="CR290" s="60"/>
      <c r="CS290" s="60"/>
      <c r="CT290" s="60"/>
      <c r="CU290" s="60"/>
      <c r="CV290" s="60"/>
      <c r="CW290" s="60"/>
      <c r="CX290" s="60"/>
      <c r="CY290" s="60"/>
      <c r="CZ290" s="60"/>
      <c r="DA290" s="60"/>
      <c r="DB290" s="60"/>
      <c r="DC290" s="60"/>
      <c r="DD290" s="60"/>
      <c r="DE290" s="60"/>
      <c r="DF290" s="60"/>
      <c r="DG290" s="60"/>
      <c r="DH290" s="60"/>
      <c r="DI290" s="60"/>
      <c r="DJ290" s="60"/>
      <c r="DK290" s="60"/>
      <c r="DL290" s="60"/>
      <c r="DM290" s="60"/>
      <c r="DN290" s="60"/>
      <c r="DO290" s="60"/>
      <c r="DP290" s="60"/>
      <c r="DQ290" s="60"/>
      <c r="DR290" s="60"/>
      <c r="DS290" s="60"/>
      <c r="DT290" s="60"/>
      <c r="DU290" s="60"/>
      <c r="DV290" s="60"/>
      <c r="DW290" s="60"/>
      <c r="DX290" s="60"/>
      <c r="DY290" s="60"/>
      <c r="DZ290" s="60"/>
      <c r="EA290" s="60"/>
      <c r="EB290" s="60"/>
      <c r="EC290" s="60"/>
      <c r="ED290" s="60"/>
      <c r="EE290" s="60"/>
      <c r="EF290" s="60"/>
      <c r="EG290" s="60"/>
      <c r="EH290" s="60"/>
      <c r="EI290" s="60"/>
      <c r="EJ290" s="60"/>
      <c r="EK290" s="60"/>
      <c r="EL290" s="60"/>
      <c r="EM290" s="60"/>
      <c r="EN290" s="60"/>
      <c r="EO290" s="60"/>
      <c r="EP290" s="60"/>
      <c r="EQ290" s="60"/>
      <c r="ER290" s="60"/>
      <c r="ES290" s="60"/>
      <c r="ET290" s="60"/>
      <c r="EU290" s="60"/>
      <c r="EV290" s="60"/>
      <c r="EW290" s="60"/>
      <c r="EX290" s="60"/>
      <c r="EY290" s="60"/>
      <c r="EZ290" s="60"/>
      <c r="FA290" s="60"/>
      <c r="FB290" s="60"/>
      <c r="FC290" s="60"/>
      <c r="FD290" s="60"/>
      <c r="FE290" s="60"/>
      <c r="FF290" s="60"/>
      <c r="FG290" s="60"/>
      <c r="FH290" s="60"/>
      <c r="FI290" s="60"/>
      <c r="FJ290" s="60"/>
      <c r="FK290" s="60"/>
      <c r="FL290" s="60"/>
      <c r="FM290" s="60"/>
      <c r="FN290" s="60"/>
      <c r="FO290" s="60"/>
      <c r="FP290" s="60"/>
      <c r="FQ290" s="60"/>
      <c r="FR290" s="60"/>
      <c r="FS290" s="60"/>
      <c r="FT290" s="60"/>
      <c r="FU290" s="60"/>
      <c r="FV290" s="60"/>
      <c r="FW290" s="60"/>
      <c r="FX290" s="60"/>
      <c r="FY290" s="60"/>
      <c r="FZ290" s="60"/>
      <c r="GA290" s="60"/>
      <c r="GB290" s="60"/>
      <c r="GC290" s="60"/>
      <c r="GD290" s="60"/>
      <c r="GE290" s="60"/>
      <c r="GF290" s="60"/>
      <c r="GG290" s="60"/>
      <c r="GH290" s="60"/>
      <c r="GI290" s="60"/>
      <c r="GJ290" s="60"/>
      <c r="GK290" s="60"/>
      <c r="GL290" s="60"/>
      <c r="GM290" s="60"/>
      <c r="GN290" s="60"/>
      <c r="GO290" s="60"/>
      <c r="GP290" s="60"/>
      <c r="GQ290" s="60"/>
      <c r="GR290" s="60"/>
      <c r="GS290" s="60"/>
      <c r="GT290" s="60"/>
      <c r="GU290" s="60"/>
      <c r="GV290" s="60"/>
      <c r="GW290" s="60"/>
      <c r="GX290" s="60"/>
      <c r="GY290" s="60"/>
      <c r="GZ290" s="60"/>
      <c r="HA290" s="60"/>
      <c r="HB290" s="60"/>
      <c r="HC290" s="60"/>
      <c r="HD290" s="60"/>
      <c r="HE290" s="60"/>
      <c r="HF290" s="60"/>
      <c r="HG290" s="60"/>
      <c r="HH290" s="60"/>
      <c r="HI290" s="60"/>
      <c r="HJ290" s="60"/>
      <c r="HK290" s="60"/>
      <c r="HL290" s="60"/>
      <c r="HM290" s="60"/>
      <c r="HN290" s="60"/>
      <c r="HO290" s="60"/>
      <c r="HP290" s="60"/>
      <c r="HQ290" s="60"/>
      <c r="HR290" s="60"/>
      <c r="HS290" s="60"/>
      <c r="HT290" s="60"/>
      <c r="HU290" s="60"/>
      <c r="HV290" s="60"/>
      <c r="HW290" s="60"/>
      <c r="HX290" s="60"/>
      <c r="HY290" s="60"/>
      <c r="HZ290" s="60"/>
      <c r="IA290" s="60"/>
      <c r="IB290" s="60"/>
      <c r="IC290" s="60"/>
      <c r="ID290" s="60"/>
      <c r="IE290" s="60"/>
      <c r="IF290" s="60"/>
      <c r="IG290" s="60"/>
      <c r="IH290" s="60"/>
      <c r="II290" s="60"/>
      <c r="IJ290" s="60"/>
      <c r="IK290" s="60"/>
    </row>
    <row r="291" spans="1:245" ht="27" hidden="1">
      <c r="A291" s="263" t="s">
        <v>257</v>
      </c>
      <c r="B291" s="263" t="s">
        <v>257</v>
      </c>
      <c r="C291" s="107" t="s">
        <v>1560</v>
      </c>
      <c r="D291" s="108"/>
      <c r="E291" s="108"/>
      <c r="F291" s="2"/>
      <c r="G291" s="2">
        <v>0</v>
      </c>
      <c r="H291" s="2">
        <f t="shared" si="176"/>
        <v>0</v>
      </c>
      <c r="I291" s="3">
        <f t="shared" si="177"/>
        <v>0</v>
      </c>
      <c r="J291" s="3"/>
      <c r="K291" s="3"/>
      <c r="L291" s="3"/>
      <c r="M291" s="3"/>
      <c r="N291" s="3"/>
      <c r="O291" s="3">
        <f t="shared" si="183"/>
        <v>0</v>
      </c>
      <c r="P291" s="3"/>
      <c r="Q291" s="142">
        <f t="shared" si="151"/>
        <v>0</v>
      </c>
      <c r="R291" s="142">
        <f t="shared" si="182"/>
        <v>0</v>
      </c>
      <c r="S291" s="77">
        <f t="shared" si="182"/>
        <v>0</v>
      </c>
      <c r="T291" s="109"/>
      <c r="U291" s="110"/>
      <c r="V291" s="111"/>
      <c r="W291" s="3">
        <v>0</v>
      </c>
      <c r="X291" s="3"/>
      <c r="Y291" s="77">
        <f t="shared" si="178"/>
        <v>0</v>
      </c>
      <c r="Z291" s="3">
        <f t="shared" si="179"/>
        <v>0</v>
      </c>
      <c r="AA291" s="77">
        <f t="shared" si="179"/>
        <v>0</v>
      </c>
      <c r="AB291" s="119">
        <f t="shared" si="167"/>
        <v>0</v>
      </c>
      <c r="AC291" s="3"/>
      <c r="AD291" s="3">
        <f t="shared" si="180"/>
        <v>0</v>
      </c>
      <c r="AE291" s="108"/>
      <c r="AF291" s="112"/>
      <c r="AG291" s="107"/>
      <c r="AH291" s="107" t="s">
        <v>172</v>
      </c>
      <c r="AI291" s="107" t="s">
        <v>923</v>
      </c>
      <c r="AJ291" s="1" t="s">
        <v>1</v>
      </c>
      <c r="AK291" s="113"/>
      <c r="AL291" s="123" t="s">
        <v>257</v>
      </c>
      <c r="AM291" s="128" t="s">
        <v>590</v>
      </c>
      <c r="AN291" s="129"/>
      <c r="AO291" s="130" t="s">
        <v>339</v>
      </c>
      <c r="AP291" s="180"/>
      <c r="AQ291" s="130" t="s">
        <v>339</v>
      </c>
      <c r="AR291" s="181"/>
      <c r="AS291" s="128" t="s">
        <v>590</v>
      </c>
      <c r="AT291" s="175"/>
      <c r="AU291" s="130" t="s">
        <v>339</v>
      </c>
      <c r="AV291" s="180"/>
      <c r="AW291" s="130" t="s">
        <v>339</v>
      </c>
      <c r="AX291" s="181"/>
      <c r="AY291" s="128" t="s">
        <v>590</v>
      </c>
      <c r="AZ291" s="175"/>
      <c r="BA291" s="130" t="s">
        <v>339</v>
      </c>
      <c r="BB291" s="180"/>
      <c r="BC291" s="130" t="s">
        <v>339</v>
      </c>
      <c r="BD291" s="181"/>
      <c r="BE291" s="131"/>
      <c r="BF291" s="1"/>
      <c r="BG291" s="4"/>
      <c r="BH291" s="4"/>
      <c r="BI291" s="114"/>
      <c r="BJ291" s="71"/>
      <c r="BK291" s="31"/>
      <c r="BL291" s="31"/>
      <c r="BM291" s="31"/>
      <c r="BN291" s="120" t="s">
        <v>547</v>
      </c>
      <c r="BO291" s="120" t="s">
        <v>547</v>
      </c>
      <c r="BP291" s="120" t="s">
        <v>547</v>
      </c>
      <c r="BQ291" s="63"/>
      <c r="BR291" s="60"/>
      <c r="BS291" s="60"/>
      <c r="BT291" s="60"/>
      <c r="BU291" s="60"/>
      <c r="BV291" s="60"/>
      <c r="BW291" s="60"/>
      <c r="BX291" s="60"/>
      <c r="BY291" s="60"/>
      <c r="BZ291" s="60"/>
      <c r="CA291" s="60"/>
      <c r="CB291" s="60"/>
      <c r="CC291" s="60"/>
      <c r="CD291" s="60"/>
      <c r="CE291" s="60"/>
      <c r="CF291" s="60"/>
      <c r="CG291" s="60"/>
      <c r="CH291" s="60"/>
      <c r="CI291" s="60"/>
      <c r="CJ291" s="60"/>
      <c r="CK291" s="60"/>
      <c r="CL291" s="60"/>
      <c r="CM291" s="60"/>
      <c r="CN291" s="60"/>
      <c r="CO291" s="60"/>
      <c r="CP291" s="60"/>
      <c r="CQ291" s="60"/>
      <c r="CR291" s="60"/>
      <c r="CS291" s="60"/>
      <c r="CT291" s="60"/>
      <c r="CU291" s="60"/>
      <c r="CV291" s="60"/>
      <c r="CW291" s="60"/>
      <c r="CX291" s="60"/>
      <c r="CY291" s="60"/>
      <c r="CZ291" s="60"/>
      <c r="DA291" s="60"/>
      <c r="DB291" s="60"/>
      <c r="DC291" s="60"/>
      <c r="DD291" s="60"/>
      <c r="DE291" s="60"/>
      <c r="DF291" s="60"/>
      <c r="DG291" s="60"/>
      <c r="DH291" s="60"/>
      <c r="DI291" s="60"/>
      <c r="DJ291" s="60"/>
      <c r="DK291" s="60"/>
      <c r="DL291" s="60"/>
      <c r="DM291" s="60"/>
      <c r="DN291" s="60"/>
      <c r="DO291" s="60"/>
      <c r="DP291" s="60"/>
      <c r="DQ291" s="60"/>
      <c r="DR291" s="60"/>
      <c r="DS291" s="60"/>
      <c r="DT291" s="60"/>
      <c r="DU291" s="60"/>
      <c r="DV291" s="60"/>
      <c r="DW291" s="60"/>
      <c r="DX291" s="60"/>
      <c r="DY291" s="60"/>
      <c r="DZ291" s="60"/>
      <c r="EA291" s="60"/>
      <c r="EB291" s="60"/>
      <c r="EC291" s="60"/>
      <c r="ED291" s="60"/>
      <c r="EE291" s="60"/>
      <c r="EF291" s="60"/>
      <c r="EG291" s="60"/>
      <c r="EH291" s="60"/>
      <c r="EI291" s="60"/>
      <c r="EJ291" s="60"/>
      <c r="EK291" s="60"/>
      <c r="EL291" s="60"/>
      <c r="EM291" s="60"/>
      <c r="EN291" s="60"/>
      <c r="EO291" s="60"/>
      <c r="EP291" s="60"/>
      <c r="EQ291" s="60"/>
      <c r="ER291" s="60"/>
      <c r="ES291" s="60"/>
      <c r="ET291" s="60"/>
      <c r="EU291" s="60"/>
      <c r="EV291" s="60"/>
      <c r="EW291" s="60"/>
      <c r="EX291" s="60"/>
      <c r="EY291" s="60"/>
      <c r="EZ291" s="60"/>
      <c r="FA291" s="60"/>
      <c r="FB291" s="60"/>
      <c r="FC291" s="60"/>
      <c r="FD291" s="60"/>
      <c r="FE291" s="60"/>
      <c r="FF291" s="60"/>
      <c r="FG291" s="60"/>
      <c r="FH291" s="60"/>
      <c r="FI291" s="60"/>
      <c r="FJ291" s="60"/>
      <c r="FK291" s="60"/>
      <c r="FL291" s="60"/>
      <c r="FM291" s="60"/>
      <c r="FN291" s="60"/>
      <c r="FO291" s="60"/>
      <c r="FP291" s="60"/>
      <c r="FQ291" s="60"/>
      <c r="FR291" s="60"/>
      <c r="FS291" s="60"/>
      <c r="FT291" s="60"/>
      <c r="FU291" s="60"/>
      <c r="FV291" s="60"/>
      <c r="FW291" s="60"/>
      <c r="FX291" s="60"/>
      <c r="FY291" s="60"/>
      <c r="FZ291" s="60"/>
      <c r="GA291" s="60"/>
      <c r="GB291" s="60"/>
      <c r="GC291" s="60"/>
      <c r="GD291" s="60"/>
      <c r="GE291" s="60"/>
      <c r="GF291" s="60"/>
      <c r="GG291" s="60"/>
      <c r="GH291" s="60"/>
      <c r="GI291" s="60"/>
      <c r="GJ291" s="60"/>
      <c r="GK291" s="60"/>
      <c r="GL291" s="60"/>
      <c r="GM291" s="60"/>
      <c r="GN291" s="60"/>
      <c r="GO291" s="60"/>
      <c r="GP291" s="60"/>
      <c r="GQ291" s="60"/>
      <c r="GR291" s="60"/>
      <c r="GS291" s="60"/>
      <c r="GT291" s="60"/>
      <c r="GU291" s="60"/>
      <c r="GV291" s="60"/>
      <c r="GW291" s="60"/>
      <c r="GX291" s="60"/>
      <c r="GY291" s="60"/>
      <c r="GZ291" s="60"/>
      <c r="HA291" s="60"/>
      <c r="HB291" s="60"/>
      <c r="HC291" s="60"/>
      <c r="HD291" s="60"/>
      <c r="HE291" s="60"/>
      <c r="HF291" s="60"/>
      <c r="HG291" s="60"/>
      <c r="HH291" s="60"/>
      <c r="HI291" s="60"/>
      <c r="HJ291" s="60"/>
      <c r="HK291" s="60"/>
      <c r="HL291" s="60"/>
      <c r="HM291" s="60"/>
      <c r="HN291" s="60"/>
      <c r="HO291" s="60"/>
      <c r="HP291" s="60"/>
      <c r="HQ291" s="60"/>
      <c r="HR291" s="60"/>
      <c r="HS291" s="60"/>
      <c r="HT291" s="60"/>
      <c r="HU291" s="60"/>
      <c r="HV291" s="60"/>
      <c r="HW291" s="60"/>
      <c r="HX291" s="60"/>
      <c r="HY291" s="60"/>
      <c r="HZ291" s="60"/>
      <c r="IA291" s="60"/>
      <c r="IB291" s="60"/>
      <c r="IC291" s="60"/>
      <c r="ID291" s="60"/>
      <c r="IE291" s="60"/>
      <c r="IF291" s="60"/>
      <c r="IG291" s="60"/>
      <c r="IH291" s="60"/>
      <c r="II291" s="60"/>
      <c r="IJ291" s="60"/>
      <c r="IK291" s="60"/>
    </row>
    <row r="292" spans="1:245" ht="27" hidden="1">
      <c r="A292" s="263" t="s">
        <v>257</v>
      </c>
      <c r="B292" s="263" t="s">
        <v>257</v>
      </c>
      <c r="C292" s="107" t="s">
        <v>1563</v>
      </c>
      <c r="D292" s="108"/>
      <c r="E292" s="108"/>
      <c r="F292" s="2"/>
      <c r="G292" s="2">
        <v>0</v>
      </c>
      <c r="H292" s="2">
        <f t="shared" si="176"/>
        <v>0</v>
      </c>
      <c r="I292" s="3">
        <f t="shared" si="177"/>
        <v>0</v>
      </c>
      <c r="J292" s="3"/>
      <c r="K292" s="3"/>
      <c r="L292" s="3"/>
      <c r="M292" s="3"/>
      <c r="N292" s="3"/>
      <c r="O292" s="3">
        <f t="shared" si="183"/>
        <v>0</v>
      </c>
      <c r="P292" s="3"/>
      <c r="Q292" s="142">
        <f t="shared" si="151"/>
        <v>0</v>
      </c>
      <c r="R292" s="142">
        <f t="shared" si="182"/>
        <v>0</v>
      </c>
      <c r="S292" s="77">
        <f t="shared" si="182"/>
        <v>0</v>
      </c>
      <c r="T292" s="109"/>
      <c r="U292" s="110"/>
      <c r="V292" s="111"/>
      <c r="W292" s="3">
        <v>0</v>
      </c>
      <c r="X292" s="3"/>
      <c r="Y292" s="77">
        <f t="shared" si="178"/>
        <v>0</v>
      </c>
      <c r="Z292" s="3">
        <f t="shared" si="179"/>
        <v>0</v>
      </c>
      <c r="AA292" s="77">
        <f t="shared" si="179"/>
        <v>0</v>
      </c>
      <c r="AB292" s="119">
        <f t="shared" si="167"/>
        <v>0</v>
      </c>
      <c r="AC292" s="3"/>
      <c r="AD292" s="3">
        <f t="shared" si="180"/>
        <v>0</v>
      </c>
      <c r="AE292" s="108"/>
      <c r="AF292" s="112"/>
      <c r="AG292" s="107"/>
      <c r="AH292" s="107" t="s">
        <v>152</v>
      </c>
      <c r="AI292" s="107" t="s">
        <v>923</v>
      </c>
      <c r="AJ292" s="1" t="s">
        <v>1</v>
      </c>
      <c r="AK292" s="113"/>
      <c r="AL292" s="123" t="s">
        <v>257</v>
      </c>
      <c r="AM292" s="128" t="s">
        <v>590</v>
      </c>
      <c r="AN292" s="129"/>
      <c r="AO292" s="130" t="s">
        <v>339</v>
      </c>
      <c r="AP292" s="180"/>
      <c r="AQ292" s="130" t="s">
        <v>339</v>
      </c>
      <c r="AR292" s="181"/>
      <c r="AS292" s="128" t="s">
        <v>590</v>
      </c>
      <c r="AT292" s="175"/>
      <c r="AU292" s="130" t="s">
        <v>339</v>
      </c>
      <c r="AV292" s="180"/>
      <c r="AW292" s="130" t="s">
        <v>339</v>
      </c>
      <c r="AX292" s="181"/>
      <c r="AY292" s="128" t="s">
        <v>590</v>
      </c>
      <c r="AZ292" s="175"/>
      <c r="BA292" s="130" t="s">
        <v>339</v>
      </c>
      <c r="BB292" s="180"/>
      <c r="BC292" s="130" t="s">
        <v>339</v>
      </c>
      <c r="BD292" s="181"/>
      <c r="BE292" s="131"/>
      <c r="BF292" s="1"/>
      <c r="BG292" s="4"/>
      <c r="BH292" s="4"/>
      <c r="BI292" s="114"/>
      <c r="BJ292" s="71"/>
      <c r="BK292" s="31"/>
      <c r="BL292" s="31"/>
      <c r="BM292" s="31"/>
      <c r="BN292" s="115" t="s">
        <v>557</v>
      </c>
      <c r="BO292" s="115" t="s">
        <v>557</v>
      </c>
      <c r="BP292" s="115" t="s">
        <v>557</v>
      </c>
      <c r="BQ292" s="63"/>
      <c r="BR292" s="60"/>
      <c r="BS292" s="60"/>
      <c r="BT292" s="60"/>
      <c r="BU292" s="60"/>
      <c r="BV292" s="60"/>
      <c r="BW292" s="60"/>
      <c r="BX292" s="60"/>
      <c r="BY292" s="60"/>
      <c r="BZ292" s="60"/>
      <c r="CA292" s="60"/>
      <c r="CB292" s="60"/>
      <c r="CC292" s="60"/>
      <c r="CD292" s="60"/>
      <c r="CE292" s="60"/>
      <c r="CF292" s="60"/>
      <c r="CG292" s="60"/>
      <c r="CH292" s="60"/>
      <c r="CI292" s="60"/>
      <c r="CJ292" s="60"/>
      <c r="CK292" s="60"/>
      <c r="CL292" s="60"/>
      <c r="CM292" s="60"/>
      <c r="CN292" s="60"/>
      <c r="CO292" s="60"/>
      <c r="CP292" s="60"/>
      <c r="CQ292" s="60"/>
      <c r="CR292" s="60"/>
      <c r="CS292" s="60"/>
      <c r="CT292" s="60"/>
      <c r="CU292" s="60"/>
      <c r="CV292" s="60"/>
      <c r="CW292" s="60"/>
      <c r="CX292" s="60"/>
      <c r="CY292" s="60"/>
      <c r="CZ292" s="60"/>
      <c r="DA292" s="60"/>
      <c r="DB292" s="60"/>
      <c r="DC292" s="60"/>
      <c r="DD292" s="60"/>
      <c r="DE292" s="60"/>
      <c r="DF292" s="60"/>
      <c r="DG292" s="60"/>
      <c r="DH292" s="60"/>
      <c r="DI292" s="60"/>
      <c r="DJ292" s="60"/>
      <c r="DK292" s="60"/>
      <c r="DL292" s="60"/>
      <c r="DM292" s="60"/>
      <c r="DN292" s="60"/>
      <c r="DO292" s="60"/>
      <c r="DP292" s="60"/>
      <c r="DQ292" s="60"/>
      <c r="DR292" s="60"/>
      <c r="DS292" s="60"/>
      <c r="DT292" s="60"/>
      <c r="DU292" s="60"/>
      <c r="DV292" s="60"/>
      <c r="DW292" s="60"/>
      <c r="DX292" s="60"/>
      <c r="DY292" s="60"/>
      <c r="DZ292" s="60"/>
      <c r="EA292" s="60"/>
      <c r="EB292" s="60"/>
      <c r="EC292" s="60"/>
      <c r="ED292" s="60"/>
      <c r="EE292" s="60"/>
      <c r="EF292" s="60"/>
      <c r="EG292" s="60"/>
      <c r="EH292" s="60"/>
      <c r="EI292" s="60"/>
      <c r="EJ292" s="60"/>
      <c r="EK292" s="60"/>
      <c r="EL292" s="60"/>
      <c r="EM292" s="60"/>
      <c r="EN292" s="60"/>
      <c r="EO292" s="60"/>
      <c r="EP292" s="60"/>
      <c r="EQ292" s="60"/>
      <c r="ER292" s="60"/>
      <c r="ES292" s="60"/>
      <c r="ET292" s="60"/>
      <c r="EU292" s="60"/>
      <c r="EV292" s="60"/>
      <c r="EW292" s="60"/>
      <c r="EX292" s="60"/>
      <c r="EY292" s="60"/>
      <c r="EZ292" s="60"/>
      <c r="FA292" s="60"/>
      <c r="FB292" s="60"/>
      <c r="FC292" s="60"/>
      <c r="FD292" s="60"/>
      <c r="FE292" s="60"/>
      <c r="FF292" s="60"/>
      <c r="FG292" s="60"/>
      <c r="FH292" s="60"/>
      <c r="FI292" s="60"/>
      <c r="FJ292" s="60"/>
      <c r="FK292" s="60"/>
      <c r="FL292" s="60"/>
      <c r="FM292" s="60"/>
      <c r="FN292" s="60"/>
      <c r="FO292" s="60"/>
      <c r="FP292" s="60"/>
      <c r="FQ292" s="60"/>
      <c r="FR292" s="60"/>
      <c r="FS292" s="60"/>
      <c r="FT292" s="60"/>
      <c r="FU292" s="60"/>
      <c r="FV292" s="60"/>
      <c r="FW292" s="60"/>
      <c r="FX292" s="60"/>
      <c r="FY292" s="60"/>
      <c r="FZ292" s="60"/>
      <c r="GA292" s="60"/>
      <c r="GB292" s="60"/>
      <c r="GC292" s="60"/>
      <c r="GD292" s="60"/>
      <c r="GE292" s="60"/>
      <c r="GF292" s="60"/>
      <c r="GG292" s="60"/>
      <c r="GH292" s="60"/>
      <c r="GI292" s="60"/>
      <c r="GJ292" s="60"/>
      <c r="GK292" s="60"/>
      <c r="GL292" s="60"/>
      <c r="GM292" s="60"/>
      <c r="GN292" s="60"/>
      <c r="GO292" s="60"/>
      <c r="GP292" s="60"/>
      <c r="GQ292" s="60"/>
      <c r="GR292" s="60"/>
      <c r="GS292" s="60"/>
      <c r="GT292" s="60"/>
      <c r="GU292" s="60"/>
      <c r="GV292" s="60"/>
      <c r="GW292" s="60"/>
      <c r="GX292" s="60"/>
      <c r="GY292" s="60"/>
      <c r="GZ292" s="60"/>
      <c r="HA292" s="60"/>
      <c r="HB292" s="60"/>
      <c r="HC292" s="60"/>
      <c r="HD292" s="60"/>
      <c r="HE292" s="60"/>
      <c r="HF292" s="60"/>
      <c r="HG292" s="60"/>
      <c r="HH292" s="60"/>
      <c r="HI292" s="60"/>
      <c r="HJ292" s="60"/>
      <c r="HK292" s="60"/>
      <c r="HL292" s="60"/>
      <c r="HM292" s="60"/>
      <c r="HN292" s="60"/>
      <c r="HO292" s="60"/>
      <c r="HP292" s="60"/>
      <c r="HQ292" s="60"/>
      <c r="HR292" s="60"/>
      <c r="HS292" s="60"/>
      <c r="HT292" s="60"/>
      <c r="HU292" s="60"/>
      <c r="HV292" s="60"/>
      <c r="HW292" s="60"/>
      <c r="HX292" s="60"/>
      <c r="HY292" s="60"/>
      <c r="HZ292" s="60"/>
      <c r="IA292" s="60"/>
      <c r="IB292" s="60"/>
      <c r="IC292" s="60"/>
      <c r="ID292" s="60"/>
      <c r="IE292" s="60"/>
      <c r="IF292" s="60"/>
      <c r="IG292" s="60"/>
      <c r="IH292" s="60"/>
      <c r="II292" s="60"/>
      <c r="IJ292" s="60"/>
      <c r="IK292" s="60"/>
    </row>
    <row r="293" spans="1:245" ht="27" hidden="1">
      <c r="A293" s="263" t="s">
        <v>257</v>
      </c>
      <c r="B293" s="263" t="s">
        <v>257</v>
      </c>
      <c r="C293" s="107" t="s">
        <v>1564</v>
      </c>
      <c r="D293" s="108"/>
      <c r="E293" s="108"/>
      <c r="F293" s="2"/>
      <c r="G293" s="2">
        <v>0</v>
      </c>
      <c r="H293" s="2">
        <f t="shared" si="176"/>
        <v>0</v>
      </c>
      <c r="I293" s="3">
        <f t="shared" si="177"/>
        <v>0</v>
      </c>
      <c r="J293" s="3"/>
      <c r="K293" s="3"/>
      <c r="L293" s="3"/>
      <c r="M293" s="3"/>
      <c r="N293" s="3"/>
      <c r="O293" s="3">
        <f t="shared" si="183"/>
        <v>0</v>
      </c>
      <c r="P293" s="3"/>
      <c r="Q293" s="142">
        <f t="shared" si="151"/>
        <v>0</v>
      </c>
      <c r="R293" s="142">
        <f t="shared" si="182"/>
        <v>0</v>
      </c>
      <c r="S293" s="77">
        <f t="shared" si="182"/>
        <v>0</v>
      </c>
      <c r="T293" s="109"/>
      <c r="U293" s="110"/>
      <c r="V293" s="111"/>
      <c r="W293" s="3">
        <v>0</v>
      </c>
      <c r="X293" s="3"/>
      <c r="Y293" s="77">
        <f t="shared" si="178"/>
        <v>0</v>
      </c>
      <c r="Z293" s="3">
        <f t="shared" si="179"/>
        <v>0</v>
      </c>
      <c r="AA293" s="77">
        <f t="shared" si="179"/>
        <v>0</v>
      </c>
      <c r="AB293" s="119">
        <f t="shared" si="167"/>
        <v>0</v>
      </c>
      <c r="AC293" s="3"/>
      <c r="AD293" s="3">
        <f t="shared" si="180"/>
        <v>0</v>
      </c>
      <c r="AE293" s="108"/>
      <c r="AF293" s="112"/>
      <c r="AG293" s="107"/>
      <c r="AH293" s="107" t="s">
        <v>152</v>
      </c>
      <c r="AI293" s="107" t="s">
        <v>923</v>
      </c>
      <c r="AJ293" s="1" t="s">
        <v>1</v>
      </c>
      <c r="AK293" s="113"/>
      <c r="AL293" s="123" t="s">
        <v>257</v>
      </c>
      <c r="AM293" s="128" t="s">
        <v>590</v>
      </c>
      <c r="AN293" s="129"/>
      <c r="AO293" s="130" t="s">
        <v>339</v>
      </c>
      <c r="AP293" s="180"/>
      <c r="AQ293" s="130" t="s">
        <v>339</v>
      </c>
      <c r="AR293" s="181"/>
      <c r="AS293" s="128" t="s">
        <v>590</v>
      </c>
      <c r="AT293" s="175"/>
      <c r="AU293" s="130" t="s">
        <v>339</v>
      </c>
      <c r="AV293" s="180"/>
      <c r="AW293" s="130" t="s">
        <v>339</v>
      </c>
      <c r="AX293" s="181"/>
      <c r="AY293" s="128" t="s">
        <v>590</v>
      </c>
      <c r="AZ293" s="175"/>
      <c r="BA293" s="130" t="s">
        <v>339</v>
      </c>
      <c r="BB293" s="180"/>
      <c r="BC293" s="130" t="s">
        <v>339</v>
      </c>
      <c r="BD293" s="181"/>
      <c r="BE293" s="131"/>
      <c r="BF293" s="1"/>
      <c r="BG293" s="4"/>
      <c r="BH293" s="4"/>
      <c r="BI293" s="114"/>
      <c r="BJ293" s="71"/>
      <c r="BK293" s="31"/>
      <c r="BL293" s="31"/>
      <c r="BM293" s="31"/>
      <c r="BN293" s="115" t="s">
        <v>557</v>
      </c>
      <c r="BO293" s="115" t="s">
        <v>557</v>
      </c>
      <c r="BP293" s="115" t="s">
        <v>557</v>
      </c>
      <c r="BQ293" s="63"/>
      <c r="BR293" s="60"/>
      <c r="BS293" s="60"/>
      <c r="BT293" s="60"/>
      <c r="BU293" s="60"/>
      <c r="BV293" s="60"/>
      <c r="BW293" s="60"/>
      <c r="BX293" s="60"/>
      <c r="BY293" s="60"/>
      <c r="BZ293" s="60"/>
      <c r="CA293" s="60"/>
      <c r="CB293" s="60"/>
      <c r="CC293" s="60"/>
      <c r="CD293" s="60"/>
      <c r="CE293" s="60"/>
      <c r="CF293" s="60"/>
      <c r="CG293" s="60"/>
      <c r="CH293" s="60"/>
      <c r="CI293" s="60"/>
      <c r="CJ293" s="60"/>
      <c r="CK293" s="60"/>
      <c r="CL293" s="60"/>
      <c r="CM293" s="60"/>
      <c r="CN293" s="60"/>
      <c r="CO293" s="60"/>
      <c r="CP293" s="60"/>
      <c r="CQ293" s="60"/>
      <c r="CR293" s="60"/>
      <c r="CS293" s="60"/>
      <c r="CT293" s="60"/>
      <c r="CU293" s="60"/>
      <c r="CV293" s="60"/>
      <c r="CW293" s="60"/>
      <c r="CX293" s="60"/>
      <c r="CY293" s="60"/>
      <c r="CZ293" s="60"/>
      <c r="DA293" s="60"/>
      <c r="DB293" s="60"/>
      <c r="DC293" s="60"/>
      <c r="DD293" s="60"/>
      <c r="DE293" s="60"/>
      <c r="DF293" s="60"/>
      <c r="DG293" s="60"/>
      <c r="DH293" s="60"/>
      <c r="DI293" s="60"/>
      <c r="DJ293" s="60"/>
      <c r="DK293" s="60"/>
      <c r="DL293" s="60"/>
      <c r="DM293" s="60"/>
      <c r="DN293" s="60"/>
      <c r="DO293" s="60"/>
      <c r="DP293" s="60"/>
      <c r="DQ293" s="60"/>
      <c r="DR293" s="60"/>
      <c r="DS293" s="60"/>
      <c r="DT293" s="60"/>
      <c r="DU293" s="60"/>
      <c r="DV293" s="60"/>
      <c r="DW293" s="60"/>
      <c r="DX293" s="60"/>
      <c r="DY293" s="60"/>
      <c r="DZ293" s="60"/>
      <c r="EA293" s="60"/>
      <c r="EB293" s="60"/>
      <c r="EC293" s="60"/>
      <c r="ED293" s="60"/>
      <c r="EE293" s="60"/>
      <c r="EF293" s="60"/>
      <c r="EG293" s="60"/>
      <c r="EH293" s="60"/>
      <c r="EI293" s="60"/>
      <c r="EJ293" s="60"/>
      <c r="EK293" s="60"/>
      <c r="EL293" s="60"/>
      <c r="EM293" s="60"/>
      <c r="EN293" s="60"/>
      <c r="EO293" s="60"/>
      <c r="EP293" s="60"/>
      <c r="EQ293" s="60"/>
      <c r="ER293" s="60"/>
      <c r="ES293" s="60"/>
      <c r="ET293" s="60"/>
      <c r="EU293" s="60"/>
      <c r="EV293" s="60"/>
      <c r="EW293" s="60"/>
      <c r="EX293" s="60"/>
      <c r="EY293" s="60"/>
      <c r="EZ293" s="60"/>
      <c r="FA293" s="60"/>
      <c r="FB293" s="60"/>
      <c r="FC293" s="60"/>
      <c r="FD293" s="60"/>
      <c r="FE293" s="60"/>
      <c r="FF293" s="60"/>
      <c r="FG293" s="60"/>
      <c r="FH293" s="60"/>
      <c r="FI293" s="60"/>
      <c r="FJ293" s="60"/>
      <c r="FK293" s="60"/>
      <c r="FL293" s="60"/>
      <c r="FM293" s="60"/>
      <c r="FN293" s="60"/>
      <c r="FO293" s="60"/>
      <c r="FP293" s="60"/>
      <c r="FQ293" s="60"/>
      <c r="FR293" s="60"/>
      <c r="FS293" s="60"/>
      <c r="FT293" s="60"/>
      <c r="FU293" s="60"/>
      <c r="FV293" s="60"/>
      <c r="FW293" s="60"/>
      <c r="FX293" s="60"/>
      <c r="FY293" s="60"/>
      <c r="FZ293" s="60"/>
      <c r="GA293" s="60"/>
      <c r="GB293" s="60"/>
      <c r="GC293" s="60"/>
      <c r="GD293" s="60"/>
      <c r="GE293" s="60"/>
      <c r="GF293" s="60"/>
      <c r="GG293" s="60"/>
      <c r="GH293" s="60"/>
      <c r="GI293" s="60"/>
      <c r="GJ293" s="60"/>
      <c r="GK293" s="60"/>
      <c r="GL293" s="60"/>
      <c r="GM293" s="60"/>
      <c r="GN293" s="60"/>
      <c r="GO293" s="60"/>
      <c r="GP293" s="60"/>
      <c r="GQ293" s="60"/>
      <c r="GR293" s="60"/>
      <c r="GS293" s="60"/>
      <c r="GT293" s="60"/>
      <c r="GU293" s="60"/>
      <c r="GV293" s="60"/>
      <c r="GW293" s="60"/>
      <c r="GX293" s="60"/>
      <c r="GY293" s="60"/>
      <c r="GZ293" s="60"/>
      <c r="HA293" s="60"/>
      <c r="HB293" s="60"/>
      <c r="HC293" s="60"/>
      <c r="HD293" s="60"/>
      <c r="HE293" s="60"/>
      <c r="HF293" s="60"/>
      <c r="HG293" s="60"/>
      <c r="HH293" s="60"/>
      <c r="HI293" s="60"/>
      <c r="HJ293" s="60"/>
      <c r="HK293" s="60"/>
      <c r="HL293" s="60"/>
      <c r="HM293" s="60"/>
      <c r="HN293" s="60"/>
      <c r="HO293" s="60"/>
      <c r="HP293" s="60"/>
      <c r="HQ293" s="60"/>
      <c r="HR293" s="60"/>
      <c r="HS293" s="60"/>
      <c r="HT293" s="60"/>
      <c r="HU293" s="60"/>
      <c r="HV293" s="60"/>
      <c r="HW293" s="60"/>
      <c r="HX293" s="60"/>
      <c r="HY293" s="60"/>
      <c r="HZ293" s="60"/>
      <c r="IA293" s="60"/>
      <c r="IB293" s="60"/>
      <c r="IC293" s="60"/>
      <c r="ID293" s="60"/>
      <c r="IE293" s="60"/>
      <c r="IF293" s="60"/>
      <c r="IG293" s="60"/>
      <c r="IH293" s="60"/>
      <c r="II293" s="60"/>
      <c r="IJ293" s="60"/>
      <c r="IK293" s="60"/>
    </row>
    <row r="294" spans="1:245" s="314" customFormat="1" hidden="1">
      <c r="A294" s="315"/>
      <c r="B294" s="315"/>
      <c r="C294" s="316" t="s">
        <v>200</v>
      </c>
      <c r="D294" s="317"/>
      <c r="E294" s="317"/>
      <c r="F294" s="318"/>
      <c r="G294" s="318"/>
      <c r="H294" s="318"/>
      <c r="I294" s="319"/>
      <c r="J294" s="319"/>
      <c r="K294" s="319"/>
      <c r="L294" s="319"/>
      <c r="M294" s="319"/>
      <c r="N294" s="319"/>
      <c r="O294" s="319"/>
      <c r="P294" s="321"/>
      <c r="Q294" s="321">
        <f t="shared" si="151"/>
        <v>0</v>
      </c>
      <c r="R294" s="321">
        <f t="shared" si="182"/>
        <v>0</v>
      </c>
      <c r="S294" s="319"/>
      <c r="T294" s="319"/>
      <c r="U294" s="322"/>
      <c r="V294" s="323"/>
      <c r="W294" s="319"/>
      <c r="X294" s="321"/>
      <c r="Y294" s="319"/>
      <c r="Z294" s="320"/>
      <c r="AA294" s="319"/>
      <c r="AB294" s="324"/>
      <c r="AC294" s="319"/>
      <c r="AD294" s="319"/>
      <c r="AE294" s="317"/>
      <c r="AF294" s="325"/>
      <c r="AG294" s="325"/>
      <c r="AH294" s="325"/>
      <c r="AI294" s="325"/>
      <c r="AJ294" s="326"/>
      <c r="AK294" s="327"/>
      <c r="AL294" s="335"/>
      <c r="AM294" s="328"/>
      <c r="AN294" s="328"/>
      <c r="AO294" s="328"/>
      <c r="AP294" s="329" t="s">
        <v>1331</v>
      </c>
      <c r="AQ294" s="328"/>
      <c r="AR294" s="328"/>
      <c r="AS294" s="328"/>
      <c r="AT294" s="330"/>
      <c r="AU294" s="328"/>
      <c r="AV294" s="330"/>
      <c r="AW294" s="328"/>
      <c r="AX294" s="328"/>
      <c r="AY294" s="328"/>
      <c r="AZ294" s="330"/>
      <c r="BA294" s="328"/>
      <c r="BB294" s="330"/>
      <c r="BC294" s="328"/>
      <c r="BD294" s="328"/>
      <c r="BE294" s="328"/>
      <c r="BF294" s="331"/>
      <c r="BG294" s="332"/>
      <c r="BH294" s="332"/>
      <c r="BI294" s="333"/>
      <c r="BJ294" s="309"/>
      <c r="BK294" s="310"/>
      <c r="BL294" s="310"/>
      <c r="BM294" s="310"/>
      <c r="BN294" s="311" t="s">
        <v>408</v>
      </c>
      <c r="BO294" s="311" t="s">
        <v>408</v>
      </c>
      <c r="BP294" s="311" t="s">
        <v>408</v>
      </c>
      <c r="BQ294" s="313"/>
      <c r="BR294" s="313"/>
      <c r="BS294" s="313"/>
    </row>
    <row r="295" spans="1:245" s="63" customFormat="1" ht="33.75">
      <c r="A295" s="204">
        <v>231</v>
      </c>
      <c r="B295" s="204">
        <f>B289+1</f>
        <v>232</v>
      </c>
      <c r="C295" s="107" t="s">
        <v>510</v>
      </c>
      <c r="D295" s="108" t="s">
        <v>95</v>
      </c>
      <c r="E295" s="108" t="s">
        <v>1301</v>
      </c>
      <c r="F295" s="2">
        <v>1287724000</v>
      </c>
      <c r="G295" s="2">
        <v>460000000</v>
      </c>
      <c r="H295" s="2">
        <f t="shared" ref="H295:H311" si="184">F295+G295</f>
        <v>1747724000</v>
      </c>
      <c r="I295" s="3">
        <f t="shared" ref="I295:I311" si="185">ROUND(H295/1000000,1)</f>
        <v>1747.7</v>
      </c>
      <c r="J295" s="3">
        <v>279032000</v>
      </c>
      <c r="K295" s="3"/>
      <c r="L295" s="3"/>
      <c r="M295" s="3"/>
      <c r="N295" s="3">
        <v>-460000000</v>
      </c>
      <c r="O295" s="119">
        <f t="shared" si="183"/>
        <v>1566756000</v>
      </c>
      <c r="P295" s="3"/>
      <c r="Q295" s="142">
        <f t="shared" si="151"/>
        <v>1566756000</v>
      </c>
      <c r="R295" s="142">
        <f t="shared" si="182"/>
        <v>1566.8</v>
      </c>
      <c r="S295" s="77">
        <f t="shared" si="182"/>
        <v>0</v>
      </c>
      <c r="T295" s="109"/>
      <c r="U295" s="109"/>
      <c r="V295" s="109"/>
      <c r="W295" s="3">
        <v>1133025000</v>
      </c>
      <c r="X295" s="3"/>
      <c r="Y295" s="77">
        <f t="shared" ref="Y295:Y311" si="186">X295-W295</f>
        <v>-1133025000</v>
      </c>
      <c r="Z295" s="3">
        <f t="shared" ref="Z295:AA311" si="187">ROUND(W295/1000000,1)</f>
        <v>1133</v>
      </c>
      <c r="AA295" s="77">
        <f t="shared" si="187"/>
        <v>0</v>
      </c>
      <c r="AB295" s="119">
        <f t="shared" si="167"/>
        <v>-1133</v>
      </c>
      <c r="AC295" s="76"/>
      <c r="AD295" s="3">
        <f t="shared" ref="AD295:AD311" si="188">ROUND(AC295/1000000,1)</f>
        <v>0</v>
      </c>
      <c r="AE295" s="109"/>
      <c r="AF295" s="109"/>
      <c r="AG295" s="107"/>
      <c r="AH295" s="107" t="s">
        <v>203</v>
      </c>
      <c r="AI295" s="107" t="s">
        <v>642</v>
      </c>
      <c r="AJ295" s="1" t="s">
        <v>36</v>
      </c>
      <c r="AK295" s="113" t="s">
        <v>1359</v>
      </c>
      <c r="AL295" s="106">
        <v>231</v>
      </c>
      <c r="AM295" s="132" t="s">
        <v>590</v>
      </c>
      <c r="AN295" s="129"/>
      <c r="AO295" s="130" t="s">
        <v>595</v>
      </c>
      <c r="AP295" s="180">
        <v>231</v>
      </c>
      <c r="AQ295" s="130" t="s">
        <v>589</v>
      </c>
      <c r="AR295" s="181"/>
      <c r="AS295" s="128" t="s">
        <v>590</v>
      </c>
      <c r="AT295" s="175"/>
      <c r="AU295" s="130" t="s">
        <v>595</v>
      </c>
      <c r="AV295" s="180"/>
      <c r="AW295" s="130" t="s">
        <v>589</v>
      </c>
      <c r="AX295" s="181"/>
      <c r="AY295" s="128" t="s">
        <v>590</v>
      </c>
      <c r="AZ295" s="175"/>
      <c r="BA295" s="130" t="s">
        <v>595</v>
      </c>
      <c r="BB295" s="180"/>
      <c r="BC295" s="130" t="s">
        <v>595</v>
      </c>
      <c r="BD295" s="181"/>
      <c r="BE295" s="131"/>
      <c r="BF295" s="1" t="s">
        <v>84</v>
      </c>
      <c r="BG295" s="4"/>
      <c r="BH295" s="4"/>
      <c r="BI295" s="114"/>
      <c r="BJ295" s="31"/>
      <c r="BK295" s="31" t="s">
        <v>1495</v>
      </c>
      <c r="BL295" s="31"/>
      <c r="BM295" s="31" t="s">
        <v>1161</v>
      </c>
      <c r="BN295" s="115" t="s">
        <v>408</v>
      </c>
      <c r="BO295" s="115" t="s">
        <v>408</v>
      </c>
      <c r="BP295" s="115" t="s">
        <v>408</v>
      </c>
    </row>
    <row r="296" spans="1:245" s="63" customFormat="1" ht="45">
      <c r="A296" s="204">
        <v>232</v>
      </c>
      <c r="B296" s="204">
        <f t="shared" ref="B296:B305" si="189">B295+1</f>
        <v>233</v>
      </c>
      <c r="C296" s="107" t="s">
        <v>337</v>
      </c>
      <c r="D296" s="108" t="s">
        <v>75</v>
      </c>
      <c r="E296" s="108" t="s">
        <v>66</v>
      </c>
      <c r="F296" s="2">
        <v>5625585000</v>
      </c>
      <c r="G296" s="2">
        <v>0</v>
      </c>
      <c r="H296" s="2">
        <f t="shared" si="184"/>
        <v>5625585000</v>
      </c>
      <c r="I296" s="3">
        <f t="shared" si="185"/>
        <v>5625.6</v>
      </c>
      <c r="J296" s="3"/>
      <c r="K296" s="3"/>
      <c r="L296" s="3"/>
      <c r="M296" s="3"/>
      <c r="N296" s="3"/>
      <c r="O296" s="119">
        <f t="shared" si="183"/>
        <v>5625585000</v>
      </c>
      <c r="P296" s="3"/>
      <c r="Q296" s="142">
        <f t="shared" si="151"/>
        <v>5625585000</v>
      </c>
      <c r="R296" s="142">
        <f t="shared" ref="R296:S313" si="190">ROUND(O296/1000000,1)</f>
        <v>5625.6</v>
      </c>
      <c r="S296" s="77">
        <f t="shared" si="190"/>
        <v>0</v>
      </c>
      <c r="T296" s="109"/>
      <c r="U296" s="109"/>
      <c r="V296" s="109"/>
      <c r="W296" s="3">
        <v>5451209000</v>
      </c>
      <c r="X296" s="3"/>
      <c r="Y296" s="77">
        <f t="shared" si="186"/>
        <v>-5451209000</v>
      </c>
      <c r="Z296" s="3">
        <f t="shared" si="187"/>
        <v>5451.2</v>
      </c>
      <c r="AA296" s="77">
        <f t="shared" si="187"/>
        <v>0</v>
      </c>
      <c r="AB296" s="119">
        <f t="shared" si="167"/>
        <v>-5451.2</v>
      </c>
      <c r="AC296" s="76"/>
      <c r="AD296" s="3">
        <f t="shared" si="188"/>
        <v>0</v>
      </c>
      <c r="AE296" s="109"/>
      <c r="AF296" s="109"/>
      <c r="AG296" s="107"/>
      <c r="AH296" s="107" t="s">
        <v>203</v>
      </c>
      <c r="AI296" s="107" t="s">
        <v>643</v>
      </c>
      <c r="AJ296" s="1" t="s">
        <v>36</v>
      </c>
      <c r="AK296" s="113" t="s">
        <v>1359</v>
      </c>
      <c r="AL296" s="106">
        <v>232</v>
      </c>
      <c r="AM296" s="132" t="s">
        <v>590</v>
      </c>
      <c r="AN296" s="129"/>
      <c r="AO296" s="130" t="s">
        <v>595</v>
      </c>
      <c r="AP296" s="180">
        <v>232</v>
      </c>
      <c r="AQ296" s="130" t="s">
        <v>589</v>
      </c>
      <c r="AR296" s="181"/>
      <c r="AS296" s="128" t="s">
        <v>590</v>
      </c>
      <c r="AT296" s="175"/>
      <c r="AU296" s="130" t="s">
        <v>595</v>
      </c>
      <c r="AV296" s="180"/>
      <c r="AW296" s="130" t="s">
        <v>589</v>
      </c>
      <c r="AX296" s="181"/>
      <c r="AY296" s="128" t="s">
        <v>590</v>
      </c>
      <c r="AZ296" s="175"/>
      <c r="BA296" s="130" t="s">
        <v>595</v>
      </c>
      <c r="BB296" s="180"/>
      <c r="BC296" s="130" t="s">
        <v>595</v>
      </c>
      <c r="BD296" s="181"/>
      <c r="BE296" s="131"/>
      <c r="BF296" s="1" t="s">
        <v>84</v>
      </c>
      <c r="BG296" s="4"/>
      <c r="BH296" s="4" t="s">
        <v>18</v>
      </c>
      <c r="BI296" s="114"/>
      <c r="BJ296" s="31"/>
      <c r="BK296" s="31" t="s">
        <v>1496</v>
      </c>
      <c r="BL296" s="31"/>
      <c r="BM296" s="31" t="s">
        <v>1162</v>
      </c>
      <c r="BN296" s="115" t="s">
        <v>408</v>
      </c>
      <c r="BO296" s="115" t="s">
        <v>408</v>
      </c>
      <c r="BP296" s="115" t="s">
        <v>408</v>
      </c>
    </row>
    <row r="297" spans="1:245" s="63" customFormat="1" ht="45">
      <c r="A297" s="204">
        <v>233</v>
      </c>
      <c r="B297" s="204">
        <f t="shared" si="189"/>
        <v>234</v>
      </c>
      <c r="C297" s="107" t="s">
        <v>1173</v>
      </c>
      <c r="D297" s="108" t="s">
        <v>425</v>
      </c>
      <c r="E297" s="108" t="s">
        <v>66</v>
      </c>
      <c r="F297" s="2">
        <v>2630990000</v>
      </c>
      <c r="G297" s="2">
        <v>581251000</v>
      </c>
      <c r="H297" s="2">
        <f t="shared" si="184"/>
        <v>3212241000</v>
      </c>
      <c r="I297" s="3">
        <f t="shared" si="185"/>
        <v>3212.2</v>
      </c>
      <c r="J297" s="3">
        <v>1600000000</v>
      </c>
      <c r="K297" s="3"/>
      <c r="L297" s="3"/>
      <c r="M297" s="3"/>
      <c r="N297" s="3"/>
      <c r="O297" s="119">
        <f t="shared" si="183"/>
        <v>4812241000</v>
      </c>
      <c r="P297" s="3"/>
      <c r="Q297" s="142">
        <f t="shared" si="151"/>
        <v>4812241000</v>
      </c>
      <c r="R297" s="142">
        <f t="shared" si="190"/>
        <v>4812.2</v>
      </c>
      <c r="S297" s="77">
        <f t="shared" si="190"/>
        <v>0</v>
      </c>
      <c r="T297" s="109"/>
      <c r="U297" s="109"/>
      <c r="V297" s="109"/>
      <c r="W297" s="76">
        <f>6959997000+305000</f>
        <v>6960302000</v>
      </c>
      <c r="X297" s="3"/>
      <c r="Y297" s="77">
        <f t="shared" si="186"/>
        <v>-6960302000</v>
      </c>
      <c r="Z297" s="3">
        <f t="shared" si="187"/>
        <v>6960.3</v>
      </c>
      <c r="AA297" s="77">
        <f t="shared" si="187"/>
        <v>0</v>
      </c>
      <c r="AB297" s="119">
        <f t="shared" si="167"/>
        <v>-6960.3</v>
      </c>
      <c r="AC297" s="76"/>
      <c r="AD297" s="3">
        <f t="shared" si="188"/>
        <v>0</v>
      </c>
      <c r="AE297" s="109"/>
      <c r="AF297" s="109"/>
      <c r="AG297" s="107"/>
      <c r="AH297" s="107" t="s">
        <v>203</v>
      </c>
      <c r="AI297" s="107" t="s">
        <v>644</v>
      </c>
      <c r="AJ297" s="1" t="s">
        <v>36</v>
      </c>
      <c r="AK297" s="113" t="s">
        <v>1359</v>
      </c>
      <c r="AL297" s="106">
        <v>233</v>
      </c>
      <c r="AM297" s="132" t="s">
        <v>590</v>
      </c>
      <c r="AN297" s="129"/>
      <c r="AO297" s="130" t="s">
        <v>595</v>
      </c>
      <c r="AP297" s="180">
        <v>233</v>
      </c>
      <c r="AQ297" s="130" t="s">
        <v>589</v>
      </c>
      <c r="AR297" s="181"/>
      <c r="AS297" s="128" t="s">
        <v>590</v>
      </c>
      <c r="AT297" s="175"/>
      <c r="AU297" s="130" t="s">
        <v>595</v>
      </c>
      <c r="AV297" s="180"/>
      <c r="AW297" s="130" t="s">
        <v>589</v>
      </c>
      <c r="AX297" s="181"/>
      <c r="AY297" s="128" t="s">
        <v>590</v>
      </c>
      <c r="AZ297" s="175"/>
      <c r="BA297" s="130" t="s">
        <v>595</v>
      </c>
      <c r="BB297" s="180"/>
      <c r="BC297" s="130" t="s">
        <v>595</v>
      </c>
      <c r="BD297" s="181"/>
      <c r="BE297" s="131"/>
      <c r="BF297" s="1" t="s">
        <v>83</v>
      </c>
      <c r="BG297" s="4"/>
      <c r="BH297" s="4" t="s">
        <v>18</v>
      </c>
      <c r="BI297" s="114"/>
      <c r="BJ297" s="31"/>
      <c r="BK297" s="31" t="s">
        <v>1497</v>
      </c>
      <c r="BL297" s="31"/>
      <c r="BM297" s="31" t="s">
        <v>1163</v>
      </c>
      <c r="BN297" s="115" t="s">
        <v>408</v>
      </c>
      <c r="BO297" s="115" t="s">
        <v>408</v>
      </c>
      <c r="BP297" s="115" t="s">
        <v>408</v>
      </c>
    </row>
    <row r="298" spans="1:245" s="63" customFormat="1" ht="45">
      <c r="A298" s="204">
        <v>239</v>
      </c>
      <c r="B298" s="204">
        <f t="shared" si="189"/>
        <v>235</v>
      </c>
      <c r="C298" s="107" t="s">
        <v>1054</v>
      </c>
      <c r="D298" s="108" t="s">
        <v>496</v>
      </c>
      <c r="E298" s="108" t="s">
        <v>1301</v>
      </c>
      <c r="F298" s="2">
        <v>456593000</v>
      </c>
      <c r="G298" s="2">
        <v>0</v>
      </c>
      <c r="H298" s="2">
        <f>F298+G298</f>
        <v>456593000</v>
      </c>
      <c r="I298" s="3">
        <f>ROUND(H298/1000000,1)</f>
        <v>456.6</v>
      </c>
      <c r="J298" s="3">
        <v>0</v>
      </c>
      <c r="K298" s="3"/>
      <c r="L298" s="3"/>
      <c r="M298" s="3"/>
      <c r="N298" s="3"/>
      <c r="O298" s="119">
        <f t="shared" si="183"/>
        <v>456593000</v>
      </c>
      <c r="P298" s="3"/>
      <c r="Q298" s="142">
        <f>O298-P298</f>
        <v>456593000</v>
      </c>
      <c r="R298" s="142">
        <f>ROUND(O298/1000000,1)</f>
        <v>456.6</v>
      </c>
      <c r="S298" s="77">
        <f>ROUND(P298/1000000,1)</f>
        <v>0</v>
      </c>
      <c r="T298" s="109"/>
      <c r="U298" s="109"/>
      <c r="V298" s="109"/>
      <c r="W298" s="3">
        <f>456078000+444000</f>
        <v>456522000</v>
      </c>
      <c r="X298" s="3"/>
      <c r="Y298" s="77">
        <f>X298-W298</f>
        <v>-456522000</v>
      </c>
      <c r="Z298" s="3">
        <f>ROUND(W298/1000000,1)</f>
        <v>456.5</v>
      </c>
      <c r="AA298" s="77">
        <f>ROUND(X298/1000000,1)</f>
        <v>0</v>
      </c>
      <c r="AB298" s="119">
        <f>AA298-Z298</f>
        <v>-456.5</v>
      </c>
      <c r="AC298" s="76"/>
      <c r="AD298" s="3">
        <f>ROUND(AC298/1000000,1)</f>
        <v>0</v>
      </c>
      <c r="AE298" s="109"/>
      <c r="AF298" s="109"/>
      <c r="AG298" s="107"/>
      <c r="AH298" s="107" t="s">
        <v>203</v>
      </c>
      <c r="AI298" s="107" t="s">
        <v>644</v>
      </c>
      <c r="AJ298" s="1" t="s">
        <v>150</v>
      </c>
      <c r="AK298" s="113" t="s">
        <v>1194</v>
      </c>
      <c r="AL298" s="106">
        <v>239</v>
      </c>
      <c r="AM298" s="132" t="s">
        <v>590</v>
      </c>
      <c r="AN298" s="129"/>
      <c r="AO298" s="130" t="s">
        <v>595</v>
      </c>
      <c r="AP298" s="180">
        <v>239</v>
      </c>
      <c r="AQ298" s="130" t="s">
        <v>589</v>
      </c>
      <c r="AR298" s="181"/>
      <c r="AS298" s="128" t="s">
        <v>590</v>
      </c>
      <c r="AT298" s="175"/>
      <c r="AU298" s="130" t="s">
        <v>595</v>
      </c>
      <c r="AV298" s="180"/>
      <c r="AW298" s="130" t="s">
        <v>589</v>
      </c>
      <c r="AX298" s="181"/>
      <c r="AY298" s="128" t="s">
        <v>590</v>
      </c>
      <c r="AZ298" s="175"/>
      <c r="BA298" s="130" t="s">
        <v>595</v>
      </c>
      <c r="BB298" s="180"/>
      <c r="BC298" s="130" t="s">
        <v>595</v>
      </c>
      <c r="BD298" s="181"/>
      <c r="BE298" s="131"/>
      <c r="BF298" s="1" t="s">
        <v>839</v>
      </c>
      <c r="BG298" s="4"/>
      <c r="BH298" s="4" t="s">
        <v>18</v>
      </c>
      <c r="BI298" s="114"/>
      <c r="BJ298" s="31"/>
      <c r="BK298" s="31" t="s">
        <v>1498</v>
      </c>
      <c r="BL298" s="31"/>
      <c r="BM298" s="31" t="s">
        <v>1164</v>
      </c>
      <c r="BN298" s="115" t="s">
        <v>339</v>
      </c>
      <c r="BO298" s="115" t="s">
        <v>498</v>
      </c>
      <c r="BP298" s="115" t="s">
        <v>498</v>
      </c>
    </row>
    <row r="299" spans="1:245" s="63" customFormat="1" ht="27" hidden="1">
      <c r="A299" s="204">
        <v>234</v>
      </c>
      <c r="B299" s="204">
        <f t="shared" si="189"/>
        <v>236</v>
      </c>
      <c r="C299" s="107" t="s">
        <v>338</v>
      </c>
      <c r="D299" s="108" t="s">
        <v>94</v>
      </c>
      <c r="E299" s="108" t="s">
        <v>66</v>
      </c>
      <c r="F299" s="2">
        <v>35874000</v>
      </c>
      <c r="G299" s="2">
        <v>0</v>
      </c>
      <c r="H299" s="2">
        <f t="shared" si="184"/>
        <v>35874000</v>
      </c>
      <c r="I299" s="3">
        <f t="shared" si="185"/>
        <v>35.9</v>
      </c>
      <c r="J299" s="3"/>
      <c r="K299" s="3"/>
      <c r="L299" s="3"/>
      <c r="M299" s="3"/>
      <c r="N299" s="3"/>
      <c r="O299" s="119">
        <f t="shared" si="183"/>
        <v>35874000</v>
      </c>
      <c r="P299" s="3"/>
      <c r="Q299" s="142">
        <f t="shared" si="151"/>
        <v>35874000</v>
      </c>
      <c r="R299" s="142">
        <f t="shared" si="190"/>
        <v>35.9</v>
      </c>
      <c r="S299" s="77">
        <f t="shared" si="190"/>
        <v>0</v>
      </c>
      <c r="T299" s="109"/>
      <c r="U299" s="109"/>
      <c r="V299" s="109"/>
      <c r="W299" s="3">
        <v>56573000</v>
      </c>
      <c r="X299" s="3"/>
      <c r="Y299" s="77">
        <f t="shared" si="186"/>
        <v>-56573000</v>
      </c>
      <c r="Z299" s="3">
        <f t="shared" si="187"/>
        <v>56.6</v>
      </c>
      <c r="AA299" s="77">
        <f t="shared" si="187"/>
        <v>0</v>
      </c>
      <c r="AB299" s="119">
        <f t="shared" si="167"/>
        <v>-56.6</v>
      </c>
      <c r="AC299" s="76"/>
      <c r="AD299" s="3">
        <f t="shared" si="188"/>
        <v>0</v>
      </c>
      <c r="AE299" s="109"/>
      <c r="AF299" s="109"/>
      <c r="AG299" s="107"/>
      <c r="AH299" s="107" t="s">
        <v>203</v>
      </c>
      <c r="AI299" s="107" t="s">
        <v>642</v>
      </c>
      <c r="AJ299" s="1" t="s">
        <v>36</v>
      </c>
      <c r="AK299" s="113" t="s">
        <v>1359</v>
      </c>
      <c r="AL299" s="106">
        <v>234</v>
      </c>
      <c r="AM299" s="132" t="s">
        <v>590</v>
      </c>
      <c r="AN299" s="129"/>
      <c r="AO299" s="130" t="s">
        <v>595</v>
      </c>
      <c r="AP299" s="180">
        <v>234</v>
      </c>
      <c r="AQ299" s="130" t="s">
        <v>589</v>
      </c>
      <c r="AR299" s="181"/>
      <c r="AS299" s="128" t="s">
        <v>590</v>
      </c>
      <c r="AT299" s="175"/>
      <c r="AU299" s="130" t="s">
        <v>595</v>
      </c>
      <c r="AV299" s="180"/>
      <c r="AW299" s="130" t="s">
        <v>589</v>
      </c>
      <c r="AX299" s="181"/>
      <c r="AY299" s="128" t="s">
        <v>590</v>
      </c>
      <c r="AZ299" s="175"/>
      <c r="BA299" s="130" t="s">
        <v>595</v>
      </c>
      <c r="BB299" s="180"/>
      <c r="BC299" s="130" t="s">
        <v>595</v>
      </c>
      <c r="BD299" s="181"/>
      <c r="BE299" s="131"/>
      <c r="BF299" s="1" t="s">
        <v>84</v>
      </c>
      <c r="BG299" s="4"/>
      <c r="BH299" s="4"/>
      <c r="BI299" s="114"/>
      <c r="BJ299" s="71"/>
      <c r="BK299" s="31" t="s">
        <v>1499</v>
      </c>
      <c r="BL299" s="31"/>
      <c r="BM299" s="31" t="s">
        <v>513</v>
      </c>
      <c r="BN299" s="115" t="s">
        <v>408</v>
      </c>
      <c r="BO299" s="115" t="s">
        <v>408</v>
      </c>
      <c r="BP299" s="115" t="s">
        <v>408</v>
      </c>
    </row>
    <row r="300" spans="1:245" s="63" customFormat="1" ht="27" hidden="1">
      <c r="A300" s="204">
        <v>235</v>
      </c>
      <c r="B300" s="204">
        <f t="shared" si="189"/>
        <v>237</v>
      </c>
      <c r="C300" s="107" t="s">
        <v>743</v>
      </c>
      <c r="D300" s="108" t="s">
        <v>72</v>
      </c>
      <c r="E300" s="108" t="s">
        <v>66</v>
      </c>
      <c r="F300" s="2">
        <v>36302000</v>
      </c>
      <c r="G300" s="2">
        <v>0</v>
      </c>
      <c r="H300" s="2">
        <f t="shared" si="184"/>
        <v>36302000</v>
      </c>
      <c r="I300" s="3">
        <f t="shared" si="185"/>
        <v>36.299999999999997</v>
      </c>
      <c r="J300" s="3"/>
      <c r="K300" s="3"/>
      <c r="L300" s="3"/>
      <c r="M300" s="3"/>
      <c r="N300" s="3"/>
      <c r="O300" s="119">
        <f t="shared" si="183"/>
        <v>36302000</v>
      </c>
      <c r="P300" s="3"/>
      <c r="Q300" s="142">
        <f t="shared" ref="Q300:Q363" si="191">O300-P300</f>
        <v>36302000</v>
      </c>
      <c r="R300" s="142">
        <f t="shared" si="190"/>
        <v>36.299999999999997</v>
      </c>
      <c r="S300" s="77">
        <f t="shared" si="190"/>
        <v>0</v>
      </c>
      <c r="T300" s="109"/>
      <c r="U300" s="109"/>
      <c r="V300" s="109"/>
      <c r="W300" s="3">
        <v>26302000</v>
      </c>
      <c r="X300" s="3"/>
      <c r="Y300" s="77">
        <f t="shared" si="186"/>
        <v>-26302000</v>
      </c>
      <c r="Z300" s="3">
        <f t="shared" si="187"/>
        <v>26.3</v>
      </c>
      <c r="AA300" s="77">
        <f t="shared" si="187"/>
        <v>0</v>
      </c>
      <c r="AB300" s="119">
        <f t="shared" si="167"/>
        <v>-26.3</v>
      </c>
      <c r="AC300" s="76"/>
      <c r="AD300" s="3">
        <f t="shared" si="188"/>
        <v>0</v>
      </c>
      <c r="AE300" s="109"/>
      <c r="AF300" s="109"/>
      <c r="AG300" s="107"/>
      <c r="AH300" s="107" t="s">
        <v>203</v>
      </c>
      <c r="AI300" s="107" t="s">
        <v>642</v>
      </c>
      <c r="AJ300" s="1" t="s">
        <v>36</v>
      </c>
      <c r="AK300" s="113" t="s">
        <v>1359</v>
      </c>
      <c r="AL300" s="106">
        <v>235</v>
      </c>
      <c r="AM300" s="132" t="s">
        <v>590</v>
      </c>
      <c r="AN300" s="129"/>
      <c r="AO300" s="130" t="s">
        <v>595</v>
      </c>
      <c r="AP300" s="180">
        <v>235</v>
      </c>
      <c r="AQ300" s="130" t="s">
        <v>589</v>
      </c>
      <c r="AR300" s="181"/>
      <c r="AS300" s="128" t="s">
        <v>590</v>
      </c>
      <c r="AT300" s="175"/>
      <c r="AU300" s="130" t="s">
        <v>595</v>
      </c>
      <c r="AV300" s="180"/>
      <c r="AW300" s="130" t="s">
        <v>589</v>
      </c>
      <c r="AX300" s="181"/>
      <c r="AY300" s="128" t="s">
        <v>590</v>
      </c>
      <c r="AZ300" s="175"/>
      <c r="BA300" s="130" t="s">
        <v>595</v>
      </c>
      <c r="BB300" s="180"/>
      <c r="BC300" s="130" t="s">
        <v>595</v>
      </c>
      <c r="BD300" s="181"/>
      <c r="BE300" s="131"/>
      <c r="BF300" s="1" t="s">
        <v>84</v>
      </c>
      <c r="BG300" s="4"/>
      <c r="BH300" s="4"/>
      <c r="BI300" s="114"/>
      <c r="BJ300" s="71"/>
      <c r="BK300" s="31"/>
      <c r="BL300" s="31"/>
      <c r="BM300" s="31"/>
      <c r="BN300" s="115" t="s">
        <v>408</v>
      </c>
      <c r="BO300" s="115" t="s">
        <v>408</v>
      </c>
      <c r="BP300" s="115" t="s">
        <v>408</v>
      </c>
    </row>
    <row r="301" spans="1:245" s="63" customFormat="1" ht="27">
      <c r="A301" s="204">
        <v>238</v>
      </c>
      <c r="B301" s="204">
        <f t="shared" si="189"/>
        <v>238</v>
      </c>
      <c r="C301" s="107" t="s">
        <v>308</v>
      </c>
      <c r="D301" s="108" t="s">
        <v>301</v>
      </c>
      <c r="E301" s="108" t="s">
        <v>1300</v>
      </c>
      <c r="F301" s="2">
        <v>1550155000</v>
      </c>
      <c r="G301" s="2">
        <v>0</v>
      </c>
      <c r="H301" s="2">
        <f>F301+G301</f>
        <v>1550155000</v>
      </c>
      <c r="I301" s="3">
        <f>ROUND(H301/1000000,1)</f>
        <v>1550.2</v>
      </c>
      <c r="J301" s="3"/>
      <c r="K301" s="3"/>
      <c r="L301" s="3"/>
      <c r="M301" s="3"/>
      <c r="N301" s="3"/>
      <c r="O301" s="119">
        <f t="shared" si="183"/>
        <v>1550155000</v>
      </c>
      <c r="P301" s="3"/>
      <c r="Q301" s="142">
        <f>O301-P301</f>
        <v>1550155000</v>
      </c>
      <c r="R301" s="142">
        <f>ROUND(O301/1000000,1)</f>
        <v>1550.2</v>
      </c>
      <c r="S301" s="77">
        <f>ROUND(P301/1000000,1)</f>
        <v>0</v>
      </c>
      <c r="T301" s="109"/>
      <c r="U301" s="109"/>
      <c r="V301" s="109"/>
      <c r="W301" s="3">
        <v>1468344000</v>
      </c>
      <c r="X301" s="3"/>
      <c r="Y301" s="77">
        <f>X301-W301</f>
        <v>-1468344000</v>
      </c>
      <c r="Z301" s="3">
        <f>ROUND(W301/1000000,1)</f>
        <v>1468.3</v>
      </c>
      <c r="AA301" s="77">
        <f>ROUND(X301/1000000,1)</f>
        <v>0</v>
      </c>
      <c r="AB301" s="119">
        <f>AA301-Z301</f>
        <v>-1468.3</v>
      </c>
      <c r="AC301" s="76"/>
      <c r="AD301" s="3">
        <f>ROUND(AC301/1000000,1)</f>
        <v>0</v>
      </c>
      <c r="AE301" s="109"/>
      <c r="AF301" s="109"/>
      <c r="AG301" s="107"/>
      <c r="AH301" s="107" t="s">
        <v>203</v>
      </c>
      <c r="AI301" s="107" t="s">
        <v>642</v>
      </c>
      <c r="AJ301" s="1" t="s">
        <v>150</v>
      </c>
      <c r="AK301" s="113" t="s">
        <v>1359</v>
      </c>
      <c r="AL301" s="106">
        <v>238</v>
      </c>
      <c r="AM301" s="132" t="s">
        <v>590</v>
      </c>
      <c r="AN301" s="129"/>
      <c r="AO301" s="130" t="s">
        <v>595</v>
      </c>
      <c r="AP301" s="180">
        <v>238</v>
      </c>
      <c r="AQ301" s="130" t="s">
        <v>589</v>
      </c>
      <c r="AR301" s="181"/>
      <c r="AS301" s="128" t="s">
        <v>590</v>
      </c>
      <c r="AT301" s="175"/>
      <c r="AU301" s="130" t="s">
        <v>595</v>
      </c>
      <c r="AV301" s="180"/>
      <c r="AW301" s="130" t="s">
        <v>589</v>
      </c>
      <c r="AX301" s="181"/>
      <c r="AY301" s="128" t="s">
        <v>590</v>
      </c>
      <c r="AZ301" s="175"/>
      <c r="BA301" s="130" t="s">
        <v>595</v>
      </c>
      <c r="BB301" s="180"/>
      <c r="BC301" s="130" t="s">
        <v>595</v>
      </c>
      <c r="BD301" s="181"/>
      <c r="BE301" s="131"/>
      <c r="BF301" s="1" t="s">
        <v>676</v>
      </c>
      <c r="BG301" s="4"/>
      <c r="BH301" s="4"/>
      <c r="BI301" s="114"/>
      <c r="BJ301" s="71"/>
      <c r="BK301" s="31"/>
      <c r="BL301" s="31"/>
      <c r="BM301" s="31"/>
      <c r="BN301" s="115" t="s">
        <v>408</v>
      </c>
      <c r="BO301" s="115" t="s">
        <v>408</v>
      </c>
      <c r="BP301" s="115" t="s">
        <v>408</v>
      </c>
    </row>
    <row r="302" spans="1:245" s="63" customFormat="1" ht="33.75">
      <c r="A302" s="204">
        <v>236</v>
      </c>
      <c r="B302" s="204">
        <f t="shared" si="189"/>
        <v>239</v>
      </c>
      <c r="C302" s="107" t="s">
        <v>744</v>
      </c>
      <c r="D302" s="108" t="s">
        <v>94</v>
      </c>
      <c r="E302" s="108" t="s">
        <v>1308</v>
      </c>
      <c r="F302" s="2">
        <v>14169177000</v>
      </c>
      <c r="G302" s="2">
        <v>0</v>
      </c>
      <c r="H302" s="2">
        <f t="shared" si="184"/>
        <v>14169177000</v>
      </c>
      <c r="I302" s="3">
        <f t="shared" si="185"/>
        <v>14169.2</v>
      </c>
      <c r="J302" s="3"/>
      <c r="K302" s="3"/>
      <c r="L302" s="3"/>
      <c r="M302" s="3"/>
      <c r="N302" s="3"/>
      <c r="O302" s="119">
        <f t="shared" si="183"/>
        <v>14169177000</v>
      </c>
      <c r="P302" s="3"/>
      <c r="Q302" s="142">
        <f t="shared" si="191"/>
        <v>14169177000</v>
      </c>
      <c r="R302" s="142">
        <f t="shared" si="190"/>
        <v>14169.2</v>
      </c>
      <c r="S302" s="77">
        <f t="shared" si="190"/>
        <v>0</v>
      </c>
      <c r="T302" s="109"/>
      <c r="U302" s="109"/>
      <c r="V302" s="109"/>
      <c r="W302" s="3">
        <v>16022896000</v>
      </c>
      <c r="X302" s="3"/>
      <c r="Y302" s="77">
        <f t="shared" si="186"/>
        <v>-16022896000</v>
      </c>
      <c r="Z302" s="3">
        <f t="shared" si="187"/>
        <v>16022.9</v>
      </c>
      <c r="AA302" s="77">
        <f t="shared" si="187"/>
        <v>0</v>
      </c>
      <c r="AB302" s="119">
        <f t="shared" si="167"/>
        <v>-16022.9</v>
      </c>
      <c r="AC302" s="76"/>
      <c r="AD302" s="3">
        <f t="shared" si="188"/>
        <v>0</v>
      </c>
      <c r="AE302" s="109"/>
      <c r="AF302" s="109"/>
      <c r="AG302" s="107"/>
      <c r="AH302" s="107" t="s">
        <v>203</v>
      </c>
      <c r="AI302" s="107" t="s">
        <v>645</v>
      </c>
      <c r="AJ302" s="1" t="s">
        <v>36</v>
      </c>
      <c r="AK302" s="113" t="s">
        <v>1377</v>
      </c>
      <c r="AL302" s="106">
        <v>236</v>
      </c>
      <c r="AM302" s="132" t="s">
        <v>590</v>
      </c>
      <c r="AN302" s="129"/>
      <c r="AO302" s="130" t="s">
        <v>595</v>
      </c>
      <c r="AP302" s="180">
        <v>236</v>
      </c>
      <c r="AQ302" s="130" t="s">
        <v>589</v>
      </c>
      <c r="AR302" s="181"/>
      <c r="AS302" s="128" t="s">
        <v>590</v>
      </c>
      <c r="AT302" s="175"/>
      <c r="AU302" s="130" t="s">
        <v>595</v>
      </c>
      <c r="AV302" s="180"/>
      <c r="AW302" s="130" t="s">
        <v>589</v>
      </c>
      <c r="AX302" s="181"/>
      <c r="AY302" s="128" t="s">
        <v>590</v>
      </c>
      <c r="AZ302" s="175"/>
      <c r="BA302" s="130" t="s">
        <v>595</v>
      </c>
      <c r="BB302" s="180"/>
      <c r="BC302" s="130" t="s">
        <v>595</v>
      </c>
      <c r="BD302" s="181"/>
      <c r="BE302" s="131"/>
      <c r="BF302" s="1" t="s">
        <v>84</v>
      </c>
      <c r="BG302" s="4"/>
      <c r="BH302" s="4" t="s">
        <v>18</v>
      </c>
      <c r="BI302" s="114"/>
      <c r="BJ302" s="31"/>
      <c r="BK302" s="31"/>
      <c r="BL302" s="31"/>
      <c r="BM302" s="31"/>
      <c r="BN302" s="115" t="s">
        <v>408</v>
      </c>
      <c r="BO302" s="115" t="s">
        <v>408</v>
      </c>
      <c r="BP302" s="115" t="s">
        <v>408</v>
      </c>
    </row>
    <row r="303" spans="1:245" s="63" customFormat="1" ht="33.75">
      <c r="A303" s="204">
        <v>237</v>
      </c>
      <c r="B303" s="204">
        <f t="shared" si="189"/>
        <v>240</v>
      </c>
      <c r="C303" s="107" t="s">
        <v>201</v>
      </c>
      <c r="D303" s="108" t="s">
        <v>69</v>
      </c>
      <c r="E303" s="108" t="s">
        <v>302</v>
      </c>
      <c r="F303" s="2">
        <v>4353056000</v>
      </c>
      <c r="G303" s="2">
        <v>0</v>
      </c>
      <c r="H303" s="2">
        <f t="shared" si="184"/>
        <v>4353056000</v>
      </c>
      <c r="I303" s="3">
        <f t="shared" si="185"/>
        <v>4353.1000000000004</v>
      </c>
      <c r="J303" s="3"/>
      <c r="K303" s="3"/>
      <c r="L303" s="3"/>
      <c r="M303" s="3"/>
      <c r="N303" s="3"/>
      <c r="O303" s="119">
        <f t="shared" si="183"/>
        <v>4353056000</v>
      </c>
      <c r="P303" s="3"/>
      <c r="Q303" s="142">
        <f t="shared" si="191"/>
        <v>4353056000</v>
      </c>
      <c r="R303" s="142">
        <f t="shared" si="190"/>
        <v>4353.1000000000004</v>
      </c>
      <c r="S303" s="77">
        <f t="shared" si="190"/>
        <v>0</v>
      </c>
      <c r="T303" s="109"/>
      <c r="U303" s="109"/>
      <c r="V303" s="109"/>
      <c r="W303" s="3">
        <v>4692905000</v>
      </c>
      <c r="X303" s="3"/>
      <c r="Y303" s="77">
        <f t="shared" si="186"/>
        <v>-4692905000</v>
      </c>
      <c r="Z303" s="3">
        <f t="shared" si="187"/>
        <v>4692.8999999999996</v>
      </c>
      <c r="AA303" s="77">
        <f t="shared" si="187"/>
        <v>0</v>
      </c>
      <c r="AB303" s="119">
        <f t="shared" si="167"/>
        <v>-4692.8999999999996</v>
      </c>
      <c r="AC303" s="76"/>
      <c r="AD303" s="3">
        <f t="shared" si="188"/>
        <v>0</v>
      </c>
      <c r="AE303" s="109"/>
      <c r="AF303" s="109"/>
      <c r="AG303" s="107"/>
      <c r="AH303" s="107" t="s">
        <v>203</v>
      </c>
      <c r="AI303" s="107" t="s">
        <v>645</v>
      </c>
      <c r="AJ303" s="1" t="s">
        <v>36</v>
      </c>
      <c r="AK303" s="113" t="s">
        <v>1377</v>
      </c>
      <c r="AL303" s="106">
        <v>237</v>
      </c>
      <c r="AM303" s="132" t="s">
        <v>590</v>
      </c>
      <c r="AN303" s="129"/>
      <c r="AO303" s="130" t="s">
        <v>595</v>
      </c>
      <c r="AP303" s="180">
        <v>237</v>
      </c>
      <c r="AQ303" s="130" t="s">
        <v>589</v>
      </c>
      <c r="AR303" s="181"/>
      <c r="AS303" s="128" t="s">
        <v>590</v>
      </c>
      <c r="AT303" s="175"/>
      <c r="AU303" s="130" t="s">
        <v>595</v>
      </c>
      <c r="AV303" s="180"/>
      <c r="AW303" s="130" t="s">
        <v>589</v>
      </c>
      <c r="AX303" s="181"/>
      <c r="AY303" s="128" t="s">
        <v>590</v>
      </c>
      <c r="AZ303" s="175"/>
      <c r="BA303" s="130" t="s">
        <v>595</v>
      </c>
      <c r="BB303" s="180"/>
      <c r="BC303" s="130" t="s">
        <v>595</v>
      </c>
      <c r="BD303" s="181"/>
      <c r="BE303" s="131"/>
      <c r="BF303" s="1" t="s">
        <v>1326</v>
      </c>
      <c r="BG303" s="4"/>
      <c r="BH303" s="4" t="s">
        <v>18</v>
      </c>
      <c r="BI303" s="114"/>
      <c r="BJ303" s="31"/>
      <c r="BK303" s="31"/>
      <c r="BL303" s="31"/>
      <c r="BM303" s="31"/>
      <c r="BN303" s="115" t="s">
        <v>408</v>
      </c>
      <c r="BO303" s="115" t="s">
        <v>408</v>
      </c>
      <c r="BP303" s="115" t="s">
        <v>408</v>
      </c>
    </row>
    <row r="304" spans="1:245" s="63" customFormat="1" ht="33.75" hidden="1">
      <c r="A304" s="204">
        <v>240</v>
      </c>
      <c r="B304" s="204">
        <f t="shared" si="189"/>
        <v>241</v>
      </c>
      <c r="C304" s="107" t="s">
        <v>745</v>
      </c>
      <c r="D304" s="108" t="s">
        <v>496</v>
      </c>
      <c r="E304" s="108" t="s">
        <v>149</v>
      </c>
      <c r="F304" s="2">
        <v>30797000</v>
      </c>
      <c r="G304" s="2">
        <v>0</v>
      </c>
      <c r="H304" s="2">
        <f t="shared" si="184"/>
        <v>30797000</v>
      </c>
      <c r="I304" s="3">
        <f t="shared" si="185"/>
        <v>30.8</v>
      </c>
      <c r="J304" s="3"/>
      <c r="K304" s="3"/>
      <c r="L304" s="3"/>
      <c r="M304" s="3"/>
      <c r="N304" s="3"/>
      <c r="O304" s="119">
        <f t="shared" si="183"/>
        <v>30797000</v>
      </c>
      <c r="P304" s="3"/>
      <c r="Q304" s="142">
        <f t="shared" si="191"/>
        <v>30797000</v>
      </c>
      <c r="R304" s="142">
        <f t="shared" si="190"/>
        <v>30.8</v>
      </c>
      <c r="S304" s="77">
        <f t="shared" si="190"/>
        <v>0</v>
      </c>
      <c r="T304" s="109"/>
      <c r="U304" s="109"/>
      <c r="V304" s="109"/>
      <c r="W304" s="3">
        <v>29151000</v>
      </c>
      <c r="X304" s="3"/>
      <c r="Y304" s="77">
        <f t="shared" si="186"/>
        <v>-29151000</v>
      </c>
      <c r="Z304" s="3">
        <f t="shared" si="187"/>
        <v>29.2</v>
      </c>
      <c r="AA304" s="77">
        <f t="shared" si="187"/>
        <v>0</v>
      </c>
      <c r="AB304" s="119">
        <f t="shared" si="167"/>
        <v>-29.2</v>
      </c>
      <c r="AC304" s="76"/>
      <c r="AD304" s="3">
        <f t="shared" si="188"/>
        <v>0</v>
      </c>
      <c r="AE304" s="109"/>
      <c r="AF304" s="109"/>
      <c r="AG304" s="107"/>
      <c r="AH304" s="107" t="s">
        <v>203</v>
      </c>
      <c r="AI304" s="107" t="s">
        <v>645</v>
      </c>
      <c r="AJ304" s="1" t="s">
        <v>150</v>
      </c>
      <c r="AK304" s="113" t="s">
        <v>1194</v>
      </c>
      <c r="AL304" s="106">
        <v>240</v>
      </c>
      <c r="AM304" s="132" t="s">
        <v>590</v>
      </c>
      <c r="AN304" s="129"/>
      <c r="AO304" s="130" t="s">
        <v>595</v>
      </c>
      <c r="AP304" s="180">
        <v>240</v>
      </c>
      <c r="AQ304" s="130" t="s">
        <v>589</v>
      </c>
      <c r="AR304" s="181"/>
      <c r="AS304" s="128" t="s">
        <v>590</v>
      </c>
      <c r="AT304" s="175"/>
      <c r="AU304" s="130" t="s">
        <v>595</v>
      </c>
      <c r="AV304" s="180"/>
      <c r="AW304" s="130" t="s">
        <v>589</v>
      </c>
      <c r="AX304" s="181"/>
      <c r="AY304" s="128" t="s">
        <v>590</v>
      </c>
      <c r="AZ304" s="175"/>
      <c r="BA304" s="130" t="s">
        <v>595</v>
      </c>
      <c r="BB304" s="180"/>
      <c r="BC304" s="130" t="s">
        <v>595</v>
      </c>
      <c r="BD304" s="181"/>
      <c r="BE304" s="131"/>
      <c r="BF304" s="1" t="s">
        <v>839</v>
      </c>
      <c r="BG304" s="4"/>
      <c r="BH304" s="4"/>
      <c r="BI304" s="114"/>
      <c r="BJ304" s="31"/>
      <c r="BK304" s="31"/>
      <c r="BL304" s="31"/>
      <c r="BM304" s="31"/>
      <c r="BN304" s="115" t="s">
        <v>339</v>
      </c>
      <c r="BO304" s="115" t="s">
        <v>498</v>
      </c>
      <c r="BP304" s="115" t="s">
        <v>498</v>
      </c>
    </row>
    <row r="305" spans="1:245" s="63" customFormat="1" ht="27" hidden="1">
      <c r="A305" s="204">
        <v>241</v>
      </c>
      <c r="B305" s="204">
        <f t="shared" si="189"/>
        <v>242</v>
      </c>
      <c r="C305" s="107" t="s">
        <v>202</v>
      </c>
      <c r="D305" s="108" t="s">
        <v>86</v>
      </c>
      <c r="E305" s="108" t="s">
        <v>149</v>
      </c>
      <c r="F305" s="2">
        <v>0</v>
      </c>
      <c r="G305" s="2">
        <v>0</v>
      </c>
      <c r="H305" s="2">
        <f t="shared" si="184"/>
        <v>0</v>
      </c>
      <c r="I305" s="3">
        <f t="shared" si="185"/>
        <v>0</v>
      </c>
      <c r="J305" s="3">
        <v>860671000</v>
      </c>
      <c r="K305" s="3"/>
      <c r="L305" s="3"/>
      <c r="M305" s="3"/>
      <c r="N305" s="3"/>
      <c r="O305" s="119">
        <f t="shared" si="183"/>
        <v>860671000</v>
      </c>
      <c r="P305" s="3"/>
      <c r="Q305" s="142">
        <f t="shared" si="191"/>
        <v>860671000</v>
      </c>
      <c r="R305" s="142">
        <f t="shared" si="190"/>
        <v>860.7</v>
      </c>
      <c r="S305" s="77">
        <f t="shared" si="190"/>
        <v>0</v>
      </c>
      <c r="T305" s="109"/>
      <c r="U305" s="109"/>
      <c r="V305" s="109"/>
      <c r="W305" s="3">
        <v>0</v>
      </c>
      <c r="X305" s="3"/>
      <c r="Y305" s="77">
        <f t="shared" si="186"/>
        <v>0</v>
      </c>
      <c r="Z305" s="3">
        <f t="shared" si="187"/>
        <v>0</v>
      </c>
      <c r="AA305" s="77">
        <f t="shared" si="187"/>
        <v>0</v>
      </c>
      <c r="AB305" s="119">
        <f t="shared" si="167"/>
        <v>0</v>
      </c>
      <c r="AC305" s="76"/>
      <c r="AD305" s="3">
        <f t="shared" si="188"/>
        <v>0</v>
      </c>
      <c r="AE305" s="109"/>
      <c r="AF305" s="109"/>
      <c r="AG305" s="107"/>
      <c r="AH305" s="107" t="s">
        <v>172</v>
      </c>
      <c r="AI305" s="107" t="s">
        <v>1574</v>
      </c>
      <c r="AJ305" s="1" t="s">
        <v>36</v>
      </c>
      <c r="AK305" s="113" t="s">
        <v>1359</v>
      </c>
      <c r="AL305" s="106">
        <v>241</v>
      </c>
      <c r="AM305" s="132" t="s">
        <v>590</v>
      </c>
      <c r="AN305" s="129"/>
      <c r="AO305" s="130" t="s">
        <v>595</v>
      </c>
      <c r="AP305" s="180">
        <v>241</v>
      </c>
      <c r="AQ305" s="130" t="s">
        <v>589</v>
      </c>
      <c r="AR305" s="181"/>
      <c r="AS305" s="128" t="s">
        <v>590</v>
      </c>
      <c r="AT305" s="175"/>
      <c r="AU305" s="130" t="s">
        <v>595</v>
      </c>
      <c r="AV305" s="180"/>
      <c r="AW305" s="130" t="s">
        <v>589</v>
      </c>
      <c r="AX305" s="181"/>
      <c r="AY305" s="128" t="s">
        <v>590</v>
      </c>
      <c r="AZ305" s="175"/>
      <c r="BA305" s="130" t="s">
        <v>595</v>
      </c>
      <c r="BB305" s="180"/>
      <c r="BC305" s="130" t="s">
        <v>595</v>
      </c>
      <c r="BD305" s="181"/>
      <c r="BE305" s="131"/>
      <c r="BF305" s="1" t="s">
        <v>675</v>
      </c>
      <c r="BG305" s="4"/>
      <c r="BH305" s="4" t="s">
        <v>18</v>
      </c>
      <c r="BI305" s="114"/>
      <c r="BJ305" s="71"/>
      <c r="BK305" s="31"/>
      <c r="BL305" s="31"/>
      <c r="BM305" s="31"/>
      <c r="BN305" s="115" t="s">
        <v>408</v>
      </c>
      <c r="BO305" s="115" t="s">
        <v>408</v>
      </c>
      <c r="BP305" s="115" t="s">
        <v>408</v>
      </c>
    </row>
    <row r="306" spans="1:245" ht="27" hidden="1">
      <c r="A306" s="263" t="s">
        <v>257</v>
      </c>
      <c r="B306" s="263" t="s">
        <v>257</v>
      </c>
      <c r="C306" s="107" t="s">
        <v>1559</v>
      </c>
      <c r="D306" s="108"/>
      <c r="E306" s="108"/>
      <c r="F306" s="2"/>
      <c r="G306" s="2">
        <v>0</v>
      </c>
      <c r="H306" s="2">
        <f t="shared" si="184"/>
        <v>0</v>
      </c>
      <c r="I306" s="3">
        <f t="shared" si="185"/>
        <v>0</v>
      </c>
      <c r="J306" s="3"/>
      <c r="K306" s="3"/>
      <c r="L306" s="3"/>
      <c r="M306" s="3"/>
      <c r="N306" s="3"/>
      <c r="O306" s="3">
        <f t="shared" si="183"/>
        <v>0</v>
      </c>
      <c r="P306" s="3"/>
      <c r="Q306" s="142">
        <f t="shared" si="191"/>
        <v>0</v>
      </c>
      <c r="R306" s="142">
        <f t="shared" si="190"/>
        <v>0</v>
      </c>
      <c r="S306" s="77">
        <f t="shared" si="190"/>
        <v>0</v>
      </c>
      <c r="T306" s="3"/>
      <c r="U306" s="110"/>
      <c r="V306" s="111"/>
      <c r="W306" s="3">
        <v>0</v>
      </c>
      <c r="X306" s="3"/>
      <c r="Y306" s="77">
        <f t="shared" si="186"/>
        <v>0</v>
      </c>
      <c r="Z306" s="3">
        <f t="shared" si="187"/>
        <v>0</v>
      </c>
      <c r="AA306" s="77">
        <f t="shared" si="187"/>
        <v>0</v>
      </c>
      <c r="AB306" s="119">
        <f t="shared" si="167"/>
        <v>0</v>
      </c>
      <c r="AC306" s="3"/>
      <c r="AD306" s="3">
        <f t="shared" si="188"/>
        <v>0</v>
      </c>
      <c r="AE306" s="108"/>
      <c r="AF306" s="112"/>
      <c r="AG306" s="107"/>
      <c r="AH306" s="107" t="s">
        <v>172</v>
      </c>
      <c r="AI306" s="107" t="s">
        <v>923</v>
      </c>
      <c r="AJ306" s="1" t="s">
        <v>1</v>
      </c>
      <c r="AK306" s="113"/>
      <c r="AL306" s="123" t="s">
        <v>257</v>
      </c>
      <c r="AM306" s="132" t="s">
        <v>590</v>
      </c>
      <c r="AN306" s="129"/>
      <c r="AO306" s="130" t="s">
        <v>339</v>
      </c>
      <c r="AP306" s="180"/>
      <c r="AQ306" s="130" t="s">
        <v>339</v>
      </c>
      <c r="AR306" s="181"/>
      <c r="AS306" s="128" t="s">
        <v>590</v>
      </c>
      <c r="AT306" s="175"/>
      <c r="AU306" s="130" t="s">
        <v>339</v>
      </c>
      <c r="AV306" s="180"/>
      <c r="AW306" s="130" t="s">
        <v>339</v>
      </c>
      <c r="AX306" s="181"/>
      <c r="AY306" s="128" t="s">
        <v>590</v>
      </c>
      <c r="AZ306" s="175"/>
      <c r="BA306" s="130" t="s">
        <v>339</v>
      </c>
      <c r="BB306" s="180"/>
      <c r="BC306" s="130" t="s">
        <v>339</v>
      </c>
      <c r="BD306" s="181"/>
      <c r="BE306" s="131"/>
      <c r="BF306" s="1"/>
      <c r="BG306" s="4"/>
      <c r="BH306" s="4"/>
      <c r="BI306" s="114"/>
      <c r="BJ306" s="71"/>
      <c r="BK306" s="31"/>
      <c r="BL306" s="31"/>
      <c r="BM306" s="31"/>
      <c r="BN306" s="120" t="s">
        <v>548</v>
      </c>
      <c r="BO306" s="120" t="s">
        <v>548</v>
      </c>
      <c r="BP306" s="120" t="s">
        <v>548</v>
      </c>
      <c r="BQ306" s="63"/>
      <c r="BR306" s="60"/>
      <c r="BS306" s="60"/>
      <c r="BT306" s="60"/>
      <c r="BU306" s="60"/>
      <c r="BV306" s="60"/>
      <c r="BW306" s="60"/>
      <c r="BX306" s="60"/>
      <c r="BY306" s="60"/>
      <c r="BZ306" s="60"/>
      <c r="CA306" s="60"/>
      <c r="CB306" s="60"/>
      <c r="CC306" s="60"/>
      <c r="CD306" s="60"/>
      <c r="CE306" s="60"/>
      <c r="CF306" s="60"/>
      <c r="CG306" s="60"/>
      <c r="CH306" s="60"/>
      <c r="CI306" s="60"/>
      <c r="CJ306" s="60"/>
      <c r="CK306" s="60"/>
      <c r="CL306" s="60"/>
      <c r="CM306" s="60"/>
      <c r="CN306" s="60"/>
      <c r="CO306" s="60"/>
      <c r="CP306" s="60"/>
      <c r="CQ306" s="60"/>
      <c r="CR306" s="60"/>
      <c r="CS306" s="60"/>
      <c r="CT306" s="60"/>
      <c r="CU306" s="60"/>
      <c r="CV306" s="60"/>
      <c r="CW306" s="60"/>
      <c r="CX306" s="60"/>
      <c r="CY306" s="60"/>
      <c r="CZ306" s="60"/>
      <c r="DA306" s="60"/>
      <c r="DB306" s="60"/>
      <c r="DC306" s="60"/>
      <c r="DD306" s="60"/>
      <c r="DE306" s="60"/>
      <c r="DF306" s="60"/>
      <c r="DG306" s="60"/>
      <c r="DH306" s="60"/>
      <c r="DI306" s="60"/>
      <c r="DJ306" s="60"/>
      <c r="DK306" s="60"/>
      <c r="DL306" s="60"/>
      <c r="DM306" s="60"/>
      <c r="DN306" s="60"/>
      <c r="DO306" s="60"/>
      <c r="DP306" s="60"/>
      <c r="DQ306" s="60"/>
      <c r="DR306" s="60"/>
      <c r="DS306" s="60"/>
      <c r="DT306" s="60"/>
      <c r="DU306" s="60"/>
      <c r="DV306" s="60"/>
      <c r="DW306" s="60"/>
      <c r="DX306" s="60"/>
      <c r="DY306" s="60"/>
      <c r="DZ306" s="60"/>
      <c r="EA306" s="60"/>
      <c r="EB306" s="60"/>
      <c r="EC306" s="60"/>
      <c r="ED306" s="60"/>
      <c r="EE306" s="60"/>
      <c r="EF306" s="60"/>
      <c r="EG306" s="60"/>
      <c r="EH306" s="60"/>
      <c r="EI306" s="60"/>
      <c r="EJ306" s="60"/>
      <c r="EK306" s="60"/>
      <c r="EL306" s="60"/>
      <c r="EM306" s="60"/>
      <c r="EN306" s="60"/>
      <c r="EO306" s="60"/>
      <c r="EP306" s="60"/>
      <c r="EQ306" s="60"/>
      <c r="ER306" s="60"/>
      <c r="ES306" s="60"/>
      <c r="ET306" s="60"/>
      <c r="EU306" s="60"/>
      <c r="EV306" s="60"/>
      <c r="EW306" s="60"/>
      <c r="EX306" s="60"/>
      <c r="EY306" s="60"/>
      <c r="EZ306" s="60"/>
      <c r="FA306" s="60"/>
      <c r="FB306" s="60"/>
      <c r="FC306" s="60"/>
      <c r="FD306" s="60"/>
      <c r="FE306" s="60"/>
      <c r="FF306" s="60"/>
      <c r="FG306" s="60"/>
      <c r="FH306" s="60"/>
      <c r="FI306" s="60"/>
      <c r="FJ306" s="60"/>
      <c r="FK306" s="60"/>
      <c r="FL306" s="60"/>
      <c r="FM306" s="60"/>
      <c r="FN306" s="60"/>
      <c r="FO306" s="60"/>
      <c r="FP306" s="60"/>
      <c r="FQ306" s="60"/>
      <c r="FR306" s="60"/>
      <c r="FS306" s="60"/>
      <c r="FT306" s="60"/>
      <c r="FU306" s="60"/>
      <c r="FV306" s="60"/>
      <c r="FW306" s="60"/>
      <c r="FX306" s="60"/>
      <c r="FY306" s="60"/>
      <c r="FZ306" s="60"/>
      <c r="GA306" s="60"/>
      <c r="GB306" s="60"/>
      <c r="GC306" s="60"/>
      <c r="GD306" s="60"/>
      <c r="GE306" s="60"/>
      <c r="GF306" s="60"/>
      <c r="GG306" s="60"/>
      <c r="GH306" s="60"/>
      <c r="GI306" s="60"/>
      <c r="GJ306" s="60"/>
      <c r="GK306" s="60"/>
      <c r="GL306" s="60"/>
      <c r="GM306" s="60"/>
      <c r="GN306" s="60"/>
      <c r="GO306" s="60"/>
      <c r="GP306" s="60"/>
      <c r="GQ306" s="60"/>
      <c r="GR306" s="60"/>
      <c r="GS306" s="60"/>
      <c r="GT306" s="60"/>
      <c r="GU306" s="60"/>
      <c r="GV306" s="60"/>
      <c r="GW306" s="60"/>
      <c r="GX306" s="60"/>
      <c r="GY306" s="60"/>
      <c r="GZ306" s="60"/>
      <c r="HA306" s="60"/>
      <c r="HB306" s="60"/>
      <c r="HC306" s="60"/>
      <c r="HD306" s="60"/>
      <c r="HE306" s="60"/>
      <c r="HF306" s="60"/>
      <c r="HG306" s="60"/>
      <c r="HH306" s="60"/>
      <c r="HI306" s="60"/>
      <c r="HJ306" s="60"/>
      <c r="HK306" s="60"/>
      <c r="HL306" s="60"/>
      <c r="HM306" s="60"/>
      <c r="HN306" s="60"/>
      <c r="HO306" s="60"/>
      <c r="HP306" s="60"/>
      <c r="HQ306" s="60"/>
      <c r="HR306" s="60"/>
      <c r="HS306" s="60"/>
      <c r="HT306" s="60"/>
      <c r="HU306" s="60"/>
      <c r="HV306" s="60"/>
      <c r="HW306" s="60"/>
      <c r="HX306" s="60"/>
      <c r="HY306" s="60"/>
      <c r="HZ306" s="60"/>
      <c r="IA306" s="60"/>
      <c r="IB306" s="60"/>
      <c r="IC306" s="60"/>
      <c r="ID306" s="60"/>
      <c r="IE306" s="60"/>
      <c r="IF306" s="60"/>
      <c r="IG306" s="60"/>
      <c r="IH306" s="60"/>
      <c r="II306" s="60"/>
      <c r="IJ306" s="60"/>
      <c r="IK306" s="60"/>
    </row>
    <row r="307" spans="1:245" ht="27" hidden="1">
      <c r="A307" s="263" t="s">
        <v>257</v>
      </c>
      <c r="B307" s="263" t="s">
        <v>257</v>
      </c>
      <c r="C307" s="107" t="s">
        <v>1560</v>
      </c>
      <c r="D307" s="108"/>
      <c r="E307" s="108"/>
      <c r="F307" s="2"/>
      <c r="G307" s="2">
        <v>0</v>
      </c>
      <c r="H307" s="2">
        <f t="shared" si="184"/>
        <v>0</v>
      </c>
      <c r="I307" s="3">
        <f t="shared" si="185"/>
        <v>0</v>
      </c>
      <c r="J307" s="3"/>
      <c r="K307" s="3"/>
      <c r="L307" s="3"/>
      <c r="M307" s="3"/>
      <c r="N307" s="3"/>
      <c r="O307" s="3">
        <f t="shared" si="183"/>
        <v>0</v>
      </c>
      <c r="P307" s="3"/>
      <c r="Q307" s="142">
        <f t="shared" si="191"/>
        <v>0</v>
      </c>
      <c r="R307" s="142">
        <f t="shared" si="190"/>
        <v>0</v>
      </c>
      <c r="S307" s="77">
        <f t="shared" si="190"/>
        <v>0</v>
      </c>
      <c r="T307" s="3"/>
      <c r="U307" s="110"/>
      <c r="V307" s="111"/>
      <c r="W307" s="3">
        <v>0</v>
      </c>
      <c r="X307" s="3"/>
      <c r="Y307" s="77">
        <f t="shared" si="186"/>
        <v>0</v>
      </c>
      <c r="Z307" s="3">
        <f t="shared" si="187"/>
        <v>0</v>
      </c>
      <c r="AA307" s="77">
        <f t="shared" si="187"/>
        <v>0</v>
      </c>
      <c r="AB307" s="119">
        <f t="shared" si="167"/>
        <v>0</v>
      </c>
      <c r="AC307" s="3"/>
      <c r="AD307" s="3">
        <f t="shared" si="188"/>
        <v>0</v>
      </c>
      <c r="AE307" s="108"/>
      <c r="AF307" s="112"/>
      <c r="AG307" s="107"/>
      <c r="AH307" s="107" t="s">
        <v>172</v>
      </c>
      <c r="AI307" s="107" t="s">
        <v>923</v>
      </c>
      <c r="AJ307" s="1" t="s">
        <v>1</v>
      </c>
      <c r="AK307" s="113"/>
      <c r="AL307" s="123" t="s">
        <v>257</v>
      </c>
      <c r="AM307" s="132" t="s">
        <v>590</v>
      </c>
      <c r="AN307" s="129"/>
      <c r="AO307" s="130" t="s">
        <v>339</v>
      </c>
      <c r="AP307" s="180"/>
      <c r="AQ307" s="130" t="s">
        <v>339</v>
      </c>
      <c r="AR307" s="181"/>
      <c r="AS307" s="128" t="s">
        <v>590</v>
      </c>
      <c r="AT307" s="175"/>
      <c r="AU307" s="130" t="s">
        <v>339</v>
      </c>
      <c r="AV307" s="180"/>
      <c r="AW307" s="130" t="s">
        <v>339</v>
      </c>
      <c r="AX307" s="181"/>
      <c r="AY307" s="128" t="s">
        <v>590</v>
      </c>
      <c r="AZ307" s="175"/>
      <c r="BA307" s="130" t="s">
        <v>339</v>
      </c>
      <c r="BB307" s="180"/>
      <c r="BC307" s="130" t="s">
        <v>339</v>
      </c>
      <c r="BD307" s="181"/>
      <c r="BE307" s="131"/>
      <c r="BF307" s="1"/>
      <c r="BG307" s="4"/>
      <c r="BH307" s="4"/>
      <c r="BI307" s="114"/>
      <c r="BJ307" s="71"/>
      <c r="BK307" s="31"/>
      <c r="BL307" s="31"/>
      <c r="BM307" s="31"/>
      <c r="BN307" s="120" t="s">
        <v>548</v>
      </c>
      <c r="BO307" s="120" t="s">
        <v>548</v>
      </c>
      <c r="BP307" s="120" t="s">
        <v>548</v>
      </c>
      <c r="BQ307" s="63"/>
      <c r="BR307" s="60"/>
      <c r="BS307" s="60"/>
      <c r="BT307" s="60"/>
      <c r="BU307" s="60"/>
      <c r="BV307" s="60"/>
      <c r="BW307" s="60"/>
      <c r="BX307" s="60"/>
      <c r="BY307" s="60"/>
      <c r="BZ307" s="60"/>
      <c r="CA307" s="60"/>
      <c r="CB307" s="60"/>
      <c r="CC307" s="60"/>
      <c r="CD307" s="60"/>
      <c r="CE307" s="60"/>
      <c r="CF307" s="60"/>
      <c r="CG307" s="60"/>
      <c r="CH307" s="60"/>
      <c r="CI307" s="60"/>
      <c r="CJ307" s="60"/>
      <c r="CK307" s="60"/>
      <c r="CL307" s="60"/>
      <c r="CM307" s="60"/>
      <c r="CN307" s="60"/>
      <c r="CO307" s="60"/>
      <c r="CP307" s="60"/>
      <c r="CQ307" s="60"/>
      <c r="CR307" s="60"/>
      <c r="CS307" s="60"/>
      <c r="CT307" s="60"/>
      <c r="CU307" s="60"/>
      <c r="CV307" s="60"/>
      <c r="CW307" s="60"/>
      <c r="CX307" s="60"/>
      <c r="CY307" s="60"/>
      <c r="CZ307" s="60"/>
      <c r="DA307" s="60"/>
      <c r="DB307" s="60"/>
      <c r="DC307" s="60"/>
      <c r="DD307" s="60"/>
      <c r="DE307" s="60"/>
      <c r="DF307" s="60"/>
      <c r="DG307" s="60"/>
      <c r="DH307" s="60"/>
      <c r="DI307" s="60"/>
      <c r="DJ307" s="60"/>
      <c r="DK307" s="60"/>
      <c r="DL307" s="60"/>
      <c r="DM307" s="60"/>
      <c r="DN307" s="60"/>
      <c r="DO307" s="60"/>
      <c r="DP307" s="60"/>
      <c r="DQ307" s="60"/>
      <c r="DR307" s="60"/>
      <c r="DS307" s="60"/>
      <c r="DT307" s="60"/>
      <c r="DU307" s="60"/>
      <c r="DV307" s="60"/>
      <c r="DW307" s="60"/>
      <c r="DX307" s="60"/>
      <c r="DY307" s="60"/>
      <c r="DZ307" s="60"/>
      <c r="EA307" s="60"/>
      <c r="EB307" s="60"/>
      <c r="EC307" s="60"/>
      <c r="ED307" s="60"/>
      <c r="EE307" s="60"/>
      <c r="EF307" s="60"/>
      <c r="EG307" s="60"/>
      <c r="EH307" s="60"/>
      <c r="EI307" s="60"/>
      <c r="EJ307" s="60"/>
      <c r="EK307" s="60"/>
      <c r="EL307" s="60"/>
      <c r="EM307" s="60"/>
      <c r="EN307" s="60"/>
      <c r="EO307" s="60"/>
      <c r="EP307" s="60"/>
      <c r="EQ307" s="60"/>
      <c r="ER307" s="60"/>
      <c r="ES307" s="60"/>
      <c r="ET307" s="60"/>
      <c r="EU307" s="60"/>
      <c r="EV307" s="60"/>
      <c r="EW307" s="60"/>
      <c r="EX307" s="60"/>
      <c r="EY307" s="60"/>
      <c r="EZ307" s="60"/>
      <c r="FA307" s="60"/>
      <c r="FB307" s="60"/>
      <c r="FC307" s="60"/>
      <c r="FD307" s="60"/>
      <c r="FE307" s="60"/>
      <c r="FF307" s="60"/>
      <c r="FG307" s="60"/>
      <c r="FH307" s="60"/>
      <c r="FI307" s="60"/>
      <c r="FJ307" s="60"/>
      <c r="FK307" s="60"/>
      <c r="FL307" s="60"/>
      <c r="FM307" s="60"/>
      <c r="FN307" s="60"/>
      <c r="FO307" s="60"/>
      <c r="FP307" s="60"/>
      <c r="FQ307" s="60"/>
      <c r="FR307" s="60"/>
      <c r="FS307" s="60"/>
      <c r="FT307" s="60"/>
      <c r="FU307" s="60"/>
      <c r="FV307" s="60"/>
      <c r="FW307" s="60"/>
      <c r="FX307" s="60"/>
      <c r="FY307" s="60"/>
      <c r="FZ307" s="60"/>
      <c r="GA307" s="60"/>
      <c r="GB307" s="60"/>
      <c r="GC307" s="60"/>
      <c r="GD307" s="60"/>
      <c r="GE307" s="60"/>
      <c r="GF307" s="60"/>
      <c r="GG307" s="60"/>
      <c r="GH307" s="60"/>
      <c r="GI307" s="60"/>
      <c r="GJ307" s="60"/>
      <c r="GK307" s="60"/>
      <c r="GL307" s="60"/>
      <c r="GM307" s="60"/>
      <c r="GN307" s="60"/>
      <c r="GO307" s="60"/>
      <c r="GP307" s="60"/>
      <c r="GQ307" s="60"/>
      <c r="GR307" s="60"/>
      <c r="GS307" s="60"/>
      <c r="GT307" s="60"/>
      <c r="GU307" s="60"/>
      <c r="GV307" s="60"/>
      <c r="GW307" s="60"/>
      <c r="GX307" s="60"/>
      <c r="GY307" s="60"/>
      <c r="GZ307" s="60"/>
      <c r="HA307" s="60"/>
      <c r="HB307" s="60"/>
      <c r="HC307" s="60"/>
      <c r="HD307" s="60"/>
      <c r="HE307" s="60"/>
      <c r="HF307" s="60"/>
      <c r="HG307" s="60"/>
      <c r="HH307" s="60"/>
      <c r="HI307" s="60"/>
      <c r="HJ307" s="60"/>
      <c r="HK307" s="60"/>
      <c r="HL307" s="60"/>
      <c r="HM307" s="60"/>
      <c r="HN307" s="60"/>
      <c r="HO307" s="60"/>
      <c r="HP307" s="60"/>
      <c r="HQ307" s="60"/>
      <c r="HR307" s="60"/>
      <c r="HS307" s="60"/>
      <c r="HT307" s="60"/>
      <c r="HU307" s="60"/>
      <c r="HV307" s="60"/>
      <c r="HW307" s="60"/>
      <c r="HX307" s="60"/>
      <c r="HY307" s="60"/>
      <c r="HZ307" s="60"/>
      <c r="IA307" s="60"/>
      <c r="IB307" s="60"/>
      <c r="IC307" s="60"/>
      <c r="ID307" s="60"/>
      <c r="IE307" s="60"/>
      <c r="IF307" s="60"/>
      <c r="IG307" s="60"/>
      <c r="IH307" s="60"/>
      <c r="II307" s="60"/>
      <c r="IJ307" s="60"/>
      <c r="IK307" s="60"/>
    </row>
    <row r="308" spans="1:245" ht="27" hidden="1">
      <c r="A308" s="263" t="s">
        <v>257</v>
      </c>
      <c r="B308" s="263" t="s">
        <v>257</v>
      </c>
      <c r="C308" s="107" t="s">
        <v>1563</v>
      </c>
      <c r="D308" s="108"/>
      <c r="E308" s="108"/>
      <c r="F308" s="2"/>
      <c r="G308" s="2">
        <v>0</v>
      </c>
      <c r="H308" s="2">
        <f t="shared" si="184"/>
        <v>0</v>
      </c>
      <c r="I308" s="3">
        <f t="shared" si="185"/>
        <v>0</v>
      </c>
      <c r="J308" s="3"/>
      <c r="K308" s="3"/>
      <c r="L308" s="3"/>
      <c r="M308" s="3"/>
      <c r="N308" s="3"/>
      <c r="O308" s="3">
        <f>H308+SUM(J308:N308)</f>
        <v>0</v>
      </c>
      <c r="P308" s="3"/>
      <c r="Q308" s="142">
        <f t="shared" si="191"/>
        <v>0</v>
      </c>
      <c r="R308" s="142">
        <f t="shared" si="190"/>
        <v>0</v>
      </c>
      <c r="S308" s="77">
        <f t="shared" si="190"/>
        <v>0</v>
      </c>
      <c r="T308" s="3"/>
      <c r="U308" s="110"/>
      <c r="V308" s="111"/>
      <c r="W308" s="3">
        <v>0</v>
      </c>
      <c r="X308" s="3"/>
      <c r="Y308" s="77">
        <f t="shared" si="186"/>
        <v>0</v>
      </c>
      <c r="Z308" s="3">
        <f t="shared" si="187"/>
        <v>0</v>
      </c>
      <c r="AA308" s="77">
        <f t="shared" si="187"/>
        <v>0</v>
      </c>
      <c r="AB308" s="119">
        <f t="shared" si="167"/>
        <v>0</v>
      </c>
      <c r="AC308" s="3"/>
      <c r="AD308" s="3">
        <f t="shared" si="188"/>
        <v>0</v>
      </c>
      <c r="AE308" s="108"/>
      <c r="AF308" s="112"/>
      <c r="AG308" s="107"/>
      <c r="AH308" s="107" t="s">
        <v>152</v>
      </c>
      <c r="AI308" s="107" t="s">
        <v>923</v>
      </c>
      <c r="AJ308" s="1" t="s">
        <v>1</v>
      </c>
      <c r="AK308" s="113"/>
      <c r="AL308" s="123" t="s">
        <v>257</v>
      </c>
      <c r="AM308" s="132" t="s">
        <v>590</v>
      </c>
      <c r="AN308" s="129"/>
      <c r="AO308" s="130" t="s">
        <v>339</v>
      </c>
      <c r="AP308" s="180"/>
      <c r="AQ308" s="130" t="s">
        <v>339</v>
      </c>
      <c r="AR308" s="181"/>
      <c r="AS308" s="128" t="s">
        <v>590</v>
      </c>
      <c r="AT308" s="175"/>
      <c r="AU308" s="130" t="s">
        <v>339</v>
      </c>
      <c r="AV308" s="180"/>
      <c r="AW308" s="130" t="s">
        <v>339</v>
      </c>
      <c r="AX308" s="181"/>
      <c r="AY308" s="128" t="s">
        <v>590</v>
      </c>
      <c r="AZ308" s="175"/>
      <c r="BA308" s="130" t="s">
        <v>339</v>
      </c>
      <c r="BB308" s="180"/>
      <c r="BC308" s="130" t="s">
        <v>339</v>
      </c>
      <c r="BD308" s="181"/>
      <c r="BE308" s="131"/>
      <c r="BF308" s="1"/>
      <c r="BG308" s="4"/>
      <c r="BH308" s="4"/>
      <c r="BI308" s="114"/>
      <c r="BJ308" s="71"/>
      <c r="BK308" s="31"/>
      <c r="BL308" s="31"/>
      <c r="BM308" s="31"/>
      <c r="BN308" s="115" t="s">
        <v>558</v>
      </c>
      <c r="BO308" s="115" t="s">
        <v>558</v>
      </c>
      <c r="BP308" s="115" t="s">
        <v>558</v>
      </c>
      <c r="BQ308" s="63"/>
      <c r="BR308" s="60"/>
      <c r="BS308" s="60"/>
      <c r="BT308" s="60"/>
      <c r="BU308" s="60"/>
      <c r="BV308" s="60"/>
      <c r="BW308" s="60"/>
      <c r="BX308" s="60"/>
      <c r="BY308" s="60"/>
      <c r="BZ308" s="60"/>
      <c r="CA308" s="60"/>
      <c r="CB308" s="60"/>
      <c r="CC308" s="60"/>
      <c r="CD308" s="60"/>
      <c r="CE308" s="60"/>
      <c r="CF308" s="60"/>
      <c r="CG308" s="60"/>
      <c r="CH308" s="60"/>
      <c r="CI308" s="60"/>
      <c r="CJ308" s="60"/>
      <c r="CK308" s="60"/>
      <c r="CL308" s="60"/>
      <c r="CM308" s="60"/>
      <c r="CN308" s="60"/>
      <c r="CO308" s="60"/>
      <c r="CP308" s="60"/>
      <c r="CQ308" s="60"/>
      <c r="CR308" s="60"/>
      <c r="CS308" s="60"/>
      <c r="CT308" s="60"/>
      <c r="CU308" s="60"/>
      <c r="CV308" s="60"/>
      <c r="CW308" s="60"/>
      <c r="CX308" s="60"/>
      <c r="CY308" s="60"/>
      <c r="CZ308" s="60"/>
      <c r="DA308" s="60"/>
      <c r="DB308" s="60"/>
      <c r="DC308" s="60"/>
      <c r="DD308" s="60"/>
      <c r="DE308" s="60"/>
      <c r="DF308" s="60"/>
      <c r="DG308" s="60"/>
      <c r="DH308" s="60"/>
      <c r="DI308" s="60"/>
      <c r="DJ308" s="60"/>
      <c r="DK308" s="60"/>
      <c r="DL308" s="60"/>
      <c r="DM308" s="60"/>
      <c r="DN308" s="60"/>
      <c r="DO308" s="60"/>
      <c r="DP308" s="60"/>
      <c r="DQ308" s="60"/>
      <c r="DR308" s="60"/>
      <c r="DS308" s="60"/>
      <c r="DT308" s="60"/>
      <c r="DU308" s="60"/>
      <c r="DV308" s="60"/>
      <c r="DW308" s="60"/>
      <c r="DX308" s="60"/>
      <c r="DY308" s="60"/>
      <c r="DZ308" s="60"/>
      <c r="EA308" s="60"/>
      <c r="EB308" s="60"/>
      <c r="EC308" s="60"/>
      <c r="ED308" s="60"/>
      <c r="EE308" s="60"/>
      <c r="EF308" s="60"/>
      <c r="EG308" s="60"/>
      <c r="EH308" s="60"/>
      <c r="EI308" s="60"/>
      <c r="EJ308" s="60"/>
      <c r="EK308" s="60"/>
      <c r="EL308" s="60"/>
      <c r="EM308" s="60"/>
      <c r="EN308" s="60"/>
      <c r="EO308" s="60"/>
      <c r="EP308" s="60"/>
      <c r="EQ308" s="60"/>
      <c r="ER308" s="60"/>
      <c r="ES308" s="60"/>
      <c r="ET308" s="60"/>
      <c r="EU308" s="60"/>
      <c r="EV308" s="60"/>
      <c r="EW308" s="60"/>
      <c r="EX308" s="60"/>
      <c r="EY308" s="60"/>
      <c r="EZ308" s="60"/>
      <c r="FA308" s="60"/>
      <c r="FB308" s="60"/>
      <c r="FC308" s="60"/>
      <c r="FD308" s="60"/>
      <c r="FE308" s="60"/>
      <c r="FF308" s="60"/>
      <c r="FG308" s="60"/>
      <c r="FH308" s="60"/>
      <c r="FI308" s="60"/>
      <c r="FJ308" s="60"/>
      <c r="FK308" s="60"/>
      <c r="FL308" s="60"/>
      <c r="FM308" s="60"/>
      <c r="FN308" s="60"/>
      <c r="FO308" s="60"/>
      <c r="FP308" s="60"/>
      <c r="FQ308" s="60"/>
      <c r="FR308" s="60"/>
      <c r="FS308" s="60"/>
      <c r="FT308" s="60"/>
      <c r="FU308" s="60"/>
      <c r="FV308" s="60"/>
      <c r="FW308" s="60"/>
      <c r="FX308" s="60"/>
      <c r="FY308" s="60"/>
      <c r="FZ308" s="60"/>
      <c r="GA308" s="60"/>
      <c r="GB308" s="60"/>
      <c r="GC308" s="60"/>
      <c r="GD308" s="60"/>
      <c r="GE308" s="60"/>
      <c r="GF308" s="60"/>
      <c r="GG308" s="60"/>
      <c r="GH308" s="60"/>
      <c r="GI308" s="60"/>
      <c r="GJ308" s="60"/>
      <c r="GK308" s="60"/>
      <c r="GL308" s="60"/>
      <c r="GM308" s="60"/>
      <c r="GN308" s="60"/>
      <c r="GO308" s="60"/>
      <c r="GP308" s="60"/>
      <c r="GQ308" s="60"/>
      <c r="GR308" s="60"/>
      <c r="GS308" s="60"/>
      <c r="GT308" s="60"/>
      <c r="GU308" s="60"/>
      <c r="GV308" s="60"/>
      <c r="GW308" s="60"/>
      <c r="GX308" s="60"/>
      <c r="GY308" s="60"/>
      <c r="GZ308" s="60"/>
      <c r="HA308" s="60"/>
      <c r="HB308" s="60"/>
      <c r="HC308" s="60"/>
      <c r="HD308" s="60"/>
      <c r="HE308" s="60"/>
      <c r="HF308" s="60"/>
      <c r="HG308" s="60"/>
      <c r="HH308" s="60"/>
      <c r="HI308" s="60"/>
      <c r="HJ308" s="60"/>
      <c r="HK308" s="60"/>
      <c r="HL308" s="60"/>
      <c r="HM308" s="60"/>
      <c r="HN308" s="60"/>
      <c r="HO308" s="60"/>
      <c r="HP308" s="60"/>
      <c r="HQ308" s="60"/>
      <c r="HR308" s="60"/>
      <c r="HS308" s="60"/>
      <c r="HT308" s="60"/>
      <c r="HU308" s="60"/>
      <c r="HV308" s="60"/>
      <c r="HW308" s="60"/>
      <c r="HX308" s="60"/>
      <c r="HY308" s="60"/>
      <c r="HZ308" s="60"/>
      <c r="IA308" s="60"/>
      <c r="IB308" s="60"/>
      <c r="IC308" s="60"/>
      <c r="ID308" s="60"/>
      <c r="IE308" s="60"/>
      <c r="IF308" s="60"/>
      <c r="IG308" s="60"/>
      <c r="IH308" s="60"/>
      <c r="II308" s="60"/>
      <c r="IJ308" s="60"/>
      <c r="IK308" s="60"/>
    </row>
    <row r="309" spans="1:245" ht="27" hidden="1">
      <c r="A309" s="263" t="s">
        <v>257</v>
      </c>
      <c r="B309" s="263" t="s">
        <v>257</v>
      </c>
      <c r="C309" s="107" t="s">
        <v>1564</v>
      </c>
      <c r="D309" s="108"/>
      <c r="E309" s="108"/>
      <c r="F309" s="2"/>
      <c r="G309" s="2">
        <v>0</v>
      </c>
      <c r="H309" s="2">
        <f t="shared" si="184"/>
        <v>0</v>
      </c>
      <c r="I309" s="3">
        <f t="shared" si="185"/>
        <v>0</v>
      </c>
      <c r="J309" s="3"/>
      <c r="K309" s="3"/>
      <c r="L309" s="3"/>
      <c r="M309" s="3"/>
      <c r="N309" s="3"/>
      <c r="O309" s="3">
        <f>H309+SUM(J309:N309)</f>
        <v>0</v>
      </c>
      <c r="P309" s="3"/>
      <c r="Q309" s="142">
        <f t="shared" si="191"/>
        <v>0</v>
      </c>
      <c r="R309" s="142">
        <f t="shared" si="190"/>
        <v>0</v>
      </c>
      <c r="S309" s="77">
        <f t="shared" si="190"/>
        <v>0</v>
      </c>
      <c r="T309" s="3"/>
      <c r="U309" s="110"/>
      <c r="V309" s="111"/>
      <c r="W309" s="3">
        <v>0</v>
      </c>
      <c r="X309" s="3"/>
      <c r="Y309" s="77">
        <f t="shared" si="186"/>
        <v>0</v>
      </c>
      <c r="Z309" s="3">
        <f t="shared" si="187"/>
        <v>0</v>
      </c>
      <c r="AA309" s="77">
        <f t="shared" si="187"/>
        <v>0</v>
      </c>
      <c r="AB309" s="119">
        <f t="shared" si="167"/>
        <v>0</v>
      </c>
      <c r="AC309" s="3"/>
      <c r="AD309" s="3">
        <f t="shared" si="188"/>
        <v>0</v>
      </c>
      <c r="AE309" s="108"/>
      <c r="AF309" s="112"/>
      <c r="AG309" s="107"/>
      <c r="AH309" s="107" t="s">
        <v>152</v>
      </c>
      <c r="AI309" s="107" t="s">
        <v>923</v>
      </c>
      <c r="AJ309" s="1" t="s">
        <v>1</v>
      </c>
      <c r="AK309" s="113"/>
      <c r="AL309" s="123" t="s">
        <v>257</v>
      </c>
      <c r="AM309" s="132" t="s">
        <v>590</v>
      </c>
      <c r="AN309" s="129"/>
      <c r="AO309" s="130" t="s">
        <v>339</v>
      </c>
      <c r="AP309" s="180"/>
      <c r="AQ309" s="130" t="s">
        <v>339</v>
      </c>
      <c r="AR309" s="181"/>
      <c r="AS309" s="128" t="s">
        <v>590</v>
      </c>
      <c r="AT309" s="175"/>
      <c r="AU309" s="130" t="s">
        <v>339</v>
      </c>
      <c r="AV309" s="180"/>
      <c r="AW309" s="130" t="s">
        <v>339</v>
      </c>
      <c r="AX309" s="181"/>
      <c r="AY309" s="128" t="s">
        <v>590</v>
      </c>
      <c r="AZ309" s="175"/>
      <c r="BA309" s="130" t="s">
        <v>339</v>
      </c>
      <c r="BB309" s="180"/>
      <c r="BC309" s="130" t="s">
        <v>339</v>
      </c>
      <c r="BD309" s="181"/>
      <c r="BE309" s="131"/>
      <c r="BF309" s="1"/>
      <c r="BG309" s="4"/>
      <c r="BH309" s="4"/>
      <c r="BI309" s="114"/>
      <c r="BJ309" s="71"/>
      <c r="BK309" s="31"/>
      <c r="BL309" s="31"/>
      <c r="BM309" s="31"/>
      <c r="BN309" s="115" t="s">
        <v>558</v>
      </c>
      <c r="BO309" s="115" t="s">
        <v>558</v>
      </c>
      <c r="BP309" s="115" t="s">
        <v>558</v>
      </c>
      <c r="BQ309" s="63"/>
      <c r="BR309" s="60"/>
      <c r="BS309" s="60"/>
      <c r="BT309" s="60"/>
      <c r="BU309" s="60"/>
      <c r="BV309" s="60"/>
      <c r="BW309" s="60"/>
      <c r="BX309" s="60"/>
      <c r="BY309" s="60"/>
      <c r="BZ309" s="60"/>
      <c r="CA309" s="60"/>
      <c r="CB309" s="60"/>
      <c r="CC309" s="60"/>
      <c r="CD309" s="60"/>
      <c r="CE309" s="60"/>
      <c r="CF309" s="60"/>
      <c r="CG309" s="60"/>
      <c r="CH309" s="60"/>
      <c r="CI309" s="60"/>
      <c r="CJ309" s="60"/>
      <c r="CK309" s="60"/>
      <c r="CL309" s="60"/>
      <c r="CM309" s="60"/>
      <c r="CN309" s="60"/>
      <c r="CO309" s="60"/>
      <c r="CP309" s="60"/>
      <c r="CQ309" s="60"/>
      <c r="CR309" s="60"/>
      <c r="CS309" s="60"/>
      <c r="CT309" s="60"/>
      <c r="CU309" s="60"/>
      <c r="CV309" s="60"/>
      <c r="CW309" s="60"/>
      <c r="CX309" s="60"/>
      <c r="CY309" s="60"/>
      <c r="CZ309" s="60"/>
      <c r="DA309" s="60"/>
      <c r="DB309" s="60"/>
      <c r="DC309" s="60"/>
      <c r="DD309" s="60"/>
      <c r="DE309" s="60"/>
      <c r="DF309" s="60"/>
      <c r="DG309" s="60"/>
      <c r="DH309" s="60"/>
      <c r="DI309" s="60"/>
      <c r="DJ309" s="60"/>
      <c r="DK309" s="60"/>
      <c r="DL309" s="60"/>
      <c r="DM309" s="60"/>
      <c r="DN309" s="60"/>
      <c r="DO309" s="60"/>
      <c r="DP309" s="60"/>
      <c r="DQ309" s="60"/>
      <c r="DR309" s="60"/>
      <c r="DS309" s="60"/>
      <c r="DT309" s="60"/>
      <c r="DU309" s="60"/>
      <c r="DV309" s="60"/>
      <c r="DW309" s="60"/>
      <c r="DX309" s="60"/>
      <c r="DY309" s="60"/>
      <c r="DZ309" s="60"/>
      <c r="EA309" s="60"/>
      <c r="EB309" s="60"/>
      <c r="EC309" s="60"/>
      <c r="ED309" s="60"/>
      <c r="EE309" s="60"/>
      <c r="EF309" s="60"/>
      <c r="EG309" s="60"/>
      <c r="EH309" s="60"/>
      <c r="EI309" s="60"/>
      <c r="EJ309" s="60"/>
      <c r="EK309" s="60"/>
      <c r="EL309" s="60"/>
      <c r="EM309" s="60"/>
      <c r="EN309" s="60"/>
      <c r="EO309" s="60"/>
      <c r="EP309" s="60"/>
      <c r="EQ309" s="60"/>
      <c r="ER309" s="60"/>
      <c r="ES309" s="60"/>
      <c r="ET309" s="60"/>
      <c r="EU309" s="60"/>
      <c r="EV309" s="60"/>
      <c r="EW309" s="60"/>
      <c r="EX309" s="60"/>
      <c r="EY309" s="60"/>
      <c r="EZ309" s="60"/>
      <c r="FA309" s="60"/>
      <c r="FB309" s="60"/>
      <c r="FC309" s="60"/>
      <c r="FD309" s="60"/>
      <c r="FE309" s="60"/>
      <c r="FF309" s="60"/>
      <c r="FG309" s="60"/>
      <c r="FH309" s="60"/>
      <c r="FI309" s="60"/>
      <c r="FJ309" s="60"/>
      <c r="FK309" s="60"/>
      <c r="FL309" s="60"/>
      <c r="FM309" s="60"/>
      <c r="FN309" s="60"/>
      <c r="FO309" s="60"/>
      <c r="FP309" s="60"/>
      <c r="FQ309" s="60"/>
      <c r="FR309" s="60"/>
      <c r="FS309" s="60"/>
      <c r="FT309" s="60"/>
      <c r="FU309" s="60"/>
      <c r="FV309" s="60"/>
      <c r="FW309" s="60"/>
      <c r="FX309" s="60"/>
      <c r="FY309" s="60"/>
      <c r="FZ309" s="60"/>
      <c r="GA309" s="60"/>
      <c r="GB309" s="60"/>
      <c r="GC309" s="60"/>
      <c r="GD309" s="60"/>
      <c r="GE309" s="60"/>
      <c r="GF309" s="60"/>
      <c r="GG309" s="60"/>
      <c r="GH309" s="60"/>
      <c r="GI309" s="60"/>
      <c r="GJ309" s="60"/>
      <c r="GK309" s="60"/>
      <c r="GL309" s="60"/>
      <c r="GM309" s="60"/>
      <c r="GN309" s="60"/>
      <c r="GO309" s="60"/>
      <c r="GP309" s="60"/>
      <c r="GQ309" s="60"/>
      <c r="GR309" s="60"/>
      <c r="GS309" s="60"/>
      <c r="GT309" s="60"/>
      <c r="GU309" s="60"/>
      <c r="GV309" s="60"/>
      <c r="GW309" s="60"/>
      <c r="GX309" s="60"/>
      <c r="GY309" s="60"/>
      <c r="GZ309" s="60"/>
      <c r="HA309" s="60"/>
      <c r="HB309" s="60"/>
      <c r="HC309" s="60"/>
      <c r="HD309" s="60"/>
      <c r="HE309" s="60"/>
      <c r="HF309" s="60"/>
      <c r="HG309" s="60"/>
      <c r="HH309" s="60"/>
      <c r="HI309" s="60"/>
      <c r="HJ309" s="60"/>
      <c r="HK309" s="60"/>
      <c r="HL309" s="60"/>
      <c r="HM309" s="60"/>
      <c r="HN309" s="60"/>
      <c r="HO309" s="60"/>
      <c r="HP309" s="60"/>
      <c r="HQ309" s="60"/>
      <c r="HR309" s="60"/>
      <c r="HS309" s="60"/>
      <c r="HT309" s="60"/>
      <c r="HU309" s="60"/>
      <c r="HV309" s="60"/>
      <c r="HW309" s="60"/>
      <c r="HX309" s="60"/>
      <c r="HY309" s="60"/>
      <c r="HZ309" s="60"/>
      <c r="IA309" s="60"/>
      <c r="IB309" s="60"/>
      <c r="IC309" s="60"/>
      <c r="ID309" s="60"/>
      <c r="IE309" s="60"/>
      <c r="IF309" s="60"/>
      <c r="IG309" s="60"/>
      <c r="IH309" s="60"/>
      <c r="II309" s="60"/>
      <c r="IJ309" s="60"/>
      <c r="IK309" s="60"/>
    </row>
    <row r="310" spans="1:245" ht="27" hidden="1">
      <c r="A310" s="263" t="s">
        <v>257</v>
      </c>
      <c r="B310" s="263" t="s">
        <v>257</v>
      </c>
      <c r="C310" s="107" t="s">
        <v>1566</v>
      </c>
      <c r="D310" s="108"/>
      <c r="E310" s="108"/>
      <c r="F310" s="2"/>
      <c r="G310" s="2">
        <v>0</v>
      </c>
      <c r="H310" s="2">
        <f t="shared" si="184"/>
        <v>0</v>
      </c>
      <c r="I310" s="3">
        <f t="shared" si="185"/>
        <v>0</v>
      </c>
      <c r="J310" s="3"/>
      <c r="K310" s="3"/>
      <c r="L310" s="3"/>
      <c r="M310" s="3"/>
      <c r="N310" s="3"/>
      <c r="O310" s="3">
        <f t="shared" si="183"/>
        <v>0</v>
      </c>
      <c r="P310" s="3"/>
      <c r="Q310" s="142">
        <f t="shared" si="191"/>
        <v>0</v>
      </c>
      <c r="R310" s="142">
        <f t="shared" si="190"/>
        <v>0</v>
      </c>
      <c r="S310" s="77">
        <f t="shared" si="190"/>
        <v>0</v>
      </c>
      <c r="T310" s="3"/>
      <c r="U310" s="110"/>
      <c r="V310" s="111"/>
      <c r="W310" s="3">
        <v>0</v>
      </c>
      <c r="X310" s="3"/>
      <c r="Y310" s="77">
        <f t="shared" si="186"/>
        <v>0</v>
      </c>
      <c r="Z310" s="3">
        <f t="shared" si="187"/>
        <v>0</v>
      </c>
      <c r="AA310" s="77">
        <f t="shared" si="187"/>
        <v>0</v>
      </c>
      <c r="AB310" s="119">
        <f t="shared" si="167"/>
        <v>0</v>
      </c>
      <c r="AC310" s="3"/>
      <c r="AD310" s="3">
        <f t="shared" si="188"/>
        <v>0</v>
      </c>
      <c r="AE310" s="108"/>
      <c r="AF310" s="112"/>
      <c r="AG310" s="107"/>
      <c r="AH310" s="107" t="s">
        <v>172</v>
      </c>
      <c r="AI310" s="107" t="s">
        <v>923</v>
      </c>
      <c r="AJ310" s="1" t="s">
        <v>1</v>
      </c>
      <c r="AK310" s="113"/>
      <c r="AL310" s="123" t="s">
        <v>257</v>
      </c>
      <c r="AM310" s="132" t="s">
        <v>590</v>
      </c>
      <c r="AN310" s="129"/>
      <c r="AO310" s="130" t="s">
        <v>339</v>
      </c>
      <c r="AP310" s="180"/>
      <c r="AQ310" s="130" t="s">
        <v>339</v>
      </c>
      <c r="AR310" s="181"/>
      <c r="AS310" s="128" t="s">
        <v>590</v>
      </c>
      <c r="AT310" s="175"/>
      <c r="AU310" s="130" t="s">
        <v>339</v>
      </c>
      <c r="AV310" s="180"/>
      <c r="AW310" s="130" t="s">
        <v>339</v>
      </c>
      <c r="AX310" s="181"/>
      <c r="AY310" s="128" t="s">
        <v>590</v>
      </c>
      <c r="AZ310" s="175"/>
      <c r="BA310" s="130" t="s">
        <v>339</v>
      </c>
      <c r="BB310" s="180"/>
      <c r="BC310" s="130" t="s">
        <v>339</v>
      </c>
      <c r="BD310" s="181"/>
      <c r="BE310" s="131"/>
      <c r="BF310" s="1"/>
      <c r="BG310" s="4"/>
      <c r="BH310" s="4"/>
      <c r="BI310" s="114"/>
      <c r="BJ310" s="71"/>
      <c r="BK310" s="31"/>
      <c r="BL310" s="31"/>
      <c r="BM310" s="31"/>
      <c r="BN310" s="115" t="s">
        <v>550</v>
      </c>
      <c r="BO310" s="115" t="s">
        <v>550</v>
      </c>
      <c r="BP310" s="115" t="s">
        <v>550</v>
      </c>
      <c r="BQ310" s="63"/>
      <c r="BR310" s="60"/>
      <c r="BS310" s="60"/>
      <c r="BT310" s="60"/>
      <c r="BU310" s="60"/>
      <c r="BV310" s="60"/>
      <c r="BW310" s="60"/>
      <c r="BX310" s="60"/>
      <c r="BY310" s="60"/>
      <c r="BZ310" s="60"/>
      <c r="CA310" s="60"/>
      <c r="CB310" s="60"/>
      <c r="CC310" s="60"/>
      <c r="CD310" s="60"/>
      <c r="CE310" s="60"/>
      <c r="CF310" s="60"/>
      <c r="CG310" s="60"/>
      <c r="CH310" s="60"/>
      <c r="CI310" s="60"/>
      <c r="CJ310" s="60"/>
      <c r="CK310" s="60"/>
      <c r="CL310" s="60"/>
      <c r="CM310" s="60"/>
      <c r="CN310" s="60"/>
      <c r="CO310" s="60"/>
      <c r="CP310" s="60"/>
      <c r="CQ310" s="60"/>
      <c r="CR310" s="60"/>
      <c r="CS310" s="60"/>
      <c r="CT310" s="60"/>
      <c r="CU310" s="60"/>
      <c r="CV310" s="60"/>
      <c r="CW310" s="60"/>
      <c r="CX310" s="60"/>
      <c r="CY310" s="60"/>
      <c r="CZ310" s="60"/>
      <c r="DA310" s="60"/>
      <c r="DB310" s="60"/>
      <c r="DC310" s="60"/>
      <c r="DD310" s="60"/>
      <c r="DE310" s="60"/>
      <c r="DF310" s="60"/>
      <c r="DG310" s="60"/>
      <c r="DH310" s="60"/>
      <c r="DI310" s="60"/>
      <c r="DJ310" s="60"/>
      <c r="DK310" s="60"/>
      <c r="DL310" s="60"/>
      <c r="DM310" s="60"/>
      <c r="DN310" s="60"/>
      <c r="DO310" s="60"/>
      <c r="DP310" s="60"/>
      <c r="DQ310" s="60"/>
      <c r="DR310" s="60"/>
      <c r="DS310" s="60"/>
      <c r="DT310" s="60"/>
      <c r="DU310" s="60"/>
      <c r="DV310" s="60"/>
      <c r="DW310" s="60"/>
      <c r="DX310" s="60"/>
      <c r="DY310" s="60"/>
      <c r="DZ310" s="60"/>
      <c r="EA310" s="60"/>
      <c r="EB310" s="60"/>
      <c r="EC310" s="60"/>
      <c r="ED310" s="60"/>
      <c r="EE310" s="60"/>
      <c r="EF310" s="60"/>
      <c r="EG310" s="60"/>
      <c r="EH310" s="60"/>
      <c r="EI310" s="60"/>
      <c r="EJ310" s="60"/>
      <c r="EK310" s="60"/>
      <c r="EL310" s="60"/>
      <c r="EM310" s="60"/>
      <c r="EN310" s="60"/>
      <c r="EO310" s="60"/>
      <c r="EP310" s="60"/>
      <c r="EQ310" s="60"/>
      <c r="ER310" s="60"/>
      <c r="ES310" s="60"/>
      <c r="ET310" s="60"/>
      <c r="EU310" s="60"/>
      <c r="EV310" s="60"/>
      <c r="EW310" s="60"/>
      <c r="EX310" s="60"/>
      <c r="EY310" s="60"/>
      <c r="EZ310" s="60"/>
      <c r="FA310" s="60"/>
      <c r="FB310" s="60"/>
      <c r="FC310" s="60"/>
      <c r="FD310" s="60"/>
      <c r="FE310" s="60"/>
      <c r="FF310" s="60"/>
      <c r="FG310" s="60"/>
      <c r="FH310" s="60"/>
      <c r="FI310" s="60"/>
      <c r="FJ310" s="60"/>
      <c r="FK310" s="60"/>
      <c r="FL310" s="60"/>
      <c r="FM310" s="60"/>
      <c r="FN310" s="60"/>
      <c r="FO310" s="60"/>
      <c r="FP310" s="60"/>
      <c r="FQ310" s="60"/>
      <c r="FR310" s="60"/>
      <c r="FS310" s="60"/>
      <c r="FT310" s="60"/>
      <c r="FU310" s="60"/>
      <c r="FV310" s="60"/>
      <c r="FW310" s="60"/>
      <c r="FX310" s="60"/>
      <c r="FY310" s="60"/>
      <c r="FZ310" s="60"/>
      <c r="GA310" s="60"/>
      <c r="GB310" s="60"/>
      <c r="GC310" s="60"/>
      <c r="GD310" s="60"/>
      <c r="GE310" s="60"/>
      <c r="GF310" s="60"/>
      <c r="GG310" s="60"/>
      <c r="GH310" s="60"/>
      <c r="GI310" s="60"/>
      <c r="GJ310" s="60"/>
      <c r="GK310" s="60"/>
      <c r="GL310" s="60"/>
      <c r="GM310" s="60"/>
      <c r="GN310" s="60"/>
      <c r="GO310" s="60"/>
      <c r="GP310" s="60"/>
      <c r="GQ310" s="60"/>
      <c r="GR310" s="60"/>
      <c r="GS310" s="60"/>
      <c r="GT310" s="60"/>
      <c r="GU310" s="60"/>
      <c r="GV310" s="60"/>
      <c r="GW310" s="60"/>
      <c r="GX310" s="60"/>
      <c r="GY310" s="60"/>
      <c r="GZ310" s="60"/>
      <c r="HA310" s="60"/>
      <c r="HB310" s="60"/>
      <c r="HC310" s="60"/>
      <c r="HD310" s="60"/>
      <c r="HE310" s="60"/>
      <c r="HF310" s="60"/>
      <c r="HG310" s="60"/>
      <c r="HH310" s="60"/>
      <c r="HI310" s="60"/>
      <c r="HJ310" s="60"/>
      <c r="HK310" s="60"/>
      <c r="HL310" s="60"/>
      <c r="HM310" s="60"/>
      <c r="HN310" s="60"/>
      <c r="HO310" s="60"/>
      <c r="HP310" s="60"/>
      <c r="HQ310" s="60"/>
      <c r="HR310" s="60"/>
      <c r="HS310" s="60"/>
      <c r="HT310" s="60"/>
      <c r="HU310" s="60"/>
      <c r="HV310" s="60"/>
      <c r="HW310" s="60"/>
      <c r="HX310" s="60"/>
      <c r="HY310" s="60"/>
      <c r="HZ310" s="60"/>
      <c r="IA310" s="60"/>
      <c r="IB310" s="60"/>
      <c r="IC310" s="60"/>
      <c r="ID310" s="60"/>
      <c r="IE310" s="60"/>
      <c r="IF310" s="60"/>
      <c r="IG310" s="60"/>
      <c r="IH310" s="60"/>
      <c r="II310" s="60"/>
      <c r="IJ310" s="60"/>
      <c r="IK310" s="60"/>
    </row>
    <row r="311" spans="1:245" ht="27" hidden="1">
      <c r="A311" s="263" t="s">
        <v>257</v>
      </c>
      <c r="B311" s="263" t="s">
        <v>257</v>
      </c>
      <c r="C311" s="107" t="s">
        <v>1565</v>
      </c>
      <c r="D311" s="108"/>
      <c r="E311" s="108"/>
      <c r="F311" s="2"/>
      <c r="G311" s="2">
        <v>0</v>
      </c>
      <c r="H311" s="2">
        <f t="shared" si="184"/>
        <v>0</v>
      </c>
      <c r="I311" s="3">
        <f t="shared" si="185"/>
        <v>0</v>
      </c>
      <c r="J311" s="3"/>
      <c r="K311" s="3"/>
      <c r="L311" s="3"/>
      <c r="M311" s="3"/>
      <c r="N311" s="3"/>
      <c r="O311" s="3">
        <f t="shared" si="183"/>
        <v>0</v>
      </c>
      <c r="P311" s="3"/>
      <c r="Q311" s="142">
        <f t="shared" si="191"/>
        <v>0</v>
      </c>
      <c r="R311" s="142">
        <f t="shared" si="190"/>
        <v>0</v>
      </c>
      <c r="S311" s="77">
        <f t="shared" si="190"/>
        <v>0</v>
      </c>
      <c r="T311" s="3"/>
      <c r="U311" s="110"/>
      <c r="V311" s="111"/>
      <c r="W311" s="3">
        <v>0</v>
      </c>
      <c r="X311" s="3"/>
      <c r="Y311" s="77">
        <f t="shared" si="186"/>
        <v>0</v>
      </c>
      <c r="Z311" s="3">
        <f t="shared" si="187"/>
        <v>0</v>
      </c>
      <c r="AA311" s="77">
        <f t="shared" si="187"/>
        <v>0</v>
      </c>
      <c r="AB311" s="119">
        <f t="shared" si="167"/>
        <v>0</v>
      </c>
      <c r="AC311" s="3"/>
      <c r="AD311" s="3">
        <f t="shared" si="188"/>
        <v>0</v>
      </c>
      <c r="AE311" s="108"/>
      <c r="AF311" s="112"/>
      <c r="AG311" s="107"/>
      <c r="AH311" s="107" t="s">
        <v>172</v>
      </c>
      <c r="AI311" s="107" t="s">
        <v>923</v>
      </c>
      <c r="AJ311" s="1" t="s">
        <v>1</v>
      </c>
      <c r="AK311" s="113"/>
      <c r="AL311" s="123" t="s">
        <v>257</v>
      </c>
      <c r="AM311" s="128" t="s">
        <v>590</v>
      </c>
      <c r="AN311" s="129"/>
      <c r="AO311" s="130" t="s">
        <v>339</v>
      </c>
      <c r="AP311" s="180"/>
      <c r="AQ311" s="130" t="s">
        <v>339</v>
      </c>
      <c r="AR311" s="181"/>
      <c r="AS311" s="128" t="s">
        <v>590</v>
      </c>
      <c r="AT311" s="175"/>
      <c r="AU311" s="130" t="s">
        <v>339</v>
      </c>
      <c r="AV311" s="180"/>
      <c r="AW311" s="130" t="s">
        <v>339</v>
      </c>
      <c r="AX311" s="181"/>
      <c r="AY311" s="128" t="s">
        <v>590</v>
      </c>
      <c r="AZ311" s="175"/>
      <c r="BA311" s="130" t="s">
        <v>339</v>
      </c>
      <c r="BB311" s="180"/>
      <c r="BC311" s="130" t="s">
        <v>339</v>
      </c>
      <c r="BD311" s="181"/>
      <c r="BE311" s="131"/>
      <c r="BF311" s="1"/>
      <c r="BG311" s="4"/>
      <c r="BH311" s="4"/>
      <c r="BI311" s="114"/>
      <c r="BJ311" s="71"/>
      <c r="BK311" s="31"/>
      <c r="BL311" s="31"/>
      <c r="BM311" s="31"/>
      <c r="BN311" s="115" t="s">
        <v>550</v>
      </c>
      <c r="BO311" s="115" t="s">
        <v>550</v>
      </c>
      <c r="BP311" s="115" t="s">
        <v>550</v>
      </c>
      <c r="BQ311" s="63"/>
      <c r="BR311" s="60"/>
      <c r="BS311" s="60"/>
      <c r="BT311" s="60"/>
      <c r="BU311" s="60"/>
      <c r="BV311" s="60"/>
      <c r="BW311" s="60"/>
      <c r="BX311" s="60"/>
      <c r="BY311" s="60"/>
      <c r="BZ311" s="60"/>
      <c r="CA311" s="60"/>
      <c r="CB311" s="60"/>
      <c r="CC311" s="60"/>
      <c r="CD311" s="60"/>
      <c r="CE311" s="60"/>
      <c r="CF311" s="60"/>
      <c r="CG311" s="60"/>
      <c r="CH311" s="60"/>
      <c r="CI311" s="60"/>
      <c r="CJ311" s="60"/>
      <c r="CK311" s="60"/>
      <c r="CL311" s="60"/>
      <c r="CM311" s="60"/>
      <c r="CN311" s="60"/>
      <c r="CO311" s="60"/>
      <c r="CP311" s="60"/>
      <c r="CQ311" s="60"/>
      <c r="CR311" s="60"/>
      <c r="CS311" s="60"/>
      <c r="CT311" s="60"/>
      <c r="CU311" s="60"/>
      <c r="CV311" s="60"/>
      <c r="CW311" s="60"/>
      <c r="CX311" s="60"/>
      <c r="CY311" s="60"/>
      <c r="CZ311" s="60"/>
      <c r="DA311" s="60"/>
      <c r="DB311" s="60"/>
      <c r="DC311" s="60"/>
      <c r="DD311" s="60"/>
      <c r="DE311" s="60"/>
      <c r="DF311" s="60"/>
      <c r="DG311" s="60"/>
      <c r="DH311" s="60"/>
      <c r="DI311" s="60"/>
      <c r="DJ311" s="60"/>
      <c r="DK311" s="60"/>
      <c r="DL311" s="60"/>
      <c r="DM311" s="60"/>
      <c r="DN311" s="60"/>
      <c r="DO311" s="60"/>
      <c r="DP311" s="60"/>
      <c r="DQ311" s="60"/>
      <c r="DR311" s="60"/>
      <c r="DS311" s="60"/>
      <c r="DT311" s="60"/>
      <c r="DU311" s="60"/>
      <c r="DV311" s="60"/>
      <c r="DW311" s="60"/>
      <c r="DX311" s="60"/>
      <c r="DY311" s="60"/>
      <c r="DZ311" s="60"/>
      <c r="EA311" s="60"/>
      <c r="EB311" s="60"/>
      <c r="EC311" s="60"/>
      <c r="ED311" s="60"/>
      <c r="EE311" s="60"/>
      <c r="EF311" s="60"/>
      <c r="EG311" s="60"/>
      <c r="EH311" s="60"/>
      <c r="EI311" s="60"/>
      <c r="EJ311" s="60"/>
      <c r="EK311" s="60"/>
      <c r="EL311" s="60"/>
      <c r="EM311" s="60"/>
      <c r="EN311" s="60"/>
      <c r="EO311" s="60"/>
      <c r="EP311" s="60"/>
      <c r="EQ311" s="60"/>
      <c r="ER311" s="60"/>
      <c r="ES311" s="60"/>
      <c r="ET311" s="60"/>
      <c r="EU311" s="60"/>
      <c r="EV311" s="60"/>
      <c r="EW311" s="60"/>
      <c r="EX311" s="60"/>
      <c r="EY311" s="60"/>
      <c r="EZ311" s="60"/>
      <c r="FA311" s="60"/>
      <c r="FB311" s="60"/>
      <c r="FC311" s="60"/>
      <c r="FD311" s="60"/>
      <c r="FE311" s="60"/>
      <c r="FF311" s="60"/>
      <c r="FG311" s="60"/>
      <c r="FH311" s="60"/>
      <c r="FI311" s="60"/>
      <c r="FJ311" s="60"/>
      <c r="FK311" s="60"/>
      <c r="FL311" s="60"/>
      <c r="FM311" s="60"/>
      <c r="FN311" s="60"/>
      <c r="FO311" s="60"/>
      <c r="FP311" s="60"/>
      <c r="FQ311" s="60"/>
      <c r="FR311" s="60"/>
      <c r="FS311" s="60"/>
      <c r="FT311" s="60"/>
      <c r="FU311" s="60"/>
      <c r="FV311" s="60"/>
      <c r="FW311" s="60"/>
      <c r="FX311" s="60"/>
      <c r="FY311" s="60"/>
      <c r="FZ311" s="60"/>
      <c r="GA311" s="60"/>
      <c r="GB311" s="60"/>
      <c r="GC311" s="60"/>
      <c r="GD311" s="60"/>
      <c r="GE311" s="60"/>
      <c r="GF311" s="60"/>
      <c r="GG311" s="60"/>
      <c r="GH311" s="60"/>
      <c r="GI311" s="60"/>
      <c r="GJ311" s="60"/>
      <c r="GK311" s="60"/>
      <c r="GL311" s="60"/>
      <c r="GM311" s="60"/>
      <c r="GN311" s="60"/>
      <c r="GO311" s="60"/>
      <c r="GP311" s="60"/>
      <c r="GQ311" s="60"/>
      <c r="GR311" s="60"/>
      <c r="GS311" s="60"/>
      <c r="GT311" s="60"/>
      <c r="GU311" s="60"/>
      <c r="GV311" s="60"/>
      <c r="GW311" s="60"/>
      <c r="GX311" s="60"/>
      <c r="GY311" s="60"/>
      <c r="GZ311" s="60"/>
      <c r="HA311" s="60"/>
      <c r="HB311" s="60"/>
      <c r="HC311" s="60"/>
      <c r="HD311" s="60"/>
      <c r="HE311" s="60"/>
      <c r="HF311" s="60"/>
      <c r="HG311" s="60"/>
      <c r="HH311" s="60"/>
      <c r="HI311" s="60"/>
      <c r="HJ311" s="60"/>
      <c r="HK311" s="60"/>
      <c r="HL311" s="60"/>
      <c r="HM311" s="60"/>
      <c r="HN311" s="60"/>
      <c r="HO311" s="60"/>
      <c r="HP311" s="60"/>
      <c r="HQ311" s="60"/>
      <c r="HR311" s="60"/>
      <c r="HS311" s="60"/>
      <c r="HT311" s="60"/>
      <c r="HU311" s="60"/>
      <c r="HV311" s="60"/>
      <c r="HW311" s="60"/>
      <c r="HX311" s="60"/>
      <c r="HY311" s="60"/>
      <c r="HZ311" s="60"/>
      <c r="IA311" s="60"/>
      <c r="IB311" s="60"/>
      <c r="IC311" s="60"/>
      <c r="ID311" s="60"/>
      <c r="IE311" s="60"/>
      <c r="IF311" s="60"/>
      <c r="IG311" s="60"/>
      <c r="IH311" s="60"/>
      <c r="II311" s="60"/>
      <c r="IJ311" s="60"/>
      <c r="IK311" s="60"/>
    </row>
    <row r="312" spans="1:245" s="314" customFormat="1" hidden="1">
      <c r="A312" s="315"/>
      <c r="B312" s="315"/>
      <c r="C312" s="316" t="s">
        <v>205</v>
      </c>
      <c r="D312" s="317"/>
      <c r="E312" s="317"/>
      <c r="F312" s="318"/>
      <c r="G312" s="318"/>
      <c r="H312" s="318"/>
      <c r="I312" s="319"/>
      <c r="J312" s="319"/>
      <c r="K312" s="319"/>
      <c r="L312" s="319"/>
      <c r="M312" s="319"/>
      <c r="N312" s="319"/>
      <c r="O312" s="319"/>
      <c r="P312" s="321"/>
      <c r="Q312" s="321">
        <f t="shared" si="191"/>
        <v>0</v>
      </c>
      <c r="R312" s="321">
        <f t="shared" si="190"/>
        <v>0</v>
      </c>
      <c r="S312" s="319"/>
      <c r="T312" s="319"/>
      <c r="U312" s="322"/>
      <c r="V312" s="323"/>
      <c r="W312" s="319"/>
      <c r="X312" s="321"/>
      <c r="Y312" s="319"/>
      <c r="Z312" s="320"/>
      <c r="AA312" s="319"/>
      <c r="AB312" s="324"/>
      <c r="AC312" s="319"/>
      <c r="AD312" s="319"/>
      <c r="AE312" s="317"/>
      <c r="AF312" s="325"/>
      <c r="AG312" s="325"/>
      <c r="AH312" s="325"/>
      <c r="AI312" s="325"/>
      <c r="AJ312" s="326"/>
      <c r="AK312" s="327"/>
      <c r="AL312" s="335"/>
      <c r="AM312" s="328"/>
      <c r="AN312" s="328"/>
      <c r="AO312" s="328"/>
      <c r="AP312" s="329" t="s">
        <v>1331</v>
      </c>
      <c r="AQ312" s="328"/>
      <c r="AR312" s="328"/>
      <c r="AS312" s="328"/>
      <c r="AT312" s="330"/>
      <c r="AU312" s="328"/>
      <c r="AV312" s="330"/>
      <c r="AW312" s="328"/>
      <c r="AX312" s="328"/>
      <c r="AY312" s="328"/>
      <c r="AZ312" s="330"/>
      <c r="BA312" s="328"/>
      <c r="BB312" s="330"/>
      <c r="BC312" s="328"/>
      <c r="BD312" s="328"/>
      <c r="BE312" s="328"/>
      <c r="BF312" s="331"/>
      <c r="BG312" s="332"/>
      <c r="BH312" s="332"/>
      <c r="BI312" s="333"/>
      <c r="BJ312" s="309"/>
      <c r="BK312" s="310"/>
      <c r="BL312" s="310"/>
      <c r="BM312" s="310"/>
      <c r="BN312" s="311" t="s">
        <v>409</v>
      </c>
      <c r="BO312" s="311" t="s">
        <v>409</v>
      </c>
      <c r="BP312" s="311" t="s">
        <v>409</v>
      </c>
      <c r="BQ312" s="313"/>
      <c r="BR312" s="313"/>
      <c r="BS312" s="313"/>
    </row>
    <row r="313" spans="1:245" s="63" customFormat="1" ht="33.75" hidden="1">
      <c r="A313" s="204">
        <v>242</v>
      </c>
      <c r="B313" s="204">
        <f>B305+1</f>
        <v>243</v>
      </c>
      <c r="C313" s="107" t="s">
        <v>742</v>
      </c>
      <c r="D313" s="108" t="s">
        <v>72</v>
      </c>
      <c r="E313" s="108" t="s">
        <v>66</v>
      </c>
      <c r="F313" s="2">
        <v>54440000</v>
      </c>
      <c r="G313" s="2">
        <v>0</v>
      </c>
      <c r="H313" s="2">
        <f t="shared" ref="H313:H321" si="192">F313+G313</f>
        <v>54440000</v>
      </c>
      <c r="I313" s="3">
        <f t="shared" ref="I313:I321" si="193">ROUND(H313/1000000,1)</f>
        <v>54.4</v>
      </c>
      <c r="J313" s="3"/>
      <c r="K313" s="3"/>
      <c r="L313" s="3"/>
      <c r="M313" s="3"/>
      <c r="N313" s="3"/>
      <c r="O313" s="119">
        <f t="shared" si="183"/>
        <v>54440000</v>
      </c>
      <c r="P313" s="3"/>
      <c r="Q313" s="142">
        <f t="shared" si="191"/>
        <v>54440000</v>
      </c>
      <c r="R313" s="142">
        <f t="shared" si="190"/>
        <v>54.4</v>
      </c>
      <c r="S313" s="77">
        <f t="shared" si="190"/>
        <v>0</v>
      </c>
      <c r="T313" s="109"/>
      <c r="U313" s="109"/>
      <c r="V313" s="109"/>
      <c r="W313" s="3">
        <v>52930000</v>
      </c>
      <c r="X313" s="3"/>
      <c r="Y313" s="77">
        <f t="shared" ref="Y313:Y321" si="194">X313-W313</f>
        <v>-52930000</v>
      </c>
      <c r="Z313" s="3">
        <f t="shared" ref="Z313:AA321" si="195">ROUND(W313/1000000,1)</f>
        <v>52.9</v>
      </c>
      <c r="AA313" s="77">
        <f t="shared" si="195"/>
        <v>0</v>
      </c>
      <c r="AB313" s="119">
        <f t="shared" si="167"/>
        <v>-52.9</v>
      </c>
      <c r="AC313" s="76"/>
      <c r="AD313" s="3">
        <f>ROUND(AC313/1000000,1)</f>
        <v>0</v>
      </c>
      <c r="AE313" s="109"/>
      <c r="AF313" s="109"/>
      <c r="AG313" s="107"/>
      <c r="AH313" s="107" t="s">
        <v>152</v>
      </c>
      <c r="AI313" s="107" t="s">
        <v>659</v>
      </c>
      <c r="AJ313" s="1" t="s">
        <v>36</v>
      </c>
      <c r="AK313" s="113" t="s">
        <v>1356</v>
      </c>
      <c r="AL313" s="106">
        <v>242</v>
      </c>
      <c r="AM313" s="128" t="s">
        <v>590</v>
      </c>
      <c r="AN313" s="129"/>
      <c r="AO313" s="130" t="s">
        <v>595</v>
      </c>
      <c r="AP313" s="180">
        <v>242</v>
      </c>
      <c r="AQ313" s="130" t="s">
        <v>589</v>
      </c>
      <c r="AR313" s="181"/>
      <c r="AS313" s="128" t="s">
        <v>590</v>
      </c>
      <c r="AT313" s="175"/>
      <c r="AU313" s="130" t="s">
        <v>595</v>
      </c>
      <c r="AV313" s="180"/>
      <c r="AW313" s="130" t="s">
        <v>589</v>
      </c>
      <c r="AX313" s="181"/>
      <c r="AY313" s="128" t="s">
        <v>590</v>
      </c>
      <c r="AZ313" s="175"/>
      <c r="BA313" s="130" t="s">
        <v>595</v>
      </c>
      <c r="BB313" s="180"/>
      <c r="BC313" s="130" t="s">
        <v>595</v>
      </c>
      <c r="BD313" s="181"/>
      <c r="BE313" s="131"/>
      <c r="BF313" s="1" t="s">
        <v>84</v>
      </c>
      <c r="BG313" s="4"/>
      <c r="BH313" s="4"/>
      <c r="BI313" s="114"/>
      <c r="BJ313" s="71"/>
      <c r="BK313" s="31"/>
      <c r="BL313" s="31"/>
      <c r="BM313" s="31"/>
      <c r="BN313" s="115" t="s">
        <v>409</v>
      </c>
      <c r="BO313" s="115" t="s">
        <v>409</v>
      </c>
      <c r="BP313" s="115" t="s">
        <v>555</v>
      </c>
    </row>
    <row r="314" spans="1:245" s="63" customFormat="1" ht="33.75">
      <c r="A314" s="204">
        <v>243</v>
      </c>
      <c r="B314" s="204">
        <f>B313+1</f>
        <v>244</v>
      </c>
      <c r="C314" s="107" t="s">
        <v>206</v>
      </c>
      <c r="D314" s="108" t="s">
        <v>71</v>
      </c>
      <c r="E314" s="108" t="s">
        <v>149</v>
      </c>
      <c r="F314" s="2">
        <v>53063348000</v>
      </c>
      <c r="G314" s="2">
        <v>0</v>
      </c>
      <c r="H314" s="2">
        <f t="shared" si="192"/>
        <v>53063348000</v>
      </c>
      <c r="I314" s="3">
        <f t="shared" si="193"/>
        <v>53063.3</v>
      </c>
      <c r="J314" s="3">
        <v>1012146090</v>
      </c>
      <c r="K314" s="3">
        <v>0</v>
      </c>
      <c r="L314" s="3">
        <v>0</v>
      </c>
      <c r="M314" s="76">
        <v>0</v>
      </c>
      <c r="N314" s="3">
        <v>-142537600</v>
      </c>
      <c r="O314" s="119">
        <v>59941830586</v>
      </c>
      <c r="P314" s="3"/>
      <c r="Q314" s="142">
        <f t="shared" si="191"/>
        <v>59941830586</v>
      </c>
      <c r="R314" s="142">
        <f t="shared" ref="R314:S328" si="196">ROUND(O314/1000000,1)</f>
        <v>59941.8</v>
      </c>
      <c r="S314" s="77">
        <f t="shared" si="196"/>
        <v>0</v>
      </c>
      <c r="T314" s="109"/>
      <c r="U314" s="109"/>
      <c r="V314" s="109"/>
      <c r="W314" s="3">
        <v>53297452000</v>
      </c>
      <c r="X314" s="3"/>
      <c r="Y314" s="77">
        <f t="shared" si="194"/>
        <v>-53297452000</v>
      </c>
      <c r="Z314" s="3">
        <f t="shared" si="195"/>
        <v>53297.5</v>
      </c>
      <c r="AA314" s="77">
        <f t="shared" si="195"/>
        <v>0</v>
      </c>
      <c r="AB314" s="119">
        <f t="shared" si="167"/>
        <v>-53297.5</v>
      </c>
      <c r="AC314" s="76"/>
      <c r="AD314" s="3">
        <f>ROUND(AC314/1000000,1)</f>
        <v>0</v>
      </c>
      <c r="AE314" s="109"/>
      <c r="AF314" s="109"/>
      <c r="AG314" s="107"/>
      <c r="AH314" s="107" t="s">
        <v>152</v>
      </c>
      <c r="AI314" s="107" t="s">
        <v>659</v>
      </c>
      <c r="AJ314" s="1" t="s">
        <v>36</v>
      </c>
      <c r="AK314" s="113" t="s">
        <v>1356</v>
      </c>
      <c r="AL314" s="106">
        <v>243</v>
      </c>
      <c r="AM314" s="128" t="s">
        <v>590</v>
      </c>
      <c r="AN314" s="129"/>
      <c r="AO314" s="130" t="s">
        <v>595</v>
      </c>
      <c r="AP314" s="180">
        <v>243</v>
      </c>
      <c r="AQ314" s="130" t="s">
        <v>589</v>
      </c>
      <c r="AR314" s="181"/>
      <c r="AS314" s="128" t="s">
        <v>590</v>
      </c>
      <c r="AT314" s="175"/>
      <c r="AU314" s="130" t="s">
        <v>595</v>
      </c>
      <c r="AV314" s="180"/>
      <c r="AW314" s="130" t="s">
        <v>589</v>
      </c>
      <c r="AX314" s="181"/>
      <c r="AY314" s="128" t="s">
        <v>590</v>
      </c>
      <c r="AZ314" s="175"/>
      <c r="BA314" s="130" t="s">
        <v>595</v>
      </c>
      <c r="BB314" s="180"/>
      <c r="BC314" s="130" t="s">
        <v>595</v>
      </c>
      <c r="BD314" s="181"/>
      <c r="BE314" s="131"/>
      <c r="BF314" s="1" t="s">
        <v>1326</v>
      </c>
      <c r="BG314" s="4" t="s">
        <v>15</v>
      </c>
      <c r="BH314" s="4" t="s">
        <v>18</v>
      </c>
      <c r="BI314" s="114"/>
      <c r="BJ314" s="31"/>
      <c r="BK314" s="31"/>
      <c r="BL314" s="31"/>
      <c r="BM314" s="31"/>
      <c r="BN314" s="115" t="s">
        <v>409</v>
      </c>
      <c r="BO314" s="115" t="s">
        <v>409</v>
      </c>
      <c r="BP314" s="115" t="s">
        <v>555</v>
      </c>
    </row>
    <row r="315" spans="1:245" s="63" customFormat="1" ht="33.75">
      <c r="A315" s="204">
        <v>244</v>
      </c>
      <c r="B315" s="204">
        <f>B314+1</f>
        <v>245</v>
      </c>
      <c r="C315" s="107" t="s">
        <v>207</v>
      </c>
      <c r="D315" s="108" t="s">
        <v>71</v>
      </c>
      <c r="E315" s="108" t="s">
        <v>149</v>
      </c>
      <c r="F315" s="2">
        <v>6139034000</v>
      </c>
      <c r="G315" s="2">
        <v>0</v>
      </c>
      <c r="H315" s="2">
        <f t="shared" si="192"/>
        <v>6139034000</v>
      </c>
      <c r="I315" s="3">
        <f t="shared" si="193"/>
        <v>6139</v>
      </c>
      <c r="J315" s="3"/>
      <c r="K315" s="3"/>
      <c r="L315" s="3"/>
      <c r="M315" s="3"/>
      <c r="N315" s="3"/>
      <c r="O315" s="119">
        <f t="shared" si="183"/>
        <v>6139034000</v>
      </c>
      <c r="P315" s="3"/>
      <c r="Q315" s="142">
        <f t="shared" si="191"/>
        <v>6139034000</v>
      </c>
      <c r="R315" s="142">
        <f t="shared" si="196"/>
        <v>6139</v>
      </c>
      <c r="S315" s="77">
        <f t="shared" si="196"/>
        <v>0</v>
      </c>
      <c r="T315" s="109"/>
      <c r="U315" s="109"/>
      <c r="V315" s="109"/>
      <c r="W315" s="3">
        <v>5924931000</v>
      </c>
      <c r="X315" s="3"/>
      <c r="Y315" s="77">
        <f t="shared" si="194"/>
        <v>-5924931000</v>
      </c>
      <c r="Z315" s="3">
        <f t="shared" si="195"/>
        <v>5924.9</v>
      </c>
      <c r="AA315" s="77">
        <f t="shared" si="195"/>
        <v>0</v>
      </c>
      <c r="AB315" s="119">
        <f t="shared" si="167"/>
        <v>-5924.9</v>
      </c>
      <c r="AC315" s="76"/>
      <c r="AD315" s="3">
        <f>ROUND(AC315/1000000,1)</f>
        <v>0</v>
      </c>
      <c r="AE315" s="109"/>
      <c r="AF315" s="109"/>
      <c r="AG315" s="107"/>
      <c r="AH315" s="107" t="s">
        <v>152</v>
      </c>
      <c r="AI315" s="107" t="s">
        <v>659</v>
      </c>
      <c r="AJ315" s="1" t="s">
        <v>36</v>
      </c>
      <c r="AK315" s="113" t="s">
        <v>987</v>
      </c>
      <c r="AL315" s="106">
        <v>244</v>
      </c>
      <c r="AM315" s="128" t="s">
        <v>590</v>
      </c>
      <c r="AN315" s="129"/>
      <c r="AO315" s="130" t="s">
        <v>595</v>
      </c>
      <c r="AP315" s="180">
        <v>244</v>
      </c>
      <c r="AQ315" s="130" t="s">
        <v>589</v>
      </c>
      <c r="AR315" s="181"/>
      <c r="AS315" s="128" t="s">
        <v>590</v>
      </c>
      <c r="AT315" s="175"/>
      <c r="AU315" s="130" t="s">
        <v>595</v>
      </c>
      <c r="AV315" s="180"/>
      <c r="AW315" s="130" t="s">
        <v>589</v>
      </c>
      <c r="AX315" s="181"/>
      <c r="AY315" s="128" t="s">
        <v>590</v>
      </c>
      <c r="AZ315" s="175"/>
      <c r="BA315" s="130" t="s">
        <v>595</v>
      </c>
      <c r="BB315" s="180"/>
      <c r="BC315" s="130" t="s">
        <v>595</v>
      </c>
      <c r="BD315" s="181"/>
      <c r="BE315" s="131"/>
      <c r="BF315" s="1" t="s">
        <v>84</v>
      </c>
      <c r="BG315" s="4" t="s">
        <v>15</v>
      </c>
      <c r="BH315" s="4"/>
      <c r="BI315" s="114"/>
      <c r="BJ315" s="71"/>
      <c r="BK315" s="31"/>
      <c r="BL315" s="31"/>
      <c r="BM315" s="31"/>
      <c r="BN315" s="115" t="s">
        <v>409</v>
      </c>
      <c r="BO315" s="115" t="s">
        <v>409</v>
      </c>
      <c r="BP315" s="115" t="s">
        <v>409</v>
      </c>
    </row>
    <row r="316" spans="1:245" ht="27" hidden="1">
      <c r="A316" s="263" t="s">
        <v>257</v>
      </c>
      <c r="B316" s="263" t="s">
        <v>257</v>
      </c>
      <c r="C316" s="107" t="s">
        <v>1559</v>
      </c>
      <c r="D316" s="108"/>
      <c r="E316" s="108"/>
      <c r="F316" s="2"/>
      <c r="G316" s="2">
        <v>0</v>
      </c>
      <c r="H316" s="2">
        <f t="shared" si="192"/>
        <v>0</v>
      </c>
      <c r="I316" s="3">
        <f t="shared" si="193"/>
        <v>0</v>
      </c>
      <c r="J316" s="3"/>
      <c r="K316" s="3"/>
      <c r="L316" s="3"/>
      <c r="M316" s="3"/>
      <c r="N316" s="3"/>
      <c r="O316" s="3">
        <f t="shared" si="183"/>
        <v>0</v>
      </c>
      <c r="P316" s="3"/>
      <c r="Q316" s="142">
        <f t="shared" si="191"/>
        <v>0</v>
      </c>
      <c r="R316" s="142">
        <f t="shared" si="196"/>
        <v>0</v>
      </c>
      <c r="S316" s="77">
        <f t="shared" si="196"/>
        <v>0</v>
      </c>
      <c r="T316" s="3"/>
      <c r="U316" s="110"/>
      <c r="V316" s="111"/>
      <c r="W316" s="3">
        <v>0</v>
      </c>
      <c r="X316" s="3"/>
      <c r="Y316" s="77">
        <f t="shared" si="194"/>
        <v>0</v>
      </c>
      <c r="Z316" s="3">
        <f t="shared" si="195"/>
        <v>0</v>
      </c>
      <c r="AA316" s="77">
        <f t="shared" si="195"/>
        <v>0</v>
      </c>
      <c r="AB316" s="119">
        <f t="shared" si="167"/>
        <v>0</v>
      </c>
      <c r="AC316" s="3"/>
      <c r="AD316" s="3">
        <f t="shared" ref="AD316:AD321" si="197">ROUND(AC316/1000000,1)</f>
        <v>0</v>
      </c>
      <c r="AE316" s="108"/>
      <c r="AF316" s="112"/>
      <c r="AG316" s="107"/>
      <c r="AH316" s="107" t="s">
        <v>172</v>
      </c>
      <c r="AI316" s="107" t="s">
        <v>923</v>
      </c>
      <c r="AJ316" s="1" t="s">
        <v>1</v>
      </c>
      <c r="AK316" s="113"/>
      <c r="AL316" s="123" t="s">
        <v>257</v>
      </c>
      <c r="AM316" s="128" t="s">
        <v>590</v>
      </c>
      <c r="AN316" s="129"/>
      <c r="AO316" s="130" t="s">
        <v>339</v>
      </c>
      <c r="AP316" s="180"/>
      <c r="AQ316" s="130" t="s">
        <v>339</v>
      </c>
      <c r="AR316" s="181"/>
      <c r="AS316" s="128" t="s">
        <v>590</v>
      </c>
      <c r="AT316" s="175"/>
      <c r="AU316" s="130" t="s">
        <v>339</v>
      </c>
      <c r="AV316" s="180"/>
      <c r="AW316" s="130" t="s">
        <v>339</v>
      </c>
      <c r="AX316" s="181"/>
      <c r="AY316" s="128" t="s">
        <v>590</v>
      </c>
      <c r="AZ316" s="175"/>
      <c r="BA316" s="130" t="s">
        <v>339</v>
      </c>
      <c r="BB316" s="180"/>
      <c r="BC316" s="130" t="s">
        <v>339</v>
      </c>
      <c r="BD316" s="181"/>
      <c r="BE316" s="131"/>
      <c r="BF316" s="1"/>
      <c r="BG316" s="4"/>
      <c r="BH316" s="4"/>
      <c r="BI316" s="114"/>
      <c r="BJ316" s="71"/>
      <c r="BK316" s="31"/>
      <c r="BL316" s="31"/>
      <c r="BM316" s="31"/>
      <c r="BN316" s="120" t="s">
        <v>549</v>
      </c>
      <c r="BO316" s="120" t="s">
        <v>549</v>
      </c>
      <c r="BP316" s="120" t="s">
        <v>549</v>
      </c>
      <c r="BQ316" s="63"/>
      <c r="BR316" s="60"/>
      <c r="BS316" s="60"/>
      <c r="BT316" s="60"/>
      <c r="BU316" s="60"/>
      <c r="BV316" s="60"/>
      <c r="BW316" s="60"/>
      <c r="BX316" s="60"/>
      <c r="BY316" s="60"/>
      <c r="BZ316" s="60"/>
      <c r="CA316" s="60"/>
      <c r="CB316" s="60"/>
      <c r="CC316" s="60"/>
      <c r="CD316" s="60"/>
      <c r="CE316" s="60"/>
      <c r="CF316" s="60"/>
      <c r="CG316" s="60"/>
      <c r="CH316" s="60"/>
      <c r="CI316" s="60"/>
      <c r="CJ316" s="60"/>
      <c r="CK316" s="60"/>
      <c r="CL316" s="60"/>
      <c r="CM316" s="60"/>
      <c r="CN316" s="60"/>
      <c r="CO316" s="60"/>
      <c r="CP316" s="60"/>
      <c r="CQ316" s="60"/>
      <c r="CR316" s="60"/>
      <c r="CS316" s="60"/>
      <c r="CT316" s="60"/>
      <c r="CU316" s="60"/>
      <c r="CV316" s="60"/>
      <c r="CW316" s="60"/>
      <c r="CX316" s="60"/>
      <c r="CY316" s="60"/>
      <c r="CZ316" s="60"/>
      <c r="DA316" s="60"/>
      <c r="DB316" s="60"/>
      <c r="DC316" s="60"/>
      <c r="DD316" s="60"/>
      <c r="DE316" s="60"/>
      <c r="DF316" s="60"/>
      <c r="DG316" s="60"/>
      <c r="DH316" s="60"/>
      <c r="DI316" s="60"/>
      <c r="DJ316" s="60"/>
      <c r="DK316" s="60"/>
      <c r="DL316" s="60"/>
      <c r="DM316" s="60"/>
      <c r="DN316" s="60"/>
      <c r="DO316" s="60"/>
      <c r="DP316" s="60"/>
      <c r="DQ316" s="60"/>
      <c r="DR316" s="60"/>
      <c r="DS316" s="60"/>
      <c r="DT316" s="60"/>
      <c r="DU316" s="60"/>
      <c r="DV316" s="60"/>
      <c r="DW316" s="60"/>
      <c r="DX316" s="60"/>
      <c r="DY316" s="60"/>
      <c r="DZ316" s="60"/>
      <c r="EA316" s="60"/>
      <c r="EB316" s="60"/>
      <c r="EC316" s="60"/>
      <c r="ED316" s="60"/>
      <c r="EE316" s="60"/>
      <c r="EF316" s="60"/>
      <c r="EG316" s="60"/>
      <c r="EH316" s="60"/>
      <c r="EI316" s="60"/>
      <c r="EJ316" s="60"/>
      <c r="EK316" s="60"/>
      <c r="EL316" s="60"/>
      <c r="EM316" s="60"/>
      <c r="EN316" s="60"/>
      <c r="EO316" s="60"/>
      <c r="EP316" s="60"/>
      <c r="EQ316" s="60"/>
      <c r="ER316" s="60"/>
      <c r="ES316" s="60"/>
      <c r="ET316" s="60"/>
      <c r="EU316" s="60"/>
      <c r="EV316" s="60"/>
      <c r="EW316" s="60"/>
      <c r="EX316" s="60"/>
      <c r="EY316" s="60"/>
      <c r="EZ316" s="60"/>
      <c r="FA316" s="60"/>
      <c r="FB316" s="60"/>
      <c r="FC316" s="60"/>
      <c r="FD316" s="60"/>
      <c r="FE316" s="60"/>
      <c r="FF316" s="60"/>
      <c r="FG316" s="60"/>
      <c r="FH316" s="60"/>
      <c r="FI316" s="60"/>
      <c r="FJ316" s="60"/>
      <c r="FK316" s="60"/>
      <c r="FL316" s="60"/>
      <c r="FM316" s="60"/>
      <c r="FN316" s="60"/>
      <c r="FO316" s="60"/>
      <c r="FP316" s="60"/>
      <c r="FQ316" s="60"/>
      <c r="FR316" s="60"/>
      <c r="FS316" s="60"/>
      <c r="FT316" s="60"/>
      <c r="FU316" s="60"/>
      <c r="FV316" s="60"/>
      <c r="FW316" s="60"/>
      <c r="FX316" s="60"/>
      <c r="FY316" s="60"/>
      <c r="FZ316" s="60"/>
      <c r="GA316" s="60"/>
      <c r="GB316" s="60"/>
      <c r="GC316" s="60"/>
      <c r="GD316" s="60"/>
      <c r="GE316" s="60"/>
      <c r="GF316" s="60"/>
      <c r="GG316" s="60"/>
      <c r="GH316" s="60"/>
      <c r="GI316" s="60"/>
      <c r="GJ316" s="60"/>
      <c r="GK316" s="60"/>
      <c r="GL316" s="60"/>
      <c r="GM316" s="60"/>
      <c r="GN316" s="60"/>
      <c r="GO316" s="60"/>
      <c r="GP316" s="60"/>
      <c r="GQ316" s="60"/>
      <c r="GR316" s="60"/>
      <c r="GS316" s="60"/>
      <c r="GT316" s="60"/>
      <c r="GU316" s="60"/>
      <c r="GV316" s="60"/>
      <c r="GW316" s="60"/>
      <c r="GX316" s="60"/>
      <c r="GY316" s="60"/>
      <c r="GZ316" s="60"/>
      <c r="HA316" s="60"/>
      <c r="HB316" s="60"/>
      <c r="HC316" s="60"/>
      <c r="HD316" s="60"/>
      <c r="HE316" s="60"/>
      <c r="HF316" s="60"/>
      <c r="HG316" s="60"/>
      <c r="HH316" s="60"/>
      <c r="HI316" s="60"/>
      <c r="HJ316" s="60"/>
      <c r="HK316" s="60"/>
      <c r="HL316" s="60"/>
      <c r="HM316" s="60"/>
      <c r="HN316" s="60"/>
      <c r="HO316" s="60"/>
      <c r="HP316" s="60"/>
      <c r="HQ316" s="60"/>
      <c r="HR316" s="60"/>
      <c r="HS316" s="60"/>
      <c r="HT316" s="60"/>
      <c r="HU316" s="60"/>
      <c r="HV316" s="60"/>
      <c r="HW316" s="60"/>
      <c r="HX316" s="60"/>
      <c r="HY316" s="60"/>
      <c r="HZ316" s="60"/>
      <c r="IA316" s="60"/>
      <c r="IB316" s="60"/>
      <c r="IC316" s="60"/>
      <c r="ID316" s="60"/>
      <c r="IE316" s="60"/>
      <c r="IF316" s="60"/>
      <c r="IG316" s="60"/>
      <c r="IH316" s="60"/>
      <c r="II316" s="60"/>
      <c r="IJ316" s="60"/>
      <c r="IK316" s="60"/>
    </row>
    <row r="317" spans="1:245" ht="27" hidden="1">
      <c r="A317" s="263" t="s">
        <v>257</v>
      </c>
      <c r="B317" s="263" t="s">
        <v>257</v>
      </c>
      <c r="C317" s="107" t="s">
        <v>1560</v>
      </c>
      <c r="D317" s="108"/>
      <c r="E317" s="108"/>
      <c r="F317" s="2"/>
      <c r="G317" s="2">
        <v>0</v>
      </c>
      <c r="H317" s="2">
        <f t="shared" si="192"/>
        <v>0</v>
      </c>
      <c r="I317" s="3">
        <f t="shared" si="193"/>
        <v>0</v>
      </c>
      <c r="J317" s="3"/>
      <c r="K317" s="3"/>
      <c r="L317" s="3"/>
      <c r="M317" s="3"/>
      <c r="N317" s="3"/>
      <c r="O317" s="3">
        <f t="shared" si="183"/>
        <v>0</v>
      </c>
      <c r="P317" s="3"/>
      <c r="Q317" s="142">
        <f t="shared" si="191"/>
        <v>0</v>
      </c>
      <c r="R317" s="142">
        <f t="shared" si="196"/>
        <v>0</v>
      </c>
      <c r="S317" s="77">
        <f t="shared" si="196"/>
        <v>0</v>
      </c>
      <c r="T317" s="3"/>
      <c r="U317" s="110"/>
      <c r="V317" s="111"/>
      <c r="W317" s="3">
        <v>0</v>
      </c>
      <c r="X317" s="3"/>
      <c r="Y317" s="77">
        <f t="shared" si="194"/>
        <v>0</v>
      </c>
      <c r="Z317" s="3">
        <f t="shared" si="195"/>
        <v>0</v>
      </c>
      <c r="AA317" s="77">
        <f t="shared" si="195"/>
        <v>0</v>
      </c>
      <c r="AB317" s="119">
        <f t="shared" si="167"/>
        <v>0</v>
      </c>
      <c r="AC317" s="3"/>
      <c r="AD317" s="3">
        <f t="shared" si="197"/>
        <v>0</v>
      </c>
      <c r="AE317" s="108"/>
      <c r="AF317" s="112"/>
      <c r="AG317" s="107"/>
      <c r="AH317" s="107" t="s">
        <v>172</v>
      </c>
      <c r="AI317" s="107" t="s">
        <v>923</v>
      </c>
      <c r="AJ317" s="1" t="s">
        <v>1</v>
      </c>
      <c r="AK317" s="113"/>
      <c r="AL317" s="123" t="s">
        <v>257</v>
      </c>
      <c r="AM317" s="128" t="s">
        <v>590</v>
      </c>
      <c r="AN317" s="129"/>
      <c r="AO317" s="130" t="s">
        <v>339</v>
      </c>
      <c r="AP317" s="180"/>
      <c r="AQ317" s="130" t="s">
        <v>339</v>
      </c>
      <c r="AR317" s="181"/>
      <c r="AS317" s="128" t="s">
        <v>590</v>
      </c>
      <c r="AT317" s="175"/>
      <c r="AU317" s="130" t="s">
        <v>339</v>
      </c>
      <c r="AV317" s="180"/>
      <c r="AW317" s="130" t="s">
        <v>339</v>
      </c>
      <c r="AX317" s="181"/>
      <c r="AY317" s="128" t="s">
        <v>590</v>
      </c>
      <c r="AZ317" s="175"/>
      <c r="BA317" s="130" t="s">
        <v>339</v>
      </c>
      <c r="BB317" s="180"/>
      <c r="BC317" s="130" t="s">
        <v>339</v>
      </c>
      <c r="BD317" s="181"/>
      <c r="BE317" s="131"/>
      <c r="BF317" s="1"/>
      <c r="BG317" s="4"/>
      <c r="BH317" s="4"/>
      <c r="BI317" s="114"/>
      <c r="BJ317" s="71"/>
      <c r="BK317" s="31"/>
      <c r="BL317" s="31"/>
      <c r="BM317" s="31"/>
      <c r="BN317" s="120" t="s">
        <v>549</v>
      </c>
      <c r="BO317" s="120" t="s">
        <v>549</v>
      </c>
      <c r="BP317" s="120" t="s">
        <v>549</v>
      </c>
      <c r="BQ317" s="63"/>
      <c r="BR317" s="60"/>
      <c r="BS317" s="60"/>
      <c r="BT317" s="60"/>
      <c r="BU317" s="60"/>
      <c r="BV317" s="60"/>
      <c r="BW317" s="60"/>
      <c r="BX317" s="60"/>
      <c r="BY317" s="60"/>
      <c r="BZ317" s="60"/>
      <c r="CA317" s="60"/>
      <c r="CB317" s="60"/>
      <c r="CC317" s="60"/>
      <c r="CD317" s="60"/>
      <c r="CE317" s="60"/>
      <c r="CF317" s="60"/>
      <c r="CG317" s="60"/>
      <c r="CH317" s="60"/>
      <c r="CI317" s="60"/>
      <c r="CJ317" s="60"/>
      <c r="CK317" s="60"/>
      <c r="CL317" s="60"/>
      <c r="CM317" s="60"/>
      <c r="CN317" s="60"/>
      <c r="CO317" s="60"/>
      <c r="CP317" s="60"/>
      <c r="CQ317" s="60"/>
      <c r="CR317" s="60"/>
      <c r="CS317" s="60"/>
      <c r="CT317" s="60"/>
      <c r="CU317" s="60"/>
      <c r="CV317" s="60"/>
      <c r="CW317" s="60"/>
      <c r="CX317" s="60"/>
      <c r="CY317" s="60"/>
      <c r="CZ317" s="60"/>
      <c r="DA317" s="60"/>
      <c r="DB317" s="60"/>
      <c r="DC317" s="60"/>
      <c r="DD317" s="60"/>
      <c r="DE317" s="60"/>
      <c r="DF317" s="60"/>
      <c r="DG317" s="60"/>
      <c r="DH317" s="60"/>
      <c r="DI317" s="60"/>
      <c r="DJ317" s="60"/>
      <c r="DK317" s="60"/>
      <c r="DL317" s="60"/>
      <c r="DM317" s="60"/>
      <c r="DN317" s="60"/>
      <c r="DO317" s="60"/>
      <c r="DP317" s="60"/>
      <c r="DQ317" s="60"/>
      <c r="DR317" s="60"/>
      <c r="DS317" s="60"/>
      <c r="DT317" s="60"/>
      <c r="DU317" s="60"/>
      <c r="DV317" s="60"/>
      <c r="DW317" s="60"/>
      <c r="DX317" s="60"/>
      <c r="DY317" s="60"/>
      <c r="DZ317" s="60"/>
      <c r="EA317" s="60"/>
      <c r="EB317" s="60"/>
      <c r="EC317" s="60"/>
      <c r="ED317" s="60"/>
      <c r="EE317" s="60"/>
      <c r="EF317" s="60"/>
      <c r="EG317" s="60"/>
      <c r="EH317" s="60"/>
      <c r="EI317" s="60"/>
      <c r="EJ317" s="60"/>
      <c r="EK317" s="60"/>
      <c r="EL317" s="60"/>
      <c r="EM317" s="60"/>
      <c r="EN317" s="60"/>
      <c r="EO317" s="60"/>
      <c r="EP317" s="60"/>
      <c r="EQ317" s="60"/>
      <c r="ER317" s="60"/>
      <c r="ES317" s="60"/>
      <c r="ET317" s="60"/>
      <c r="EU317" s="60"/>
      <c r="EV317" s="60"/>
      <c r="EW317" s="60"/>
      <c r="EX317" s="60"/>
      <c r="EY317" s="60"/>
      <c r="EZ317" s="60"/>
      <c r="FA317" s="60"/>
      <c r="FB317" s="60"/>
      <c r="FC317" s="60"/>
      <c r="FD317" s="60"/>
      <c r="FE317" s="60"/>
      <c r="FF317" s="60"/>
      <c r="FG317" s="60"/>
      <c r="FH317" s="60"/>
      <c r="FI317" s="60"/>
      <c r="FJ317" s="60"/>
      <c r="FK317" s="60"/>
      <c r="FL317" s="60"/>
      <c r="FM317" s="60"/>
      <c r="FN317" s="60"/>
      <c r="FO317" s="60"/>
      <c r="FP317" s="60"/>
      <c r="FQ317" s="60"/>
      <c r="FR317" s="60"/>
      <c r="FS317" s="60"/>
      <c r="FT317" s="60"/>
      <c r="FU317" s="60"/>
      <c r="FV317" s="60"/>
      <c r="FW317" s="60"/>
      <c r="FX317" s="60"/>
      <c r="FY317" s="60"/>
      <c r="FZ317" s="60"/>
      <c r="GA317" s="60"/>
      <c r="GB317" s="60"/>
      <c r="GC317" s="60"/>
      <c r="GD317" s="60"/>
      <c r="GE317" s="60"/>
      <c r="GF317" s="60"/>
      <c r="GG317" s="60"/>
      <c r="GH317" s="60"/>
      <c r="GI317" s="60"/>
      <c r="GJ317" s="60"/>
      <c r="GK317" s="60"/>
      <c r="GL317" s="60"/>
      <c r="GM317" s="60"/>
      <c r="GN317" s="60"/>
      <c r="GO317" s="60"/>
      <c r="GP317" s="60"/>
      <c r="GQ317" s="60"/>
      <c r="GR317" s="60"/>
      <c r="GS317" s="60"/>
      <c r="GT317" s="60"/>
      <c r="GU317" s="60"/>
      <c r="GV317" s="60"/>
      <c r="GW317" s="60"/>
      <c r="GX317" s="60"/>
      <c r="GY317" s="60"/>
      <c r="GZ317" s="60"/>
      <c r="HA317" s="60"/>
      <c r="HB317" s="60"/>
      <c r="HC317" s="60"/>
      <c r="HD317" s="60"/>
      <c r="HE317" s="60"/>
      <c r="HF317" s="60"/>
      <c r="HG317" s="60"/>
      <c r="HH317" s="60"/>
      <c r="HI317" s="60"/>
      <c r="HJ317" s="60"/>
      <c r="HK317" s="60"/>
      <c r="HL317" s="60"/>
      <c r="HM317" s="60"/>
      <c r="HN317" s="60"/>
      <c r="HO317" s="60"/>
      <c r="HP317" s="60"/>
      <c r="HQ317" s="60"/>
      <c r="HR317" s="60"/>
      <c r="HS317" s="60"/>
      <c r="HT317" s="60"/>
      <c r="HU317" s="60"/>
      <c r="HV317" s="60"/>
      <c r="HW317" s="60"/>
      <c r="HX317" s="60"/>
      <c r="HY317" s="60"/>
      <c r="HZ317" s="60"/>
      <c r="IA317" s="60"/>
      <c r="IB317" s="60"/>
      <c r="IC317" s="60"/>
      <c r="ID317" s="60"/>
      <c r="IE317" s="60"/>
      <c r="IF317" s="60"/>
      <c r="IG317" s="60"/>
      <c r="IH317" s="60"/>
      <c r="II317" s="60"/>
      <c r="IJ317" s="60"/>
      <c r="IK317" s="60"/>
    </row>
    <row r="318" spans="1:245" s="63" customFormat="1" ht="27" hidden="1">
      <c r="A318" s="263" t="s">
        <v>257</v>
      </c>
      <c r="B318" s="263" t="s">
        <v>257</v>
      </c>
      <c r="C318" s="107" t="s">
        <v>1563</v>
      </c>
      <c r="D318" s="108"/>
      <c r="E318" s="108"/>
      <c r="F318" s="2"/>
      <c r="G318" s="2">
        <v>0</v>
      </c>
      <c r="H318" s="2">
        <f t="shared" si="192"/>
        <v>0</v>
      </c>
      <c r="I318" s="3">
        <f t="shared" si="193"/>
        <v>0</v>
      </c>
      <c r="J318" s="3"/>
      <c r="K318" s="3"/>
      <c r="L318" s="3"/>
      <c r="M318" s="3"/>
      <c r="N318" s="3"/>
      <c r="O318" s="3">
        <f>H318+SUM(J318:N318)</f>
        <v>0</v>
      </c>
      <c r="P318" s="3"/>
      <c r="Q318" s="142">
        <f t="shared" si="191"/>
        <v>0</v>
      </c>
      <c r="R318" s="142">
        <f t="shared" si="196"/>
        <v>0</v>
      </c>
      <c r="S318" s="77">
        <f t="shared" si="196"/>
        <v>0</v>
      </c>
      <c r="T318" s="3"/>
      <c r="U318" s="110"/>
      <c r="V318" s="111"/>
      <c r="W318" s="3">
        <v>0</v>
      </c>
      <c r="X318" s="3"/>
      <c r="Y318" s="77">
        <f t="shared" si="194"/>
        <v>0</v>
      </c>
      <c r="Z318" s="3">
        <f t="shared" si="195"/>
        <v>0</v>
      </c>
      <c r="AA318" s="77">
        <f t="shared" si="195"/>
        <v>0</v>
      </c>
      <c r="AB318" s="119">
        <f t="shared" si="167"/>
        <v>0</v>
      </c>
      <c r="AC318" s="3"/>
      <c r="AD318" s="3">
        <f t="shared" si="197"/>
        <v>0</v>
      </c>
      <c r="AE318" s="108"/>
      <c r="AF318" s="112"/>
      <c r="AG318" s="107"/>
      <c r="AH318" s="107" t="s">
        <v>152</v>
      </c>
      <c r="AI318" s="107" t="s">
        <v>923</v>
      </c>
      <c r="AJ318" s="1" t="s">
        <v>1</v>
      </c>
      <c r="AK318" s="113"/>
      <c r="AL318" s="123" t="s">
        <v>257</v>
      </c>
      <c r="AM318" s="128" t="s">
        <v>590</v>
      </c>
      <c r="AN318" s="129"/>
      <c r="AO318" s="130" t="s">
        <v>339</v>
      </c>
      <c r="AP318" s="180"/>
      <c r="AQ318" s="130" t="s">
        <v>339</v>
      </c>
      <c r="AR318" s="181"/>
      <c r="AS318" s="128" t="s">
        <v>590</v>
      </c>
      <c r="AT318" s="175"/>
      <c r="AU318" s="130" t="s">
        <v>339</v>
      </c>
      <c r="AV318" s="180"/>
      <c r="AW318" s="130" t="s">
        <v>339</v>
      </c>
      <c r="AX318" s="181"/>
      <c r="AY318" s="128" t="s">
        <v>590</v>
      </c>
      <c r="AZ318" s="175"/>
      <c r="BA318" s="130" t="s">
        <v>339</v>
      </c>
      <c r="BB318" s="180"/>
      <c r="BC318" s="130" t="s">
        <v>339</v>
      </c>
      <c r="BD318" s="181"/>
      <c r="BE318" s="131"/>
      <c r="BF318" s="1"/>
      <c r="BG318" s="4"/>
      <c r="BH318" s="4"/>
      <c r="BI318" s="114"/>
      <c r="BJ318" s="71"/>
      <c r="BK318" s="31"/>
      <c r="BL318" s="31"/>
      <c r="BM318" s="31"/>
      <c r="BN318" s="115" t="s">
        <v>559</v>
      </c>
      <c r="BO318" s="115" t="s">
        <v>559</v>
      </c>
      <c r="BP318" s="115" t="s">
        <v>559</v>
      </c>
    </row>
    <row r="319" spans="1:245" ht="27" hidden="1">
      <c r="A319" s="263" t="s">
        <v>257</v>
      </c>
      <c r="B319" s="263" t="s">
        <v>257</v>
      </c>
      <c r="C319" s="107" t="s">
        <v>1564</v>
      </c>
      <c r="D319" s="108"/>
      <c r="E319" s="108"/>
      <c r="F319" s="2"/>
      <c r="G319" s="2">
        <v>0</v>
      </c>
      <c r="H319" s="2">
        <f t="shared" si="192"/>
        <v>0</v>
      </c>
      <c r="I319" s="3">
        <f t="shared" si="193"/>
        <v>0</v>
      </c>
      <c r="J319" s="3"/>
      <c r="K319" s="3"/>
      <c r="L319" s="3"/>
      <c r="M319" s="3"/>
      <c r="N319" s="3"/>
      <c r="O319" s="3">
        <f>H319+SUM(J319:N319)</f>
        <v>0</v>
      </c>
      <c r="P319" s="3"/>
      <c r="Q319" s="142">
        <f t="shared" si="191"/>
        <v>0</v>
      </c>
      <c r="R319" s="142">
        <f t="shared" si="196"/>
        <v>0</v>
      </c>
      <c r="S319" s="77">
        <f t="shared" si="196"/>
        <v>0</v>
      </c>
      <c r="T319" s="3"/>
      <c r="U319" s="110"/>
      <c r="V319" s="111"/>
      <c r="W319" s="3">
        <v>0</v>
      </c>
      <c r="X319" s="3"/>
      <c r="Y319" s="77">
        <f t="shared" si="194"/>
        <v>0</v>
      </c>
      <c r="Z319" s="3">
        <f t="shared" si="195"/>
        <v>0</v>
      </c>
      <c r="AA319" s="77">
        <f t="shared" si="195"/>
        <v>0</v>
      </c>
      <c r="AB319" s="119">
        <f t="shared" si="167"/>
        <v>0</v>
      </c>
      <c r="AC319" s="3"/>
      <c r="AD319" s="3">
        <f t="shared" si="197"/>
        <v>0</v>
      </c>
      <c r="AE319" s="108"/>
      <c r="AF319" s="112"/>
      <c r="AG319" s="107"/>
      <c r="AH319" s="107" t="s">
        <v>152</v>
      </c>
      <c r="AI319" s="107" t="s">
        <v>923</v>
      </c>
      <c r="AJ319" s="1" t="s">
        <v>1</v>
      </c>
      <c r="AK319" s="113"/>
      <c r="AL319" s="123" t="s">
        <v>257</v>
      </c>
      <c r="AM319" s="128" t="s">
        <v>590</v>
      </c>
      <c r="AN319" s="129"/>
      <c r="AO319" s="130" t="s">
        <v>339</v>
      </c>
      <c r="AP319" s="180"/>
      <c r="AQ319" s="130" t="s">
        <v>339</v>
      </c>
      <c r="AR319" s="181"/>
      <c r="AS319" s="128" t="s">
        <v>590</v>
      </c>
      <c r="AT319" s="175"/>
      <c r="AU319" s="130" t="s">
        <v>339</v>
      </c>
      <c r="AV319" s="180"/>
      <c r="AW319" s="130" t="s">
        <v>339</v>
      </c>
      <c r="AX319" s="181"/>
      <c r="AY319" s="128" t="s">
        <v>590</v>
      </c>
      <c r="AZ319" s="175"/>
      <c r="BA319" s="130" t="s">
        <v>339</v>
      </c>
      <c r="BB319" s="180"/>
      <c r="BC319" s="130" t="s">
        <v>339</v>
      </c>
      <c r="BD319" s="181"/>
      <c r="BE319" s="131"/>
      <c r="BF319" s="1"/>
      <c r="BG319" s="4"/>
      <c r="BH319" s="4"/>
      <c r="BI319" s="114"/>
      <c r="BJ319" s="71"/>
      <c r="BK319" s="31"/>
      <c r="BL319" s="31"/>
      <c r="BM319" s="31"/>
      <c r="BN319" s="115" t="s">
        <v>559</v>
      </c>
      <c r="BO319" s="115" t="s">
        <v>559</v>
      </c>
      <c r="BP319" s="115" t="s">
        <v>559</v>
      </c>
      <c r="BQ319" s="63"/>
      <c r="BR319" s="60"/>
      <c r="BS319" s="60"/>
      <c r="BT319" s="60"/>
      <c r="BU319" s="60"/>
      <c r="BV319" s="60"/>
      <c r="BW319" s="60"/>
      <c r="BX319" s="60"/>
      <c r="BY319" s="60"/>
      <c r="BZ319" s="60"/>
      <c r="CA319" s="60"/>
      <c r="CB319" s="60"/>
      <c r="CC319" s="60"/>
      <c r="CD319" s="60"/>
      <c r="CE319" s="60"/>
      <c r="CF319" s="60"/>
      <c r="CG319" s="60"/>
      <c r="CH319" s="60"/>
      <c r="CI319" s="60"/>
      <c r="CJ319" s="60"/>
      <c r="CK319" s="60"/>
      <c r="CL319" s="60"/>
      <c r="CM319" s="60"/>
      <c r="CN319" s="60"/>
      <c r="CO319" s="60"/>
      <c r="CP319" s="60"/>
      <c r="CQ319" s="60"/>
      <c r="CR319" s="60"/>
      <c r="CS319" s="60"/>
      <c r="CT319" s="60"/>
      <c r="CU319" s="60"/>
      <c r="CV319" s="60"/>
      <c r="CW319" s="60"/>
      <c r="CX319" s="60"/>
      <c r="CY319" s="60"/>
      <c r="CZ319" s="60"/>
      <c r="DA319" s="60"/>
      <c r="DB319" s="60"/>
      <c r="DC319" s="60"/>
      <c r="DD319" s="60"/>
      <c r="DE319" s="60"/>
      <c r="DF319" s="60"/>
      <c r="DG319" s="60"/>
      <c r="DH319" s="60"/>
      <c r="DI319" s="60"/>
      <c r="DJ319" s="60"/>
      <c r="DK319" s="60"/>
      <c r="DL319" s="60"/>
      <c r="DM319" s="60"/>
      <c r="DN319" s="60"/>
      <c r="DO319" s="60"/>
      <c r="DP319" s="60"/>
      <c r="DQ319" s="60"/>
      <c r="DR319" s="60"/>
      <c r="DS319" s="60"/>
      <c r="DT319" s="60"/>
      <c r="DU319" s="60"/>
      <c r="DV319" s="60"/>
      <c r="DW319" s="60"/>
      <c r="DX319" s="60"/>
      <c r="DY319" s="60"/>
      <c r="DZ319" s="60"/>
      <c r="EA319" s="60"/>
      <c r="EB319" s="60"/>
      <c r="EC319" s="60"/>
      <c r="ED319" s="60"/>
      <c r="EE319" s="60"/>
      <c r="EF319" s="60"/>
      <c r="EG319" s="60"/>
      <c r="EH319" s="60"/>
      <c r="EI319" s="60"/>
      <c r="EJ319" s="60"/>
      <c r="EK319" s="60"/>
      <c r="EL319" s="60"/>
      <c r="EM319" s="60"/>
      <c r="EN319" s="60"/>
      <c r="EO319" s="60"/>
      <c r="EP319" s="60"/>
      <c r="EQ319" s="60"/>
      <c r="ER319" s="60"/>
      <c r="ES319" s="60"/>
      <c r="ET319" s="60"/>
      <c r="EU319" s="60"/>
      <c r="EV319" s="60"/>
      <c r="EW319" s="60"/>
      <c r="EX319" s="60"/>
      <c r="EY319" s="60"/>
      <c r="EZ319" s="60"/>
      <c r="FA319" s="60"/>
      <c r="FB319" s="60"/>
      <c r="FC319" s="60"/>
      <c r="FD319" s="60"/>
      <c r="FE319" s="60"/>
      <c r="FF319" s="60"/>
      <c r="FG319" s="60"/>
      <c r="FH319" s="60"/>
      <c r="FI319" s="60"/>
      <c r="FJ319" s="60"/>
      <c r="FK319" s="60"/>
      <c r="FL319" s="60"/>
      <c r="FM319" s="60"/>
      <c r="FN319" s="60"/>
      <c r="FO319" s="60"/>
      <c r="FP319" s="60"/>
      <c r="FQ319" s="60"/>
      <c r="FR319" s="60"/>
      <c r="FS319" s="60"/>
      <c r="FT319" s="60"/>
      <c r="FU319" s="60"/>
      <c r="FV319" s="60"/>
      <c r="FW319" s="60"/>
      <c r="FX319" s="60"/>
      <c r="FY319" s="60"/>
      <c r="FZ319" s="60"/>
      <c r="GA319" s="60"/>
      <c r="GB319" s="60"/>
      <c r="GC319" s="60"/>
      <c r="GD319" s="60"/>
      <c r="GE319" s="60"/>
      <c r="GF319" s="60"/>
      <c r="GG319" s="60"/>
      <c r="GH319" s="60"/>
      <c r="GI319" s="60"/>
      <c r="GJ319" s="60"/>
      <c r="GK319" s="60"/>
      <c r="GL319" s="60"/>
      <c r="GM319" s="60"/>
      <c r="GN319" s="60"/>
      <c r="GO319" s="60"/>
      <c r="GP319" s="60"/>
      <c r="GQ319" s="60"/>
      <c r="GR319" s="60"/>
      <c r="GS319" s="60"/>
      <c r="GT319" s="60"/>
      <c r="GU319" s="60"/>
      <c r="GV319" s="60"/>
      <c r="GW319" s="60"/>
      <c r="GX319" s="60"/>
      <c r="GY319" s="60"/>
      <c r="GZ319" s="60"/>
      <c r="HA319" s="60"/>
      <c r="HB319" s="60"/>
      <c r="HC319" s="60"/>
      <c r="HD319" s="60"/>
      <c r="HE319" s="60"/>
      <c r="HF319" s="60"/>
      <c r="HG319" s="60"/>
      <c r="HH319" s="60"/>
      <c r="HI319" s="60"/>
      <c r="HJ319" s="60"/>
      <c r="HK319" s="60"/>
      <c r="HL319" s="60"/>
      <c r="HM319" s="60"/>
      <c r="HN319" s="60"/>
      <c r="HO319" s="60"/>
      <c r="HP319" s="60"/>
      <c r="HQ319" s="60"/>
      <c r="HR319" s="60"/>
      <c r="HS319" s="60"/>
      <c r="HT319" s="60"/>
      <c r="HU319" s="60"/>
      <c r="HV319" s="60"/>
      <c r="HW319" s="60"/>
      <c r="HX319" s="60"/>
      <c r="HY319" s="60"/>
      <c r="HZ319" s="60"/>
      <c r="IA319" s="60"/>
      <c r="IB319" s="60"/>
      <c r="IC319" s="60"/>
      <c r="ID319" s="60"/>
      <c r="IE319" s="60"/>
      <c r="IF319" s="60"/>
      <c r="IG319" s="60"/>
      <c r="IH319" s="60"/>
      <c r="II319" s="60"/>
      <c r="IJ319" s="60"/>
      <c r="IK319" s="60"/>
    </row>
    <row r="320" spans="1:245" ht="36.75" hidden="1" customHeight="1">
      <c r="A320" s="263" t="s">
        <v>257</v>
      </c>
      <c r="B320" s="263" t="s">
        <v>257</v>
      </c>
      <c r="C320" s="107" t="s">
        <v>1566</v>
      </c>
      <c r="D320" s="108"/>
      <c r="E320" s="108"/>
      <c r="F320" s="2"/>
      <c r="G320" s="2">
        <v>0</v>
      </c>
      <c r="H320" s="2">
        <f t="shared" si="192"/>
        <v>0</v>
      </c>
      <c r="I320" s="3">
        <f t="shared" si="193"/>
        <v>0</v>
      </c>
      <c r="J320" s="3"/>
      <c r="K320" s="3"/>
      <c r="L320" s="3"/>
      <c r="M320" s="3"/>
      <c r="N320" s="3"/>
      <c r="O320" s="3">
        <f t="shared" si="183"/>
        <v>0</v>
      </c>
      <c r="P320" s="3"/>
      <c r="Q320" s="142">
        <f t="shared" si="191"/>
        <v>0</v>
      </c>
      <c r="R320" s="142">
        <f t="shared" si="196"/>
        <v>0</v>
      </c>
      <c r="S320" s="77">
        <f t="shared" si="196"/>
        <v>0</v>
      </c>
      <c r="T320" s="3"/>
      <c r="U320" s="110"/>
      <c r="V320" s="111"/>
      <c r="W320" s="3">
        <v>0</v>
      </c>
      <c r="X320" s="3"/>
      <c r="Y320" s="77">
        <f t="shared" si="194"/>
        <v>0</v>
      </c>
      <c r="Z320" s="3">
        <f t="shared" si="195"/>
        <v>0</v>
      </c>
      <c r="AA320" s="77">
        <f t="shared" si="195"/>
        <v>0</v>
      </c>
      <c r="AB320" s="119">
        <f t="shared" si="167"/>
        <v>0</v>
      </c>
      <c r="AC320" s="3"/>
      <c r="AD320" s="3">
        <f t="shared" si="197"/>
        <v>0</v>
      </c>
      <c r="AE320" s="108"/>
      <c r="AF320" s="112"/>
      <c r="AG320" s="107"/>
      <c r="AH320" s="107" t="s">
        <v>172</v>
      </c>
      <c r="AI320" s="107" t="s">
        <v>923</v>
      </c>
      <c r="AJ320" s="1" t="s">
        <v>1</v>
      </c>
      <c r="AK320" s="113"/>
      <c r="AL320" s="123" t="s">
        <v>257</v>
      </c>
      <c r="AM320" s="128" t="s">
        <v>590</v>
      </c>
      <c r="AN320" s="129"/>
      <c r="AO320" s="130" t="s">
        <v>339</v>
      </c>
      <c r="AP320" s="180"/>
      <c r="AQ320" s="130" t="s">
        <v>339</v>
      </c>
      <c r="AR320" s="181"/>
      <c r="AS320" s="128" t="s">
        <v>590</v>
      </c>
      <c r="AT320" s="175"/>
      <c r="AU320" s="130" t="s">
        <v>339</v>
      </c>
      <c r="AV320" s="180"/>
      <c r="AW320" s="130" t="s">
        <v>339</v>
      </c>
      <c r="AX320" s="181"/>
      <c r="AY320" s="128" t="s">
        <v>590</v>
      </c>
      <c r="AZ320" s="175"/>
      <c r="BA320" s="130" t="s">
        <v>339</v>
      </c>
      <c r="BB320" s="180"/>
      <c r="BC320" s="130" t="s">
        <v>339</v>
      </c>
      <c r="BD320" s="181"/>
      <c r="BE320" s="131"/>
      <c r="BF320" s="1"/>
      <c r="BG320" s="4"/>
      <c r="BH320" s="4"/>
      <c r="BI320" s="114"/>
      <c r="BJ320" s="71"/>
      <c r="BK320" s="31"/>
      <c r="BL320" s="31"/>
      <c r="BM320" s="31"/>
      <c r="BN320" s="115" t="s">
        <v>551</v>
      </c>
      <c r="BO320" s="115" t="s">
        <v>551</v>
      </c>
      <c r="BP320" s="115" t="s">
        <v>551</v>
      </c>
      <c r="BQ320" s="63"/>
      <c r="BR320" s="60"/>
      <c r="BS320" s="60"/>
      <c r="BT320" s="60"/>
      <c r="BU320" s="60"/>
      <c r="BV320" s="60"/>
      <c r="BW320" s="60"/>
      <c r="BX320" s="60"/>
      <c r="BY320" s="60"/>
      <c r="BZ320" s="60"/>
      <c r="CA320" s="60"/>
      <c r="CB320" s="60"/>
      <c r="CC320" s="60"/>
      <c r="CD320" s="60"/>
      <c r="CE320" s="60"/>
      <c r="CF320" s="60"/>
      <c r="CG320" s="60"/>
      <c r="CH320" s="60"/>
      <c r="CI320" s="60"/>
      <c r="CJ320" s="60"/>
      <c r="CK320" s="60"/>
      <c r="CL320" s="60"/>
      <c r="CM320" s="60"/>
      <c r="CN320" s="60"/>
      <c r="CO320" s="60"/>
      <c r="CP320" s="60"/>
      <c r="CQ320" s="60"/>
      <c r="CR320" s="60"/>
      <c r="CS320" s="60"/>
      <c r="CT320" s="60"/>
      <c r="CU320" s="60"/>
      <c r="CV320" s="60"/>
      <c r="CW320" s="60"/>
      <c r="CX320" s="60"/>
      <c r="CY320" s="60"/>
      <c r="CZ320" s="60"/>
      <c r="DA320" s="60"/>
      <c r="DB320" s="60"/>
      <c r="DC320" s="60"/>
      <c r="DD320" s="60"/>
      <c r="DE320" s="60"/>
      <c r="DF320" s="60"/>
      <c r="DG320" s="60"/>
      <c r="DH320" s="60"/>
      <c r="DI320" s="60"/>
      <c r="DJ320" s="60"/>
      <c r="DK320" s="60"/>
      <c r="DL320" s="60"/>
      <c r="DM320" s="60"/>
      <c r="DN320" s="60"/>
      <c r="DO320" s="60"/>
      <c r="DP320" s="60"/>
      <c r="DQ320" s="60"/>
      <c r="DR320" s="60"/>
      <c r="DS320" s="60"/>
      <c r="DT320" s="60"/>
      <c r="DU320" s="60"/>
      <c r="DV320" s="60"/>
      <c r="DW320" s="60"/>
      <c r="DX320" s="60"/>
      <c r="DY320" s="60"/>
      <c r="DZ320" s="60"/>
      <c r="EA320" s="60"/>
      <c r="EB320" s="60"/>
      <c r="EC320" s="60"/>
      <c r="ED320" s="60"/>
      <c r="EE320" s="60"/>
      <c r="EF320" s="60"/>
      <c r="EG320" s="60"/>
      <c r="EH320" s="60"/>
      <c r="EI320" s="60"/>
      <c r="EJ320" s="60"/>
      <c r="EK320" s="60"/>
      <c r="EL320" s="60"/>
      <c r="EM320" s="60"/>
      <c r="EN320" s="60"/>
      <c r="EO320" s="60"/>
      <c r="EP320" s="60"/>
      <c r="EQ320" s="60"/>
      <c r="ER320" s="60"/>
      <c r="ES320" s="60"/>
      <c r="ET320" s="60"/>
      <c r="EU320" s="60"/>
      <c r="EV320" s="60"/>
      <c r="EW320" s="60"/>
      <c r="EX320" s="60"/>
      <c r="EY320" s="60"/>
      <c r="EZ320" s="60"/>
      <c r="FA320" s="60"/>
      <c r="FB320" s="60"/>
      <c r="FC320" s="60"/>
      <c r="FD320" s="60"/>
      <c r="FE320" s="60"/>
      <c r="FF320" s="60"/>
      <c r="FG320" s="60"/>
      <c r="FH320" s="60"/>
      <c r="FI320" s="60"/>
      <c r="FJ320" s="60"/>
      <c r="FK320" s="60"/>
      <c r="FL320" s="60"/>
      <c r="FM320" s="60"/>
      <c r="FN320" s="60"/>
      <c r="FO320" s="60"/>
      <c r="FP320" s="60"/>
      <c r="FQ320" s="60"/>
      <c r="FR320" s="60"/>
      <c r="FS320" s="60"/>
      <c r="FT320" s="60"/>
      <c r="FU320" s="60"/>
      <c r="FV320" s="60"/>
      <c r="FW320" s="60"/>
      <c r="FX320" s="60"/>
      <c r="FY320" s="60"/>
      <c r="FZ320" s="60"/>
      <c r="GA320" s="60"/>
      <c r="GB320" s="60"/>
      <c r="GC320" s="60"/>
      <c r="GD320" s="60"/>
      <c r="GE320" s="60"/>
      <c r="GF320" s="60"/>
      <c r="GG320" s="60"/>
      <c r="GH320" s="60"/>
      <c r="GI320" s="60"/>
      <c r="GJ320" s="60"/>
      <c r="GK320" s="60"/>
      <c r="GL320" s="60"/>
      <c r="GM320" s="60"/>
      <c r="GN320" s="60"/>
      <c r="GO320" s="60"/>
      <c r="GP320" s="60"/>
      <c r="GQ320" s="60"/>
      <c r="GR320" s="60"/>
      <c r="GS320" s="60"/>
      <c r="GT320" s="60"/>
      <c r="GU320" s="60"/>
      <c r="GV320" s="60"/>
      <c r="GW320" s="60"/>
      <c r="GX320" s="60"/>
      <c r="GY320" s="60"/>
      <c r="GZ320" s="60"/>
      <c r="HA320" s="60"/>
      <c r="HB320" s="60"/>
      <c r="HC320" s="60"/>
      <c r="HD320" s="60"/>
      <c r="HE320" s="60"/>
      <c r="HF320" s="60"/>
      <c r="HG320" s="60"/>
      <c r="HH320" s="60"/>
      <c r="HI320" s="60"/>
      <c r="HJ320" s="60"/>
      <c r="HK320" s="60"/>
      <c r="HL320" s="60"/>
      <c r="HM320" s="60"/>
      <c r="HN320" s="60"/>
      <c r="HO320" s="60"/>
      <c r="HP320" s="60"/>
      <c r="HQ320" s="60"/>
      <c r="HR320" s="60"/>
      <c r="HS320" s="60"/>
      <c r="HT320" s="60"/>
      <c r="HU320" s="60"/>
      <c r="HV320" s="60"/>
      <c r="HW320" s="60"/>
      <c r="HX320" s="60"/>
      <c r="HY320" s="60"/>
      <c r="HZ320" s="60"/>
      <c r="IA320" s="60"/>
      <c r="IB320" s="60"/>
      <c r="IC320" s="60"/>
      <c r="ID320" s="60"/>
      <c r="IE320" s="60"/>
      <c r="IF320" s="60"/>
      <c r="IG320" s="60"/>
      <c r="IH320" s="60"/>
      <c r="II320" s="60"/>
      <c r="IJ320" s="60"/>
      <c r="IK320" s="60"/>
    </row>
    <row r="321" spans="1:245" ht="36.75" hidden="1" customHeight="1">
      <c r="A321" s="263" t="s">
        <v>257</v>
      </c>
      <c r="B321" s="263" t="s">
        <v>257</v>
      </c>
      <c r="C321" s="107" t="s">
        <v>1565</v>
      </c>
      <c r="D321" s="108"/>
      <c r="E321" s="108"/>
      <c r="F321" s="2"/>
      <c r="G321" s="2">
        <v>0</v>
      </c>
      <c r="H321" s="2">
        <f t="shared" si="192"/>
        <v>0</v>
      </c>
      <c r="I321" s="3">
        <f t="shared" si="193"/>
        <v>0</v>
      </c>
      <c r="J321" s="3"/>
      <c r="K321" s="3"/>
      <c r="L321" s="3"/>
      <c r="M321" s="3"/>
      <c r="N321" s="3"/>
      <c r="O321" s="3">
        <f t="shared" si="183"/>
        <v>0</v>
      </c>
      <c r="P321" s="3"/>
      <c r="Q321" s="142">
        <f t="shared" si="191"/>
        <v>0</v>
      </c>
      <c r="R321" s="142">
        <f t="shared" si="196"/>
        <v>0</v>
      </c>
      <c r="S321" s="77">
        <f t="shared" si="196"/>
        <v>0</v>
      </c>
      <c r="T321" s="3"/>
      <c r="U321" s="110"/>
      <c r="V321" s="111"/>
      <c r="W321" s="3">
        <v>0</v>
      </c>
      <c r="X321" s="3"/>
      <c r="Y321" s="77">
        <f t="shared" si="194"/>
        <v>0</v>
      </c>
      <c r="Z321" s="3">
        <f t="shared" si="195"/>
        <v>0</v>
      </c>
      <c r="AA321" s="77">
        <f t="shared" si="195"/>
        <v>0</v>
      </c>
      <c r="AB321" s="119">
        <f t="shared" si="167"/>
        <v>0</v>
      </c>
      <c r="AC321" s="3"/>
      <c r="AD321" s="3">
        <f t="shared" si="197"/>
        <v>0</v>
      </c>
      <c r="AE321" s="108"/>
      <c r="AF321" s="112"/>
      <c r="AG321" s="107"/>
      <c r="AH321" s="107" t="s">
        <v>172</v>
      </c>
      <c r="AI321" s="107" t="s">
        <v>923</v>
      </c>
      <c r="AJ321" s="1" t="s">
        <v>1</v>
      </c>
      <c r="AK321" s="113"/>
      <c r="AL321" s="123" t="s">
        <v>257</v>
      </c>
      <c r="AM321" s="128" t="s">
        <v>590</v>
      </c>
      <c r="AN321" s="129"/>
      <c r="AO321" s="130" t="s">
        <v>339</v>
      </c>
      <c r="AP321" s="180"/>
      <c r="AQ321" s="130" t="s">
        <v>339</v>
      </c>
      <c r="AR321" s="181"/>
      <c r="AS321" s="128" t="s">
        <v>590</v>
      </c>
      <c r="AT321" s="175"/>
      <c r="AU321" s="130" t="s">
        <v>339</v>
      </c>
      <c r="AV321" s="180"/>
      <c r="AW321" s="130" t="s">
        <v>339</v>
      </c>
      <c r="AX321" s="181"/>
      <c r="AY321" s="128" t="s">
        <v>590</v>
      </c>
      <c r="AZ321" s="175"/>
      <c r="BA321" s="130" t="s">
        <v>339</v>
      </c>
      <c r="BB321" s="180"/>
      <c r="BC321" s="130" t="s">
        <v>339</v>
      </c>
      <c r="BD321" s="181"/>
      <c r="BE321" s="131"/>
      <c r="BF321" s="1"/>
      <c r="BG321" s="4"/>
      <c r="BH321" s="4"/>
      <c r="BI321" s="114"/>
      <c r="BJ321" s="71"/>
      <c r="BK321" s="31"/>
      <c r="BL321" s="31"/>
      <c r="BM321" s="31"/>
      <c r="BN321" s="115" t="s">
        <v>551</v>
      </c>
      <c r="BO321" s="115" t="s">
        <v>551</v>
      </c>
      <c r="BP321" s="115" t="s">
        <v>551</v>
      </c>
      <c r="BQ321" s="63"/>
      <c r="BR321" s="60"/>
      <c r="BS321" s="60"/>
      <c r="BT321" s="60"/>
      <c r="BU321" s="60"/>
      <c r="BV321" s="60"/>
      <c r="BW321" s="60"/>
      <c r="BX321" s="60"/>
      <c r="BY321" s="60"/>
      <c r="BZ321" s="60"/>
      <c r="CA321" s="60"/>
      <c r="CB321" s="60"/>
      <c r="CC321" s="60"/>
      <c r="CD321" s="60"/>
      <c r="CE321" s="60"/>
      <c r="CF321" s="60"/>
      <c r="CG321" s="60"/>
      <c r="CH321" s="60"/>
      <c r="CI321" s="60"/>
      <c r="CJ321" s="60"/>
      <c r="CK321" s="60"/>
      <c r="CL321" s="60"/>
      <c r="CM321" s="60"/>
      <c r="CN321" s="60"/>
      <c r="CO321" s="60"/>
      <c r="CP321" s="60"/>
      <c r="CQ321" s="60"/>
      <c r="CR321" s="60"/>
      <c r="CS321" s="60"/>
      <c r="CT321" s="60"/>
      <c r="CU321" s="60"/>
      <c r="CV321" s="60"/>
      <c r="CW321" s="60"/>
      <c r="CX321" s="60"/>
      <c r="CY321" s="60"/>
      <c r="CZ321" s="60"/>
      <c r="DA321" s="60"/>
      <c r="DB321" s="60"/>
      <c r="DC321" s="60"/>
      <c r="DD321" s="60"/>
      <c r="DE321" s="60"/>
      <c r="DF321" s="60"/>
      <c r="DG321" s="60"/>
      <c r="DH321" s="60"/>
      <c r="DI321" s="60"/>
      <c r="DJ321" s="60"/>
      <c r="DK321" s="60"/>
      <c r="DL321" s="60"/>
      <c r="DM321" s="60"/>
      <c r="DN321" s="60"/>
      <c r="DO321" s="60"/>
      <c r="DP321" s="60"/>
      <c r="DQ321" s="60"/>
      <c r="DR321" s="60"/>
      <c r="DS321" s="60"/>
      <c r="DT321" s="60"/>
      <c r="DU321" s="60"/>
      <c r="DV321" s="60"/>
      <c r="DW321" s="60"/>
      <c r="DX321" s="60"/>
      <c r="DY321" s="60"/>
      <c r="DZ321" s="60"/>
      <c r="EA321" s="60"/>
      <c r="EB321" s="60"/>
      <c r="EC321" s="60"/>
      <c r="ED321" s="60"/>
      <c r="EE321" s="60"/>
      <c r="EF321" s="60"/>
      <c r="EG321" s="60"/>
      <c r="EH321" s="60"/>
      <c r="EI321" s="60"/>
      <c r="EJ321" s="60"/>
      <c r="EK321" s="60"/>
      <c r="EL321" s="60"/>
      <c r="EM321" s="60"/>
      <c r="EN321" s="60"/>
      <c r="EO321" s="60"/>
      <c r="EP321" s="60"/>
      <c r="EQ321" s="60"/>
      <c r="ER321" s="60"/>
      <c r="ES321" s="60"/>
      <c r="ET321" s="60"/>
      <c r="EU321" s="60"/>
      <c r="EV321" s="60"/>
      <c r="EW321" s="60"/>
      <c r="EX321" s="60"/>
      <c r="EY321" s="60"/>
      <c r="EZ321" s="60"/>
      <c r="FA321" s="60"/>
      <c r="FB321" s="60"/>
      <c r="FC321" s="60"/>
      <c r="FD321" s="60"/>
      <c r="FE321" s="60"/>
      <c r="FF321" s="60"/>
      <c r="FG321" s="60"/>
      <c r="FH321" s="60"/>
      <c r="FI321" s="60"/>
      <c r="FJ321" s="60"/>
      <c r="FK321" s="60"/>
      <c r="FL321" s="60"/>
      <c r="FM321" s="60"/>
      <c r="FN321" s="60"/>
      <c r="FO321" s="60"/>
      <c r="FP321" s="60"/>
      <c r="FQ321" s="60"/>
      <c r="FR321" s="60"/>
      <c r="FS321" s="60"/>
      <c r="FT321" s="60"/>
      <c r="FU321" s="60"/>
      <c r="FV321" s="60"/>
      <c r="FW321" s="60"/>
      <c r="FX321" s="60"/>
      <c r="FY321" s="60"/>
      <c r="FZ321" s="60"/>
      <c r="GA321" s="60"/>
      <c r="GB321" s="60"/>
      <c r="GC321" s="60"/>
      <c r="GD321" s="60"/>
      <c r="GE321" s="60"/>
      <c r="GF321" s="60"/>
      <c r="GG321" s="60"/>
      <c r="GH321" s="60"/>
      <c r="GI321" s="60"/>
      <c r="GJ321" s="60"/>
      <c r="GK321" s="60"/>
      <c r="GL321" s="60"/>
      <c r="GM321" s="60"/>
      <c r="GN321" s="60"/>
      <c r="GO321" s="60"/>
      <c r="GP321" s="60"/>
      <c r="GQ321" s="60"/>
      <c r="GR321" s="60"/>
      <c r="GS321" s="60"/>
      <c r="GT321" s="60"/>
      <c r="GU321" s="60"/>
      <c r="GV321" s="60"/>
      <c r="GW321" s="60"/>
      <c r="GX321" s="60"/>
      <c r="GY321" s="60"/>
      <c r="GZ321" s="60"/>
      <c r="HA321" s="60"/>
      <c r="HB321" s="60"/>
      <c r="HC321" s="60"/>
      <c r="HD321" s="60"/>
      <c r="HE321" s="60"/>
      <c r="HF321" s="60"/>
      <c r="HG321" s="60"/>
      <c r="HH321" s="60"/>
      <c r="HI321" s="60"/>
      <c r="HJ321" s="60"/>
      <c r="HK321" s="60"/>
      <c r="HL321" s="60"/>
      <c r="HM321" s="60"/>
      <c r="HN321" s="60"/>
      <c r="HO321" s="60"/>
      <c r="HP321" s="60"/>
      <c r="HQ321" s="60"/>
      <c r="HR321" s="60"/>
      <c r="HS321" s="60"/>
      <c r="HT321" s="60"/>
      <c r="HU321" s="60"/>
      <c r="HV321" s="60"/>
      <c r="HW321" s="60"/>
      <c r="HX321" s="60"/>
      <c r="HY321" s="60"/>
      <c r="HZ321" s="60"/>
      <c r="IA321" s="60"/>
      <c r="IB321" s="60"/>
      <c r="IC321" s="60"/>
      <c r="ID321" s="60"/>
      <c r="IE321" s="60"/>
      <c r="IF321" s="60"/>
      <c r="IG321" s="60"/>
      <c r="IH321" s="60"/>
      <c r="II321" s="60"/>
      <c r="IJ321" s="60"/>
      <c r="IK321" s="60"/>
    </row>
    <row r="322" spans="1:245" s="314" customFormat="1" hidden="1">
      <c r="A322" s="315"/>
      <c r="B322" s="315"/>
      <c r="C322" s="316" t="s">
        <v>208</v>
      </c>
      <c r="D322" s="317"/>
      <c r="E322" s="317"/>
      <c r="F322" s="318"/>
      <c r="G322" s="318"/>
      <c r="H322" s="318"/>
      <c r="I322" s="319"/>
      <c r="J322" s="319"/>
      <c r="K322" s="319"/>
      <c r="L322" s="319"/>
      <c r="M322" s="319"/>
      <c r="N322" s="319"/>
      <c r="O322" s="319"/>
      <c r="P322" s="321"/>
      <c r="Q322" s="321">
        <f t="shared" si="191"/>
        <v>0</v>
      </c>
      <c r="R322" s="321">
        <f t="shared" si="196"/>
        <v>0</v>
      </c>
      <c r="S322" s="319"/>
      <c r="T322" s="319"/>
      <c r="U322" s="322"/>
      <c r="V322" s="323"/>
      <c r="W322" s="319"/>
      <c r="X322" s="321"/>
      <c r="Y322" s="319"/>
      <c r="Z322" s="320"/>
      <c r="AA322" s="319"/>
      <c r="AB322" s="324"/>
      <c r="AC322" s="319"/>
      <c r="AD322" s="319"/>
      <c r="AE322" s="317"/>
      <c r="AF322" s="325"/>
      <c r="AG322" s="325"/>
      <c r="AH322" s="325"/>
      <c r="AI322" s="325"/>
      <c r="AJ322" s="326"/>
      <c r="AK322" s="327"/>
      <c r="AL322" s="335"/>
      <c r="AM322" s="328"/>
      <c r="AN322" s="328"/>
      <c r="AO322" s="328"/>
      <c r="AP322" s="329" t="s">
        <v>1331</v>
      </c>
      <c r="AQ322" s="328"/>
      <c r="AR322" s="328"/>
      <c r="AS322" s="328"/>
      <c r="AT322" s="330"/>
      <c r="AU322" s="328"/>
      <c r="AV322" s="330"/>
      <c r="AW322" s="328"/>
      <c r="AX322" s="328"/>
      <c r="AY322" s="328"/>
      <c r="AZ322" s="330"/>
      <c r="BA322" s="328"/>
      <c r="BB322" s="330"/>
      <c r="BC322" s="328"/>
      <c r="BD322" s="328"/>
      <c r="BE322" s="328"/>
      <c r="BF322" s="331"/>
      <c r="BG322" s="332"/>
      <c r="BH322" s="332"/>
      <c r="BI322" s="333"/>
      <c r="BJ322" s="309"/>
      <c r="BK322" s="310"/>
      <c r="BL322" s="310"/>
      <c r="BM322" s="310"/>
      <c r="BN322" s="311" t="s">
        <v>410</v>
      </c>
      <c r="BO322" s="311" t="s">
        <v>410</v>
      </c>
      <c r="BP322" s="311" t="s">
        <v>410</v>
      </c>
      <c r="BQ322" s="313"/>
      <c r="BR322" s="313"/>
      <c r="BS322" s="313"/>
    </row>
    <row r="323" spans="1:245" s="63" customFormat="1" ht="27">
      <c r="A323" s="204">
        <v>245</v>
      </c>
      <c r="B323" s="204">
        <f>B315+1</f>
        <v>246</v>
      </c>
      <c r="C323" s="107" t="s">
        <v>486</v>
      </c>
      <c r="D323" s="108" t="s">
        <v>72</v>
      </c>
      <c r="E323" s="108" t="s">
        <v>1572</v>
      </c>
      <c r="F323" s="2">
        <v>556134000</v>
      </c>
      <c r="G323" s="2">
        <v>0</v>
      </c>
      <c r="H323" s="2">
        <f t="shared" ref="H323:H328" si="198">F323+G323</f>
        <v>556134000</v>
      </c>
      <c r="I323" s="3">
        <f t="shared" ref="I323:I328" si="199">ROUND(H323/1000000,1)</f>
        <v>556.1</v>
      </c>
      <c r="J323" s="3"/>
      <c r="K323" s="3"/>
      <c r="L323" s="3"/>
      <c r="M323" s="3"/>
      <c r="N323" s="3"/>
      <c r="O323" s="119">
        <f t="shared" si="183"/>
        <v>556134000</v>
      </c>
      <c r="P323" s="3"/>
      <c r="Q323" s="142">
        <f t="shared" si="191"/>
        <v>556134000</v>
      </c>
      <c r="R323" s="142">
        <f t="shared" si="196"/>
        <v>556.1</v>
      </c>
      <c r="S323" s="77">
        <f t="shared" si="196"/>
        <v>0</v>
      </c>
      <c r="T323" s="109"/>
      <c r="U323" s="109"/>
      <c r="V323" s="109"/>
      <c r="W323" s="3">
        <v>681584000</v>
      </c>
      <c r="X323" s="3"/>
      <c r="Y323" s="77">
        <f t="shared" ref="Y323:Y328" si="200">X323-W323</f>
        <v>-681584000</v>
      </c>
      <c r="Z323" s="3">
        <f t="shared" ref="Z323:AA328" si="201">ROUND(W323/1000000,1)</f>
        <v>681.6</v>
      </c>
      <c r="AA323" s="77">
        <f t="shared" si="201"/>
        <v>0</v>
      </c>
      <c r="AB323" s="119">
        <f t="shared" si="167"/>
        <v>-681.6</v>
      </c>
      <c r="AC323" s="76"/>
      <c r="AD323" s="3">
        <f t="shared" ref="AD323:AD328" si="202">ROUND(AC323/1000000,1)</f>
        <v>0</v>
      </c>
      <c r="AE323" s="109"/>
      <c r="AF323" s="109"/>
      <c r="AG323" s="107"/>
      <c r="AH323" s="107" t="s">
        <v>203</v>
      </c>
      <c r="AI323" s="107" t="s">
        <v>644</v>
      </c>
      <c r="AJ323" s="1" t="s">
        <v>36</v>
      </c>
      <c r="AK323" s="113" t="s">
        <v>1357</v>
      </c>
      <c r="AL323" s="106">
        <v>245</v>
      </c>
      <c r="AM323" s="132" t="s">
        <v>590</v>
      </c>
      <c r="AN323" s="129"/>
      <c r="AO323" s="130" t="s">
        <v>595</v>
      </c>
      <c r="AP323" s="180">
        <v>245</v>
      </c>
      <c r="AQ323" s="130" t="s">
        <v>589</v>
      </c>
      <c r="AR323" s="181"/>
      <c r="AS323" s="128" t="s">
        <v>590</v>
      </c>
      <c r="AT323" s="175"/>
      <c r="AU323" s="130" t="s">
        <v>595</v>
      </c>
      <c r="AV323" s="180"/>
      <c r="AW323" s="130" t="s">
        <v>589</v>
      </c>
      <c r="AX323" s="181"/>
      <c r="AY323" s="128" t="s">
        <v>590</v>
      </c>
      <c r="AZ323" s="175"/>
      <c r="BA323" s="130" t="s">
        <v>595</v>
      </c>
      <c r="BB323" s="180"/>
      <c r="BC323" s="130" t="s">
        <v>595</v>
      </c>
      <c r="BD323" s="181"/>
      <c r="BE323" s="131"/>
      <c r="BF323" s="1" t="s">
        <v>676</v>
      </c>
      <c r="BG323" s="4"/>
      <c r="BH323" s="4"/>
      <c r="BI323" s="114"/>
      <c r="BJ323" s="71"/>
      <c r="BK323" s="31"/>
      <c r="BL323" s="31"/>
      <c r="BM323" s="31"/>
      <c r="BN323" s="115" t="s">
        <v>410</v>
      </c>
      <c r="BO323" s="115" t="s">
        <v>410</v>
      </c>
      <c r="BP323" s="115" t="s">
        <v>410</v>
      </c>
    </row>
    <row r="324" spans="1:245" s="63" customFormat="1" ht="27">
      <c r="A324" s="204">
        <v>246</v>
      </c>
      <c r="B324" s="204">
        <f>B323+1</f>
        <v>247</v>
      </c>
      <c r="C324" s="107" t="s">
        <v>746</v>
      </c>
      <c r="D324" s="108" t="s">
        <v>209</v>
      </c>
      <c r="E324" s="108" t="s">
        <v>149</v>
      </c>
      <c r="F324" s="2">
        <v>992329000</v>
      </c>
      <c r="G324" s="2">
        <v>-407000</v>
      </c>
      <c r="H324" s="2">
        <f t="shared" si="198"/>
        <v>991922000</v>
      </c>
      <c r="I324" s="3">
        <f t="shared" si="199"/>
        <v>991.9</v>
      </c>
      <c r="J324" s="3"/>
      <c r="K324" s="3"/>
      <c r="L324" s="3"/>
      <c r="M324" s="3"/>
      <c r="N324" s="3"/>
      <c r="O324" s="119">
        <f t="shared" si="183"/>
        <v>991922000</v>
      </c>
      <c r="P324" s="3"/>
      <c r="Q324" s="142">
        <f t="shared" si="191"/>
        <v>991922000</v>
      </c>
      <c r="R324" s="142">
        <f t="shared" si="196"/>
        <v>991.9</v>
      </c>
      <c r="S324" s="77">
        <f t="shared" si="196"/>
        <v>0</v>
      </c>
      <c r="T324" s="109"/>
      <c r="U324" s="109"/>
      <c r="V324" s="109"/>
      <c r="W324" s="3">
        <v>851938000</v>
      </c>
      <c r="X324" s="3"/>
      <c r="Y324" s="77">
        <f t="shared" si="200"/>
        <v>-851938000</v>
      </c>
      <c r="Z324" s="3">
        <f t="shared" si="201"/>
        <v>851.9</v>
      </c>
      <c r="AA324" s="77">
        <f t="shared" si="201"/>
        <v>0</v>
      </c>
      <c r="AB324" s="119">
        <f t="shared" ref="AB324:AB359" si="203">AA324-Z324</f>
        <v>-851.9</v>
      </c>
      <c r="AC324" s="76"/>
      <c r="AD324" s="3">
        <f t="shared" si="202"/>
        <v>0</v>
      </c>
      <c r="AE324" s="109"/>
      <c r="AF324" s="109"/>
      <c r="AG324" s="107"/>
      <c r="AH324" s="107" t="s">
        <v>203</v>
      </c>
      <c r="AI324" s="107" t="s">
        <v>644</v>
      </c>
      <c r="AJ324" s="1" t="s">
        <v>36</v>
      </c>
      <c r="AK324" s="113" t="s">
        <v>1357</v>
      </c>
      <c r="AL324" s="106">
        <v>246</v>
      </c>
      <c r="AM324" s="132" t="s">
        <v>590</v>
      </c>
      <c r="AN324" s="129"/>
      <c r="AO324" s="130" t="s">
        <v>595</v>
      </c>
      <c r="AP324" s="180">
        <v>246</v>
      </c>
      <c r="AQ324" s="130" t="s">
        <v>589</v>
      </c>
      <c r="AR324" s="181"/>
      <c r="AS324" s="128" t="s">
        <v>590</v>
      </c>
      <c r="AT324" s="175"/>
      <c r="AU324" s="130" t="s">
        <v>595</v>
      </c>
      <c r="AV324" s="180"/>
      <c r="AW324" s="130" t="s">
        <v>589</v>
      </c>
      <c r="AX324" s="181"/>
      <c r="AY324" s="128" t="s">
        <v>590</v>
      </c>
      <c r="AZ324" s="175"/>
      <c r="BA324" s="130" t="s">
        <v>595</v>
      </c>
      <c r="BB324" s="180"/>
      <c r="BC324" s="130" t="s">
        <v>595</v>
      </c>
      <c r="BD324" s="181"/>
      <c r="BE324" s="131"/>
      <c r="BF324" s="1" t="s">
        <v>839</v>
      </c>
      <c r="BG324" s="4"/>
      <c r="BH324" s="4"/>
      <c r="BI324" s="114"/>
      <c r="BJ324" s="71"/>
      <c r="BK324" s="31"/>
      <c r="BL324" s="31"/>
      <c r="BM324" s="31"/>
      <c r="BN324" s="115" t="s">
        <v>410</v>
      </c>
      <c r="BO324" s="115" t="s">
        <v>410</v>
      </c>
      <c r="BP324" s="115" t="s">
        <v>410</v>
      </c>
    </row>
    <row r="325" spans="1:245" ht="27">
      <c r="A325" s="204">
        <v>247</v>
      </c>
      <c r="B325" s="204">
        <f>B324+1</f>
        <v>248</v>
      </c>
      <c r="C325" s="107" t="s">
        <v>361</v>
      </c>
      <c r="D325" s="108" t="s">
        <v>301</v>
      </c>
      <c r="E325" s="108" t="s">
        <v>1305</v>
      </c>
      <c r="F325" s="2">
        <v>650271000</v>
      </c>
      <c r="G325" s="2">
        <v>0</v>
      </c>
      <c r="H325" s="2">
        <f t="shared" si="198"/>
        <v>650271000</v>
      </c>
      <c r="I325" s="3">
        <f t="shared" si="199"/>
        <v>650.29999999999995</v>
      </c>
      <c r="J325" s="3"/>
      <c r="K325" s="3"/>
      <c r="L325" s="3"/>
      <c r="M325" s="3"/>
      <c r="N325" s="3"/>
      <c r="O325" s="119">
        <f>H325+SUM(J325:N325)</f>
        <v>650271000</v>
      </c>
      <c r="P325" s="3"/>
      <c r="Q325" s="142">
        <f t="shared" si="191"/>
        <v>650271000</v>
      </c>
      <c r="R325" s="142">
        <f t="shared" si="196"/>
        <v>650.29999999999995</v>
      </c>
      <c r="S325" s="77">
        <f t="shared" si="196"/>
        <v>0</v>
      </c>
      <c r="T325" s="109"/>
      <c r="U325" s="109"/>
      <c r="V325" s="109"/>
      <c r="W325" s="3">
        <v>663661000</v>
      </c>
      <c r="X325" s="3"/>
      <c r="Y325" s="77">
        <f t="shared" si="200"/>
        <v>-663661000</v>
      </c>
      <c r="Z325" s="3">
        <f t="shared" si="201"/>
        <v>663.7</v>
      </c>
      <c r="AA325" s="77">
        <f t="shared" si="201"/>
        <v>0</v>
      </c>
      <c r="AB325" s="119">
        <f t="shared" si="203"/>
        <v>-663.7</v>
      </c>
      <c r="AC325" s="76"/>
      <c r="AD325" s="3">
        <f t="shared" si="202"/>
        <v>0</v>
      </c>
      <c r="AE325" s="109"/>
      <c r="AF325" s="109"/>
      <c r="AG325" s="107"/>
      <c r="AH325" s="107" t="s">
        <v>249</v>
      </c>
      <c r="AI325" s="107" t="s">
        <v>644</v>
      </c>
      <c r="AJ325" s="1" t="s">
        <v>150</v>
      </c>
      <c r="AK325" s="113" t="s">
        <v>1357</v>
      </c>
      <c r="AL325" s="106">
        <v>247</v>
      </c>
      <c r="AM325" s="132" t="s">
        <v>590</v>
      </c>
      <c r="AN325" s="129"/>
      <c r="AO325" s="130" t="s">
        <v>595</v>
      </c>
      <c r="AP325" s="180">
        <v>247</v>
      </c>
      <c r="AQ325" s="130" t="s">
        <v>589</v>
      </c>
      <c r="AR325" s="181"/>
      <c r="AS325" s="128" t="s">
        <v>590</v>
      </c>
      <c r="AT325" s="175"/>
      <c r="AU325" s="130" t="s">
        <v>595</v>
      </c>
      <c r="AV325" s="180"/>
      <c r="AW325" s="130" t="s">
        <v>589</v>
      </c>
      <c r="AX325" s="181"/>
      <c r="AY325" s="128" t="s">
        <v>590</v>
      </c>
      <c r="AZ325" s="175"/>
      <c r="BA325" s="130" t="s">
        <v>595</v>
      </c>
      <c r="BB325" s="180"/>
      <c r="BC325" s="130" t="s">
        <v>595</v>
      </c>
      <c r="BD325" s="181"/>
      <c r="BE325" s="131"/>
      <c r="BF325" s="1" t="s">
        <v>503</v>
      </c>
      <c r="BG325" s="143"/>
      <c r="BH325" s="4"/>
      <c r="BI325" s="114"/>
      <c r="BJ325" s="71"/>
      <c r="BK325" s="31"/>
      <c r="BL325" s="31"/>
      <c r="BM325" s="31"/>
      <c r="BN325" s="115" t="s">
        <v>410</v>
      </c>
      <c r="BO325" s="115" t="s">
        <v>410</v>
      </c>
      <c r="BP325" s="115" t="s">
        <v>410</v>
      </c>
      <c r="BQ325" s="63"/>
      <c r="BR325" s="63"/>
      <c r="BS325" s="63"/>
    </row>
    <row r="326" spans="1:245" s="63" customFormat="1" ht="33.75">
      <c r="A326" s="204">
        <v>248</v>
      </c>
      <c r="B326" s="204">
        <f>B325+1</f>
        <v>249</v>
      </c>
      <c r="C326" s="107" t="s">
        <v>210</v>
      </c>
      <c r="D326" s="108" t="s">
        <v>64</v>
      </c>
      <c r="E326" s="108" t="s">
        <v>149</v>
      </c>
      <c r="F326" s="2">
        <v>7606551000</v>
      </c>
      <c r="G326" s="2">
        <v>0</v>
      </c>
      <c r="H326" s="2">
        <f t="shared" si="198"/>
        <v>7606551000</v>
      </c>
      <c r="I326" s="3">
        <f t="shared" si="199"/>
        <v>7606.6</v>
      </c>
      <c r="J326" s="3"/>
      <c r="K326" s="3"/>
      <c r="L326" s="3"/>
      <c r="M326" s="3"/>
      <c r="N326" s="3"/>
      <c r="O326" s="119">
        <f t="shared" si="183"/>
        <v>7606551000</v>
      </c>
      <c r="P326" s="3"/>
      <c r="Q326" s="142">
        <f t="shared" si="191"/>
        <v>7606551000</v>
      </c>
      <c r="R326" s="142">
        <f t="shared" si="196"/>
        <v>7606.6</v>
      </c>
      <c r="S326" s="77">
        <f t="shared" si="196"/>
        <v>0</v>
      </c>
      <c r="T326" s="109"/>
      <c r="U326" s="109"/>
      <c r="V326" s="109"/>
      <c r="W326" s="3">
        <v>7608976000</v>
      </c>
      <c r="X326" s="3"/>
      <c r="Y326" s="77">
        <f t="shared" si="200"/>
        <v>-7608976000</v>
      </c>
      <c r="Z326" s="3">
        <f t="shared" si="201"/>
        <v>7609</v>
      </c>
      <c r="AA326" s="77">
        <f t="shared" si="201"/>
        <v>0</v>
      </c>
      <c r="AB326" s="119">
        <f t="shared" si="203"/>
        <v>-7609</v>
      </c>
      <c r="AC326" s="76"/>
      <c r="AD326" s="3">
        <f t="shared" si="202"/>
        <v>0</v>
      </c>
      <c r="AE326" s="109"/>
      <c r="AF326" s="109"/>
      <c r="AG326" s="107"/>
      <c r="AH326" s="107" t="s">
        <v>203</v>
      </c>
      <c r="AI326" s="107" t="s">
        <v>644</v>
      </c>
      <c r="AJ326" s="1" t="s">
        <v>36</v>
      </c>
      <c r="AK326" s="113" t="s">
        <v>988</v>
      </c>
      <c r="AL326" s="106">
        <v>248</v>
      </c>
      <c r="AM326" s="132" t="s">
        <v>590</v>
      </c>
      <c r="AN326" s="129"/>
      <c r="AO326" s="130" t="s">
        <v>595</v>
      </c>
      <c r="AP326" s="180">
        <v>248</v>
      </c>
      <c r="AQ326" s="130" t="s">
        <v>589</v>
      </c>
      <c r="AR326" s="181"/>
      <c r="AS326" s="128" t="s">
        <v>590</v>
      </c>
      <c r="AT326" s="175"/>
      <c r="AU326" s="130" t="s">
        <v>595</v>
      </c>
      <c r="AV326" s="180"/>
      <c r="AW326" s="130" t="s">
        <v>589</v>
      </c>
      <c r="AX326" s="181"/>
      <c r="AY326" s="128" t="s">
        <v>590</v>
      </c>
      <c r="AZ326" s="175"/>
      <c r="BA326" s="130" t="s">
        <v>595</v>
      </c>
      <c r="BB326" s="180"/>
      <c r="BC326" s="130" t="s">
        <v>595</v>
      </c>
      <c r="BD326" s="181"/>
      <c r="BE326" s="131"/>
      <c r="BF326" s="1" t="s">
        <v>839</v>
      </c>
      <c r="BG326" s="4"/>
      <c r="BH326" s="4"/>
      <c r="BI326" s="114"/>
      <c r="BJ326" s="71"/>
      <c r="BK326" s="31"/>
      <c r="BL326" s="31"/>
      <c r="BM326" s="31"/>
      <c r="BN326" s="115" t="s">
        <v>410</v>
      </c>
      <c r="BO326" s="115" t="s">
        <v>410</v>
      </c>
      <c r="BP326" s="115" t="s">
        <v>410</v>
      </c>
    </row>
    <row r="327" spans="1:245" s="63" customFormat="1" ht="33.75">
      <c r="A327" s="204">
        <v>249</v>
      </c>
      <c r="B327" s="204">
        <f>B326+1</f>
        <v>250</v>
      </c>
      <c r="C327" s="107" t="s">
        <v>211</v>
      </c>
      <c r="D327" s="108" t="s">
        <v>64</v>
      </c>
      <c r="E327" s="108" t="s">
        <v>66</v>
      </c>
      <c r="F327" s="2">
        <v>1582000000</v>
      </c>
      <c r="G327" s="2">
        <v>1332793000</v>
      </c>
      <c r="H327" s="2">
        <f t="shared" si="198"/>
        <v>2914793000</v>
      </c>
      <c r="I327" s="3">
        <f t="shared" si="199"/>
        <v>2914.8</v>
      </c>
      <c r="J327" s="3">
        <v>1456867000</v>
      </c>
      <c r="K327" s="3"/>
      <c r="L327" s="3"/>
      <c r="M327" s="3"/>
      <c r="N327" s="3"/>
      <c r="O327" s="119">
        <f t="shared" si="183"/>
        <v>4371660000</v>
      </c>
      <c r="P327" s="3"/>
      <c r="Q327" s="142">
        <f t="shared" si="191"/>
        <v>4371660000</v>
      </c>
      <c r="R327" s="142">
        <f t="shared" si="196"/>
        <v>4371.7</v>
      </c>
      <c r="S327" s="77">
        <f t="shared" si="196"/>
        <v>0</v>
      </c>
      <c r="T327" s="109"/>
      <c r="U327" s="109"/>
      <c r="V327" s="109"/>
      <c r="W327" s="3">
        <v>0</v>
      </c>
      <c r="X327" s="3"/>
      <c r="Y327" s="77">
        <f t="shared" si="200"/>
        <v>0</v>
      </c>
      <c r="Z327" s="3">
        <f t="shared" si="201"/>
        <v>0</v>
      </c>
      <c r="AA327" s="77">
        <f t="shared" si="201"/>
        <v>0</v>
      </c>
      <c r="AB327" s="119">
        <f t="shared" si="203"/>
        <v>0</v>
      </c>
      <c r="AC327" s="76"/>
      <c r="AD327" s="3">
        <f t="shared" si="202"/>
        <v>0</v>
      </c>
      <c r="AE327" s="109"/>
      <c r="AF327" s="109"/>
      <c r="AG327" s="107"/>
      <c r="AH327" s="107" t="s">
        <v>203</v>
      </c>
      <c r="AI327" s="107" t="s">
        <v>644</v>
      </c>
      <c r="AJ327" s="1" t="s">
        <v>36</v>
      </c>
      <c r="AK327" s="113" t="s">
        <v>989</v>
      </c>
      <c r="AL327" s="106">
        <v>249</v>
      </c>
      <c r="AM327" s="132" t="s">
        <v>590</v>
      </c>
      <c r="AN327" s="129"/>
      <c r="AO327" s="130" t="s">
        <v>595</v>
      </c>
      <c r="AP327" s="180">
        <v>249</v>
      </c>
      <c r="AQ327" s="130" t="s">
        <v>589</v>
      </c>
      <c r="AR327" s="181"/>
      <c r="AS327" s="128" t="s">
        <v>590</v>
      </c>
      <c r="AT327" s="175"/>
      <c r="AU327" s="130" t="s">
        <v>595</v>
      </c>
      <c r="AV327" s="180"/>
      <c r="AW327" s="130" t="s">
        <v>589</v>
      </c>
      <c r="AX327" s="181"/>
      <c r="AY327" s="128" t="s">
        <v>590</v>
      </c>
      <c r="AZ327" s="175"/>
      <c r="BA327" s="130" t="s">
        <v>595</v>
      </c>
      <c r="BB327" s="180"/>
      <c r="BC327" s="130" t="s">
        <v>595</v>
      </c>
      <c r="BD327" s="181"/>
      <c r="BE327" s="131"/>
      <c r="BF327" s="1" t="s">
        <v>83</v>
      </c>
      <c r="BG327" s="4"/>
      <c r="BH327" s="4" t="s">
        <v>18</v>
      </c>
      <c r="BI327" s="114"/>
      <c r="BJ327" s="71"/>
      <c r="BK327" s="31"/>
      <c r="BL327" s="31"/>
      <c r="BM327" s="31"/>
      <c r="BN327" s="115" t="s">
        <v>410</v>
      </c>
      <c r="BO327" s="115" t="s">
        <v>410</v>
      </c>
      <c r="BP327" s="115" t="s">
        <v>410</v>
      </c>
    </row>
    <row r="328" spans="1:245" ht="27" hidden="1">
      <c r="A328" s="204">
        <v>250</v>
      </c>
      <c r="B328" s="204">
        <f>B327+1</f>
        <v>251</v>
      </c>
      <c r="C328" s="107" t="s">
        <v>507</v>
      </c>
      <c r="D328" s="108" t="s">
        <v>483</v>
      </c>
      <c r="E328" s="108" t="s">
        <v>302</v>
      </c>
      <c r="F328" s="2">
        <v>0</v>
      </c>
      <c r="G328" s="2">
        <v>0</v>
      </c>
      <c r="H328" s="2">
        <f t="shared" si="198"/>
        <v>0</v>
      </c>
      <c r="I328" s="3">
        <f t="shared" si="199"/>
        <v>0</v>
      </c>
      <c r="J328" s="3">
        <v>64385280</v>
      </c>
      <c r="K328" s="3"/>
      <c r="L328" s="3"/>
      <c r="M328" s="3"/>
      <c r="N328" s="3"/>
      <c r="O328" s="119">
        <f t="shared" si="183"/>
        <v>64385280</v>
      </c>
      <c r="P328" s="3"/>
      <c r="Q328" s="142">
        <f t="shared" si="191"/>
        <v>64385280</v>
      </c>
      <c r="R328" s="142">
        <f t="shared" si="196"/>
        <v>64.400000000000006</v>
      </c>
      <c r="S328" s="77">
        <f t="shared" si="196"/>
        <v>0</v>
      </c>
      <c r="T328" s="109"/>
      <c r="U328" s="109"/>
      <c r="V328" s="109"/>
      <c r="W328" s="3">
        <v>0</v>
      </c>
      <c r="X328" s="3"/>
      <c r="Y328" s="77">
        <f t="shared" si="200"/>
        <v>0</v>
      </c>
      <c r="Z328" s="3">
        <f t="shared" si="201"/>
        <v>0</v>
      </c>
      <c r="AA328" s="77">
        <f t="shared" si="201"/>
        <v>0</v>
      </c>
      <c r="AB328" s="119">
        <f t="shared" si="203"/>
        <v>0</v>
      </c>
      <c r="AC328" s="76"/>
      <c r="AD328" s="3">
        <f t="shared" si="202"/>
        <v>0</v>
      </c>
      <c r="AE328" s="109"/>
      <c r="AF328" s="109"/>
      <c r="AG328" s="107"/>
      <c r="AH328" s="107" t="s">
        <v>249</v>
      </c>
      <c r="AI328" s="107" t="s">
        <v>644</v>
      </c>
      <c r="AJ328" s="1" t="s">
        <v>150</v>
      </c>
      <c r="AK328" s="113" t="s">
        <v>1195</v>
      </c>
      <c r="AL328" s="106">
        <v>250</v>
      </c>
      <c r="AM328" s="132" t="s">
        <v>590</v>
      </c>
      <c r="AN328" s="129"/>
      <c r="AO328" s="130" t="s">
        <v>595</v>
      </c>
      <c r="AP328" s="180">
        <v>250</v>
      </c>
      <c r="AQ328" s="130" t="s">
        <v>589</v>
      </c>
      <c r="AR328" s="181"/>
      <c r="AS328" s="128" t="s">
        <v>590</v>
      </c>
      <c r="AT328" s="175"/>
      <c r="AU328" s="130" t="s">
        <v>595</v>
      </c>
      <c r="AV328" s="180"/>
      <c r="AW328" s="130" t="s">
        <v>589</v>
      </c>
      <c r="AX328" s="181"/>
      <c r="AY328" s="128" t="s">
        <v>590</v>
      </c>
      <c r="AZ328" s="175"/>
      <c r="BA328" s="130" t="s">
        <v>595</v>
      </c>
      <c r="BB328" s="180"/>
      <c r="BC328" s="130" t="s">
        <v>595</v>
      </c>
      <c r="BD328" s="181"/>
      <c r="BE328" s="131"/>
      <c r="BF328" s="1" t="s">
        <v>839</v>
      </c>
      <c r="BG328" s="4"/>
      <c r="BH328" s="4" t="s">
        <v>18</v>
      </c>
      <c r="BI328" s="114"/>
      <c r="BJ328" s="71"/>
      <c r="BK328" s="31"/>
      <c r="BL328" s="31"/>
      <c r="BM328" s="31"/>
      <c r="BN328" s="115" t="s">
        <v>339</v>
      </c>
      <c r="BO328" s="115" t="s">
        <v>410</v>
      </c>
      <c r="BP328" s="115" t="s">
        <v>508</v>
      </c>
      <c r="BQ328" s="63"/>
      <c r="BR328" s="63"/>
      <c r="BS328" s="63"/>
    </row>
    <row r="329" spans="1:245" s="314" customFormat="1" hidden="1">
      <c r="A329" s="315"/>
      <c r="B329" s="315"/>
      <c r="C329" s="316" t="s">
        <v>47</v>
      </c>
      <c r="D329" s="317"/>
      <c r="E329" s="317"/>
      <c r="F329" s="318"/>
      <c r="G329" s="318"/>
      <c r="H329" s="318"/>
      <c r="I329" s="319"/>
      <c r="J329" s="319"/>
      <c r="K329" s="319"/>
      <c r="L329" s="319"/>
      <c r="M329" s="319"/>
      <c r="N329" s="319"/>
      <c r="O329" s="319"/>
      <c r="P329" s="321"/>
      <c r="Q329" s="321"/>
      <c r="R329" s="321"/>
      <c r="S329" s="319"/>
      <c r="T329" s="319"/>
      <c r="U329" s="322"/>
      <c r="V329" s="323"/>
      <c r="W329" s="319"/>
      <c r="X329" s="321"/>
      <c r="Y329" s="319"/>
      <c r="Z329" s="320"/>
      <c r="AA329" s="319"/>
      <c r="AB329" s="324"/>
      <c r="AC329" s="319"/>
      <c r="AD329" s="319"/>
      <c r="AE329" s="317"/>
      <c r="AF329" s="325"/>
      <c r="AG329" s="325"/>
      <c r="AH329" s="325"/>
      <c r="AI329" s="325"/>
      <c r="AJ329" s="326"/>
      <c r="AK329" s="327"/>
      <c r="AL329" s="335"/>
      <c r="AM329" s="328"/>
      <c r="AN329" s="328"/>
      <c r="AO329" s="328"/>
      <c r="AP329" s="329" t="s">
        <v>1331</v>
      </c>
      <c r="AQ329" s="328"/>
      <c r="AR329" s="328"/>
      <c r="AS329" s="328"/>
      <c r="AT329" s="330"/>
      <c r="AU329" s="328"/>
      <c r="AV329" s="330"/>
      <c r="AW329" s="328"/>
      <c r="AX329" s="328"/>
      <c r="AY329" s="328"/>
      <c r="AZ329" s="330"/>
      <c r="BA329" s="328"/>
      <c r="BB329" s="330"/>
      <c r="BC329" s="328"/>
      <c r="BD329" s="328"/>
      <c r="BE329" s="328"/>
      <c r="BF329" s="331"/>
      <c r="BG329" s="332"/>
      <c r="BH329" s="332"/>
      <c r="BI329" s="333"/>
      <c r="BJ329" s="309"/>
      <c r="BK329" s="310"/>
      <c r="BL329" s="310"/>
      <c r="BM329" s="310"/>
      <c r="BN329" s="311" t="s">
        <v>411</v>
      </c>
      <c r="BO329" s="311" t="s">
        <v>411</v>
      </c>
      <c r="BP329" s="311" t="s">
        <v>411</v>
      </c>
      <c r="BQ329" s="313"/>
      <c r="BR329" s="313"/>
      <c r="BS329" s="313"/>
    </row>
    <row r="330" spans="1:245" s="63" customFormat="1" ht="27">
      <c r="A330" s="204">
        <v>251</v>
      </c>
      <c r="B330" s="204">
        <f>B328+1</f>
        <v>252</v>
      </c>
      <c r="C330" s="107" t="s">
        <v>212</v>
      </c>
      <c r="D330" s="108" t="s">
        <v>71</v>
      </c>
      <c r="E330" s="108" t="s">
        <v>1304</v>
      </c>
      <c r="F330" s="2">
        <v>758118000</v>
      </c>
      <c r="G330" s="2">
        <v>0</v>
      </c>
      <c r="H330" s="2">
        <f t="shared" ref="H330:H370" si="204">F330+G330</f>
        <v>758118000</v>
      </c>
      <c r="I330" s="3">
        <f t="shared" ref="I330:I370" si="205">ROUND(H330/1000000,1)</f>
        <v>758.1</v>
      </c>
      <c r="J330" s="3"/>
      <c r="K330" s="3"/>
      <c r="L330" s="3"/>
      <c r="M330" s="3"/>
      <c r="N330" s="3"/>
      <c r="O330" s="119">
        <f t="shared" ref="O330:O337" si="206">H330+SUM(J330:N330)</f>
        <v>758118000</v>
      </c>
      <c r="P330" s="3"/>
      <c r="Q330" s="142">
        <f t="shared" si="191"/>
        <v>758118000</v>
      </c>
      <c r="R330" s="142">
        <f t="shared" ref="R330:S370" si="207">ROUND(O330/1000000,1)</f>
        <v>758.1</v>
      </c>
      <c r="S330" s="77">
        <f t="shared" si="207"/>
        <v>0</v>
      </c>
      <c r="T330" s="109"/>
      <c r="U330" s="109"/>
      <c r="V330" s="109"/>
      <c r="W330" s="3">
        <v>1050050000</v>
      </c>
      <c r="X330" s="3"/>
      <c r="Y330" s="77">
        <f t="shared" ref="Y330:Y370" si="208">X330-W330</f>
        <v>-1050050000</v>
      </c>
      <c r="Z330" s="3">
        <f t="shared" ref="Z330:AA370" si="209">ROUND(W330/1000000,1)</f>
        <v>1050.0999999999999</v>
      </c>
      <c r="AA330" s="77">
        <f t="shared" si="209"/>
        <v>0</v>
      </c>
      <c r="AB330" s="119">
        <f t="shared" si="203"/>
        <v>-1050.0999999999999</v>
      </c>
      <c r="AC330" s="76"/>
      <c r="AD330" s="3">
        <f>ROUND(AC330/1000000,1)</f>
        <v>0</v>
      </c>
      <c r="AE330" s="109"/>
      <c r="AF330" s="109"/>
      <c r="AG330" s="107"/>
      <c r="AH330" s="107" t="s">
        <v>203</v>
      </c>
      <c r="AI330" s="107" t="s">
        <v>641</v>
      </c>
      <c r="AJ330" s="1" t="s">
        <v>36</v>
      </c>
      <c r="AK330" s="113" t="s">
        <v>1360</v>
      </c>
      <c r="AL330" s="106">
        <v>251</v>
      </c>
      <c r="AM330" s="132" t="s">
        <v>590</v>
      </c>
      <c r="AN330" s="129"/>
      <c r="AO330" s="130" t="s">
        <v>595</v>
      </c>
      <c r="AP330" s="180">
        <v>251</v>
      </c>
      <c r="AQ330" s="130" t="s">
        <v>589</v>
      </c>
      <c r="AR330" s="181"/>
      <c r="AS330" s="128" t="s">
        <v>590</v>
      </c>
      <c r="AT330" s="175"/>
      <c r="AU330" s="130" t="s">
        <v>595</v>
      </c>
      <c r="AV330" s="180"/>
      <c r="AW330" s="130" t="s">
        <v>589</v>
      </c>
      <c r="AX330" s="181"/>
      <c r="AY330" s="128" t="s">
        <v>590</v>
      </c>
      <c r="AZ330" s="175"/>
      <c r="BA330" s="130" t="s">
        <v>595</v>
      </c>
      <c r="BB330" s="180"/>
      <c r="BC330" s="130" t="s">
        <v>595</v>
      </c>
      <c r="BD330" s="181"/>
      <c r="BE330" s="131"/>
      <c r="BF330" s="1" t="s">
        <v>1326</v>
      </c>
      <c r="BG330" s="4"/>
      <c r="BH330" s="4" t="s">
        <v>18</v>
      </c>
      <c r="BI330" s="114"/>
      <c r="BJ330" s="31"/>
      <c r="BK330" s="31"/>
      <c r="BL330" s="31"/>
      <c r="BM330" s="31"/>
      <c r="BN330" s="115" t="s">
        <v>411</v>
      </c>
      <c r="BO330" s="115" t="s">
        <v>411</v>
      </c>
      <c r="BP330" s="115" t="s">
        <v>411</v>
      </c>
    </row>
    <row r="331" spans="1:245" s="63" customFormat="1" ht="27" hidden="1">
      <c r="A331" s="204">
        <v>252</v>
      </c>
      <c r="B331" s="204">
        <f t="shared" ref="B331:B363" si="210">B330+1</f>
        <v>253</v>
      </c>
      <c r="C331" s="107" t="s">
        <v>246</v>
      </c>
      <c r="D331" s="108" t="s">
        <v>72</v>
      </c>
      <c r="E331" s="108" t="s">
        <v>1300</v>
      </c>
      <c r="F331" s="2">
        <v>65974000</v>
      </c>
      <c r="G331" s="2">
        <v>-206000</v>
      </c>
      <c r="H331" s="2">
        <f t="shared" si="204"/>
        <v>65768000</v>
      </c>
      <c r="I331" s="3">
        <f t="shared" si="205"/>
        <v>65.8</v>
      </c>
      <c r="J331" s="3"/>
      <c r="K331" s="3"/>
      <c r="L331" s="3"/>
      <c r="M331" s="3"/>
      <c r="N331" s="3"/>
      <c r="O331" s="119">
        <f t="shared" si="206"/>
        <v>65768000</v>
      </c>
      <c r="P331" s="3"/>
      <c r="Q331" s="142">
        <f t="shared" si="191"/>
        <v>65768000</v>
      </c>
      <c r="R331" s="142">
        <f t="shared" si="207"/>
        <v>65.8</v>
      </c>
      <c r="S331" s="77">
        <f t="shared" si="207"/>
        <v>0</v>
      </c>
      <c r="T331" s="109"/>
      <c r="U331" s="109"/>
      <c r="V331" s="109"/>
      <c r="W331" s="2">
        <f>(52621+698)*1000</f>
        <v>53319000</v>
      </c>
      <c r="X331" s="3"/>
      <c r="Y331" s="77">
        <f t="shared" si="208"/>
        <v>-53319000</v>
      </c>
      <c r="Z331" s="3">
        <f t="shared" si="209"/>
        <v>53.3</v>
      </c>
      <c r="AA331" s="77">
        <f t="shared" si="209"/>
        <v>0</v>
      </c>
      <c r="AB331" s="119">
        <f t="shared" si="203"/>
        <v>-53.3</v>
      </c>
      <c r="AC331" s="76"/>
      <c r="AD331" s="3">
        <f>ROUND(AC331/1000000,1)</f>
        <v>0</v>
      </c>
      <c r="AE331" s="109"/>
      <c r="AF331" s="109"/>
      <c r="AG331" s="107"/>
      <c r="AH331" s="107" t="s">
        <v>203</v>
      </c>
      <c r="AI331" s="107" t="s">
        <v>641</v>
      </c>
      <c r="AJ331" s="1" t="s">
        <v>36</v>
      </c>
      <c r="AK331" s="113" t="s">
        <v>1360</v>
      </c>
      <c r="AL331" s="106">
        <v>252</v>
      </c>
      <c r="AM331" s="132" t="s">
        <v>590</v>
      </c>
      <c r="AN331" s="129"/>
      <c r="AO331" s="130" t="s">
        <v>595</v>
      </c>
      <c r="AP331" s="180">
        <v>252</v>
      </c>
      <c r="AQ331" s="130" t="s">
        <v>589</v>
      </c>
      <c r="AR331" s="181"/>
      <c r="AS331" s="128" t="s">
        <v>590</v>
      </c>
      <c r="AT331" s="175"/>
      <c r="AU331" s="130" t="s">
        <v>595</v>
      </c>
      <c r="AV331" s="180"/>
      <c r="AW331" s="130" t="s">
        <v>589</v>
      </c>
      <c r="AX331" s="181"/>
      <c r="AY331" s="128" t="s">
        <v>590</v>
      </c>
      <c r="AZ331" s="175"/>
      <c r="BA331" s="130" t="s">
        <v>595</v>
      </c>
      <c r="BB331" s="180"/>
      <c r="BC331" s="130" t="s">
        <v>595</v>
      </c>
      <c r="BD331" s="181"/>
      <c r="BE331" s="131"/>
      <c r="BF331" s="1" t="s">
        <v>676</v>
      </c>
      <c r="BG331" s="4"/>
      <c r="BH331" s="4"/>
      <c r="BI331" s="114"/>
      <c r="BJ331" s="71"/>
      <c r="BK331" s="33" t="s">
        <v>1500</v>
      </c>
      <c r="BL331" s="33" t="s">
        <v>1502</v>
      </c>
      <c r="BM331" s="33" t="s">
        <v>1165</v>
      </c>
      <c r="BN331" s="115" t="s">
        <v>411</v>
      </c>
      <c r="BO331" s="115" t="s">
        <v>411</v>
      </c>
      <c r="BP331" s="115" t="s">
        <v>411</v>
      </c>
    </row>
    <row r="332" spans="1:245" s="63" customFormat="1" ht="27">
      <c r="A332" s="204">
        <v>254</v>
      </c>
      <c r="B332" s="204">
        <f t="shared" si="210"/>
        <v>254</v>
      </c>
      <c r="C332" s="107" t="s">
        <v>823</v>
      </c>
      <c r="D332" s="108" t="s">
        <v>926</v>
      </c>
      <c r="E332" s="108" t="s">
        <v>1302</v>
      </c>
      <c r="F332" s="2">
        <v>107828000</v>
      </c>
      <c r="G332" s="2">
        <v>-211000</v>
      </c>
      <c r="H332" s="2">
        <f t="shared" si="204"/>
        <v>107617000</v>
      </c>
      <c r="I332" s="3">
        <f t="shared" si="205"/>
        <v>107.6</v>
      </c>
      <c r="J332" s="3"/>
      <c r="K332" s="3"/>
      <c r="L332" s="3"/>
      <c r="M332" s="3"/>
      <c r="N332" s="3"/>
      <c r="O332" s="119">
        <f>H332+SUM(J332:N332)</f>
        <v>107617000</v>
      </c>
      <c r="P332" s="3"/>
      <c r="Q332" s="142">
        <f t="shared" si="191"/>
        <v>107617000</v>
      </c>
      <c r="R332" s="142">
        <f t="shared" si="207"/>
        <v>107.6</v>
      </c>
      <c r="S332" s="77">
        <f t="shared" si="207"/>
        <v>0</v>
      </c>
      <c r="T332" s="109"/>
      <c r="U332" s="109"/>
      <c r="V332" s="109"/>
      <c r="W332" s="3">
        <f>+(80575+806)*1000</f>
        <v>81381000</v>
      </c>
      <c r="X332" s="3"/>
      <c r="Y332" s="77">
        <f t="shared" si="208"/>
        <v>-81381000</v>
      </c>
      <c r="Z332" s="3">
        <f t="shared" si="209"/>
        <v>81.400000000000006</v>
      </c>
      <c r="AA332" s="77">
        <f t="shared" si="209"/>
        <v>0</v>
      </c>
      <c r="AB332" s="119">
        <f t="shared" si="203"/>
        <v>-81.400000000000006</v>
      </c>
      <c r="AC332" s="76"/>
      <c r="AD332" s="3">
        <f t="shared" ref="AD332:AD365" si="211">ROUND(AC332/1000000,1)</f>
        <v>0</v>
      </c>
      <c r="AE332" s="109"/>
      <c r="AF332" s="109"/>
      <c r="AG332" s="107"/>
      <c r="AH332" s="107" t="s">
        <v>474</v>
      </c>
      <c r="AI332" s="107" t="s">
        <v>641</v>
      </c>
      <c r="AJ332" s="1" t="s">
        <v>36</v>
      </c>
      <c r="AK332" s="113" t="s">
        <v>1196</v>
      </c>
      <c r="AL332" s="106">
        <v>254</v>
      </c>
      <c r="AM332" s="132" t="s">
        <v>590</v>
      </c>
      <c r="AN332" s="129"/>
      <c r="AO332" s="130" t="s">
        <v>923</v>
      </c>
      <c r="AP332" s="180">
        <v>254</v>
      </c>
      <c r="AQ332" s="130" t="s">
        <v>923</v>
      </c>
      <c r="AR332" s="181"/>
      <c r="AS332" s="128" t="s">
        <v>590</v>
      </c>
      <c r="AT332" s="175"/>
      <c r="AU332" s="130" t="s">
        <v>492</v>
      </c>
      <c r="AV332" s="180"/>
      <c r="AW332" s="130" t="s">
        <v>492</v>
      </c>
      <c r="AX332" s="181"/>
      <c r="AY332" s="128" t="s">
        <v>590</v>
      </c>
      <c r="AZ332" s="175"/>
      <c r="BA332" s="130" t="s">
        <v>492</v>
      </c>
      <c r="BB332" s="180"/>
      <c r="BC332" s="130" t="s">
        <v>492</v>
      </c>
      <c r="BD332" s="181"/>
      <c r="BE332" s="131"/>
      <c r="BF332" s="1" t="s">
        <v>1326</v>
      </c>
      <c r="BG332" s="4"/>
      <c r="BH332" s="4"/>
      <c r="BI332" s="114"/>
      <c r="BJ332" s="71"/>
      <c r="BK332" s="33" t="s">
        <v>1501</v>
      </c>
      <c r="BL332" s="33" t="s">
        <v>1503</v>
      </c>
      <c r="BM332" s="31" t="s">
        <v>1166</v>
      </c>
      <c r="BN332" s="115"/>
      <c r="BO332" s="115"/>
      <c r="BP332" s="115"/>
    </row>
    <row r="333" spans="1:245" s="63" customFormat="1" ht="27" hidden="1">
      <c r="A333" s="204">
        <v>253</v>
      </c>
      <c r="B333" s="204">
        <f t="shared" si="210"/>
        <v>255</v>
      </c>
      <c r="C333" s="107" t="s">
        <v>426</v>
      </c>
      <c r="D333" s="108" t="s">
        <v>72</v>
      </c>
      <c r="E333" s="108" t="s">
        <v>66</v>
      </c>
      <c r="F333" s="2">
        <v>9418000</v>
      </c>
      <c r="G333" s="2">
        <v>0</v>
      </c>
      <c r="H333" s="2">
        <f>F333+G333</f>
        <v>9418000</v>
      </c>
      <c r="I333" s="3">
        <f>ROUND(H333/1000000,1)</f>
        <v>9.4</v>
      </c>
      <c r="J333" s="3"/>
      <c r="K333" s="3"/>
      <c r="L333" s="3"/>
      <c r="M333" s="3"/>
      <c r="N333" s="3"/>
      <c r="O333" s="119">
        <f>H333+SUM(J333:N333)</f>
        <v>9418000</v>
      </c>
      <c r="P333" s="3"/>
      <c r="Q333" s="142">
        <f>O333-P333</f>
        <v>9418000</v>
      </c>
      <c r="R333" s="142">
        <f>ROUND(O333/1000000,1)</f>
        <v>9.4</v>
      </c>
      <c r="S333" s="77">
        <f>ROUND(P333/1000000,1)</f>
        <v>0</v>
      </c>
      <c r="T333" s="109"/>
      <c r="U333" s="109"/>
      <c r="V333" s="109"/>
      <c r="W333" s="3">
        <v>9285000</v>
      </c>
      <c r="X333" s="3"/>
      <c r="Y333" s="77">
        <f>X333-W333</f>
        <v>-9285000</v>
      </c>
      <c r="Z333" s="3">
        <f>ROUND(W333/1000000,1)</f>
        <v>9.3000000000000007</v>
      </c>
      <c r="AA333" s="77">
        <f>ROUND(X333/1000000,1)</f>
        <v>0</v>
      </c>
      <c r="AB333" s="119">
        <f>AA333-Z333</f>
        <v>-9.3000000000000007</v>
      </c>
      <c r="AC333" s="76"/>
      <c r="AD333" s="3">
        <f>ROUND(AC333/1000000,1)</f>
        <v>0</v>
      </c>
      <c r="AE333" s="109"/>
      <c r="AF333" s="109"/>
      <c r="AG333" s="107"/>
      <c r="AH333" s="107" t="s">
        <v>203</v>
      </c>
      <c r="AI333" s="107" t="s">
        <v>641</v>
      </c>
      <c r="AJ333" s="1" t="s">
        <v>36</v>
      </c>
      <c r="AK333" s="113" t="s">
        <v>1360</v>
      </c>
      <c r="AL333" s="106">
        <v>253</v>
      </c>
      <c r="AM333" s="132" t="s">
        <v>590</v>
      </c>
      <c r="AN333" s="129"/>
      <c r="AO333" s="130" t="s">
        <v>595</v>
      </c>
      <c r="AP333" s="180">
        <v>253</v>
      </c>
      <c r="AQ333" s="130" t="s">
        <v>589</v>
      </c>
      <c r="AR333" s="181"/>
      <c r="AS333" s="128" t="s">
        <v>590</v>
      </c>
      <c r="AT333" s="175"/>
      <c r="AU333" s="130" t="s">
        <v>595</v>
      </c>
      <c r="AV333" s="180"/>
      <c r="AW333" s="130" t="s">
        <v>589</v>
      </c>
      <c r="AX333" s="181"/>
      <c r="AY333" s="128" t="s">
        <v>590</v>
      </c>
      <c r="AZ333" s="175"/>
      <c r="BA333" s="130" t="s">
        <v>595</v>
      </c>
      <c r="BB333" s="180"/>
      <c r="BC333" s="130" t="s">
        <v>595</v>
      </c>
      <c r="BD333" s="181"/>
      <c r="BE333" s="131"/>
      <c r="BF333" s="1" t="s">
        <v>503</v>
      </c>
      <c r="BG333" s="4"/>
      <c r="BH333" s="4"/>
      <c r="BI333" s="114"/>
      <c r="BJ333" s="71"/>
      <c r="BK333" s="31"/>
      <c r="BL333" s="31"/>
      <c r="BM333" s="31"/>
      <c r="BN333" s="115" t="s">
        <v>411</v>
      </c>
      <c r="BO333" s="115" t="s">
        <v>411</v>
      </c>
      <c r="BP333" s="115" t="s">
        <v>411</v>
      </c>
    </row>
    <row r="334" spans="1:245" s="63" customFormat="1" ht="27">
      <c r="A334" s="204">
        <v>281</v>
      </c>
      <c r="B334" s="204">
        <f t="shared" si="210"/>
        <v>256</v>
      </c>
      <c r="C334" s="107" t="s">
        <v>750</v>
      </c>
      <c r="D334" s="108" t="s">
        <v>187</v>
      </c>
      <c r="E334" s="108" t="s">
        <v>66</v>
      </c>
      <c r="F334" s="2">
        <v>4756813000</v>
      </c>
      <c r="G334" s="2">
        <v>-1481000</v>
      </c>
      <c r="H334" s="2">
        <f>F334+G334</f>
        <v>4755332000</v>
      </c>
      <c r="I334" s="3">
        <f>ROUND(H334/1000000,1)</f>
        <v>4755.3</v>
      </c>
      <c r="J334" s="3"/>
      <c r="K334" s="3"/>
      <c r="L334" s="3"/>
      <c r="M334" s="3">
        <v>-4617995000</v>
      </c>
      <c r="N334" s="3"/>
      <c r="O334" s="119">
        <f>H334+SUM(J334:N334)</f>
        <v>137337000</v>
      </c>
      <c r="P334" s="3"/>
      <c r="Q334" s="142">
        <f>O334-P334</f>
        <v>137337000</v>
      </c>
      <c r="R334" s="142">
        <f>ROUND(O334/1000000,1)</f>
        <v>137.30000000000001</v>
      </c>
      <c r="S334" s="77">
        <f>ROUND(P334/1000000,1)</f>
        <v>0</v>
      </c>
      <c r="T334" s="109"/>
      <c r="U334" s="109"/>
      <c r="V334" s="109"/>
      <c r="W334" s="3">
        <v>4094428000</v>
      </c>
      <c r="X334" s="3"/>
      <c r="Y334" s="77">
        <f>X334-W334</f>
        <v>-4094428000</v>
      </c>
      <c r="Z334" s="3">
        <f>ROUND(W334/1000000,1)</f>
        <v>4094.4</v>
      </c>
      <c r="AA334" s="77">
        <f>ROUND(X334/1000000,1)</f>
        <v>0</v>
      </c>
      <c r="AB334" s="119">
        <f>AA334-Z334</f>
        <v>-4094.4</v>
      </c>
      <c r="AC334" s="76"/>
      <c r="AD334" s="3">
        <f>ROUND(AC334/1000000,1)</f>
        <v>0</v>
      </c>
      <c r="AE334" s="109"/>
      <c r="AF334" s="109"/>
      <c r="AG334" s="107"/>
      <c r="AH334" s="107" t="s">
        <v>203</v>
      </c>
      <c r="AI334" s="107" t="s">
        <v>641</v>
      </c>
      <c r="AJ334" s="1" t="s">
        <v>36</v>
      </c>
      <c r="AK334" s="113" t="s">
        <v>992</v>
      </c>
      <c r="AL334" s="106">
        <v>281</v>
      </c>
      <c r="AM334" s="132" t="s">
        <v>590</v>
      </c>
      <c r="AN334" s="129"/>
      <c r="AO334" s="130" t="s">
        <v>339</v>
      </c>
      <c r="AP334" s="180">
        <v>281</v>
      </c>
      <c r="AQ334" s="130" t="s">
        <v>339</v>
      </c>
      <c r="AR334" s="181"/>
      <c r="AS334" s="128" t="s">
        <v>590</v>
      </c>
      <c r="AT334" s="175"/>
      <c r="AU334" s="130" t="s">
        <v>339</v>
      </c>
      <c r="AV334" s="180"/>
      <c r="AW334" s="130" t="s">
        <v>339</v>
      </c>
      <c r="AX334" s="181"/>
      <c r="AY334" s="128" t="s">
        <v>590</v>
      </c>
      <c r="AZ334" s="175"/>
      <c r="BA334" s="130" t="s">
        <v>339</v>
      </c>
      <c r="BB334" s="180"/>
      <c r="BC334" s="130" t="s">
        <v>339</v>
      </c>
      <c r="BD334" s="181"/>
      <c r="BE334" s="131"/>
      <c r="BF334" s="1" t="s">
        <v>1326</v>
      </c>
      <c r="BG334" s="4"/>
      <c r="BH334" s="4"/>
      <c r="BI334" s="114"/>
      <c r="BJ334" s="71"/>
      <c r="BK334" s="31"/>
      <c r="BL334" s="31"/>
      <c r="BM334" s="31"/>
      <c r="BN334" s="115" t="s">
        <v>411</v>
      </c>
      <c r="BO334" s="115" t="s">
        <v>411</v>
      </c>
      <c r="BP334" s="115" t="s">
        <v>411</v>
      </c>
    </row>
    <row r="335" spans="1:245" s="63" customFormat="1" ht="27">
      <c r="A335" s="204">
        <v>255</v>
      </c>
      <c r="B335" s="204">
        <f t="shared" si="210"/>
        <v>257</v>
      </c>
      <c r="C335" s="107" t="s">
        <v>747</v>
      </c>
      <c r="D335" s="108" t="s">
        <v>82</v>
      </c>
      <c r="E335" s="108" t="s">
        <v>560</v>
      </c>
      <c r="F335" s="2">
        <v>28580038000</v>
      </c>
      <c r="G335" s="2">
        <v>5656193000</v>
      </c>
      <c r="H335" s="2">
        <f t="shared" si="204"/>
        <v>34236231000</v>
      </c>
      <c r="I335" s="3">
        <f t="shared" si="205"/>
        <v>34236.199999999997</v>
      </c>
      <c r="J335" s="3">
        <v>427245465</v>
      </c>
      <c r="K335" s="3"/>
      <c r="L335" s="3"/>
      <c r="M335" s="3"/>
      <c r="N335" s="3"/>
      <c r="O335" s="119">
        <f t="shared" si="206"/>
        <v>34663476465</v>
      </c>
      <c r="P335" s="3"/>
      <c r="Q335" s="142">
        <f t="shared" si="191"/>
        <v>34663476465</v>
      </c>
      <c r="R335" s="142">
        <f t="shared" si="207"/>
        <v>34663.5</v>
      </c>
      <c r="S335" s="77">
        <f t="shared" si="207"/>
        <v>0</v>
      </c>
      <c r="T335" s="109"/>
      <c r="U335" s="109"/>
      <c r="V335" s="109"/>
      <c r="W335" s="3">
        <v>25982688000</v>
      </c>
      <c r="X335" s="3"/>
      <c r="Y335" s="77">
        <f t="shared" si="208"/>
        <v>-25982688000</v>
      </c>
      <c r="Z335" s="3">
        <f t="shared" si="209"/>
        <v>25982.7</v>
      </c>
      <c r="AA335" s="77">
        <f t="shared" si="209"/>
        <v>0</v>
      </c>
      <c r="AB335" s="119">
        <f t="shared" si="203"/>
        <v>-25982.7</v>
      </c>
      <c r="AC335" s="76"/>
      <c r="AD335" s="3">
        <f t="shared" si="211"/>
        <v>0</v>
      </c>
      <c r="AE335" s="109"/>
      <c r="AF335" s="109"/>
      <c r="AG335" s="107"/>
      <c r="AH335" s="107" t="s">
        <v>203</v>
      </c>
      <c r="AI335" s="107" t="s">
        <v>643</v>
      </c>
      <c r="AJ335" s="1" t="s">
        <v>36</v>
      </c>
      <c r="AK335" s="113" t="s">
        <v>1358</v>
      </c>
      <c r="AL335" s="106">
        <v>255</v>
      </c>
      <c r="AM335" s="132" t="s">
        <v>590</v>
      </c>
      <c r="AN335" s="129"/>
      <c r="AO335" s="130" t="s">
        <v>595</v>
      </c>
      <c r="AP335" s="180">
        <v>255</v>
      </c>
      <c r="AQ335" s="130" t="s">
        <v>589</v>
      </c>
      <c r="AR335" s="181"/>
      <c r="AS335" s="128" t="s">
        <v>590</v>
      </c>
      <c r="AT335" s="175"/>
      <c r="AU335" s="130" t="s">
        <v>595</v>
      </c>
      <c r="AV335" s="180"/>
      <c r="AW335" s="130" t="s">
        <v>589</v>
      </c>
      <c r="AX335" s="181"/>
      <c r="AY335" s="128" t="s">
        <v>590</v>
      </c>
      <c r="AZ335" s="175"/>
      <c r="BA335" s="130" t="s">
        <v>595</v>
      </c>
      <c r="BB335" s="180"/>
      <c r="BC335" s="130" t="s">
        <v>595</v>
      </c>
      <c r="BD335" s="181"/>
      <c r="BE335" s="131"/>
      <c r="BF335" s="1" t="s">
        <v>670</v>
      </c>
      <c r="BG335" s="4"/>
      <c r="BH335" s="4" t="s">
        <v>18</v>
      </c>
      <c r="BI335" s="114"/>
      <c r="BJ335" s="71"/>
      <c r="BK335" s="31"/>
      <c r="BL335" s="31"/>
      <c r="BM335" s="31"/>
      <c r="BN335" s="115" t="s">
        <v>411</v>
      </c>
      <c r="BO335" s="115" t="s">
        <v>411</v>
      </c>
      <c r="BP335" s="115" t="s">
        <v>411</v>
      </c>
    </row>
    <row r="336" spans="1:245" ht="27">
      <c r="A336" s="204">
        <v>256</v>
      </c>
      <c r="B336" s="204">
        <f t="shared" si="210"/>
        <v>258</v>
      </c>
      <c r="C336" s="107" t="s">
        <v>242</v>
      </c>
      <c r="D336" s="108" t="s">
        <v>85</v>
      </c>
      <c r="E336" s="108" t="s">
        <v>66</v>
      </c>
      <c r="F336" s="2">
        <v>362612000</v>
      </c>
      <c r="G336" s="2">
        <v>0</v>
      </c>
      <c r="H336" s="2">
        <f t="shared" si="204"/>
        <v>362612000</v>
      </c>
      <c r="I336" s="3">
        <f t="shared" si="205"/>
        <v>362.6</v>
      </c>
      <c r="J336" s="3"/>
      <c r="K336" s="3"/>
      <c r="L336" s="3"/>
      <c r="M336" s="3"/>
      <c r="N336" s="3"/>
      <c r="O336" s="119">
        <f t="shared" si="206"/>
        <v>362612000</v>
      </c>
      <c r="P336" s="3"/>
      <c r="Q336" s="142">
        <f t="shared" si="191"/>
        <v>362612000</v>
      </c>
      <c r="R336" s="142">
        <f t="shared" si="207"/>
        <v>362.6</v>
      </c>
      <c r="S336" s="77">
        <f t="shared" si="207"/>
        <v>0</v>
      </c>
      <c r="T336" s="109"/>
      <c r="U336" s="109"/>
      <c r="V336" s="109"/>
      <c r="W336" s="3">
        <v>358910000</v>
      </c>
      <c r="X336" s="3"/>
      <c r="Y336" s="77">
        <f t="shared" si="208"/>
        <v>-358910000</v>
      </c>
      <c r="Z336" s="3">
        <f t="shared" si="209"/>
        <v>358.9</v>
      </c>
      <c r="AA336" s="77">
        <f t="shared" si="209"/>
        <v>0</v>
      </c>
      <c r="AB336" s="119">
        <f t="shared" si="203"/>
        <v>-358.9</v>
      </c>
      <c r="AC336" s="76"/>
      <c r="AD336" s="3">
        <f t="shared" si="211"/>
        <v>0</v>
      </c>
      <c r="AE336" s="109"/>
      <c r="AF336" s="109"/>
      <c r="AG336" s="107"/>
      <c r="AH336" s="107" t="s">
        <v>203</v>
      </c>
      <c r="AI336" s="107" t="s">
        <v>643</v>
      </c>
      <c r="AJ336" s="1" t="s">
        <v>36</v>
      </c>
      <c r="AK336" s="113" t="s">
        <v>1358</v>
      </c>
      <c r="AL336" s="106">
        <v>256</v>
      </c>
      <c r="AM336" s="132" t="s">
        <v>590</v>
      </c>
      <c r="AN336" s="129"/>
      <c r="AO336" s="130" t="s">
        <v>339</v>
      </c>
      <c r="AP336" s="180">
        <v>256</v>
      </c>
      <c r="AQ336" s="130" t="s">
        <v>339</v>
      </c>
      <c r="AR336" s="181"/>
      <c r="AS336" s="128" t="s">
        <v>590</v>
      </c>
      <c r="AT336" s="175"/>
      <c r="AU336" s="130" t="s">
        <v>339</v>
      </c>
      <c r="AV336" s="180"/>
      <c r="AW336" s="130" t="s">
        <v>339</v>
      </c>
      <c r="AX336" s="181"/>
      <c r="AY336" s="128" t="s">
        <v>590</v>
      </c>
      <c r="AZ336" s="175"/>
      <c r="BA336" s="130" t="s">
        <v>339</v>
      </c>
      <c r="BB336" s="180"/>
      <c r="BC336" s="130" t="s">
        <v>339</v>
      </c>
      <c r="BD336" s="181"/>
      <c r="BE336" s="131"/>
      <c r="BF336" s="1" t="s">
        <v>839</v>
      </c>
      <c r="BG336" s="4"/>
      <c r="BH336" s="4"/>
      <c r="BI336" s="114"/>
      <c r="BJ336" s="71"/>
      <c r="BK336" s="31"/>
      <c r="BL336" s="31"/>
      <c r="BM336" s="31"/>
      <c r="BN336" s="115" t="s">
        <v>411</v>
      </c>
      <c r="BO336" s="115" t="s">
        <v>411</v>
      </c>
      <c r="BP336" s="115" t="s">
        <v>411</v>
      </c>
      <c r="BQ336" s="63"/>
      <c r="BR336" s="60"/>
      <c r="BS336" s="60"/>
      <c r="BT336" s="60"/>
      <c r="BU336" s="60"/>
      <c r="BV336" s="60"/>
      <c r="BW336" s="60"/>
      <c r="BX336" s="60"/>
      <c r="BY336" s="60"/>
      <c r="BZ336" s="60"/>
      <c r="CA336" s="60"/>
      <c r="CB336" s="60"/>
      <c r="CC336" s="60"/>
      <c r="CD336" s="60"/>
      <c r="CE336" s="60"/>
      <c r="CF336" s="60"/>
      <c r="CG336" s="60"/>
      <c r="CH336" s="60"/>
      <c r="CI336" s="60"/>
      <c r="CJ336" s="60"/>
      <c r="CK336" s="60"/>
      <c r="CL336" s="60"/>
      <c r="CM336" s="60"/>
      <c r="CN336" s="60"/>
      <c r="CO336" s="60"/>
      <c r="CP336" s="60"/>
      <c r="CQ336" s="60"/>
      <c r="CR336" s="60"/>
      <c r="CS336" s="60"/>
      <c r="CT336" s="60"/>
      <c r="CU336" s="60"/>
      <c r="CV336" s="60"/>
      <c r="CW336" s="60"/>
      <c r="CX336" s="60"/>
      <c r="CY336" s="60"/>
      <c r="CZ336" s="60"/>
      <c r="DA336" s="60"/>
      <c r="DB336" s="60"/>
      <c r="DC336" s="60"/>
      <c r="DD336" s="60"/>
      <c r="DE336" s="60"/>
      <c r="DF336" s="60"/>
      <c r="DG336" s="60"/>
      <c r="DH336" s="60"/>
      <c r="DI336" s="60"/>
      <c r="DJ336" s="60"/>
      <c r="DK336" s="60"/>
      <c r="DL336" s="60"/>
      <c r="DM336" s="60"/>
      <c r="DN336" s="60"/>
      <c r="DO336" s="60"/>
      <c r="DP336" s="60"/>
      <c r="DQ336" s="60"/>
      <c r="DR336" s="60"/>
      <c r="DS336" s="60"/>
      <c r="DT336" s="60"/>
      <c r="DU336" s="60"/>
      <c r="DV336" s="60"/>
      <c r="DW336" s="60"/>
      <c r="DX336" s="60"/>
      <c r="DY336" s="60"/>
      <c r="DZ336" s="60"/>
      <c r="EA336" s="60"/>
      <c r="EB336" s="60"/>
      <c r="EC336" s="60"/>
      <c r="ED336" s="60"/>
      <c r="EE336" s="60"/>
      <c r="EF336" s="60"/>
      <c r="EG336" s="60"/>
      <c r="EH336" s="60"/>
      <c r="EI336" s="60"/>
      <c r="EJ336" s="60"/>
      <c r="EK336" s="60"/>
      <c r="EL336" s="60"/>
      <c r="EM336" s="60"/>
      <c r="EN336" s="60"/>
      <c r="EO336" s="60"/>
      <c r="EP336" s="60"/>
      <c r="EQ336" s="60"/>
      <c r="ER336" s="60"/>
      <c r="ES336" s="60"/>
      <c r="ET336" s="60"/>
      <c r="EU336" s="60"/>
      <c r="EV336" s="60"/>
      <c r="EW336" s="60"/>
      <c r="EX336" s="60"/>
      <c r="EY336" s="60"/>
      <c r="EZ336" s="60"/>
      <c r="FA336" s="60"/>
      <c r="FB336" s="60"/>
      <c r="FC336" s="60"/>
      <c r="FD336" s="60"/>
      <c r="FE336" s="60"/>
      <c r="FF336" s="60"/>
      <c r="FG336" s="60"/>
      <c r="FH336" s="60"/>
      <c r="FI336" s="60"/>
      <c r="FJ336" s="60"/>
      <c r="FK336" s="60"/>
      <c r="FL336" s="60"/>
      <c r="FM336" s="60"/>
      <c r="FN336" s="60"/>
      <c r="FO336" s="60"/>
      <c r="FP336" s="60"/>
      <c r="FQ336" s="60"/>
      <c r="FR336" s="60"/>
      <c r="FS336" s="60"/>
      <c r="FT336" s="60"/>
      <c r="FU336" s="60"/>
      <c r="FV336" s="60"/>
      <c r="FW336" s="60"/>
      <c r="FX336" s="60"/>
      <c r="FY336" s="60"/>
      <c r="FZ336" s="60"/>
      <c r="GA336" s="60"/>
      <c r="GB336" s="60"/>
      <c r="GC336" s="60"/>
      <c r="GD336" s="60"/>
      <c r="GE336" s="60"/>
      <c r="GF336" s="60"/>
      <c r="GG336" s="60"/>
      <c r="GH336" s="60"/>
      <c r="GI336" s="60"/>
      <c r="GJ336" s="60"/>
      <c r="GK336" s="60"/>
      <c r="GL336" s="60"/>
      <c r="GM336" s="60"/>
      <c r="GN336" s="60"/>
      <c r="GO336" s="60"/>
      <c r="GP336" s="60"/>
      <c r="GQ336" s="60"/>
      <c r="GR336" s="60"/>
      <c r="GS336" s="60"/>
      <c r="GT336" s="60"/>
      <c r="GU336" s="60"/>
      <c r="GV336" s="60"/>
      <c r="GW336" s="60"/>
      <c r="GX336" s="60"/>
      <c r="GY336" s="60"/>
      <c r="GZ336" s="60"/>
      <c r="HA336" s="60"/>
      <c r="HB336" s="60"/>
      <c r="HC336" s="60"/>
      <c r="HD336" s="60"/>
      <c r="HE336" s="60"/>
      <c r="HF336" s="60"/>
      <c r="HG336" s="60"/>
      <c r="HH336" s="60"/>
      <c r="HI336" s="60"/>
      <c r="HJ336" s="60"/>
      <c r="HK336" s="60"/>
      <c r="HL336" s="60"/>
      <c r="HM336" s="60"/>
      <c r="HN336" s="60"/>
      <c r="HO336" s="60"/>
      <c r="HP336" s="60"/>
      <c r="HQ336" s="60"/>
      <c r="HR336" s="60"/>
      <c r="HS336" s="60"/>
      <c r="HT336" s="60"/>
      <c r="HU336" s="60"/>
      <c r="HV336" s="60"/>
      <c r="HW336" s="60"/>
      <c r="HX336" s="60"/>
      <c r="HY336" s="60"/>
      <c r="HZ336" s="60"/>
      <c r="IA336" s="60"/>
      <c r="IB336" s="60"/>
      <c r="IC336" s="60"/>
      <c r="ID336" s="60"/>
      <c r="IE336" s="60"/>
      <c r="IF336" s="60"/>
      <c r="IG336" s="60"/>
      <c r="IH336" s="60"/>
      <c r="II336" s="60"/>
      <c r="IJ336" s="60"/>
      <c r="IK336" s="60"/>
    </row>
    <row r="337" spans="1:245" ht="27" hidden="1">
      <c r="A337" s="204">
        <v>257</v>
      </c>
      <c r="B337" s="204">
        <f t="shared" si="210"/>
        <v>259</v>
      </c>
      <c r="C337" s="107" t="s">
        <v>748</v>
      </c>
      <c r="D337" s="108" t="s">
        <v>72</v>
      </c>
      <c r="E337" s="108" t="s">
        <v>66</v>
      </c>
      <c r="F337" s="2">
        <v>88975000</v>
      </c>
      <c r="G337" s="2">
        <v>-340000</v>
      </c>
      <c r="H337" s="2">
        <f t="shared" si="204"/>
        <v>88635000</v>
      </c>
      <c r="I337" s="3">
        <f t="shared" si="205"/>
        <v>88.6</v>
      </c>
      <c r="J337" s="3"/>
      <c r="K337" s="3"/>
      <c r="L337" s="3"/>
      <c r="M337" s="3"/>
      <c r="N337" s="3"/>
      <c r="O337" s="119">
        <f t="shared" si="206"/>
        <v>88635000</v>
      </c>
      <c r="P337" s="3"/>
      <c r="Q337" s="142">
        <f t="shared" si="191"/>
        <v>88635000</v>
      </c>
      <c r="R337" s="142">
        <f t="shared" si="207"/>
        <v>88.6</v>
      </c>
      <c r="S337" s="77">
        <f t="shared" si="207"/>
        <v>0</v>
      </c>
      <c r="T337" s="109"/>
      <c r="U337" s="109"/>
      <c r="V337" s="109"/>
      <c r="W337" s="3">
        <v>87545000</v>
      </c>
      <c r="X337" s="3"/>
      <c r="Y337" s="77">
        <f t="shared" si="208"/>
        <v>-87545000</v>
      </c>
      <c r="Z337" s="3">
        <f t="shared" si="209"/>
        <v>87.5</v>
      </c>
      <c r="AA337" s="77">
        <f t="shared" si="209"/>
        <v>0</v>
      </c>
      <c r="AB337" s="119">
        <f t="shared" si="203"/>
        <v>-87.5</v>
      </c>
      <c r="AC337" s="76"/>
      <c r="AD337" s="3">
        <f t="shared" si="211"/>
        <v>0</v>
      </c>
      <c r="AE337" s="109"/>
      <c r="AF337" s="109"/>
      <c r="AG337" s="107"/>
      <c r="AH337" s="107" t="s">
        <v>203</v>
      </c>
      <c r="AI337" s="107" t="s">
        <v>643</v>
      </c>
      <c r="AJ337" s="1" t="s">
        <v>36</v>
      </c>
      <c r="AK337" s="113" t="s">
        <v>1358</v>
      </c>
      <c r="AL337" s="106">
        <v>257</v>
      </c>
      <c r="AM337" s="132" t="s">
        <v>590</v>
      </c>
      <c r="AN337" s="129"/>
      <c r="AO337" s="130" t="s">
        <v>339</v>
      </c>
      <c r="AP337" s="180">
        <v>257</v>
      </c>
      <c r="AQ337" s="130" t="s">
        <v>339</v>
      </c>
      <c r="AR337" s="181"/>
      <c r="AS337" s="128" t="s">
        <v>590</v>
      </c>
      <c r="AT337" s="175"/>
      <c r="AU337" s="130" t="s">
        <v>339</v>
      </c>
      <c r="AV337" s="180"/>
      <c r="AW337" s="130" t="s">
        <v>339</v>
      </c>
      <c r="AX337" s="181"/>
      <c r="AY337" s="128" t="s">
        <v>590</v>
      </c>
      <c r="AZ337" s="175"/>
      <c r="BA337" s="130" t="s">
        <v>339</v>
      </c>
      <c r="BB337" s="180"/>
      <c r="BC337" s="130" t="s">
        <v>339</v>
      </c>
      <c r="BD337" s="181"/>
      <c r="BE337" s="131"/>
      <c r="BF337" s="1" t="s">
        <v>83</v>
      </c>
      <c r="BG337" s="4"/>
      <c r="BH337" s="4"/>
      <c r="BI337" s="114"/>
      <c r="BJ337" s="71"/>
      <c r="BK337" s="31"/>
      <c r="BL337" s="31"/>
      <c r="BM337" s="31"/>
      <c r="BN337" s="115" t="s">
        <v>411</v>
      </c>
      <c r="BO337" s="115" t="s">
        <v>411</v>
      </c>
      <c r="BP337" s="115" t="s">
        <v>411</v>
      </c>
      <c r="BQ337" s="63"/>
      <c r="BR337" s="60"/>
      <c r="BS337" s="60"/>
      <c r="BT337" s="60"/>
      <c r="BU337" s="60"/>
      <c r="BV337" s="60"/>
      <c r="BW337" s="60"/>
      <c r="BX337" s="60"/>
      <c r="BY337" s="60"/>
      <c r="BZ337" s="60"/>
      <c r="CA337" s="60"/>
      <c r="CB337" s="60"/>
      <c r="CC337" s="60"/>
      <c r="CD337" s="60"/>
      <c r="CE337" s="60"/>
      <c r="CF337" s="60"/>
      <c r="CG337" s="60"/>
      <c r="CH337" s="60"/>
      <c r="CI337" s="60"/>
      <c r="CJ337" s="60"/>
      <c r="CK337" s="60"/>
      <c r="CL337" s="60"/>
      <c r="CM337" s="60"/>
      <c r="CN337" s="60"/>
      <c r="CO337" s="60"/>
      <c r="CP337" s="60"/>
      <c r="CQ337" s="60"/>
      <c r="CR337" s="60"/>
      <c r="CS337" s="60"/>
      <c r="CT337" s="60"/>
      <c r="CU337" s="60"/>
      <c r="CV337" s="60"/>
      <c r="CW337" s="60"/>
      <c r="CX337" s="60"/>
      <c r="CY337" s="60"/>
      <c r="CZ337" s="60"/>
      <c r="DA337" s="60"/>
      <c r="DB337" s="60"/>
      <c r="DC337" s="60"/>
      <c r="DD337" s="60"/>
      <c r="DE337" s="60"/>
      <c r="DF337" s="60"/>
      <c r="DG337" s="60"/>
      <c r="DH337" s="60"/>
      <c r="DI337" s="60"/>
      <c r="DJ337" s="60"/>
      <c r="DK337" s="60"/>
      <c r="DL337" s="60"/>
      <c r="DM337" s="60"/>
      <c r="DN337" s="60"/>
      <c r="DO337" s="60"/>
      <c r="DP337" s="60"/>
      <c r="DQ337" s="60"/>
      <c r="DR337" s="60"/>
      <c r="DS337" s="60"/>
      <c r="DT337" s="60"/>
      <c r="DU337" s="60"/>
      <c r="DV337" s="60"/>
      <c r="DW337" s="60"/>
      <c r="DX337" s="60"/>
      <c r="DY337" s="60"/>
      <c r="DZ337" s="60"/>
      <c r="EA337" s="60"/>
      <c r="EB337" s="60"/>
      <c r="EC337" s="60"/>
      <c r="ED337" s="60"/>
      <c r="EE337" s="60"/>
      <c r="EF337" s="60"/>
      <c r="EG337" s="60"/>
      <c r="EH337" s="60"/>
      <c r="EI337" s="60"/>
      <c r="EJ337" s="60"/>
      <c r="EK337" s="60"/>
      <c r="EL337" s="60"/>
      <c r="EM337" s="60"/>
      <c r="EN337" s="60"/>
      <c r="EO337" s="60"/>
      <c r="EP337" s="60"/>
      <c r="EQ337" s="60"/>
      <c r="ER337" s="60"/>
      <c r="ES337" s="60"/>
      <c r="ET337" s="60"/>
      <c r="EU337" s="60"/>
      <c r="EV337" s="60"/>
      <c r="EW337" s="60"/>
      <c r="EX337" s="60"/>
      <c r="EY337" s="60"/>
      <c r="EZ337" s="60"/>
      <c r="FA337" s="60"/>
      <c r="FB337" s="60"/>
      <c r="FC337" s="60"/>
      <c r="FD337" s="60"/>
      <c r="FE337" s="60"/>
      <c r="FF337" s="60"/>
      <c r="FG337" s="60"/>
      <c r="FH337" s="60"/>
      <c r="FI337" s="60"/>
      <c r="FJ337" s="60"/>
      <c r="FK337" s="60"/>
      <c r="FL337" s="60"/>
      <c r="FM337" s="60"/>
      <c r="FN337" s="60"/>
      <c r="FO337" s="60"/>
      <c r="FP337" s="60"/>
      <c r="FQ337" s="60"/>
      <c r="FR337" s="60"/>
      <c r="FS337" s="60"/>
      <c r="FT337" s="60"/>
      <c r="FU337" s="60"/>
      <c r="FV337" s="60"/>
      <c r="FW337" s="60"/>
      <c r="FX337" s="60"/>
      <c r="FY337" s="60"/>
      <c r="FZ337" s="60"/>
      <c r="GA337" s="60"/>
      <c r="GB337" s="60"/>
      <c r="GC337" s="60"/>
      <c r="GD337" s="60"/>
      <c r="GE337" s="60"/>
      <c r="GF337" s="60"/>
      <c r="GG337" s="60"/>
      <c r="GH337" s="60"/>
      <c r="GI337" s="60"/>
      <c r="GJ337" s="60"/>
      <c r="GK337" s="60"/>
      <c r="GL337" s="60"/>
      <c r="GM337" s="60"/>
      <c r="GN337" s="60"/>
      <c r="GO337" s="60"/>
      <c r="GP337" s="60"/>
      <c r="GQ337" s="60"/>
      <c r="GR337" s="60"/>
      <c r="GS337" s="60"/>
      <c r="GT337" s="60"/>
      <c r="GU337" s="60"/>
      <c r="GV337" s="60"/>
      <c r="GW337" s="60"/>
      <c r="GX337" s="60"/>
      <c r="GY337" s="60"/>
      <c r="GZ337" s="60"/>
      <c r="HA337" s="60"/>
      <c r="HB337" s="60"/>
      <c r="HC337" s="60"/>
      <c r="HD337" s="60"/>
      <c r="HE337" s="60"/>
      <c r="HF337" s="60"/>
      <c r="HG337" s="60"/>
      <c r="HH337" s="60"/>
      <c r="HI337" s="60"/>
      <c r="HJ337" s="60"/>
      <c r="HK337" s="60"/>
      <c r="HL337" s="60"/>
      <c r="HM337" s="60"/>
      <c r="HN337" s="60"/>
      <c r="HO337" s="60"/>
      <c r="HP337" s="60"/>
      <c r="HQ337" s="60"/>
      <c r="HR337" s="60"/>
      <c r="HS337" s="60"/>
      <c r="HT337" s="60"/>
      <c r="HU337" s="60"/>
      <c r="HV337" s="60"/>
      <c r="HW337" s="60"/>
      <c r="HX337" s="60"/>
      <c r="HY337" s="60"/>
      <c r="HZ337" s="60"/>
      <c r="IA337" s="60"/>
      <c r="IB337" s="60"/>
      <c r="IC337" s="60"/>
      <c r="ID337" s="60"/>
      <c r="IE337" s="60"/>
      <c r="IF337" s="60"/>
      <c r="IG337" s="60"/>
      <c r="IH337" s="60"/>
      <c r="II337" s="60"/>
      <c r="IJ337" s="60"/>
      <c r="IK337" s="60"/>
    </row>
    <row r="338" spans="1:245" ht="27">
      <c r="A338" s="204">
        <v>258</v>
      </c>
      <c r="B338" s="204">
        <f t="shared" si="210"/>
        <v>260</v>
      </c>
      <c r="C338" s="107" t="s">
        <v>245</v>
      </c>
      <c r="D338" s="108" t="s">
        <v>69</v>
      </c>
      <c r="E338" s="108" t="s">
        <v>149</v>
      </c>
      <c r="F338" s="2">
        <v>4048215000</v>
      </c>
      <c r="G338" s="2">
        <v>0</v>
      </c>
      <c r="H338" s="2">
        <f t="shared" si="204"/>
        <v>4048215000</v>
      </c>
      <c r="I338" s="3">
        <f t="shared" si="205"/>
        <v>4048.2</v>
      </c>
      <c r="J338" s="3">
        <v>4278242632</v>
      </c>
      <c r="K338" s="3"/>
      <c r="L338" s="3"/>
      <c r="M338" s="3"/>
      <c r="N338" s="3"/>
      <c r="O338" s="119">
        <f>H338+SUM(J338:N338)</f>
        <v>8326457632</v>
      </c>
      <c r="P338" s="3"/>
      <c r="Q338" s="142">
        <f t="shared" si="191"/>
        <v>8326457632</v>
      </c>
      <c r="R338" s="142">
        <f t="shared" si="207"/>
        <v>8326.5</v>
      </c>
      <c r="S338" s="77">
        <f t="shared" si="207"/>
        <v>0</v>
      </c>
      <c r="T338" s="109"/>
      <c r="U338" s="109"/>
      <c r="V338" s="109"/>
      <c r="W338" s="3">
        <v>6083013000</v>
      </c>
      <c r="X338" s="3"/>
      <c r="Y338" s="77">
        <f t="shared" si="208"/>
        <v>-6083013000</v>
      </c>
      <c r="Z338" s="3">
        <f t="shared" si="209"/>
        <v>6083</v>
      </c>
      <c r="AA338" s="77">
        <f t="shared" si="209"/>
        <v>0</v>
      </c>
      <c r="AB338" s="119">
        <f t="shared" si="203"/>
        <v>-6083</v>
      </c>
      <c r="AC338" s="76"/>
      <c r="AD338" s="3">
        <f t="shared" si="211"/>
        <v>0</v>
      </c>
      <c r="AE338" s="109"/>
      <c r="AF338" s="109"/>
      <c r="AG338" s="107"/>
      <c r="AH338" s="107" t="s">
        <v>203</v>
      </c>
      <c r="AI338" s="107" t="s">
        <v>643</v>
      </c>
      <c r="AJ338" s="1" t="s">
        <v>36</v>
      </c>
      <c r="AK338" s="113" t="s">
        <v>1358</v>
      </c>
      <c r="AL338" s="106">
        <v>258</v>
      </c>
      <c r="AM338" s="132" t="s">
        <v>590</v>
      </c>
      <c r="AN338" s="129"/>
      <c r="AO338" s="130" t="s">
        <v>339</v>
      </c>
      <c r="AP338" s="180">
        <v>258</v>
      </c>
      <c r="AQ338" s="130" t="s">
        <v>339</v>
      </c>
      <c r="AR338" s="181"/>
      <c r="AS338" s="128" t="s">
        <v>590</v>
      </c>
      <c r="AT338" s="175"/>
      <c r="AU338" s="130" t="s">
        <v>339</v>
      </c>
      <c r="AV338" s="180"/>
      <c r="AW338" s="130" t="s">
        <v>339</v>
      </c>
      <c r="AX338" s="181"/>
      <c r="AY338" s="128" t="s">
        <v>590</v>
      </c>
      <c r="AZ338" s="175"/>
      <c r="BA338" s="130" t="s">
        <v>339</v>
      </c>
      <c r="BB338" s="180"/>
      <c r="BC338" s="130" t="s">
        <v>339</v>
      </c>
      <c r="BD338" s="181"/>
      <c r="BE338" s="131"/>
      <c r="BF338" s="1" t="s">
        <v>1326</v>
      </c>
      <c r="BG338" s="4"/>
      <c r="BH338" s="4"/>
      <c r="BI338" s="114"/>
      <c r="BJ338" s="71"/>
      <c r="BK338" s="31"/>
      <c r="BL338" s="31"/>
      <c r="BM338" s="31"/>
      <c r="BN338" s="115" t="s">
        <v>411</v>
      </c>
      <c r="BO338" s="115" t="s">
        <v>411</v>
      </c>
      <c r="BP338" s="115" t="s">
        <v>411</v>
      </c>
      <c r="BQ338" s="63"/>
      <c r="BR338" s="60"/>
      <c r="BS338" s="60"/>
      <c r="BT338" s="60"/>
      <c r="BU338" s="60"/>
      <c r="BV338" s="60"/>
      <c r="BW338" s="60"/>
      <c r="BX338" s="60"/>
      <c r="BY338" s="60"/>
      <c r="BZ338" s="60"/>
      <c r="CA338" s="60"/>
      <c r="CB338" s="60"/>
      <c r="CC338" s="60"/>
      <c r="CD338" s="60"/>
      <c r="CE338" s="60"/>
      <c r="CF338" s="60"/>
      <c r="CG338" s="60"/>
      <c r="CH338" s="60"/>
      <c r="CI338" s="60"/>
      <c r="CJ338" s="60"/>
      <c r="CK338" s="60"/>
      <c r="CL338" s="60"/>
      <c r="CM338" s="60"/>
      <c r="CN338" s="60"/>
      <c r="CO338" s="60"/>
      <c r="CP338" s="60"/>
      <c r="CQ338" s="60"/>
      <c r="CR338" s="60"/>
      <c r="CS338" s="60"/>
      <c r="CT338" s="60"/>
      <c r="CU338" s="60"/>
      <c r="CV338" s="60"/>
      <c r="CW338" s="60"/>
      <c r="CX338" s="60"/>
      <c r="CY338" s="60"/>
      <c r="CZ338" s="60"/>
      <c r="DA338" s="60"/>
      <c r="DB338" s="60"/>
      <c r="DC338" s="60"/>
      <c r="DD338" s="60"/>
      <c r="DE338" s="60"/>
      <c r="DF338" s="60"/>
      <c r="DG338" s="60"/>
      <c r="DH338" s="60"/>
      <c r="DI338" s="60"/>
      <c r="DJ338" s="60"/>
      <c r="DK338" s="60"/>
      <c r="DL338" s="60"/>
      <c r="DM338" s="60"/>
      <c r="DN338" s="60"/>
      <c r="DO338" s="60"/>
      <c r="DP338" s="60"/>
      <c r="DQ338" s="60"/>
      <c r="DR338" s="60"/>
      <c r="DS338" s="60"/>
      <c r="DT338" s="60"/>
      <c r="DU338" s="60"/>
      <c r="DV338" s="60"/>
      <c r="DW338" s="60"/>
      <c r="DX338" s="60"/>
      <c r="DY338" s="60"/>
      <c r="DZ338" s="60"/>
      <c r="EA338" s="60"/>
      <c r="EB338" s="60"/>
      <c r="EC338" s="60"/>
      <c r="ED338" s="60"/>
      <c r="EE338" s="60"/>
      <c r="EF338" s="60"/>
      <c r="EG338" s="60"/>
      <c r="EH338" s="60"/>
      <c r="EI338" s="60"/>
      <c r="EJ338" s="60"/>
      <c r="EK338" s="60"/>
      <c r="EL338" s="60"/>
      <c r="EM338" s="60"/>
      <c r="EN338" s="60"/>
      <c r="EO338" s="60"/>
      <c r="EP338" s="60"/>
      <c r="EQ338" s="60"/>
      <c r="ER338" s="60"/>
      <c r="ES338" s="60"/>
      <c r="ET338" s="60"/>
      <c r="EU338" s="60"/>
      <c r="EV338" s="60"/>
      <c r="EW338" s="60"/>
      <c r="EX338" s="60"/>
      <c r="EY338" s="60"/>
      <c r="EZ338" s="60"/>
      <c r="FA338" s="60"/>
      <c r="FB338" s="60"/>
      <c r="FC338" s="60"/>
      <c r="FD338" s="60"/>
      <c r="FE338" s="60"/>
      <c r="FF338" s="60"/>
      <c r="FG338" s="60"/>
      <c r="FH338" s="60"/>
      <c r="FI338" s="60"/>
      <c r="FJ338" s="60"/>
      <c r="FK338" s="60"/>
      <c r="FL338" s="60"/>
      <c r="FM338" s="60"/>
      <c r="FN338" s="60"/>
      <c r="FO338" s="60"/>
      <c r="FP338" s="60"/>
      <c r="FQ338" s="60"/>
      <c r="FR338" s="60"/>
      <c r="FS338" s="60"/>
      <c r="FT338" s="60"/>
      <c r="FU338" s="60"/>
      <c r="FV338" s="60"/>
      <c r="FW338" s="60"/>
      <c r="FX338" s="60"/>
      <c r="FY338" s="60"/>
      <c r="FZ338" s="60"/>
      <c r="GA338" s="60"/>
      <c r="GB338" s="60"/>
      <c r="GC338" s="60"/>
      <c r="GD338" s="60"/>
      <c r="GE338" s="60"/>
      <c r="GF338" s="60"/>
      <c r="GG338" s="60"/>
      <c r="GH338" s="60"/>
      <c r="GI338" s="60"/>
      <c r="GJ338" s="60"/>
      <c r="GK338" s="60"/>
      <c r="GL338" s="60"/>
      <c r="GM338" s="60"/>
      <c r="GN338" s="60"/>
      <c r="GO338" s="60"/>
      <c r="GP338" s="60"/>
      <c r="GQ338" s="60"/>
      <c r="GR338" s="60"/>
      <c r="GS338" s="60"/>
      <c r="GT338" s="60"/>
      <c r="GU338" s="60"/>
      <c r="GV338" s="60"/>
      <c r="GW338" s="60"/>
      <c r="GX338" s="60"/>
      <c r="GY338" s="60"/>
      <c r="GZ338" s="60"/>
      <c r="HA338" s="60"/>
      <c r="HB338" s="60"/>
      <c r="HC338" s="60"/>
      <c r="HD338" s="60"/>
      <c r="HE338" s="60"/>
      <c r="HF338" s="60"/>
      <c r="HG338" s="60"/>
      <c r="HH338" s="60"/>
      <c r="HI338" s="60"/>
      <c r="HJ338" s="60"/>
      <c r="HK338" s="60"/>
      <c r="HL338" s="60"/>
      <c r="HM338" s="60"/>
      <c r="HN338" s="60"/>
      <c r="HO338" s="60"/>
      <c r="HP338" s="60"/>
      <c r="HQ338" s="60"/>
      <c r="HR338" s="60"/>
      <c r="HS338" s="60"/>
      <c r="HT338" s="60"/>
      <c r="HU338" s="60"/>
      <c r="HV338" s="60"/>
      <c r="HW338" s="60"/>
      <c r="HX338" s="60"/>
      <c r="HY338" s="60"/>
      <c r="HZ338" s="60"/>
      <c r="IA338" s="60"/>
      <c r="IB338" s="60"/>
      <c r="IC338" s="60"/>
      <c r="ID338" s="60"/>
      <c r="IE338" s="60"/>
      <c r="IF338" s="60"/>
      <c r="IG338" s="60"/>
      <c r="IH338" s="60"/>
      <c r="II338" s="60"/>
      <c r="IJ338" s="60"/>
      <c r="IK338" s="60"/>
    </row>
    <row r="339" spans="1:245" ht="33.75" hidden="1">
      <c r="A339" s="204">
        <v>260</v>
      </c>
      <c r="B339" s="204">
        <f t="shared" si="210"/>
        <v>261</v>
      </c>
      <c r="C339" s="107" t="s">
        <v>216</v>
      </c>
      <c r="D339" s="108" t="s">
        <v>217</v>
      </c>
      <c r="E339" s="108" t="s">
        <v>66</v>
      </c>
      <c r="F339" s="2">
        <v>85476000</v>
      </c>
      <c r="G339" s="2">
        <v>-5918000</v>
      </c>
      <c r="H339" s="2">
        <f t="shared" si="204"/>
        <v>79558000</v>
      </c>
      <c r="I339" s="3">
        <f t="shared" si="205"/>
        <v>79.599999999999994</v>
      </c>
      <c r="J339" s="3"/>
      <c r="K339" s="3"/>
      <c r="L339" s="3"/>
      <c r="M339" s="3"/>
      <c r="N339" s="3"/>
      <c r="O339" s="119">
        <f>H339+SUM(J339:N339)</f>
        <v>79558000</v>
      </c>
      <c r="P339" s="3"/>
      <c r="Q339" s="142">
        <f t="shared" si="191"/>
        <v>79558000</v>
      </c>
      <c r="R339" s="142">
        <f t="shared" si="207"/>
        <v>79.599999999999994</v>
      </c>
      <c r="S339" s="77">
        <f t="shared" si="207"/>
        <v>0</v>
      </c>
      <c r="T339" s="109"/>
      <c r="U339" s="109"/>
      <c r="V339" s="109"/>
      <c r="W339" s="3">
        <v>82169000</v>
      </c>
      <c r="X339" s="3"/>
      <c r="Y339" s="77">
        <f t="shared" si="208"/>
        <v>-82169000</v>
      </c>
      <c r="Z339" s="3">
        <f t="shared" si="209"/>
        <v>82.2</v>
      </c>
      <c r="AA339" s="77">
        <f t="shared" si="209"/>
        <v>0</v>
      </c>
      <c r="AB339" s="119">
        <f t="shared" si="203"/>
        <v>-82.2</v>
      </c>
      <c r="AC339" s="76"/>
      <c r="AD339" s="3">
        <f t="shared" si="211"/>
        <v>0</v>
      </c>
      <c r="AE339" s="109"/>
      <c r="AF339" s="109"/>
      <c r="AG339" s="107"/>
      <c r="AH339" s="107" t="s">
        <v>203</v>
      </c>
      <c r="AI339" s="107" t="s">
        <v>645</v>
      </c>
      <c r="AJ339" s="1" t="s">
        <v>36</v>
      </c>
      <c r="AK339" s="113" t="s">
        <v>1361</v>
      </c>
      <c r="AL339" s="106">
        <v>260</v>
      </c>
      <c r="AM339" s="132" t="s">
        <v>590</v>
      </c>
      <c r="AN339" s="129"/>
      <c r="AO339" s="130" t="s">
        <v>339</v>
      </c>
      <c r="AP339" s="180">
        <v>260</v>
      </c>
      <c r="AQ339" s="130" t="s">
        <v>339</v>
      </c>
      <c r="AR339" s="181"/>
      <c r="AS339" s="128" t="s">
        <v>590</v>
      </c>
      <c r="AT339" s="175"/>
      <c r="AU339" s="130" t="s">
        <v>339</v>
      </c>
      <c r="AV339" s="180"/>
      <c r="AW339" s="130" t="s">
        <v>339</v>
      </c>
      <c r="AX339" s="181"/>
      <c r="AY339" s="128" t="s">
        <v>590</v>
      </c>
      <c r="AZ339" s="175"/>
      <c r="BA339" s="130" t="s">
        <v>339</v>
      </c>
      <c r="BB339" s="180"/>
      <c r="BC339" s="130" t="s">
        <v>339</v>
      </c>
      <c r="BD339" s="181"/>
      <c r="BE339" s="131"/>
      <c r="BF339" s="1" t="s">
        <v>1326</v>
      </c>
      <c r="BG339" s="4"/>
      <c r="BH339" s="4"/>
      <c r="BI339" s="114"/>
      <c r="BJ339" s="31"/>
      <c r="BK339" s="31"/>
      <c r="BL339" s="31"/>
      <c r="BM339" s="31"/>
      <c r="BN339" s="115" t="s">
        <v>411</v>
      </c>
      <c r="BO339" s="115" t="s">
        <v>411</v>
      </c>
      <c r="BP339" s="115" t="s">
        <v>411</v>
      </c>
      <c r="BQ339" s="63"/>
      <c r="BR339" s="60"/>
      <c r="BS339" s="60"/>
      <c r="BT339" s="60"/>
      <c r="BU339" s="60"/>
      <c r="BV339" s="60"/>
      <c r="BW339" s="60"/>
      <c r="BX339" s="60"/>
      <c r="BY339" s="60"/>
      <c r="BZ339" s="60"/>
      <c r="CA339" s="60"/>
      <c r="CB339" s="60"/>
      <c r="CC339" s="60"/>
      <c r="CD339" s="60"/>
      <c r="CE339" s="60"/>
      <c r="CF339" s="60"/>
      <c r="CG339" s="60"/>
      <c r="CH339" s="60"/>
      <c r="CI339" s="60"/>
      <c r="CJ339" s="60"/>
      <c r="CK339" s="60"/>
      <c r="CL339" s="60"/>
      <c r="CM339" s="60"/>
      <c r="CN339" s="60"/>
      <c r="CO339" s="60"/>
      <c r="CP339" s="60"/>
      <c r="CQ339" s="60"/>
      <c r="CR339" s="60"/>
      <c r="CS339" s="60"/>
      <c r="CT339" s="60"/>
      <c r="CU339" s="60"/>
      <c r="CV339" s="60"/>
      <c r="CW339" s="60"/>
      <c r="CX339" s="60"/>
      <c r="CY339" s="60"/>
      <c r="CZ339" s="60"/>
      <c r="DA339" s="60"/>
      <c r="DB339" s="60"/>
      <c r="DC339" s="60"/>
      <c r="DD339" s="60"/>
      <c r="DE339" s="60"/>
      <c r="DF339" s="60"/>
      <c r="DG339" s="60"/>
      <c r="DH339" s="60"/>
      <c r="DI339" s="60"/>
      <c r="DJ339" s="60"/>
      <c r="DK339" s="60"/>
      <c r="DL339" s="60"/>
      <c r="DM339" s="60"/>
      <c r="DN339" s="60"/>
      <c r="DO339" s="60"/>
      <c r="DP339" s="60"/>
      <c r="DQ339" s="60"/>
      <c r="DR339" s="60"/>
      <c r="DS339" s="60"/>
      <c r="DT339" s="60"/>
      <c r="DU339" s="60"/>
      <c r="DV339" s="60"/>
      <c r="DW339" s="60"/>
      <c r="DX339" s="60"/>
      <c r="DY339" s="60"/>
      <c r="DZ339" s="60"/>
      <c r="EA339" s="60"/>
      <c r="EB339" s="60"/>
      <c r="EC339" s="60"/>
      <c r="ED339" s="60"/>
      <c r="EE339" s="60"/>
      <c r="EF339" s="60"/>
      <c r="EG339" s="60"/>
      <c r="EH339" s="60"/>
      <c r="EI339" s="60"/>
      <c r="EJ339" s="60"/>
      <c r="EK339" s="60"/>
      <c r="EL339" s="60"/>
      <c r="EM339" s="60"/>
      <c r="EN339" s="60"/>
      <c r="EO339" s="60"/>
      <c r="EP339" s="60"/>
      <c r="EQ339" s="60"/>
      <c r="ER339" s="60"/>
      <c r="ES339" s="60"/>
      <c r="ET339" s="60"/>
      <c r="EU339" s="60"/>
      <c r="EV339" s="60"/>
      <c r="EW339" s="60"/>
      <c r="EX339" s="60"/>
      <c r="EY339" s="60"/>
      <c r="EZ339" s="60"/>
      <c r="FA339" s="60"/>
      <c r="FB339" s="60"/>
      <c r="FC339" s="60"/>
      <c r="FD339" s="60"/>
      <c r="FE339" s="60"/>
      <c r="FF339" s="60"/>
      <c r="FG339" s="60"/>
      <c r="FH339" s="60"/>
      <c r="FI339" s="60"/>
      <c r="FJ339" s="60"/>
      <c r="FK339" s="60"/>
      <c r="FL339" s="60"/>
      <c r="FM339" s="60"/>
      <c r="FN339" s="60"/>
      <c r="FO339" s="60"/>
      <c r="FP339" s="60"/>
      <c r="FQ339" s="60"/>
      <c r="FR339" s="60"/>
      <c r="FS339" s="60"/>
      <c r="FT339" s="60"/>
      <c r="FU339" s="60"/>
      <c r="FV339" s="60"/>
      <c r="FW339" s="60"/>
      <c r="FX339" s="60"/>
      <c r="FY339" s="60"/>
      <c r="FZ339" s="60"/>
      <c r="GA339" s="60"/>
      <c r="GB339" s="60"/>
      <c r="GC339" s="60"/>
      <c r="GD339" s="60"/>
      <c r="GE339" s="60"/>
      <c r="GF339" s="60"/>
      <c r="GG339" s="60"/>
      <c r="GH339" s="60"/>
      <c r="GI339" s="60"/>
      <c r="GJ339" s="60"/>
      <c r="GK339" s="60"/>
      <c r="GL339" s="60"/>
      <c r="GM339" s="60"/>
      <c r="GN339" s="60"/>
      <c r="GO339" s="60"/>
      <c r="GP339" s="60"/>
      <c r="GQ339" s="60"/>
      <c r="GR339" s="60"/>
      <c r="GS339" s="60"/>
      <c r="GT339" s="60"/>
      <c r="GU339" s="60"/>
      <c r="GV339" s="60"/>
      <c r="GW339" s="60"/>
      <c r="GX339" s="60"/>
      <c r="GY339" s="60"/>
      <c r="GZ339" s="60"/>
      <c r="HA339" s="60"/>
      <c r="HB339" s="60"/>
      <c r="HC339" s="60"/>
      <c r="HD339" s="60"/>
      <c r="HE339" s="60"/>
      <c r="HF339" s="60"/>
      <c r="HG339" s="60"/>
      <c r="HH339" s="60"/>
      <c r="HI339" s="60"/>
      <c r="HJ339" s="60"/>
      <c r="HK339" s="60"/>
      <c r="HL339" s="60"/>
      <c r="HM339" s="60"/>
      <c r="HN339" s="60"/>
      <c r="HO339" s="60"/>
      <c r="HP339" s="60"/>
      <c r="HQ339" s="60"/>
      <c r="HR339" s="60"/>
      <c r="HS339" s="60"/>
      <c r="HT339" s="60"/>
      <c r="HU339" s="60"/>
      <c r="HV339" s="60"/>
      <c r="HW339" s="60"/>
      <c r="HX339" s="60"/>
      <c r="HY339" s="60"/>
      <c r="HZ339" s="60"/>
      <c r="IA339" s="60"/>
      <c r="IB339" s="60"/>
      <c r="IC339" s="60"/>
      <c r="ID339" s="60"/>
      <c r="IE339" s="60"/>
      <c r="IF339" s="60"/>
      <c r="IG339" s="60"/>
      <c r="IH339" s="60"/>
      <c r="II339" s="60"/>
      <c r="IJ339" s="60"/>
      <c r="IK339" s="60"/>
    </row>
    <row r="340" spans="1:245" s="63" customFormat="1" ht="27">
      <c r="A340" s="204">
        <v>261</v>
      </c>
      <c r="B340" s="204">
        <f t="shared" si="210"/>
        <v>262</v>
      </c>
      <c r="C340" s="107" t="s">
        <v>218</v>
      </c>
      <c r="D340" s="108" t="s">
        <v>86</v>
      </c>
      <c r="E340" s="108" t="s">
        <v>66</v>
      </c>
      <c r="F340" s="2">
        <v>170446000</v>
      </c>
      <c r="G340" s="2">
        <v>0</v>
      </c>
      <c r="H340" s="2">
        <f t="shared" si="204"/>
        <v>170446000</v>
      </c>
      <c r="I340" s="3">
        <f t="shared" si="205"/>
        <v>170.4</v>
      </c>
      <c r="J340" s="3"/>
      <c r="K340" s="3"/>
      <c r="L340" s="3"/>
      <c r="M340" s="3"/>
      <c r="N340" s="3"/>
      <c r="O340" s="119">
        <f>H340+SUM(J340:N340)</f>
        <v>170446000</v>
      </c>
      <c r="P340" s="3"/>
      <c r="Q340" s="142">
        <f t="shared" si="191"/>
        <v>170446000</v>
      </c>
      <c r="R340" s="142">
        <f t="shared" si="207"/>
        <v>170.4</v>
      </c>
      <c r="S340" s="77">
        <f t="shared" si="207"/>
        <v>0</v>
      </c>
      <c r="T340" s="109"/>
      <c r="U340" s="109"/>
      <c r="V340" s="109"/>
      <c r="W340" s="3">
        <v>153401000</v>
      </c>
      <c r="X340" s="3"/>
      <c r="Y340" s="77">
        <f t="shared" si="208"/>
        <v>-153401000</v>
      </c>
      <c r="Z340" s="3">
        <f t="shared" si="209"/>
        <v>153.4</v>
      </c>
      <c r="AA340" s="77">
        <f t="shared" si="209"/>
        <v>0</v>
      </c>
      <c r="AB340" s="119">
        <f t="shared" si="203"/>
        <v>-153.4</v>
      </c>
      <c r="AC340" s="76"/>
      <c r="AD340" s="3">
        <f t="shared" si="211"/>
        <v>0</v>
      </c>
      <c r="AE340" s="109"/>
      <c r="AF340" s="109"/>
      <c r="AG340" s="107"/>
      <c r="AH340" s="107" t="s">
        <v>203</v>
      </c>
      <c r="AI340" s="107" t="s">
        <v>646</v>
      </c>
      <c r="AJ340" s="1" t="s">
        <v>36</v>
      </c>
      <c r="AK340" s="113" t="s">
        <v>1361</v>
      </c>
      <c r="AL340" s="106">
        <v>261</v>
      </c>
      <c r="AM340" s="132" t="s">
        <v>590</v>
      </c>
      <c r="AN340" s="129"/>
      <c r="AO340" s="130" t="s">
        <v>339</v>
      </c>
      <c r="AP340" s="180">
        <v>261</v>
      </c>
      <c r="AQ340" s="130" t="s">
        <v>339</v>
      </c>
      <c r="AR340" s="181"/>
      <c r="AS340" s="128" t="s">
        <v>590</v>
      </c>
      <c r="AT340" s="175"/>
      <c r="AU340" s="130" t="s">
        <v>339</v>
      </c>
      <c r="AV340" s="180"/>
      <c r="AW340" s="130" t="s">
        <v>339</v>
      </c>
      <c r="AX340" s="181"/>
      <c r="AY340" s="128" t="s">
        <v>590</v>
      </c>
      <c r="AZ340" s="175"/>
      <c r="BA340" s="130" t="s">
        <v>339</v>
      </c>
      <c r="BB340" s="180"/>
      <c r="BC340" s="130" t="s">
        <v>339</v>
      </c>
      <c r="BD340" s="181"/>
      <c r="BE340" s="131"/>
      <c r="BF340" s="1" t="s">
        <v>83</v>
      </c>
      <c r="BG340" s="4"/>
      <c r="BH340" s="4" t="s">
        <v>18</v>
      </c>
      <c r="BI340" s="114"/>
      <c r="BJ340" s="71"/>
      <c r="BK340" s="31"/>
      <c r="BL340" s="31"/>
      <c r="BM340" s="31"/>
      <c r="BN340" s="115" t="s">
        <v>411</v>
      </c>
      <c r="BO340" s="115" t="s">
        <v>411</v>
      </c>
      <c r="BP340" s="115" t="s">
        <v>411</v>
      </c>
    </row>
    <row r="341" spans="1:245" s="63" customFormat="1" ht="33.75">
      <c r="A341" s="204">
        <v>264</v>
      </c>
      <c r="B341" s="204">
        <f t="shared" si="210"/>
        <v>263</v>
      </c>
      <c r="C341" s="107" t="s">
        <v>241</v>
      </c>
      <c r="D341" s="108" t="s">
        <v>71</v>
      </c>
      <c r="E341" s="108" t="s">
        <v>149</v>
      </c>
      <c r="F341" s="2">
        <v>1453657000</v>
      </c>
      <c r="G341" s="2">
        <v>0</v>
      </c>
      <c r="H341" s="2">
        <f>F341+G341</f>
        <v>1453657000</v>
      </c>
      <c r="I341" s="3">
        <f>ROUND(H341/1000000,1)</f>
        <v>1453.7</v>
      </c>
      <c r="J341" s="3"/>
      <c r="K341" s="3"/>
      <c r="L341" s="3"/>
      <c r="M341" s="3"/>
      <c r="N341" s="2"/>
      <c r="O341" s="119">
        <f>H341+SUM(J341:N341)</f>
        <v>1453657000</v>
      </c>
      <c r="P341" s="3"/>
      <c r="Q341" s="142">
        <f>O341-P341</f>
        <v>1453657000</v>
      </c>
      <c r="R341" s="142">
        <f>ROUND(O341/1000000,1)</f>
        <v>1453.7</v>
      </c>
      <c r="S341" s="77">
        <f>ROUND(P341/1000000,1)</f>
        <v>0</v>
      </c>
      <c r="T341" s="109"/>
      <c r="U341" s="109"/>
      <c r="V341" s="109"/>
      <c r="W341" s="3">
        <v>1317834000</v>
      </c>
      <c r="X341" s="3"/>
      <c r="Y341" s="77">
        <f>X341-W341</f>
        <v>-1317834000</v>
      </c>
      <c r="Z341" s="3">
        <f>ROUND(W341/1000000,1)</f>
        <v>1317.8</v>
      </c>
      <c r="AA341" s="77">
        <f>ROUND(X341/1000000,1)</f>
        <v>0</v>
      </c>
      <c r="AB341" s="119">
        <f>AA341-Z341</f>
        <v>-1317.8</v>
      </c>
      <c r="AC341" s="76"/>
      <c r="AD341" s="3">
        <f>ROUND(AC341/1000000,1)</f>
        <v>0</v>
      </c>
      <c r="AE341" s="109"/>
      <c r="AF341" s="109"/>
      <c r="AG341" s="107"/>
      <c r="AH341" s="107" t="s">
        <v>203</v>
      </c>
      <c r="AI341" s="107" t="s">
        <v>646</v>
      </c>
      <c r="AJ341" s="1" t="s">
        <v>36</v>
      </c>
      <c r="AK341" s="113" t="s">
        <v>1381</v>
      </c>
      <c r="AL341" s="106">
        <v>264</v>
      </c>
      <c r="AM341" s="132" t="s">
        <v>590</v>
      </c>
      <c r="AN341" s="129"/>
      <c r="AO341" s="130" t="s">
        <v>339</v>
      </c>
      <c r="AP341" s="180">
        <v>264</v>
      </c>
      <c r="AQ341" s="130" t="s">
        <v>339</v>
      </c>
      <c r="AR341" s="181"/>
      <c r="AS341" s="128" t="s">
        <v>590</v>
      </c>
      <c r="AT341" s="175"/>
      <c r="AU341" s="130" t="s">
        <v>339</v>
      </c>
      <c r="AV341" s="180"/>
      <c r="AW341" s="130" t="s">
        <v>339</v>
      </c>
      <c r="AX341" s="181"/>
      <c r="AY341" s="128" t="s">
        <v>590</v>
      </c>
      <c r="AZ341" s="175"/>
      <c r="BA341" s="130" t="s">
        <v>339</v>
      </c>
      <c r="BB341" s="180"/>
      <c r="BC341" s="130" t="s">
        <v>339</v>
      </c>
      <c r="BD341" s="181"/>
      <c r="BE341" s="131"/>
      <c r="BF341" s="1" t="s">
        <v>84</v>
      </c>
      <c r="BG341" s="4"/>
      <c r="BH341" s="4" t="s">
        <v>18</v>
      </c>
      <c r="BI341" s="114"/>
      <c r="BJ341" s="71"/>
      <c r="BK341" s="32"/>
      <c r="BL341" s="31"/>
      <c r="BM341" s="32" t="s">
        <v>908</v>
      </c>
      <c r="BN341" s="115" t="s">
        <v>411</v>
      </c>
      <c r="BO341" s="115" t="s">
        <v>411</v>
      </c>
      <c r="BP341" s="115" t="s">
        <v>411</v>
      </c>
    </row>
    <row r="342" spans="1:245" s="63" customFormat="1" ht="27" hidden="1">
      <c r="A342" s="204">
        <v>259</v>
      </c>
      <c r="B342" s="204">
        <f t="shared" si="210"/>
        <v>264</v>
      </c>
      <c r="C342" s="107" t="s">
        <v>362</v>
      </c>
      <c r="D342" s="108" t="s">
        <v>72</v>
      </c>
      <c r="E342" s="108" t="s">
        <v>66</v>
      </c>
      <c r="F342" s="2">
        <v>97838000</v>
      </c>
      <c r="G342" s="2">
        <v>-427000</v>
      </c>
      <c r="H342" s="2">
        <f>F342+G342</f>
        <v>97411000</v>
      </c>
      <c r="I342" s="3">
        <f>ROUND(H342/1000000,1)</f>
        <v>97.4</v>
      </c>
      <c r="J342" s="3"/>
      <c r="K342" s="3"/>
      <c r="L342" s="3"/>
      <c r="M342" s="3"/>
      <c r="N342" s="3"/>
      <c r="O342" s="119">
        <f>H342+SUM(J342:N342)</f>
        <v>97411000</v>
      </c>
      <c r="P342" s="3"/>
      <c r="Q342" s="142">
        <f>O342-P342</f>
        <v>97411000</v>
      </c>
      <c r="R342" s="142">
        <f>ROUND(O342/1000000,1)</f>
        <v>97.4</v>
      </c>
      <c r="S342" s="77">
        <f>ROUND(P342/1000000,1)</f>
        <v>0</v>
      </c>
      <c r="T342" s="109"/>
      <c r="U342" s="109"/>
      <c r="V342" s="109"/>
      <c r="W342" s="3">
        <v>97882000</v>
      </c>
      <c r="X342" s="3"/>
      <c r="Y342" s="77">
        <f>X342-W342</f>
        <v>-97882000</v>
      </c>
      <c r="Z342" s="3">
        <f>ROUND(W342/1000000,1)</f>
        <v>97.9</v>
      </c>
      <c r="AA342" s="77">
        <f>ROUND(X342/1000000,1)</f>
        <v>0</v>
      </c>
      <c r="AB342" s="119">
        <f>AA342-Z342</f>
        <v>-97.9</v>
      </c>
      <c r="AC342" s="76"/>
      <c r="AD342" s="3">
        <f>ROUND(AC342/1000000,1)</f>
        <v>0</v>
      </c>
      <c r="AE342" s="109"/>
      <c r="AF342" s="109"/>
      <c r="AG342" s="107"/>
      <c r="AH342" s="107" t="s">
        <v>204</v>
      </c>
      <c r="AI342" s="107" t="s">
        <v>646</v>
      </c>
      <c r="AJ342" s="1" t="s">
        <v>36</v>
      </c>
      <c r="AK342" s="113" t="s">
        <v>1361</v>
      </c>
      <c r="AL342" s="106">
        <v>259</v>
      </c>
      <c r="AM342" s="132" t="s">
        <v>590</v>
      </c>
      <c r="AN342" s="129"/>
      <c r="AO342" s="130" t="s">
        <v>339</v>
      </c>
      <c r="AP342" s="180">
        <v>259</v>
      </c>
      <c r="AQ342" s="130" t="s">
        <v>339</v>
      </c>
      <c r="AR342" s="181"/>
      <c r="AS342" s="128" t="s">
        <v>590</v>
      </c>
      <c r="AT342" s="175"/>
      <c r="AU342" s="130" t="s">
        <v>339</v>
      </c>
      <c r="AV342" s="180"/>
      <c r="AW342" s="130" t="s">
        <v>339</v>
      </c>
      <c r="AX342" s="181"/>
      <c r="AY342" s="128" t="s">
        <v>590</v>
      </c>
      <c r="AZ342" s="175"/>
      <c r="BA342" s="130" t="s">
        <v>339</v>
      </c>
      <c r="BB342" s="180"/>
      <c r="BC342" s="130" t="s">
        <v>339</v>
      </c>
      <c r="BD342" s="181"/>
      <c r="BE342" s="131"/>
      <c r="BF342" s="1" t="s">
        <v>503</v>
      </c>
      <c r="BG342" s="4"/>
      <c r="BH342" s="4"/>
      <c r="BI342" s="114"/>
      <c r="BJ342" s="71"/>
      <c r="BK342" s="31"/>
      <c r="BL342" s="31"/>
      <c r="BM342" s="31"/>
      <c r="BN342" s="115" t="s">
        <v>411</v>
      </c>
      <c r="BO342" s="115" t="s">
        <v>411</v>
      </c>
      <c r="BP342" s="115" t="s">
        <v>411</v>
      </c>
    </row>
    <row r="343" spans="1:245" s="63" customFormat="1" ht="60.75" customHeight="1">
      <c r="A343" s="204">
        <v>262</v>
      </c>
      <c r="B343" s="204">
        <f t="shared" si="210"/>
        <v>265</v>
      </c>
      <c r="C343" s="107" t="s">
        <v>749</v>
      </c>
      <c r="D343" s="108" t="s">
        <v>95</v>
      </c>
      <c r="E343" s="108" t="s">
        <v>66</v>
      </c>
      <c r="F343" s="2">
        <v>224019000</v>
      </c>
      <c r="G343" s="2">
        <v>0</v>
      </c>
      <c r="H343" s="2">
        <f t="shared" si="204"/>
        <v>224019000</v>
      </c>
      <c r="I343" s="3">
        <f t="shared" si="205"/>
        <v>224</v>
      </c>
      <c r="J343" s="3"/>
      <c r="K343" s="3"/>
      <c r="L343" s="3"/>
      <c r="M343" s="3"/>
      <c r="N343" s="2"/>
      <c r="O343" s="119">
        <f t="shared" si="183"/>
        <v>224019000</v>
      </c>
      <c r="P343" s="3"/>
      <c r="Q343" s="142">
        <f t="shared" si="191"/>
        <v>224019000</v>
      </c>
      <c r="R343" s="142">
        <f t="shared" si="207"/>
        <v>224</v>
      </c>
      <c r="S343" s="77">
        <f t="shared" si="207"/>
        <v>0</v>
      </c>
      <c r="T343" s="109"/>
      <c r="U343" s="109"/>
      <c r="V343" s="109"/>
      <c r="W343" s="3">
        <v>278569000</v>
      </c>
      <c r="X343" s="3"/>
      <c r="Y343" s="77">
        <f t="shared" si="208"/>
        <v>-278569000</v>
      </c>
      <c r="Z343" s="3">
        <f t="shared" si="209"/>
        <v>278.60000000000002</v>
      </c>
      <c r="AA343" s="77">
        <f t="shared" si="209"/>
        <v>0</v>
      </c>
      <c r="AB343" s="119">
        <f t="shared" si="203"/>
        <v>-278.60000000000002</v>
      </c>
      <c r="AC343" s="76"/>
      <c r="AD343" s="3">
        <f t="shared" si="211"/>
        <v>0</v>
      </c>
      <c r="AE343" s="109"/>
      <c r="AF343" s="109"/>
      <c r="AG343" s="107"/>
      <c r="AH343" s="107" t="s">
        <v>203</v>
      </c>
      <c r="AI343" s="107" t="s">
        <v>1504</v>
      </c>
      <c r="AJ343" s="1" t="s">
        <v>36</v>
      </c>
      <c r="AK343" s="113" t="s">
        <v>1454</v>
      </c>
      <c r="AL343" s="106">
        <v>262</v>
      </c>
      <c r="AM343" s="132" t="s">
        <v>590</v>
      </c>
      <c r="AN343" s="129"/>
      <c r="AO343" s="130" t="s">
        <v>339</v>
      </c>
      <c r="AP343" s="180">
        <v>262</v>
      </c>
      <c r="AQ343" s="130" t="s">
        <v>339</v>
      </c>
      <c r="AR343" s="181"/>
      <c r="AS343" s="128" t="s">
        <v>590</v>
      </c>
      <c r="AT343" s="175"/>
      <c r="AU343" s="130" t="s">
        <v>339</v>
      </c>
      <c r="AV343" s="180"/>
      <c r="AW343" s="130" t="s">
        <v>339</v>
      </c>
      <c r="AX343" s="181"/>
      <c r="AY343" s="128" t="s">
        <v>590</v>
      </c>
      <c r="AZ343" s="175"/>
      <c r="BA343" s="130" t="s">
        <v>339</v>
      </c>
      <c r="BB343" s="180"/>
      <c r="BC343" s="130" t="s">
        <v>339</v>
      </c>
      <c r="BD343" s="181"/>
      <c r="BE343" s="131"/>
      <c r="BF343" s="1" t="s">
        <v>503</v>
      </c>
      <c r="BG343" s="4"/>
      <c r="BH343" s="4" t="s">
        <v>18</v>
      </c>
      <c r="BI343" s="114"/>
      <c r="BJ343" s="31"/>
      <c r="BK343" s="31" t="s">
        <v>1573</v>
      </c>
      <c r="BL343" s="31"/>
      <c r="BM343" s="31" t="s">
        <v>907</v>
      </c>
      <c r="BN343" s="115" t="s">
        <v>411</v>
      </c>
      <c r="BO343" s="115" t="s">
        <v>411</v>
      </c>
      <c r="BP343" s="115" t="s">
        <v>411</v>
      </c>
    </row>
    <row r="344" spans="1:245" s="63" customFormat="1" ht="33.75">
      <c r="A344" s="204">
        <v>263</v>
      </c>
      <c r="B344" s="204">
        <f t="shared" si="210"/>
        <v>266</v>
      </c>
      <c r="C344" s="107" t="s">
        <v>213</v>
      </c>
      <c r="D344" s="108" t="s">
        <v>72</v>
      </c>
      <c r="E344" s="108" t="s">
        <v>66</v>
      </c>
      <c r="F344" s="2">
        <v>513242000</v>
      </c>
      <c r="G344" s="2">
        <v>0</v>
      </c>
      <c r="H344" s="2">
        <f t="shared" si="204"/>
        <v>513242000</v>
      </c>
      <c r="I344" s="3">
        <f t="shared" si="205"/>
        <v>513.20000000000005</v>
      </c>
      <c r="J344" s="3"/>
      <c r="K344" s="3"/>
      <c r="L344" s="3"/>
      <c r="M344" s="3"/>
      <c r="N344" s="2"/>
      <c r="O344" s="174">
        <f>H344+SUM(J344:N344)</f>
        <v>513242000</v>
      </c>
      <c r="P344" s="3"/>
      <c r="Q344" s="142">
        <f t="shared" si="191"/>
        <v>513242000</v>
      </c>
      <c r="R344" s="142">
        <f t="shared" si="207"/>
        <v>513.20000000000005</v>
      </c>
      <c r="S344" s="77">
        <f t="shared" si="207"/>
        <v>0</v>
      </c>
      <c r="T344" s="109"/>
      <c r="U344" s="109"/>
      <c r="V344" s="109"/>
      <c r="W344" s="3">
        <v>507603000</v>
      </c>
      <c r="X344" s="3"/>
      <c r="Y344" s="77">
        <f t="shared" si="208"/>
        <v>-507603000</v>
      </c>
      <c r="Z344" s="3">
        <f t="shared" si="209"/>
        <v>507.6</v>
      </c>
      <c r="AA344" s="77">
        <f t="shared" si="209"/>
        <v>0</v>
      </c>
      <c r="AB344" s="119">
        <f t="shared" si="203"/>
        <v>-507.6</v>
      </c>
      <c r="AC344" s="76"/>
      <c r="AD344" s="3">
        <f t="shared" si="211"/>
        <v>0</v>
      </c>
      <c r="AE344" s="109"/>
      <c r="AF344" s="109"/>
      <c r="AG344" s="107"/>
      <c r="AH344" s="107" t="s">
        <v>249</v>
      </c>
      <c r="AI344" s="107" t="s">
        <v>645</v>
      </c>
      <c r="AJ344" s="1" t="s">
        <v>36</v>
      </c>
      <c r="AK344" s="113" t="s">
        <v>1378</v>
      </c>
      <c r="AL344" s="106">
        <v>263</v>
      </c>
      <c r="AM344" s="132" t="s">
        <v>590</v>
      </c>
      <c r="AN344" s="129"/>
      <c r="AO344" s="130" t="s">
        <v>339</v>
      </c>
      <c r="AP344" s="180">
        <v>263</v>
      </c>
      <c r="AQ344" s="130" t="s">
        <v>339</v>
      </c>
      <c r="AR344" s="181"/>
      <c r="AS344" s="128" t="s">
        <v>590</v>
      </c>
      <c r="AT344" s="175"/>
      <c r="AU344" s="130" t="s">
        <v>339</v>
      </c>
      <c r="AV344" s="180"/>
      <c r="AW344" s="130" t="s">
        <v>339</v>
      </c>
      <c r="AX344" s="181"/>
      <c r="AY344" s="128" t="s">
        <v>590</v>
      </c>
      <c r="AZ344" s="175"/>
      <c r="BA344" s="130" t="s">
        <v>339</v>
      </c>
      <c r="BB344" s="180"/>
      <c r="BC344" s="130" t="s">
        <v>339</v>
      </c>
      <c r="BD344" s="181"/>
      <c r="BE344" s="131"/>
      <c r="BF344" s="1" t="s">
        <v>503</v>
      </c>
      <c r="BG344" s="4"/>
      <c r="BH344" s="4" t="s">
        <v>18</v>
      </c>
      <c r="BI344" s="114"/>
      <c r="BJ344" s="31"/>
      <c r="BK344" s="31"/>
      <c r="BL344" s="31"/>
      <c r="BM344" s="31"/>
      <c r="BN344" s="115" t="s">
        <v>411</v>
      </c>
      <c r="BO344" s="115" t="s">
        <v>411</v>
      </c>
      <c r="BP344" s="115" t="s">
        <v>411</v>
      </c>
    </row>
    <row r="345" spans="1:245" s="63" customFormat="1" ht="27" hidden="1">
      <c r="A345" s="204" t="s">
        <v>1152</v>
      </c>
      <c r="B345" s="204">
        <f t="shared" si="210"/>
        <v>267</v>
      </c>
      <c r="C345" s="107" t="s">
        <v>1494</v>
      </c>
      <c r="D345" s="108" t="s">
        <v>1299</v>
      </c>
      <c r="E345" s="108" t="s">
        <v>302</v>
      </c>
      <c r="F345" s="2">
        <v>29207000</v>
      </c>
      <c r="G345" s="2">
        <v>0</v>
      </c>
      <c r="H345" s="2">
        <f t="shared" si="204"/>
        <v>29207000</v>
      </c>
      <c r="I345" s="3">
        <f t="shared" si="205"/>
        <v>29.2</v>
      </c>
      <c r="J345" s="3"/>
      <c r="K345" s="3"/>
      <c r="L345" s="3"/>
      <c r="M345" s="3"/>
      <c r="N345" s="2"/>
      <c r="O345" s="174">
        <f>H345+SUM(J345:N345)</f>
        <v>29207000</v>
      </c>
      <c r="P345" s="3"/>
      <c r="Q345" s="142">
        <f t="shared" si="191"/>
        <v>29207000</v>
      </c>
      <c r="R345" s="142">
        <f t="shared" si="207"/>
        <v>29.2</v>
      </c>
      <c r="S345" s="77">
        <f t="shared" si="207"/>
        <v>0</v>
      </c>
      <c r="T345" s="109"/>
      <c r="U345" s="109"/>
      <c r="V345" s="109"/>
      <c r="W345" s="3">
        <v>1968000</v>
      </c>
      <c r="X345" s="3"/>
      <c r="Y345" s="77">
        <f t="shared" si="208"/>
        <v>-1968000</v>
      </c>
      <c r="Z345" s="3">
        <f t="shared" si="209"/>
        <v>2</v>
      </c>
      <c r="AA345" s="77">
        <f t="shared" si="209"/>
        <v>0</v>
      </c>
      <c r="AB345" s="119">
        <f>AA345-Z345</f>
        <v>-2</v>
      </c>
      <c r="AC345" s="76"/>
      <c r="AD345" s="3">
        <f t="shared" si="211"/>
        <v>0</v>
      </c>
      <c r="AE345" s="109"/>
      <c r="AF345" s="109"/>
      <c r="AG345" s="107"/>
      <c r="AH345" s="107" t="s">
        <v>808</v>
      </c>
      <c r="AI345" s="107" t="s">
        <v>809</v>
      </c>
      <c r="AJ345" s="1" t="s">
        <v>1</v>
      </c>
      <c r="AK345" s="113" t="s">
        <v>1197</v>
      </c>
      <c r="AL345" s="106" t="s">
        <v>1152</v>
      </c>
      <c r="AM345" s="132" t="s">
        <v>590</v>
      </c>
      <c r="AN345" s="132" t="s">
        <v>1039</v>
      </c>
      <c r="AO345" s="130" t="s">
        <v>923</v>
      </c>
      <c r="AP345" s="180">
        <v>18</v>
      </c>
      <c r="AQ345" s="130" t="s">
        <v>923</v>
      </c>
      <c r="AR345" s="181"/>
      <c r="AS345" s="128" t="s">
        <v>590</v>
      </c>
      <c r="AT345" s="175"/>
      <c r="AU345" s="130" t="s">
        <v>923</v>
      </c>
      <c r="AV345" s="180"/>
      <c r="AW345" s="130" t="s">
        <v>923</v>
      </c>
      <c r="AX345" s="181"/>
      <c r="AY345" s="128" t="s">
        <v>590</v>
      </c>
      <c r="AZ345" s="175"/>
      <c r="BA345" s="130" t="s">
        <v>923</v>
      </c>
      <c r="BB345" s="180"/>
      <c r="BC345" s="130" t="s">
        <v>923</v>
      </c>
      <c r="BD345" s="181"/>
      <c r="BE345" s="131"/>
      <c r="BF345" s="1" t="s">
        <v>434</v>
      </c>
      <c r="BG345" s="4"/>
      <c r="BH345" s="4"/>
      <c r="BI345" s="114"/>
      <c r="BJ345" s="71"/>
      <c r="BK345" s="32"/>
      <c r="BL345" s="31"/>
      <c r="BM345" s="32"/>
      <c r="BN345" s="115"/>
      <c r="BO345" s="115"/>
      <c r="BP345" s="115"/>
    </row>
    <row r="346" spans="1:245" s="63" customFormat="1" ht="45">
      <c r="A346" s="204">
        <v>266</v>
      </c>
      <c r="B346" s="204">
        <f t="shared" si="210"/>
        <v>268</v>
      </c>
      <c r="C346" s="107" t="s">
        <v>219</v>
      </c>
      <c r="D346" s="108" t="s">
        <v>220</v>
      </c>
      <c r="E346" s="108" t="s">
        <v>66</v>
      </c>
      <c r="F346" s="2">
        <v>208500000</v>
      </c>
      <c r="G346" s="2">
        <v>0</v>
      </c>
      <c r="H346" s="2">
        <f t="shared" si="204"/>
        <v>208500000</v>
      </c>
      <c r="I346" s="3">
        <f t="shared" si="205"/>
        <v>208.5</v>
      </c>
      <c r="J346" s="3"/>
      <c r="K346" s="3"/>
      <c r="L346" s="3"/>
      <c r="M346" s="3"/>
      <c r="N346" s="3"/>
      <c r="O346" s="119">
        <f t="shared" ref="O346:O370" si="212">H346+SUM(J346:N346)</f>
        <v>208500000</v>
      </c>
      <c r="P346" s="3"/>
      <c r="Q346" s="142">
        <f t="shared" si="191"/>
        <v>208500000</v>
      </c>
      <c r="R346" s="142">
        <f t="shared" si="207"/>
        <v>208.5</v>
      </c>
      <c r="S346" s="77">
        <f t="shared" si="207"/>
        <v>0</v>
      </c>
      <c r="T346" s="109"/>
      <c r="U346" s="109"/>
      <c r="V346" s="109"/>
      <c r="W346" s="3">
        <v>207999000</v>
      </c>
      <c r="X346" s="3"/>
      <c r="Y346" s="77">
        <f t="shared" si="208"/>
        <v>-207999000</v>
      </c>
      <c r="Z346" s="3">
        <f t="shared" si="209"/>
        <v>208</v>
      </c>
      <c r="AA346" s="77">
        <f t="shared" si="209"/>
        <v>0</v>
      </c>
      <c r="AB346" s="119">
        <f t="shared" si="203"/>
        <v>-208</v>
      </c>
      <c r="AC346" s="76"/>
      <c r="AD346" s="3">
        <f t="shared" si="211"/>
        <v>0</v>
      </c>
      <c r="AE346" s="109"/>
      <c r="AF346" s="109"/>
      <c r="AG346" s="107"/>
      <c r="AH346" s="107" t="s">
        <v>249</v>
      </c>
      <c r="AI346" s="107" t="s">
        <v>645</v>
      </c>
      <c r="AJ346" s="1" t="s">
        <v>250</v>
      </c>
      <c r="AK346" s="113" t="s">
        <v>990</v>
      </c>
      <c r="AL346" s="106">
        <v>266</v>
      </c>
      <c r="AM346" s="132" t="s">
        <v>590</v>
      </c>
      <c r="AN346" s="129"/>
      <c r="AO346" s="130" t="s">
        <v>339</v>
      </c>
      <c r="AP346" s="180">
        <v>266</v>
      </c>
      <c r="AQ346" s="130" t="s">
        <v>339</v>
      </c>
      <c r="AR346" s="181"/>
      <c r="AS346" s="128" t="s">
        <v>590</v>
      </c>
      <c r="AT346" s="175"/>
      <c r="AU346" s="130" t="s">
        <v>339</v>
      </c>
      <c r="AV346" s="180"/>
      <c r="AW346" s="130" t="s">
        <v>339</v>
      </c>
      <c r="AX346" s="181"/>
      <c r="AY346" s="128" t="s">
        <v>590</v>
      </c>
      <c r="AZ346" s="175"/>
      <c r="BA346" s="130" t="s">
        <v>339</v>
      </c>
      <c r="BB346" s="180"/>
      <c r="BC346" s="130" t="s">
        <v>339</v>
      </c>
      <c r="BD346" s="181"/>
      <c r="BE346" s="131"/>
      <c r="BF346" s="1" t="s">
        <v>503</v>
      </c>
      <c r="BG346" s="4"/>
      <c r="BH346" s="4"/>
      <c r="BI346" s="114"/>
      <c r="BJ346" s="71"/>
      <c r="BK346" s="31"/>
      <c r="BL346" s="31"/>
      <c r="BM346" s="31"/>
      <c r="BN346" s="115" t="s">
        <v>411</v>
      </c>
      <c r="BO346" s="115" t="s">
        <v>411</v>
      </c>
      <c r="BP346" s="115" t="s">
        <v>411</v>
      </c>
    </row>
    <row r="347" spans="1:245" s="63" customFormat="1" ht="45" hidden="1">
      <c r="A347" s="204">
        <v>267</v>
      </c>
      <c r="B347" s="204">
        <f t="shared" si="210"/>
        <v>269</v>
      </c>
      <c r="C347" s="107" t="s">
        <v>221</v>
      </c>
      <c r="D347" s="108" t="s">
        <v>222</v>
      </c>
      <c r="E347" s="108" t="s">
        <v>66</v>
      </c>
      <c r="F347" s="2">
        <v>38840000</v>
      </c>
      <c r="G347" s="2">
        <v>0</v>
      </c>
      <c r="H347" s="2">
        <f t="shared" si="204"/>
        <v>38840000</v>
      </c>
      <c r="I347" s="3">
        <f t="shared" si="205"/>
        <v>38.799999999999997</v>
      </c>
      <c r="J347" s="3"/>
      <c r="K347" s="3"/>
      <c r="L347" s="3"/>
      <c r="M347" s="3"/>
      <c r="N347" s="3"/>
      <c r="O347" s="119">
        <f t="shared" si="212"/>
        <v>38840000</v>
      </c>
      <c r="P347" s="3"/>
      <c r="Q347" s="142">
        <f t="shared" si="191"/>
        <v>38840000</v>
      </c>
      <c r="R347" s="142">
        <f t="shared" si="207"/>
        <v>38.799999999999997</v>
      </c>
      <c r="S347" s="77">
        <f t="shared" si="207"/>
        <v>0</v>
      </c>
      <c r="T347" s="109"/>
      <c r="U347" s="109"/>
      <c r="V347" s="109"/>
      <c r="W347" s="3">
        <v>38840000</v>
      </c>
      <c r="X347" s="3"/>
      <c r="Y347" s="77">
        <f t="shared" si="208"/>
        <v>-38840000</v>
      </c>
      <c r="Z347" s="3">
        <f t="shared" si="209"/>
        <v>38.799999999999997</v>
      </c>
      <c r="AA347" s="77">
        <f t="shared" si="209"/>
        <v>0</v>
      </c>
      <c r="AB347" s="119">
        <f t="shared" si="203"/>
        <v>-38.799999999999997</v>
      </c>
      <c r="AC347" s="76"/>
      <c r="AD347" s="3">
        <f t="shared" si="211"/>
        <v>0</v>
      </c>
      <c r="AE347" s="109"/>
      <c r="AF347" s="109"/>
      <c r="AG347" s="107"/>
      <c r="AH347" s="107" t="s">
        <v>249</v>
      </c>
      <c r="AI347" s="107" t="s">
        <v>1545</v>
      </c>
      <c r="AJ347" s="1" t="s">
        <v>250</v>
      </c>
      <c r="AK347" s="113" t="s">
        <v>990</v>
      </c>
      <c r="AL347" s="106">
        <v>267</v>
      </c>
      <c r="AM347" s="132" t="s">
        <v>590</v>
      </c>
      <c r="AN347" s="129"/>
      <c r="AO347" s="130" t="s">
        <v>339</v>
      </c>
      <c r="AP347" s="180">
        <v>267</v>
      </c>
      <c r="AQ347" s="130" t="s">
        <v>339</v>
      </c>
      <c r="AR347" s="181"/>
      <c r="AS347" s="128" t="s">
        <v>590</v>
      </c>
      <c r="AT347" s="175"/>
      <c r="AU347" s="130" t="s">
        <v>339</v>
      </c>
      <c r="AV347" s="180"/>
      <c r="AW347" s="130" t="s">
        <v>339</v>
      </c>
      <c r="AX347" s="181"/>
      <c r="AY347" s="128" t="s">
        <v>590</v>
      </c>
      <c r="AZ347" s="175"/>
      <c r="BA347" s="130" t="s">
        <v>339</v>
      </c>
      <c r="BB347" s="180"/>
      <c r="BC347" s="130" t="s">
        <v>339</v>
      </c>
      <c r="BD347" s="181"/>
      <c r="BE347" s="131"/>
      <c r="BF347" s="1" t="s">
        <v>1326</v>
      </c>
      <c r="BG347" s="4"/>
      <c r="BH347" s="4"/>
      <c r="BI347" s="114"/>
      <c r="BJ347" s="71"/>
      <c r="BK347" s="31"/>
      <c r="BL347" s="31"/>
      <c r="BM347" s="31"/>
      <c r="BN347" s="115" t="s">
        <v>411</v>
      </c>
      <c r="BO347" s="115" t="s">
        <v>411</v>
      </c>
      <c r="BP347" s="115" t="s">
        <v>411</v>
      </c>
    </row>
    <row r="348" spans="1:245" s="63" customFormat="1" ht="45">
      <c r="A348" s="204">
        <v>268</v>
      </c>
      <c r="B348" s="204">
        <f t="shared" si="210"/>
        <v>270</v>
      </c>
      <c r="C348" s="107" t="s">
        <v>223</v>
      </c>
      <c r="D348" s="108" t="s">
        <v>119</v>
      </c>
      <c r="E348" s="108" t="s">
        <v>66</v>
      </c>
      <c r="F348" s="2">
        <v>114356000</v>
      </c>
      <c r="G348" s="2">
        <v>0</v>
      </c>
      <c r="H348" s="2">
        <f t="shared" si="204"/>
        <v>114356000</v>
      </c>
      <c r="I348" s="3">
        <f t="shared" si="205"/>
        <v>114.4</v>
      </c>
      <c r="J348" s="3"/>
      <c r="K348" s="3"/>
      <c r="L348" s="3"/>
      <c r="M348" s="3"/>
      <c r="N348" s="3"/>
      <c r="O348" s="119">
        <f t="shared" si="212"/>
        <v>114356000</v>
      </c>
      <c r="P348" s="3"/>
      <c r="Q348" s="142">
        <f t="shared" si="191"/>
        <v>114356000</v>
      </c>
      <c r="R348" s="142">
        <f t="shared" si="207"/>
        <v>114.4</v>
      </c>
      <c r="S348" s="77">
        <f t="shared" si="207"/>
        <v>0</v>
      </c>
      <c r="T348" s="109"/>
      <c r="U348" s="109"/>
      <c r="V348" s="109"/>
      <c r="W348" s="3">
        <v>114356000</v>
      </c>
      <c r="X348" s="3"/>
      <c r="Y348" s="77">
        <f t="shared" si="208"/>
        <v>-114356000</v>
      </c>
      <c r="Z348" s="3">
        <f t="shared" si="209"/>
        <v>114.4</v>
      </c>
      <c r="AA348" s="77">
        <f t="shared" si="209"/>
        <v>0</v>
      </c>
      <c r="AB348" s="119">
        <f t="shared" si="203"/>
        <v>-114.4</v>
      </c>
      <c r="AC348" s="76"/>
      <c r="AD348" s="3">
        <f t="shared" si="211"/>
        <v>0</v>
      </c>
      <c r="AE348" s="109"/>
      <c r="AF348" s="109"/>
      <c r="AG348" s="107"/>
      <c r="AH348" s="107" t="s">
        <v>249</v>
      </c>
      <c r="AI348" s="107" t="s">
        <v>646</v>
      </c>
      <c r="AJ348" s="1" t="s">
        <v>250</v>
      </c>
      <c r="AK348" s="113" t="s">
        <v>990</v>
      </c>
      <c r="AL348" s="106">
        <v>268</v>
      </c>
      <c r="AM348" s="132" t="s">
        <v>590</v>
      </c>
      <c r="AN348" s="129"/>
      <c r="AO348" s="130" t="s">
        <v>339</v>
      </c>
      <c r="AP348" s="180">
        <v>268</v>
      </c>
      <c r="AQ348" s="130" t="s">
        <v>339</v>
      </c>
      <c r="AR348" s="181"/>
      <c r="AS348" s="128" t="s">
        <v>590</v>
      </c>
      <c r="AT348" s="175"/>
      <c r="AU348" s="130" t="s">
        <v>339</v>
      </c>
      <c r="AV348" s="180"/>
      <c r="AW348" s="130" t="s">
        <v>339</v>
      </c>
      <c r="AX348" s="181"/>
      <c r="AY348" s="128" t="s">
        <v>590</v>
      </c>
      <c r="AZ348" s="175"/>
      <c r="BA348" s="130" t="s">
        <v>339</v>
      </c>
      <c r="BB348" s="180"/>
      <c r="BC348" s="130" t="s">
        <v>339</v>
      </c>
      <c r="BD348" s="181"/>
      <c r="BE348" s="131"/>
      <c r="BF348" s="1" t="s">
        <v>84</v>
      </c>
      <c r="BG348" s="4"/>
      <c r="BH348" s="4" t="s">
        <v>18</v>
      </c>
      <c r="BI348" s="114"/>
      <c r="BJ348" s="71"/>
      <c r="BK348" s="31"/>
      <c r="BL348" s="31"/>
      <c r="BM348" s="31"/>
      <c r="BN348" s="115" t="s">
        <v>411</v>
      </c>
      <c r="BO348" s="115" t="s">
        <v>411</v>
      </c>
      <c r="BP348" s="115" t="s">
        <v>411</v>
      </c>
    </row>
    <row r="349" spans="1:245" s="63" customFormat="1" ht="45">
      <c r="A349" s="204">
        <v>269</v>
      </c>
      <c r="B349" s="204">
        <f t="shared" si="210"/>
        <v>271</v>
      </c>
      <c r="C349" s="107" t="s">
        <v>224</v>
      </c>
      <c r="D349" s="108" t="s">
        <v>119</v>
      </c>
      <c r="E349" s="108" t="s">
        <v>66</v>
      </c>
      <c r="F349" s="2">
        <v>1802134000</v>
      </c>
      <c r="G349" s="2">
        <v>0</v>
      </c>
      <c r="H349" s="2">
        <f t="shared" si="204"/>
        <v>1802134000</v>
      </c>
      <c r="I349" s="3">
        <f t="shared" si="205"/>
        <v>1802.1</v>
      </c>
      <c r="J349" s="3"/>
      <c r="K349" s="3"/>
      <c r="L349" s="3"/>
      <c r="M349" s="3"/>
      <c r="N349" s="3"/>
      <c r="O349" s="119">
        <f t="shared" si="212"/>
        <v>1802134000</v>
      </c>
      <c r="P349" s="3"/>
      <c r="Q349" s="142">
        <f t="shared" si="191"/>
        <v>1802134000</v>
      </c>
      <c r="R349" s="142">
        <f t="shared" si="207"/>
        <v>1802.1</v>
      </c>
      <c r="S349" s="77">
        <f t="shared" si="207"/>
        <v>0</v>
      </c>
      <c r="T349" s="109"/>
      <c r="U349" s="109"/>
      <c r="V349" s="109"/>
      <c r="W349" s="3">
        <v>1802134000</v>
      </c>
      <c r="X349" s="3"/>
      <c r="Y349" s="77">
        <f t="shared" si="208"/>
        <v>-1802134000</v>
      </c>
      <c r="Z349" s="3">
        <f t="shared" si="209"/>
        <v>1802.1</v>
      </c>
      <c r="AA349" s="77">
        <f t="shared" si="209"/>
        <v>0</v>
      </c>
      <c r="AB349" s="119">
        <f t="shared" si="203"/>
        <v>-1802.1</v>
      </c>
      <c r="AC349" s="76"/>
      <c r="AD349" s="3">
        <f t="shared" si="211"/>
        <v>0</v>
      </c>
      <c r="AE349" s="109"/>
      <c r="AF349" s="109"/>
      <c r="AG349" s="107"/>
      <c r="AH349" s="107" t="s">
        <v>249</v>
      </c>
      <c r="AI349" s="107" t="s">
        <v>646</v>
      </c>
      <c r="AJ349" s="1" t="s">
        <v>250</v>
      </c>
      <c r="AK349" s="113" t="s">
        <v>990</v>
      </c>
      <c r="AL349" s="106">
        <v>269</v>
      </c>
      <c r="AM349" s="132" t="s">
        <v>590</v>
      </c>
      <c r="AN349" s="129"/>
      <c r="AO349" s="130" t="s">
        <v>339</v>
      </c>
      <c r="AP349" s="180">
        <v>269</v>
      </c>
      <c r="AQ349" s="130" t="s">
        <v>339</v>
      </c>
      <c r="AR349" s="181"/>
      <c r="AS349" s="128" t="s">
        <v>590</v>
      </c>
      <c r="AT349" s="175"/>
      <c r="AU349" s="130" t="s">
        <v>339</v>
      </c>
      <c r="AV349" s="180"/>
      <c r="AW349" s="130" t="s">
        <v>339</v>
      </c>
      <c r="AX349" s="181"/>
      <c r="AY349" s="128" t="s">
        <v>590</v>
      </c>
      <c r="AZ349" s="175"/>
      <c r="BA349" s="130" t="s">
        <v>339</v>
      </c>
      <c r="BB349" s="180"/>
      <c r="BC349" s="130" t="s">
        <v>339</v>
      </c>
      <c r="BD349" s="181"/>
      <c r="BE349" s="131"/>
      <c r="BF349" s="1" t="s">
        <v>503</v>
      </c>
      <c r="BG349" s="4"/>
      <c r="BH349" s="4" t="s">
        <v>18</v>
      </c>
      <c r="BI349" s="114"/>
      <c r="BJ349" s="71"/>
      <c r="BK349" s="31"/>
      <c r="BL349" s="31"/>
      <c r="BM349" s="31"/>
      <c r="BN349" s="115" t="s">
        <v>411</v>
      </c>
      <c r="BO349" s="115" t="s">
        <v>411</v>
      </c>
      <c r="BP349" s="115" t="s">
        <v>411</v>
      </c>
    </row>
    <row r="350" spans="1:245" s="63" customFormat="1" ht="45" hidden="1">
      <c r="A350" s="204">
        <v>270</v>
      </c>
      <c r="B350" s="204">
        <f t="shared" si="210"/>
        <v>272</v>
      </c>
      <c r="C350" s="107" t="s">
        <v>225</v>
      </c>
      <c r="D350" s="108" t="s">
        <v>226</v>
      </c>
      <c r="E350" s="108" t="s">
        <v>66</v>
      </c>
      <c r="F350" s="2">
        <v>95845000</v>
      </c>
      <c r="G350" s="2">
        <v>0</v>
      </c>
      <c r="H350" s="2">
        <f t="shared" si="204"/>
        <v>95845000</v>
      </c>
      <c r="I350" s="3">
        <f t="shared" si="205"/>
        <v>95.8</v>
      </c>
      <c r="J350" s="3"/>
      <c r="K350" s="3"/>
      <c r="L350" s="3"/>
      <c r="M350" s="3"/>
      <c r="N350" s="3"/>
      <c r="O350" s="119">
        <f t="shared" si="212"/>
        <v>95845000</v>
      </c>
      <c r="P350" s="3"/>
      <c r="Q350" s="142">
        <f t="shared" si="191"/>
        <v>95845000</v>
      </c>
      <c r="R350" s="142">
        <f t="shared" si="207"/>
        <v>95.8</v>
      </c>
      <c r="S350" s="77">
        <f t="shared" si="207"/>
        <v>0</v>
      </c>
      <c r="T350" s="109"/>
      <c r="U350" s="109"/>
      <c r="V350" s="109"/>
      <c r="W350" s="3">
        <v>95845000</v>
      </c>
      <c r="X350" s="3"/>
      <c r="Y350" s="77">
        <f t="shared" si="208"/>
        <v>-95845000</v>
      </c>
      <c r="Z350" s="3">
        <f t="shared" si="209"/>
        <v>95.8</v>
      </c>
      <c r="AA350" s="77">
        <f t="shared" si="209"/>
        <v>0</v>
      </c>
      <c r="AB350" s="119">
        <f t="shared" si="203"/>
        <v>-95.8</v>
      </c>
      <c r="AC350" s="76"/>
      <c r="AD350" s="3">
        <f t="shared" si="211"/>
        <v>0</v>
      </c>
      <c r="AE350" s="109"/>
      <c r="AF350" s="109"/>
      <c r="AG350" s="107"/>
      <c r="AH350" s="107" t="s">
        <v>249</v>
      </c>
      <c r="AI350" s="107" t="s">
        <v>1545</v>
      </c>
      <c r="AJ350" s="1" t="s">
        <v>250</v>
      </c>
      <c r="AK350" s="113" t="s">
        <v>990</v>
      </c>
      <c r="AL350" s="106">
        <v>270</v>
      </c>
      <c r="AM350" s="132" t="s">
        <v>590</v>
      </c>
      <c r="AN350" s="129"/>
      <c r="AO350" s="130" t="s">
        <v>339</v>
      </c>
      <c r="AP350" s="180">
        <v>270</v>
      </c>
      <c r="AQ350" s="130" t="s">
        <v>339</v>
      </c>
      <c r="AR350" s="181"/>
      <c r="AS350" s="128" t="s">
        <v>590</v>
      </c>
      <c r="AT350" s="175"/>
      <c r="AU350" s="130" t="s">
        <v>339</v>
      </c>
      <c r="AV350" s="180"/>
      <c r="AW350" s="130" t="s">
        <v>339</v>
      </c>
      <c r="AX350" s="181"/>
      <c r="AY350" s="128" t="s">
        <v>590</v>
      </c>
      <c r="AZ350" s="175"/>
      <c r="BA350" s="130" t="s">
        <v>339</v>
      </c>
      <c r="BB350" s="180"/>
      <c r="BC350" s="130" t="s">
        <v>339</v>
      </c>
      <c r="BD350" s="181"/>
      <c r="BE350" s="131"/>
      <c r="BF350" s="1" t="s">
        <v>503</v>
      </c>
      <c r="BG350" s="4"/>
      <c r="BH350" s="4" t="s">
        <v>18</v>
      </c>
      <c r="BI350" s="114"/>
      <c r="BJ350" s="71"/>
      <c r="BK350" s="31"/>
      <c r="BL350" s="31"/>
      <c r="BM350" s="31"/>
      <c r="BN350" s="115" t="s">
        <v>411</v>
      </c>
      <c r="BO350" s="115" t="s">
        <v>411</v>
      </c>
      <c r="BP350" s="115" t="s">
        <v>411</v>
      </c>
    </row>
    <row r="351" spans="1:245" s="63" customFormat="1" ht="45">
      <c r="A351" s="204">
        <v>271</v>
      </c>
      <c r="B351" s="204">
        <f t="shared" si="210"/>
        <v>273</v>
      </c>
      <c r="C351" s="107" t="s">
        <v>227</v>
      </c>
      <c r="D351" s="108" t="s">
        <v>228</v>
      </c>
      <c r="E351" s="108" t="s">
        <v>66</v>
      </c>
      <c r="F351" s="2">
        <v>8093430000</v>
      </c>
      <c r="G351" s="2">
        <v>0</v>
      </c>
      <c r="H351" s="2">
        <f t="shared" si="204"/>
        <v>8093430000</v>
      </c>
      <c r="I351" s="3">
        <f t="shared" si="205"/>
        <v>8093.4</v>
      </c>
      <c r="J351" s="3"/>
      <c r="K351" s="3"/>
      <c r="L351" s="3"/>
      <c r="M351" s="3"/>
      <c r="N351" s="3"/>
      <c r="O351" s="119">
        <f t="shared" si="212"/>
        <v>8093430000</v>
      </c>
      <c r="P351" s="3"/>
      <c r="Q351" s="142">
        <f t="shared" si="191"/>
        <v>8093430000</v>
      </c>
      <c r="R351" s="142">
        <f t="shared" si="207"/>
        <v>8093.4</v>
      </c>
      <c r="S351" s="77">
        <f t="shared" si="207"/>
        <v>0</v>
      </c>
      <c r="T351" s="109"/>
      <c r="U351" s="109"/>
      <c r="V351" s="109"/>
      <c r="W351" s="3">
        <v>8164435000</v>
      </c>
      <c r="X351" s="3"/>
      <c r="Y351" s="77">
        <f t="shared" si="208"/>
        <v>-8164435000</v>
      </c>
      <c r="Z351" s="3">
        <f t="shared" si="209"/>
        <v>8164.4</v>
      </c>
      <c r="AA351" s="77">
        <f t="shared" si="209"/>
        <v>0</v>
      </c>
      <c r="AB351" s="119">
        <f t="shared" si="203"/>
        <v>-8164.4</v>
      </c>
      <c r="AC351" s="76"/>
      <c r="AD351" s="3">
        <f t="shared" si="211"/>
        <v>0</v>
      </c>
      <c r="AE351" s="109"/>
      <c r="AF351" s="109"/>
      <c r="AG351" s="107"/>
      <c r="AH351" s="107" t="s">
        <v>249</v>
      </c>
      <c r="AI351" s="107" t="s">
        <v>646</v>
      </c>
      <c r="AJ351" s="1" t="s">
        <v>250</v>
      </c>
      <c r="AK351" s="113" t="s">
        <v>990</v>
      </c>
      <c r="AL351" s="106">
        <v>271</v>
      </c>
      <c r="AM351" s="132" t="s">
        <v>590</v>
      </c>
      <c r="AN351" s="129"/>
      <c r="AO351" s="130" t="s">
        <v>339</v>
      </c>
      <c r="AP351" s="180">
        <v>271</v>
      </c>
      <c r="AQ351" s="130" t="s">
        <v>339</v>
      </c>
      <c r="AR351" s="181"/>
      <c r="AS351" s="128" t="s">
        <v>590</v>
      </c>
      <c r="AT351" s="175"/>
      <c r="AU351" s="130" t="s">
        <v>339</v>
      </c>
      <c r="AV351" s="180"/>
      <c r="AW351" s="130" t="s">
        <v>339</v>
      </c>
      <c r="AX351" s="181"/>
      <c r="AY351" s="128" t="s">
        <v>590</v>
      </c>
      <c r="AZ351" s="175"/>
      <c r="BA351" s="130" t="s">
        <v>339</v>
      </c>
      <c r="BB351" s="180"/>
      <c r="BC351" s="130" t="s">
        <v>339</v>
      </c>
      <c r="BD351" s="181"/>
      <c r="BE351" s="131"/>
      <c r="BF351" s="1" t="s">
        <v>84</v>
      </c>
      <c r="BG351" s="4"/>
      <c r="BH351" s="4" t="s">
        <v>18</v>
      </c>
      <c r="BI351" s="114"/>
      <c r="BJ351" s="71"/>
      <c r="BK351" s="31"/>
      <c r="BL351" s="31"/>
      <c r="BM351" s="31" t="s">
        <v>922</v>
      </c>
      <c r="BN351" s="115" t="s">
        <v>411</v>
      </c>
      <c r="BO351" s="115" t="s">
        <v>411</v>
      </c>
      <c r="BP351" s="115" t="s">
        <v>411</v>
      </c>
    </row>
    <row r="352" spans="1:245" s="63" customFormat="1" ht="45">
      <c r="A352" s="204">
        <v>272</v>
      </c>
      <c r="B352" s="204">
        <f t="shared" si="210"/>
        <v>274</v>
      </c>
      <c r="C352" s="107" t="s">
        <v>229</v>
      </c>
      <c r="D352" s="108" t="s">
        <v>228</v>
      </c>
      <c r="E352" s="108" t="s">
        <v>66</v>
      </c>
      <c r="F352" s="2">
        <v>128480000</v>
      </c>
      <c r="G352" s="2">
        <v>0</v>
      </c>
      <c r="H352" s="2">
        <f t="shared" si="204"/>
        <v>128480000</v>
      </c>
      <c r="I352" s="3">
        <f t="shared" si="205"/>
        <v>128.5</v>
      </c>
      <c r="J352" s="3"/>
      <c r="K352" s="3"/>
      <c r="L352" s="3"/>
      <c r="M352" s="3"/>
      <c r="N352" s="3"/>
      <c r="O352" s="119">
        <f t="shared" si="212"/>
        <v>128480000</v>
      </c>
      <c r="P352" s="3"/>
      <c r="Q352" s="142">
        <f t="shared" si="191"/>
        <v>128480000</v>
      </c>
      <c r="R352" s="142">
        <f t="shared" si="207"/>
        <v>128.5</v>
      </c>
      <c r="S352" s="77">
        <f t="shared" si="207"/>
        <v>0</v>
      </c>
      <c r="T352" s="109"/>
      <c r="U352" s="109"/>
      <c r="V352" s="109"/>
      <c r="W352" s="3">
        <v>138983000</v>
      </c>
      <c r="X352" s="3"/>
      <c r="Y352" s="77">
        <f t="shared" si="208"/>
        <v>-138983000</v>
      </c>
      <c r="Z352" s="3">
        <f t="shared" si="209"/>
        <v>139</v>
      </c>
      <c r="AA352" s="77">
        <f t="shared" si="209"/>
        <v>0</v>
      </c>
      <c r="AB352" s="119">
        <f t="shared" si="203"/>
        <v>-139</v>
      </c>
      <c r="AC352" s="76"/>
      <c r="AD352" s="3">
        <f t="shared" si="211"/>
        <v>0</v>
      </c>
      <c r="AE352" s="109"/>
      <c r="AF352" s="109"/>
      <c r="AG352" s="107"/>
      <c r="AH352" s="107" t="s">
        <v>249</v>
      </c>
      <c r="AI352" s="107" t="s">
        <v>646</v>
      </c>
      <c r="AJ352" s="1" t="s">
        <v>250</v>
      </c>
      <c r="AK352" s="113" t="s">
        <v>990</v>
      </c>
      <c r="AL352" s="106">
        <v>272</v>
      </c>
      <c r="AM352" s="132" t="s">
        <v>590</v>
      </c>
      <c r="AN352" s="129"/>
      <c r="AO352" s="130" t="s">
        <v>339</v>
      </c>
      <c r="AP352" s="180">
        <v>272</v>
      </c>
      <c r="AQ352" s="130" t="s">
        <v>339</v>
      </c>
      <c r="AR352" s="181"/>
      <c r="AS352" s="128" t="s">
        <v>590</v>
      </c>
      <c r="AT352" s="175"/>
      <c r="AU352" s="130" t="s">
        <v>339</v>
      </c>
      <c r="AV352" s="180"/>
      <c r="AW352" s="130" t="s">
        <v>339</v>
      </c>
      <c r="AX352" s="181"/>
      <c r="AY352" s="128" t="s">
        <v>590</v>
      </c>
      <c r="AZ352" s="175"/>
      <c r="BA352" s="130" t="s">
        <v>339</v>
      </c>
      <c r="BB352" s="180"/>
      <c r="BC352" s="130" t="s">
        <v>339</v>
      </c>
      <c r="BD352" s="181"/>
      <c r="BE352" s="131"/>
      <c r="BF352" s="1" t="s">
        <v>84</v>
      </c>
      <c r="BG352" s="4"/>
      <c r="BH352" s="4" t="s">
        <v>18</v>
      </c>
      <c r="BI352" s="114"/>
      <c r="BJ352" s="71"/>
      <c r="BK352" s="31"/>
      <c r="BL352" s="31"/>
      <c r="BM352" s="31"/>
      <c r="BN352" s="115" t="s">
        <v>411</v>
      </c>
      <c r="BO352" s="115" t="s">
        <v>411</v>
      </c>
      <c r="BP352" s="115" t="s">
        <v>411</v>
      </c>
    </row>
    <row r="353" spans="1:245" s="63" customFormat="1" ht="45">
      <c r="A353" s="204">
        <v>273</v>
      </c>
      <c r="B353" s="204">
        <f t="shared" si="210"/>
        <v>275</v>
      </c>
      <c r="C353" s="107" t="s">
        <v>230</v>
      </c>
      <c r="D353" s="108" t="s">
        <v>231</v>
      </c>
      <c r="E353" s="108" t="s">
        <v>66</v>
      </c>
      <c r="F353" s="2">
        <v>336003000</v>
      </c>
      <c r="G353" s="2">
        <v>0</v>
      </c>
      <c r="H353" s="2">
        <f t="shared" si="204"/>
        <v>336003000</v>
      </c>
      <c r="I353" s="3">
        <f t="shared" si="205"/>
        <v>336</v>
      </c>
      <c r="J353" s="3"/>
      <c r="K353" s="3"/>
      <c r="L353" s="3"/>
      <c r="M353" s="3"/>
      <c r="N353" s="3"/>
      <c r="O353" s="119">
        <f t="shared" si="212"/>
        <v>336003000</v>
      </c>
      <c r="P353" s="3"/>
      <c r="Q353" s="142">
        <f t="shared" si="191"/>
        <v>336003000</v>
      </c>
      <c r="R353" s="142">
        <f t="shared" si="207"/>
        <v>336</v>
      </c>
      <c r="S353" s="77">
        <f t="shared" si="207"/>
        <v>0</v>
      </c>
      <c r="T353" s="109"/>
      <c r="U353" s="109"/>
      <c r="V353" s="109"/>
      <c r="W353" s="3">
        <v>344162000</v>
      </c>
      <c r="X353" s="3"/>
      <c r="Y353" s="77">
        <f t="shared" si="208"/>
        <v>-344162000</v>
      </c>
      <c r="Z353" s="3">
        <f t="shared" si="209"/>
        <v>344.2</v>
      </c>
      <c r="AA353" s="77">
        <f t="shared" si="209"/>
        <v>0</v>
      </c>
      <c r="AB353" s="119">
        <f t="shared" si="203"/>
        <v>-344.2</v>
      </c>
      <c r="AC353" s="76"/>
      <c r="AD353" s="3">
        <f t="shared" si="211"/>
        <v>0</v>
      </c>
      <c r="AE353" s="109"/>
      <c r="AF353" s="109"/>
      <c r="AG353" s="107"/>
      <c r="AH353" s="107" t="s">
        <v>249</v>
      </c>
      <c r="AI353" s="107" t="s">
        <v>646</v>
      </c>
      <c r="AJ353" s="1" t="s">
        <v>250</v>
      </c>
      <c r="AK353" s="113" t="s">
        <v>990</v>
      </c>
      <c r="AL353" s="106">
        <v>273</v>
      </c>
      <c r="AM353" s="132" t="s">
        <v>590</v>
      </c>
      <c r="AN353" s="129"/>
      <c r="AO353" s="130" t="s">
        <v>339</v>
      </c>
      <c r="AP353" s="180">
        <v>273</v>
      </c>
      <c r="AQ353" s="130" t="s">
        <v>339</v>
      </c>
      <c r="AR353" s="181"/>
      <c r="AS353" s="128" t="s">
        <v>590</v>
      </c>
      <c r="AT353" s="175"/>
      <c r="AU353" s="130" t="s">
        <v>339</v>
      </c>
      <c r="AV353" s="180"/>
      <c r="AW353" s="130" t="s">
        <v>339</v>
      </c>
      <c r="AX353" s="181"/>
      <c r="AY353" s="128" t="s">
        <v>590</v>
      </c>
      <c r="AZ353" s="175"/>
      <c r="BA353" s="130" t="s">
        <v>339</v>
      </c>
      <c r="BB353" s="180"/>
      <c r="BC353" s="130" t="s">
        <v>339</v>
      </c>
      <c r="BD353" s="181"/>
      <c r="BE353" s="131"/>
      <c r="BF353" s="1" t="s">
        <v>503</v>
      </c>
      <c r="BG353" s="4"/>
      <c r="BH353" s="4" t="s">
        <v>18</v>
      </c>
      <c r="BI353" s="114"/>
      <c r="BJ353" s="71"/>
      <c r="BK353" s="31"/>
      <c r="BL353" s="31"/>
      <c r="BM353" s="31"/>
      <c r="BN353" s="115" t="s">
        <v>411</v>
      </c>
      <c r="BO353" s="115" t="s">
        <v>411</v>
      </c>
      <c r="BP353" s="115" t="s">
        <v>411</v>
      </c>
    </row>
    <row r="354" spans="1:245" s="63" customFormat="1" ht="45">
      <c r="A354" s="204">
        <v>274</v>
      </c>
      <c r="B354" s="204">
        <f t="shared" si="210"/>
        <v>276</v>
      </c>
      <c r="C354" s="107" t="s">
        <v>232</v>
      </c>
      <c r="D354" s="108" t="s">
        <v>102</v>
      </c>
      <c r="E354" s="108" t="s">
        <v>66</v>
      </c>
      <c r="F354" s="2">
        <v>200041000</v>
      </c>
      <c r="G354" s="2">
        <v>0</v>
      </c>
      <c r="H354" s="2">
        <f t="shared" si="204"/>
        <v>200041000</v>
      </c>
      <c r="I354" s="3">
        <f t="shared" si="205"/>
        <v>200</v>
      </c>
      <c r="J354" s="3"/>
      <c r="K354" s="3"/>
      <c r="L354" s="3"/>
      <c r="M354" s="3"/>
      <c r="N354" s="3"/>
      <c r="O354" s="119">
        <f t="shared" si="212"/>
        <v>200041000</v>
      </c>
      <c r="P354" s="3"/>
      <c r="Q354" s="142">
        <f t="shared" si="191"/>
        <v>200041000</v>
      </c>
      <c r="R354" s="142">
        <f t="shared" si="207"/>
        <v>200</v>
      </c>
      <c r="S354" s="77">
        <f t="shared" si="207"/>
        <v>0</v>
      </c>
      <c r="T354" s="109"/>
      <c r="U354" s="109"/>
      <c r="V354" s="109"/>
      <c r="W354" s="3">
        <v>203940000</v>
      </c>
      <c r="X354" s="3"/>
      <c r="Y354" s="77">
        <f t="shared" si="208"/>
        <v>-203940000</v>
      </c>
      <c r="Z354" s="3">
        <f t="shared" si="209"/>
        <v>203.9</v>
      </c>
      <c r="AA354" s="77">
        <f t="shared" si="209"/>
        <v>0</v>
      </c>
      <c r="AB354" s="119">
        <f t="shared" si="203"/>
        <v>-203.9</v>
      </c>
      <c r="AC354" s="76"/>
      <c r="AD354" s="3">
        <f t="shared" si="211"/>
        <v>0</v>
      </c>
      <c r="AE354" s="109"/>
      <c r="AF354" s="109"/>
      <c r="AG354" s="107"/>
      <c r="AH354" s="107" t="s">
        <v>249</v>
      </c>
      <c r="AI354" s="107" t="s">
        <v>646</v>
      </c>
      <c r="AJ354" s="1" t="s">
        <v>250</v>
      </c>
      <c r="AK354" s="113" t="s">
        <v>990</v>
      </c>
      <c r="AL354" s="106">
        <v>274</v>
      </c>
      <c r="AM354" s="132" t="s">
        <v>590</v>
      </c>
      <c r="AN354" s="129"/>
      <c r="AO354" s="130" t="s">
        <v>339</v>
      </c>
      <c r="AP354" s="180">
        <v>274</v>
      </c>
      <c r="AQ354" s="130" t="s">
        <v>339</v>
      </c>
      <c r="AR354" s="181"/>
      <c r="AS354" s="128" t="s">
        <v>590</v>
      </c>
      <c r="AT354" s="175"/>
      <c r="AU354" s="130" t="s">
        <v>339</v>
      </c>
      <c r="AV354" s="180"/>
      <c r="AW354" s="130" t="s">
        <v>339</v>
      </c>
      <c r="AX354" s="181"/>
      <c r="AY354" s="128" t="s">
        <v>590</v>
      </c>
      <c r="AZ354" s="175"/>
      <c r="BA354" s="130" t="s">
        <v>339</v>
      </c>
      <c r="BB354" s="180"/>
      <c r="BC354" s="130" t="s">
        <v>339</v>
      </c>
      <c r="BD354" s="181"/>
      <c r="BE354" s="131"/>
      <c r="BF354" s="1" t="s">
        <v>503</v>
      </c>
      <c r="BG354" s="4"/>
      <c r="BH354" s="4" t="s">
        <v>18</v>
      </c>
      <c r="BI354" s="114"/>
      <c r="BJ354" s="71"/>
      <c r="BK354" s="31"/>
      <c r="BL354" s="31"/>
      <c r="BM354" s="31"/>
      <c r="BN354" s="115" t="s">
        <v>411</v>
      </c>
      <c r="BO354" s="115" t="s">
        <v>411</v>
      </c>
      <c r="BP354" s="115" t="s">
        <v>411</v>
      </c>
    </row>
    <row r="355" spans="1:245" s="63" customFormat="1" ht="45">
      <c r="A355" s="204">
        <v>275</v>
      </c>
      <c r="B355" s="204">
        <f t="shared" si="210"/>
        <v>277</v>
      </c>
      <c r="C355" s="107" t="s">
        <v>233</v>
      </c>
      <c r="D355" s="108" t="s">
        <v>234</v>
      </c>
      <c r="E355" s="108" t="s">
        <v>66</v>
      </c>
      <c r="F355" s="2">
        <v>2870600000</v>
      </c>
      <c r="G355" s="2">
        <v>0</v>
      </c>
      <c r="H355" s="2">
        <f t="shared" si="204"/>
        <v>2870600000</v>
      </c>
      <c r="I355" s="3">
        <f t="shared" si="205"/>
        <v>2870.6</v>
      </c>
      <c r="J355" s="3"/>
      <c r="K355" s="3"/>
      <c r="L355" s="3"/>
      <c r="M355" s="3"/>
      <c r="N355" s="3"/>
      <c r="O355" s="119">
        <f t="shared" si="212"/>
        <v>2870600000</v>
      </c>
      <c r="P355" s="3"/>
      <c r="Q355" s="142">
        <f t="shared" si="191"/>
        <v>2870600000</v>
      </c>
      <c r="R355" s="142">
        <f t="shared" si="207"/>
        <v>2870.6</v>
      </c>
      <c r="S355" s="77">
        <f t="shared" si="207"/>
        <v>0</v>
      </c>
      <c r="T355" s="109"/>
      <c r="U355" s="109"/>
      <c r="V355" s="109"/>
      <c r="W355" s="3">
        <v>2850434000</v>
      </c>
      <c r="X355" s="3"/>
      <c r="Y355" s="77">
        <f t="shared" si="208"/>
        <v>-2850434000</v>
      </c>
      <c r="Z355" s="3">
        <f t="shared" si="209"/>
        <v>2850.4</v>
      </c>
      <c r="AA355" s="77">
        <f t="shared" si="209"/>
        <v>0</v>
      </c>
      <c r="AB355" s="119">
        <f t="shared" si="203"/>
        <v>-2850.4</v>
      </c>
      <c r="AC355" s="76"/>
      <c r="AD355" s="3">
        <f t="shared" si="211"/>
        <v>0</v>
      </c>
      <c r="AE355" s="109"/>
      <c r="AF355" s="109"/>
      <c r="AG355" s="107"/>
      <c r="AH355" s="107" t="s">
        <v>249</v>
      </c>
      <c r="AI355" s="107" t="s">
        <v>1545</v>
      </c>
      <c r="AJ355" s="1" t="s">
        <v>250</v>
      </c>
      <c r="AK355" s="113" t="s">
        <v>990</v>
      </c>
      <c r="AL355" s="106">
        <v>275</v>
      </c>
      <c r="AM355" s="132" t="s">
        <v>590</v>
      </c>
      <c r="AN355" s="129"/>
      <c r="AO355" s="130" t="s">
        <v>339</v>
      </c>
      <c r="AP355" s="180">
        <v>275</v>
      </c>
      <c r="AQ355" s="130" t="s">
        <v>339</v>
      </c>
      <c r="AR355" s="181"/>
      <c r="AS355" s="128" t="s">
        <v>590</v>
      </c>
      <c r="AT355" s="175"/>
      <c r="AU355" s="130" t="s">
        <v>339</v>
      </c>
      <c r="AV355" s="180"/>
      <c r="AW355" s="130" t="s">
        <v>339</v>
      </c>
      <c r="AX355" s="181"/>
      <c r="AY355" s="128" t="s">
        <v>590</v>
      </c>
      <c r="AZ355" s="175"/>
      <c r="BA355" s="130" t="s">
        <v>339</v>
      </c>
      <c r="BB355" s="180"/>
      <c r="BC355" s="130" t="s">
        <v>339</v>
      </c>
      <c r="BD355" s="181"/>
      <c r="BE355" s="131"/>
      <c r="BF355" s="1" t="s">
        <v>839</v>
      </c>
      <c r="BG355" s="4"/>
      <c r="BH355" s="4" t="s">
        <v>18</v>
      </c>
      <c r="BI355" s="114"/>
      <c r="BJ355" s="71"/>
      <c r="BK355" s="31"/>
      <c r="BL355" s="31"/>
      <c r="BM355" s="31"/>
      <c r="BN355" s="115" t="s">
        <v>411</v>
      </c>
      <c r="BO355" s="115" t="s">
        <v>411</v>
      </c>
      <c r="BP355" s="115" t="s">
        <v>411</v>
      </c>
    </row>
    <row r="356" spans="1:245" s="63" customFormat="1" ht="45">
      <c r="A356" s="204">
        <v>276</v>
      </c>
      <c r="B356" s="204">
        <f t="shared" si="210"/>
        <v>278</v>
      </c>
      <c r="C356" s="107" t="s">
        <v>235</v>
      </c>
      <c r="D356" s="108" t="s">
        <v>236</v>
      </c>
      <c r="E356" s="108" t="s">
        <v>66</v>
      </c>
      <c r="F356" s="2">
        <v>121575000</v>
      </c>
      <c r="G356" s="2">
        <v>0</v>
      </c>
      <c r="H356" s="2">
        <f t="shared" si="204"/>
        <v>121575000</v>
      </c>
      <c r="I356" s="3">
        <f t="shared" si="205"/>
        <v>121.6</v>
      </c>
      <c r="J356" s="3"/>
      <c r="K356" s="3"/>
      <c r="L356" s="3"/>
      <c r="M356" s="3"/>
      <c r="N356" s="3"/>
      <c r="O356" s="119">
        <f t="shared" si="212"/>
        <v>121575000</v>
      </c>
      <c r="P356" s="3"/>
      <c r="Q356" s="142">
        <f t="shared" si="191"/>
        <v>121575000</v>
      </c>
      <c r="R356" s="142">
        <f t="shared" si="207"/>
        <v>121.6</v>
      </c>
      <c r="S356" s="77">
        <f t="shared" si="207"/>
        <v>0</v>
      </c>
      <c r="T356" s="109"/>
      <c r="U356" s="109"/>
      <c r="V356" s="109"/>
      <c r="W356" s="3">
        <v>113131000</v>
      </c>
      <c r="X356" s="3"/>
      <c r="Y356" s="77">
        <f t="shared" si="208"/>
        <v>-113131000</v>
      </c>
      <c r="Z356" s="3">
        <f t="shared" si="209"/>
        <v>113.1</v>
      </c>
      <c r="AA356" s="77">
        <f t="shared" si="209"/>
        <v>0</v>
      </c>
      <c r="AB356" s="119">
        <f t="shared" si="203"/>
        <v>-113.1</v>
      </c>
      <c r="AC356" s="76"/>
      <c r="AD356" s="3">
        <f t="shared" si="211"/>
        <v>0</v>
      </c>
      <c r="AE356" s="109"/>
      <c r="AF356" s="109"/>
      <c r="AG356" s="107"/>
      <c r="AH356" s="107" t="s">
        <v>249</v>
      </c>
      <c r="AI356" s="107" t="s">
        <v>645</v>
      </c>
      <c r="AJ356" s="1" t="s">
        <v>250</v>
      </c>
      <c r="AK356" s="113" t="s">
        <v>990</v>
      </c>
      <c r="AL356" s="106">
        <v>276</v>
      </c>
      <c r="AM356" s="132" t="s">
        <v>590</v>
      </c>
      <c r="AN356" s="129"/>
      <c r="AO356" s="130" t="s">
        <v>339</v>
      </c>
      <c r="AP356" s="180">
        <v>276</v>
      </c>
      <c r="AQ356" s="130" t="s">
        <v>339</v>
      </c>
      <c r="AR356" s="181"/>
      <c r="AS356" s="128" t="s">
        <v>590</v>
      </c>
      <c r="AT356" s="175"/>
      <c r="AU356" s="130" t="s">
        <v>339</v>
      </c>
      <c r="AV356" s="180"/>
      <c r="AW356" s="130" t="s">
        <v>339</v>
      </c>
      <c r="AX356" s="181"/>
      <c r="AY356" s="128" t="s">
        <v>590</v>
      </c>
      <c r="AZ356" s="175"/>
      <c r="BA356" s="130" t="s">
        <v>339</v>
      </c>
      <c r="BB356" s="180"/>
      <c r="BC356" s="130" t="s">
        <v>339</v>
      </c>
      <c r="BD356" s="181"/>
      <c r="BE356" s="131"/>
      <c r="BF356" s="1" t="s">
        <v>503</v>
      </c>
      <c r="BG356" s="4"/>
      <c r="BH356" s="4"/>
      <c r="BI356" s="114"/>
      <c r="BJ356" s="71"/>
      <c r="BK356" s="31"/>
      <c r="BL356" s="31"/>
      <c r="BM356" s="31"/>
      <c r="BN356" s="115" t="s">
        <v>411</v>
      </c>
      <c r="BO356" s="115" t="s">
        <v>411</v>
      </c>
      <c r="BP356" s="115" t="s">
        <v>411</v>
      </c>
    </row>
    <row r="357" spans="1:245" s="63" customFormat="1" ht="45" hidden="1">
      <c r="A357" s="204">
        <v>277</v>
      </c>
      <c r="B357" s="204">
        <f t="shared" si="210"/>
        <v>279</v>
      </c>
      <c r="C357" s="107" t="s">
        <v>237</v>
      </c>
      <c r="D357" s="108" t="s">
        <v>74</v>
      </c>
      <c r="E357" s="108" t="s">
        <v>66</v>
      </c>
      <c r="F357" s="2">
        <v>12098000</v>
      </c>
      <c r="G357" s="2">
        <v>0</v>
      </c>
      <c r="H357" s="2">
        <f t="shared" si="204"/>
        <v>12098000</v>
      </c>
      <c r="I357" s="3">
        <f t="shared" si="205"/>
        <v>12.1</v>
      </c>
      <c r="J357" s="3"/>
      <c r="K357" s="3"/>
      <c r="L357" s="3"/>
      <c r="M357" s="3"/>
      <c r="N357" s="3"/>
      <c r="O357" s="119">
        <f t="shared" si="212"/>
        <v>12098000</v>
      </c>
      <c r="P357" s="3"/>
      <c r="Q357" s="142">
        <f t="shared" si="191"/>
        <v>12098000</v>
      </c>
      <c r="R357" s="142">
        <f t="shared" si="207"/>
        <v>12.1</v>
      </c>
      <c r="S357" s="77">
        <f t="shared" si="207"/>
        <v>0</v>
      </c>
      <c r="T357" s="109"/>
      <c r="U357" s="109"/>
      <c r="V357" s="109"/>
      <c r="W357" s="3">
        <v>12098000</v>
      </c>
      <c r="X357" s="3"/>
      <c r="Y357" s="77">
        <f t="shared" si="208"/>
        <v>-12098000</v>
      </c>
      <c r="Z357" s="3">
        <f t="shared" si="209"/>
        <v>12.1</v>
      </c>
      <c r="AA357" s="77">
        <f t="shared" si="209"/>
        <v>0</v>
      </c>
      <c r="AB357" s="119">
        <f t="shared" si="203"/>
        <v>-12.1</v>
      </c>
      <c r="AC357" s="76"/>
      <c r="AD357" s="3">
        <f t="shared" si="211"/>
        <v>0</v>
      </c>
      <c r="AE357" s="109"/>
      <c r="AF357" s="109"/>
      <c r="AG357" s="107"/>
      <c r="AH357" s="107" t="s">
        <v>249</v>
      </c>
      <c r="AI357" s="107" t="s">
        <v>645</v>
      </c>
      <c r="AJ357" s="1" t="s">
        <v>250</v>
      </c>
      <c r="AK357" s="113" t="s">
        <v>1203</v>
      </c>
      <c r="AL357" s="106">
        <v>277</v>
      </c>
      <c r="AM357" s="132" t="s">
        <v>590</v>
      </c>
      <c r="AN357" s="129"/>
      <c r="AO357" s="130" t="s">
        <v>339</v>
      </c>
      <c r="AP357" s="180">
        <v>277</v>
      </c>
      <c r="AQ357" s="130" t="s">
        <v>339</v>
      </c>
      <c r="AR357" s="181"/>
      <c r="AS357" s="128" t="s">
        <v>590</v>
      </c>
      <c r="AT357" s="175"/>
      <c r="AU357" s="130" t="s">
        <v>339</v>
      </c>
      <c r="AV357" s="180"/>
      <c r="AW357" s="130" t="s">
        <v>339</v>
      </c>
      <c r="AX357" s="181"/>
      <c r="AY357" s="128" t="s">
        <v>590</v>
      </c>
      <c r="AZ357" s="175"/>
      <c r="BA357" s="130" t="s">
        <v>339</v>
      </c>
      <c r="BB357" s="180"/>
      <c r="BC357" s="130" t="s">
        <v>339</v>
      </c>
      <c r="BD357" s="181"/>
      <c r="BE357" s="131"/>
      <c r="BF357" s="1" t="s">
        <v>503</v>
      </c>
      <c r="BG357" s="4" t="s">
        <v>18</v>
      </c>
      <c r="BH357" s="4"/>
      <c r="BI357" s="114"/>
      <c r="BJ357" s="71"/>
      <c r="BK357" s="31"/>
      <c r="BL357" s="31"/>
      <c r="BM357" s="31"/>
      <c r="BN357" s="115" t="s">
        <v>411</v>
      </c>
      <c r="BO357" s="115" t="s">
        <v>411</v>
      </c>
      <c r="BP357" s="115" t="s">
        <v>411</v>
      </c>
    </row>
    <row r="358" spans="1:245" s="63" customFormat="1" ht="45">
      <c r="A358" s="204">
        <v>278</v>
      </c>
      <c r="B358" s="204">
        <f t="shared" si="210"/>
        <v>280</v>
      </c>
      <c r="C358" s="107" t="s">
        <v>238</v>
      </c>
      <c r="D358" s="108" t="s">
        <v>75</v>
      </c>
      <c r="E358" s="108" t="s">
        <v>66</v>
      </c>
      <c r="F358" s="2">
        <v>1211955000</v>
      </c>
      <c r="G358" s="2">
        <v>0</v>
      </c>
      <c r="H358" s="2">
        <f t="shared" si="204"/>
        <v>1211955000</v>
      </c>
      <c r="I358" s="3">
        <f t="shared" si="205"/>
        <v>1212</v>
      </c>
      <c r="J358" s="3"/>
      <c r="K358" s="3"/>
      <c r="L358" s="3"/>
      <c r="M358" s="3"/>
      <c r="N358" s="3"/>
      <c r="O358" s="119">
        <f t="shared" si="212"/>
        <v>1211955000</v>
      </c>
      <c r="P358" s="3"/>
      <c r="Q358" s="142">
        <f t="shared" si="191"/>
        <v>1211955000</v>
      </c>
      <c r="R358" s="142">
        <f t="shared" si="207"/>
        <v>1212</v>
      </c>
      <c r="S358" s="77">
        <f t="shared" si="207"/>
        <v>0</v>
      </c>
      <c r="T358" s="109"/>
      <c r="U358" s="109"/>
      <c r="V358" s="109"/>
      <c r="W358" s="3">
        <v>979024000</v>
      </c>
      <c r="X358" s="3"/>
      <c r="Y358" s="77">
        <f t="shared" si="208"/>
        <v>-979024000</v>
      </c>
      <c r="Z358" s="3">
        <f t="shared" si="209"/>
        <v>979</v>
      </c>
      <c r="AA358" s="77">
        <f t="shared" si="209"/>
        <v>0</v>
      </c>
      <c r="AB358" s="119">
        <f t="shared" si="203"/>
        <v>-979</v>
      </c>
      <c r="AC358" s="76"/>
      <c r="AD358" s="3">
        <f t="shared" si="211"/>
        <v>0</v>
      </c>
      <c r="AE358" s="109"/>
      <c r="AF358" s="109"/>
      <c r="AG358" s="107"/>
      <c r="AH358" s="107" t="s">
        <v>249</v>
      </c>
      <c r="AI358" s="107" t="s">
        <v>1504</v>
      </c>
      <c r="AJ358" s="1" t="s">
        <v>250</v>
      </c>
      <c r="AK358" s="113" t="s">
        <v>1203</v>
      </c>
      <c r="AL358" s="106">
        <v>278</v>
      </c>
      <c r="AM358" s="132" t="s">
        <v>590</v>
      </c>
      <c r="AN358" s="129"/>
      <c r="AO358" s="130" t="s">
        <v>339</v>
      </c>
      <c r="AP358" s="180">
        <v>278</v>
      </c>
      <c r="AQ358" s="130" t="s">
        <v>339</v>
      </c>
      <c r="AR358" s="181"/>
      <c r="AS358" s="128" t="s">
        <v>590</v>
      </c>
      <c r="AT358" s="175"/>
      <c r="AU358" s="130" t="s">
        <v>339</v>
      </c>
      <c r="AV358" s="180"/>
      <c r="AW358" s="130" t="s">
        <v>339</v>
      </c>
      <c r="AX358" s="181"/>
      <c r="AY358" s="128" t="s">
        <v>590</v>
      </c>
      <c r="AZ358" s="175"/>
      <c r="BA358" s="130" t="s">
        <v>339</v>
      </c>
      <c r="BB358" s="180"/>
      <c r="BC358" s="130" t="s">
        <v>339</v>
      </c>
      <c r="BD358" s="181"/>
      <c r="BE358" s="131"/>
      <c r="BF358" s="1" t="s">
        <v>84</v>
      </c>
      <c r="BG358" s="4"/>
      <c r="BH358" s="4"/>
      <c r="BI358" s="114"/>
      <c r="BJ358" s="71"/>
      <c r="BK358" s="31"/>
      <c r="BL358" s="31"/>
      <c r="BM358" s="31"/>
      <c r="BN358" s="115" t="s">
        <v>411</v>
      </c>
      <c r="BO358" s="115" t="s">
        <v>411</v>
      </c>
      <c r="BP358" s="115" t="s">
        <v>411</v>
      </c>
    </row>
    <row r="359" spans="1:245" s="63" customFormat="1" ht="45" hidden="1">
      <c r="A359" s="204">
        <v>279</v>
      </c>
      <c r="B359" s="204">
        <f t="shared" si="210"/>
        <v>281</v>
      </c>
      <c r="C359" s="107" t="s">
        <v>239</v>
      </c>
      <c r="D359" s="108" t="s">
        <v>240</v>
      </c>
      <c r="E359" s="108" t="s">
        <v>66</v>
      </c>
      <c r="F359" s="2">
        <v>85066000</v>
      </c>
      <c r="G359" s="2">
        <v>0</v>
      </c>
      <c r="H359" s="2">
        <f t="shared" si="204"/>
        <v>85066000</v>
      </c>
      <c r="I359" s="3">
        <f t="shared" si="205"/>
        <v>85.1</v>
      </c>
      <c r="J359" s="3"/>
      <c r="K359" s="3"/>
      <c r="L359" s="3"/>
      <c r="M359" s="3"/>
      <c r="N359" s="3"/>
      <c r="O359" s="119">
        <f t="shared" si="212"/>
        <v>85066000</v>
      </c>
      <c r="P359" s="3"/>
      <c r="Q359" s="142">
        <f t="shared" si="191"/>
        <v>85066000</v>
      </c>
      <c r="R359" s="142">
        <f t="shared" si="207"/>
        <v>85.1</v>
      </c>
      <c r="S359" s="77">
        <f t="shared" si="207"/>
        <v>0</v>
      </c>
      <c r="T359" s="109"/>
      <c r="U359" s="109"/>
      <c r="V359" s="109"/>
      <c r="W359" s="3">
        <v>79871000</v>
      </c>
      <c r="X359" s="3"/>
      <c r="Y359" s="77">
        <f t="shared" si="208"/>
        <v>-79871000</v>
      </c>
      <c r="Z359" s="3">
        <f t="shared" si="209"/>
        <v>79.900000000000006</v>
      </c>
      <c r="AA359" s="77">
        <f t="shared" si="209"/>
        <v>0</v>
      </c>
      <c r="AB359" s="119">
        <f t="shared" si="203"/>
        <v>-79.900000000000006</v>
      </c>
      <c r="AC359" s="76"/>
      <c r="AD359" s="3">
        <f t="shared" si="211"/>
        <v>0</v>
      </c>
      <c r="AE359" s="109"/>
      <c r="AF359" s="109"/>
      <c r="AG359" s="107"/>
      <c r="AH359" s="107" t="s">
        <v>249</v>
      </c>
      <c r="AI359" s="107" t="s">
        <v>645</v>
      </c>
      <c r="AJ359" s="1" t="s">
        <v>250</v>
      </c>
      <c r="AK359" s="113" t="s">
        <v>1203</v>
      </c>
      <c r="AL359" s="106">
        <v>279</v>
      </c>
      <c r="AM359" s="132" t="s">
        <v>590</v>
      </c>
      <c r="AN359" s="129"/>
      <c r="AO359" s="130" t="s">
        <v>339</v>
      </c>
      <c r="AP359" s="180">
        <v>279</v>
      </c>
      <c r="AQ359" s="130" t="s">
        <v>339</v>
      </c>
      <c r="AR359" s="181"/>
      <c r="AS359" s="128" t="s">
        <v>590</v>
      </c>
      <c r="AT359" s="175"/>
      <c r="AU359" s="130" t="s">
        <v>339</v>
      </c>
      <c r="AV359" s="180"/>
      <c r="AW359" s="130" t="s">
        <v>339</v>
      </c>
      <c r="AX359" s="181"/>
      <c r="AY359" s="128" t="s">
        <v>590</v>
      </c>
      <c r="AZ359" s="175"/>
      <c r="BA359" s="130" t="s">
        <v>339</v>
      </c>
      <c r="BB359" s="180"/>
      <c r="BC359" s="130" t="s">
        <v>339</v>
      </c>
      <c r="BD359" s="181"/>
      <c r="BE359" s="131"/>
      <c r="BF359" s="1" t="s">
        <v>1326</v>
      </c>
      <c r="BG359" s="4"/>
      <c r="BH359" s="4"/>
      <c r="BI359" s="114"/>
      <c r="BJ359" s="71"/>
      <c r="BK359" s="31"/>
      <c r="BL359" s="31"/>
      <c r="BM359" s="31"/>
      <c r="BN359" s="115" t="s">
        <v>411</v>
      </c>
      <c r="BO359" s="115" t="s">
        <v>411</v>
      </c>
      <c r="BP359" s="115" t="s">
        <v>411</v>
      </c>
    </row>
    <row r="360" spans="1:245" s="63" customFormat="1" ht="27">
      <c r="A360" s="204">
        <v>265</v>
      </c>
      <c r="B360" s="204">
        <f t="shared" si="210"/>
        <v>282</v>
      </c>
      <c r="C360" s="107" t="s">
        <v>788</v>
      </c>
      <c r="D360" s="108" t="s">
        <v>682</v>
      </c>
      <c r="E360" s="108" t="s">
        <v>302</v>
      </c>
      <c r="F360" s="2">
        <v>0</v>
      </c>
      <c r="G360" s="2">
        <v>1524708000</v>
      </c>
      <c r="H360" s="2">
        <f>F360+G360</f>
        <v>1524708000</v>
      </c>
      <c r="I360" s="3">
        <f>ROUND(H360/1000000,1)</f>
        <v>1524.7</v>
      </c>
      <c r="J360" s="3"/>
      <c r="K360" s="3"/>
      <c r="L360" s="3"/>
      <c r="M360" s="3"/>
      <c r="N360" s="3"/>
      <c r="O360" s="119">
        <f>H360+SUM(J360:N360)</f>
        <v>1524708000</v>
      </c>
      <c r="P360" s="3"/>
      <c r="Q360" s="142">
        <f>O360-P360</f>
        <v>1524708000</v>
      </c>
      <c r="R360" s="142">
        <f>ROUND(O360/1000000,1)</f>
        <v>1524.7</v>
      </c>
      <c r="S360" s="77">
        <f>ROUND(P360/1000000,1)</f>
        <v>0</v>
      </c>
      <c r="T360" s="109"/>
      <c r="U360" s="109"/>
      <c r="V360" s="109"/>
      <c r="W360" s="3">
        <v>0</v>
      </c>
      <c r="X360" s="3"/>
      <c r="Y360" s="77">
        <f>X360-W360</f>
        <v>0</v>
      </c>
      <c r="Z360" s="3">
        <f>ROUND(W360/1000000,1)</f>
        <v>0</v>
      </c>
      <c r="AA360" s="77">
        <f>ROUND(X360/1000000,1)</f>
        <v>0</v>
      </c>
      <c r="AB360" s="119">
        <f>AA360-Z360</f>
        <v>0</v>
      </c>
      <c r="AC360" s="76"/>
      <c r="AD360" s="3">
        <f>ROUND(AC360/1000000,1)</f>
        <v>0</v>
      </c>
      <c r="AE360" s="109"/>
      <c r="AF360" s="109"/>
      <c r="AG360" s="107"/>
      <c r="AH360" s="107" t="s">
        <v>474</v>
      </c>
      <c r="AI360" s="107" t="s">
        <v>646</v>
      </c>
      <c r="AJ360" s="1" t="s">
        <v>36</v>
      </c>
      <c r="AK360" s="113" t="s">
        <v>1197</v>
      </c>
      <c r="AL360" s="106">
        <v>265</v>
      </c>
      <c r="AM360" s="132" t="s">
        <v>590</v>
      </c>
      <c r="AN360" s="129"/>
      <c r="AO360" s="130" t="s">
        <v>339</v>
      </c>
      <c r="AP360" s="180">
        <v>265</v>
      </c>
      <c r="AQ360" s="130" t="s">
        <v>339</v>
      </c>
      <c r="AR360" s="181"/>
      <c r="AS360" s="128" t="s">
        <v>590</v>
      </c>
      <c r="AT360" s="175"/>
      <c r="AU360" s="130" t="s">
        <v>339</v>
      </c>
      <c r="AV360" s="180"/>
      <c r="AW360" s="130" t="s">
        <v>339</v>
      </c>
      <c r="AX360" s="181"/>
      <c r="AY360" s="128" t="s">
        <v>590</v>
      </c>
      <c r="AZ360" s="175"/>
      <c r="BA360" s="130" t="s">
        <v>339</v>
      </c>
      <c r="BB360" s="180"/>
      <c r="BC360" s="130" t="s">
        <v>339</v>
      </c>
      <c r="BD360" s="181"/>
      <c r="BE360" s="131"/>
      <c r="BF360" s="1" t="s">
        <v>1326</v>
      </c>
      <c r="BG360" s="4"/>
      <c r="BH360" s="4" t="s">
        <v>18</v>
      </c>
      <c r="BI360" s="114"/>
      <c r="BJ360" s="71"/>
      <c r="BK360" s="31"/>
      <c r="BL360" s="31"/>
      <c r="BM360" s="31"/>
      <c r="BN360" s="115" t="s">
        <v>569</v>
      </c>
      <c r="BO360" s="115" t="s">
        <v>411</v>
      </c>
      <c r="BP360" s="115" t="s">
        <v>411</v>
      </c>
    </row>
    <row r="361" spans="1:245" s="63" customFormat="1" ht="45" hidden="1">
      <c r="A361" s="204">
        <v>280</v>
      </c>
      <c r="B361" s="204">
        <f t="shared" si="210"/>
        <v>283</v>
      </c>
      <c r="C361" s="107" t="s">
        <v>1289</v>
      </c>
      <c r="D361" s="108" t="s">
        <v>75</v>
      </c>
      <c r="E361" s="108" t="s">
        <v>66</v>
      </c>
      <c r="F361" s="2">
        <v>0</v>
      </c>
      <c r="G361" s="2">
        <v>0</v>
      </c>
      <c r="H361" s="2">
        <f t="shared" si="204"/>
        <v>0</v>
      </c>
      <c r="I361" s="3">
        <f t="shared" si="205"/>
        <v>0</v>
      </c>
      <c r="J361" s="3"/>
      <c r="K361" s="3"/>
      <c r="L361" s="3"/>
      <c r="M361" s="3"/>
      <c r="N361" s="3"/>
      <c r="O361" s="119">
        <f t="shared" si="212"/>
        <v>0</v>
      </c>
      <c r="P361" s="3"/>
      <c r="Q361" s="142">
        <f t="shared" si="191"/>
        <v>0</v>
      </c>
      <c r="R361" s="142">
        <f t="shared" si="207"/>
        <v>0</v>
      </c>
      <c r="S361" s="77">
        <f t="shared" si="207"/>
        <v>0</v>
      </c>
      <c r="T361" s="109"/>
      <c r="U361" s="109"/>
      <c r="V361" s="109"/>
      <c r="W361" s="3">
        <v>78826000</v>
      </c>
      <c r="X361" s="3"/>
      <c r="Y361" s="77">
        <f t="shared" si="208"/>
        <v>-78826000</v>
      </c>
      <c r="Z361" s="3">
        <f t="shared" si="209"/>
        <v>78.8</v>
      </c>
      <c r="AA361" s="77">
        <f t="shared" si="209"/>
        <v>0</v>
      </c>
      <c r="AB361" s="119">
        <f t="shared" ref="AB361:AB424" si="213">AA361-Z361</f>
        <v>-78.8</v>
      </c>
      <c r="AC361" s="76"/>
      <c r="AD361" s="3">
        <f t="shared" si="211"/>
        <v>0</v>
      </c>
      <c r="AE361" s="109"/>
      <c r="AF361" s="109"/>
      <c r="AG361" s="107"/>
      <c r="AH361" s="107" t="s">
        <v>249</v>
      </c>
      <c r="AI361" s="107" t="s">
        <v>646</v>
      </c>
      <c r="AJ361" s="1" t="s">
        <v>250</v>
      </c>
      <c r="AK361" s="113" t="s">
        <v>991</v>
      </c>
      <c r="AL361" s="106">
        <v>280</v>
      </c>
      <c r="AM361" s="132" t="s">
        <v>590</v>
      </c>
      <c r="AN361" s="129"/>
      <c r="AO361" s="130" t="s">
        <v>339</v>
      </c>
      <c r="AP361" s="180">
        <v>280</v>
      </c>
      <c r="AQ361" s="130" t="s">
        <v>339</v>
      </c>
      <c r="AR361" s="181"/>
      <c r="AS361" s="128" t="s">
        <v>590</v>
      </c>
      <c r="AT361" s="175"/>
      <c r="AU361" s="130" t="s">
        <v>339</v>
      </c>
      <c r="AV361" s="180"/>
      <c r="AW361" s="130" t="s">
        <v>339</v>
      </c>
      <c r="AX361" s="181"/>
      <c r="AY361" s="128" t="s">
        <v>590</v>
      </c>
      <c r="AZ361" s="175"/>
      <c r="BA361" s="130" t="s">
        <v>339</v>
      </c>
      <c r="BB361" s="180"/>
      <c r="BC361" s="130" t="s">
        <v>339</v>
      </c>
      <c r="BD361" s="181"/>
      <c r="BE361" s="131"/>
      <c r="BF361" s="1" t="s">
        <v>84</v>
      </c>
      <c r="BG361" s="4"/>
      <c r="BH361" s="4" t="s">
        <v>18</v>
      </c>
      <c r="BI361" s="114"/>
      <c r="BJ361" s="71"/>
      <c r="BK361" s="31"/>
      <c r="BL361" s="31"/>
      <c r="BM361" s="31"/>
      <c r="BN361" s="115" t="s">
        <v>411</v>
      </c>
      <c r="BO361" s="115" t="s">
        <v>411</v>
      </c>
      <c r="BP361" s="115" t="s">
        <v>411</v>
      </c>
    </row>
    <row r="362" spans="1:245" s="63" customFormat="1" ht="33.75">
      <c r="A362" s="204">
        <v>282</v>
      </c>
      <c r="B362" s="204">
        <f t="shared" si="210"/>
        <v>284</v>
      </c>
      <c r="C362" s="107" t="s">
        <v>247</v>
      </c>
      <c r="D362" s="108" t="s">
        <v>103</v>
      </c>
      <c r="E362" s="108" t="s">
        <v>66</v>
      </c>
      <c r="F362" s="2">
        <v>32069528000</v>
      </c>
      <c r="G362" s="2">
        <v>0</v>
      </c>
      <c r="H362" s="2">
        <f t="shared" si="204"/>
        <v>32069528000</v>
      </c>
      <c r="I362" s="3">
        <f t="shared" si="205"/>
        <v>32069.5</v>
      </c>
      <c r="J362" s="3"/>
      <c r="K362" s="3"/>
      <c r="L362" s="3"/>
      <c r="M362" s="3"/>
      <c r="N362" s="3"/>
      <c r="O362" s="119">
        <f t="shared" si="212"/>
        <v>32069528000</v>
      </c>
      <c r="P362" s="3"/>
      <c r="Q362" s="142">
        <f t="shared" si="191"/>
        <v>32069528000</v>
      </c>
      <c r="R362" s="142">
        <f t="shared" si="207"/>
        <v>32069.5</v>
      </c>
      <c r="S362" s="77">
        <f t="shared" si="207"/>
        <v>0</v>
      </c>
      <c r="T362" s="109"/>
      <c r="U362" s="109"/>
      <c r="V362" s="109"/>
      <c r="W362" s="3">
        <v>31843418000</v>
      </c>
      <c r="X362" s="3"/>
      <c r="Y362" s="77">
        <f t="shared" si="208"/>
        <v>-31843418000</v>
      </c>
      <c r="Z362" s="3">
        <f t="shared" si="209"/>
        <v>31843.4</v>
      </c>
      <c r="AA362" s="77">
        <f t="shared" si="209"/>
        <v>0</v>
      </c>
      <c r="AB362" s="119">
        <f t="shared" si="213"/>
        <v>-31843.4</v>
      </c>
      <c r="AC362" s="76"/>
      <c r="AD362" s="3">
        <f t="shared" si="211"/>
        <v>0</v>
      </c>
      <c r="AE362" s="109"/>
      <c r="AF362" s="109"/>
      <c r="AG362" s="107"/>
      <c r="AH362" s="107" t="s">
        <v>203</v>
      </c>
      <c r="AI362" s="107" t="s">
        <v>641</v>
      </c>
      <c r="AJ362" s="1" t="s">
        <v>36</v>
      </c>
      <c r="AK362" s="113" t="s">
        <v>993</v>
      </c>
      <c r="AL362" s="106">
        <v>282</v>
      </c>
      <c r="AM362" s="132" t="s">
        <v>590</v>
      </c>
      <c r="AN362" s="129"/>
      <c r="AO362" s="130" t="s">
        <v>339</v>
      </c>
      <c r="AP362" s="180">
        <v>282</v>
      </c>
      <c r="AQ362" s="130" t="s">
        <v>339</v>
      </c>
      <c r="AR362" s="181"/>
      <c r="AS362" s="128" t="s">
        <v>590</v>
      </c>
      <c r="AT362" s="175"/>
      <c r="AU362" s="130" t="s">
        <v>339</v>
      </c>
      <c r="AV362" s="180"/>
      <c r="AW362" s="130" t="s">
        <v>339</v>
      </c>
      <c r="AX362" s="181"/>
      <c r="AY362" s="128" t="s">
        <v>590</v>
      </c>
      <c r="AZ362" s="175"/>
      <c r="BA362" s="130" t="s">
        <v>339</v>
      </c>
      <c r="BB362" s="180"/>
      <c r="BC362" s="130" t="s">
        <v>339</v>
      </c>
      <c r="BD362" s="181"/>
      <c r="BE362" s="131"/>
      <c r="BF362" s="1" t="s">
        <v>84</v>
      </c>
      <c r="BG362" s="4"/>
      <c r="BH362" s="4"/>
      <c r="BI362" s="114"/>
      <c r="BJ362" s="71"/>
      <c r="BK362" s="31"/>
      <c r="BL362" s="31"/>
      <c r="BM362" s="31"/>
      <c r="BN362" s="115" t="s">
        <v>411</v>
      </c>
      <c r="BO362" s="115" t="s">
        <v>411</v>
      </c>
      <c r="BP362" s="115" t="s">
        <v>411</v>
      </c>
    </row>
    <row r="363" spans="1:245" s="63" customFormat="1" ht="33.75">
      <c r="A363" s="204">
        <v>283</v>
      </c>
      <c r="B363" s="204">
        <f t="shared" si="210"/>
        <v>285</v>
      </c>
      <c r="C363" s="107" t="s">
        <v>462</v>
      </c>
      <c r="D363" s="108" t="s">
        <v>103</v>
      </c>
      <c r="E363" s="108" t="s">
        <v>66</v>
      </c>
      <c r="F363" s="2">
        <v>0</v>
      </c>
      <c r="G363" s="2">
        <v>991640000</v>
      </c>
      <c r="H363" s="2">
        <f t="shared" si="204"/>
        <v>991640000</v>
      </c>
      <c r="I363" s="3">
        <f t="shared" si="205"/>
        <v>991.6</v>
      </c>
      <c r="J363" s="3"/>
      <c r="K363" s="3"/>
      <c r="L363" s="3"/>
      <c r="M363" s="3"/>
      <c r="N363" s="3"/>
      <c r="O363" s="119">
        <f t="shared" si="212"/>
        <v>991640000</v>
      </c>
      <c r="P363" s="3"/>
      <c r="Q363" s="142">
        <f t="shared" si="191"/>
        <v>991640000</v>
      </c>
      <c r="R363" s="142">
        <f t="shared" si="207"/>
        <v>991.6</v>
      </c>
      <c r="S363" s="77">
        <f t="shared" si="207"/>
        <v>0</v>
      </c>
      <c r="T363" s="109"/>
      <c r="U363" s="109"/>
      <c r="V363" s="109"/>
      <c r="W363" s="29">
        <v>616611000</v>
      </c>
      <c r="X363" s="3"/>
      <c r="Y363" s="77">
        <f t="shared" si="208"/>
        <v>-616611000</v>
      </c>
      <c r="Z363" s="3">
        <f t="shared" si="209"/>
        <v>616.6</v>
      </c>
      <c r="AA363" s="77">
        <f t="shared" si="209"/>
        <v>0</v>
      </c>
      <c r="AB363" s="119">
        <f t="shared" si="213"/>
        <v>-616.6</v>
      </c>
      <c r="AC363" s="76"/>
      <c r="AD363" s="3">
        <f t="shared" si="211"/>
        <v>0</v>
      </c>
      <c r="AE363" s="109"/>
      <c r="AF363" s="109"/>
      <c r="AG363" s="107"/>
      <c r="AH363" s="107" t="s">
        <v>203</v>
      </c>
      <c r="AI363" s="107" t="s">
        <v>641</v>
      </c>
      <c r="AJ363" s="1" t="s">
        <v>36</v>
      </c>
      <c r="AK363" s="113" t="s">
        <v>994</v>
      </c>
      <c r="AL363" s="106">
        <v>283</v>
      </c>
      <c r="AM363" s="132" t="s">
        <v>590</v>
      </c>
      <c r="AN363" s="129"/>
      <c r="AO363" s="130" t="s">
        <v>339</v>
      </c>
      <c r="AP363" s="180">
        <v>283</v>
      </c>
      <c r="AQ363" s="130" t="s">
        <v>339</v>
      </c>
      <c r="AR363" s="181"/>
      <c r="AS363" s="128" t="s">
        <v>590</v>
      </c>
      <c r="AT363" s="175"/>
      <c r="AU363" s="130" t="s">
        <v>339</v>
      </c>
      <c r="AV363" s="180"/>
      <c r="AW363" s="130" t="s">
        <v>339</v>
      </c>
      <c r="AX363" s="181"/>
      <c r="AY363" s="128" t="s">
        <v>590</v>
      </c>
      <c r="AZ363" s="175"/>
      <c r="BA363" s="130" t="s">
        <v>339</v>
      </c>
      <c r="BB363" s="180"/>
      <c r="BC363" s="130" t="s">
        <v>339</v>
      </c>
      <c r="BD363" s="181"/>
      <c r="BE363" s="131"/>
      <c r="BF363" s="1" t="s">
        <v>84</v>
      </c>
      <c r="BG363" s="4"/>
      <c r="BH363" s="4" t="s">
        <v>18</v>
      </c>
      <c r="BI363" s="114"/>
      <c r="BJ363" s="71"/>
      <c r="BK363" s="31"/>
      <c r="BL363" s="31"/>
      <c r="BM363" s="31" t="s">
        <v>854</v>
      </c>
      <c r="BN363" s="115" t="s">
        <v>411</v>
      </c>
      <c r="BO363" s="115" t="s">
        <v>411</v>
      </c>
      <c r="BP363" s="115" t="s">
        <v>411</v>
      </c>
    </row>
    <row r="364" spans="1:245" ht="27" hidden="1">
      <c r="A364" s="204">
        <v>284</v>
      </c>
      <c r="B364" s="204" t="s">
        <v>1452</v>
      </c>
      <c r="C364" s="107" t="s">
        <v>248</v>
      </c>
      <c r="D364" s="108" t="s">
        <v>365</v>
      </c>
      <c r="E364" s="108" t="s">
        <v>66</v>
      </c>
      <c r="F364" s="2">
        <v>0</v>
      </c>
      <c r="G364" s="2">
        <v>0</v>
      </c>
      <c r="H364" s="2">
        <f t="shared" si="204"/>
        <v>0</v>
      </c>
      <c r="I364" s="3">
        <f t="shared" si="205"/>
        <v>0</v>
      </c>
      <c r="J364" s="3"/>
      <c r="K364" s="3"/>
      <c r="L364" s="3"/>
      <c r="M364" s="3"/>
      <c r="N364" s="3"/>
      <c r="O364" s="119">
        <f t="shared" si="212"/>
        <v>0</v>
      </c>
      <c r="P364" s="3"/>
      <c r="Q364" s="142">
        <f t="shared" ref="Q364:Q391" si="214">O364-P364</f>
        <v>0</v>
      </c>
      <c r="R364" s="142">
        <f t="shared" si="207"/>
        <v>0</v>
      </c>
      <c r="S364" s="77">
        <f t="shared" si="207"/>
        <v>0</v>
      </c>
      <c r="T364" s="109"/>
      <c r="U364" s="109"/>
      <c r="V364" s="109"/>
      <c r="W364" s="29">
        <v>0</v>
      </c>
      <c r="X364" s="3"/>
      <c r="Y364" s="77">
        <f t="shared" si="208"/>
        <v>0</v>
      </c>
      <c r="Z364" s="3">
        <f t="shared" si="209"/>
        <v>0</v>
      </c>
      <c r="AA364" s="77">
        <f t="shared" si="209"/>
        <v>0</v>
      </c>
      <c r="AB364" s="119">
        <f t="shared" si="213"/>
        <v>0</v>
      </c>
      <c r="AC364" s="76"/>
      <c r="AD364" s="3">
        <f t="shared" si="211"/>
        <v>0</v>
      </c>
      <c r="AE364" s="109"/>
      <c r="AF364" s="109"/>
      <c r="AG364" s="107"/>
      <c r="AH364" s="107" t="s">
        <v>203</v>
      </c>
      <c r="AI364" s="107"/>
      <c r="AJ364" s="1" t="s">
        <v>36</v>
      </c>
      <c r="AK364" s="113" t="s">
        <v>1382</v>
      </c>
      <c r="AL364" s="106">
        <v>284</v>
      </c>
      <c r="AM364" s="132" t="s">
        <v>590</v>
      </c>
      <c r="AN364" s="129"/>
      <c r="AO364" s="130" t="s">
        <v>339</v>
      </c>
      <c r="AP364" s="180">
        <v>284</v>
      </c>
      <c r="AQ364" s="130" t="s">
        <v>339</v>
      </c>
      <c r="AR364" s="181"/>
      <c r="AS364" s="128" t="s">
        <v>590</v>
      </c>
      <c r="AT364" s="175"/>
      <c r="AU364" s="130" t="s">
        <v>339</v>
      </c>
      <c r="AV364" s="180"/>
      <c r="AW364" s="130" t="s">
        <v>339</v>
      </c>
      <c r="AX364" s="181"/>
      <c r="AY364" s="128" t="s">
        <v>590</v>
      </c>
      <c r="AZ364" s="175"/>
      <c r="BA364" s="130" t="s">
        <v>339</v>
      </c>
      <c r="BB364" s="180"/>
      <c r="BC364" s="130" t="s">
        <v>339</v>
      </c>
      <c r="BD364" s="181"/>
      <c r="BE364" s="131"/>
      <c r="BF364" s="1"/>
      <c r="BG364" s="4"/>
      <c r="BH364" s="4" t="s">
        <v>18</v>
      </c>
      <c r="BI364" s="114"/>
      <c r="BJ364" s="71"/>
      <c r="BK364" s="31"/>
      <c r="BL364" s="31"/>
      <c r="BM364" s="31"/>
      <c r="BN364" s="115" t="s">
        <v>411</v>
      </c>
      <c r="BO364" s="115" t="s">
        <v>411</v>
      </c>
      <c r="BP364" s="115" t="s">
        <v>411</v>
      </c>
      <c r="BQ364" s="63"/>
      <c r="BR364" s="60"/>
      <c r="BS364" s="60"/>
      <c r="BT364" s="60"/>
      <c r="BU364" s="60"/>
      <c r="BV364" s="60"/>
      <c r="BW364" s="60"/>
      <c r="BX364" s="60"/>
      <c r="BY364" s="60"/>
      <c r="BZ364" s="60"/>
      <c r="CA364" s="60"/>
      <c r="CB364" s="60"/>
      <c r="CC364" s="60"/>
      <c r="CD364" s="60"/>
      <c r="CE364" s="60"/>
      <c r="CF364" s="60"/>
      <c r="CG364" s="60"/>
      <c r="CH364" s="60"/>
      <c r="CI364" s="60"/>
      <c r="CJ364" s="60"/>
      <c r="CK364" s="60"/>
      <c r="CL364" s="60"/>
      <c r="CM364" s="60"/>
      <c r="CN364" s="60"/>
      <c r="CO364" s="60"/>
      <c r="CP364" s="60"/>
      <c r="CQ364" s="60"/>
      <c r="CR364" s="60"/>
      <c r="CS364" s="60"/>
      <c r="CT364" s="60"/>
      <c r="CU364" s="60"/>
      <c r="CV364" s="60"/>
      <c r="CW364" s="60"/>
      <c r="CX364" s="60"/>
      <c r="CY364" s="60"/>
      <c r="CZ364" s="60"/>
      <c r="DA364" s="60"/>
      <c r="DB364" s="60"/>
      <c r="DC364" s="60"/>
      <c r="DD364" s="60"/>
      <c r="DE364" s="60"/>
      <c r="DF364" s="60"/>
      <c r="DG364" s="60"/>
      <c r="DH364" s="60"/>
      <c r="DI364" s="60"/>
      <c r="DJ364" s="60"/>
      <c r="DK364" s="60"/>
      <c r="DL364" s="60"/>
      <c r="DM364" s="60"/>
      <c r="DN364" s="60"/>
      <c r="DO364" s="60"/>
      <c r="DP364" s="60"/>
      <c r="DQ364" s="60"/>
      <c r="DR364" s="60"/>
      <c r="DS364" s="60"/>
      <c r="DT364" s="60"/>
      <c r="DU364" s="60"/>
      <c r="DV364" s="60"/>
      <c r="DW364" s="60"/>
      <c r="DX364" s="60"/>
      <c r="DY364" s="60"/>
      <c r="DZ364" s="60"/>
      <c r="EA364" s="60"/>
      <c r="EB364" s="60"/>
      <c r="EC364" s="60"/>
      <c r="ED364" s="60"/>
      <c r="EE364" s="60"/>
      <c r="EF364" s="60"/>
      <c r="EG364" s="60"/>
      <c r="EH364" s="60"/>
      <c r="EI364" s="60"/>
      <c r="EJ364" s="60"/>
      <c r="EK364" s="60"/>
      <c r="EL364" s="60"/>
      <c r="EM364" s="60"/>
      <c r="EN364" s="60"/>
      <c r="EO364" s="60"/>
      <c r="EP364" s="60"/>
      <c r="EQ364" s="60"/>
      <c r="ER364" s="60"/>
      <c r="ES364" s="60"/>
      <c r="ET364" s="60"/>
      <c r="EU364" s="60"/>
      <c r="EV364" s="60"/>
      <c r="EW364" s="60"/>
      <c r="EX364" s="60"/>
      <c r="EY364" s="60"/>
      <c r="EZ364" s="60"/>
      <c r="FA364" s="60"/>
      <c r="FB364" s="60"/>
      <c r="FC364" s="60"/>
      <c r="FD364" s="60"/>
      <c r="FE364" s="60"/>
      <c r="FF364" s="60"/>
      <c r="FG364" s="60"/>
      <c r="FH364" s="60"/>
      <c r="FI364" s="60"/>
      <c r="FJ364" s="60"/>
      <c r="FK364" s="60"/>
      <c r="FL364" s="60"/>
      <c r="FM364" s="60"/>
      <c r="FN364" s="60"/>
      <c r="FO364" s="60"/>
      <c r="FP364" s="60"/>
      <c r="FQ364" s="60"/>
      <c r="FR364" s="60"/>
      <c r="FS364" s="60"/>
      <c r="FT364" s="60"/>
      <c r="FU364" s="60"/>
      <c r="FV364" s="60"/>
      <c r="FW364" s="60"/>
      <c r="FX364" s="60"/>
      <c r="FY364" s="60"/>
      <c r="FZ364" s="60"/>
      <c r="GA364" s="60"/>
      <c r="GB364" s="60"/>
      <c r="GC364" s="60"/>
      <c r="GD364" s="60"/>
      <c r="GE364" s="60"/>
      <c r="GF364" s="60"/>
      <c r="GG364" s="60"/>
      <c r="GH364" s="60"/>
      <c r="GI364" s="60"/>
      <c r="GJ364" s="60"/>
      <c r="GK364" s="60"/>
      <c r="GL364" s="60"/>
      <c r="GM364" s="60"/>
      <c r="GN364" s="60"/>
      <c r="GO364" s="60"/>
      <c r="GP364" s="60"/>
      <c r="GQ364" s="60"/>
      <c r="GR364" s="60"/>
      <c r="GS364" s="60"/>
      <c r="GT364" s="60"/>
      <c r="GU364" s="60"/>
      <c r="GV364" s="60"/>
      <c r="GW364" s="60"/>
      <c r="GX364" s="60"/>
      <c r="GY364" s="60"/>
      <c r="GZ364" s="60"/>
      <c r="HA364" s="60"/>
      <c r="HB364" s="60"/>
      <c r="HC364" s="60"/>
      <c r="HD364" s="60"/>
      <c r="HE364" s="60"/>
      <c r="HF364" s="60"/>
      <c r="HG364" s="60"/>
      <c r="HH364" s="60"/>
      <c r="HI364" s="60"/>
      <c r="HJ364" s="60"/>
      <c r="HK364" s="60"/>
      <c r="HL364" s="60"/>
      <c r="HM364" s="60"/>
      <c r="HN364" s="60"/>
      <c r="HO364" s="60"/>
      <c r="HP364" s="60"/>
      <c r="HQ364" s="60"/>
      <c r="HR364" s="60"/>
      <c r="HS364" s="60"/>
      <c r="HT364" s="60"/>
      <c r="HU364" s="60"/>
      <c r="HV364" s="60"/>
      <c r="HW364" s="60"/>
      <c r="HX364" s="60"/>
      <c r="HY364" s="60"/>
      <c r="HZ364" s="60"/>
      <c r="IA364" s="60"/>
      <c r="IB364" s="60"/>
      <c r="IC364" s="60"/>
      <c r="ID364" s="60"/>
      <c r="IE364" s="60"/>
      <c r="IF364" s="60"/>
      <c r="IG364" s="60"/>
      <c r="IH364" s="60"/>
      <c r="II364" s="60"/>
      <c r="IJ364" s="60"/>
      <c r="IK364" s="60"/>
    </row>
    <row r="365" spans="1:245" s="64" customFormat="1" ht="33.75" hidden="1">
      <c r="A365" s="204" t="s">
        <v>568</v>
      </c>
      <c r="B365" s="204" t="s">
        <v>1392</v>
      </c>
      <c r="C365" s="107" t="s">
        <v>336</v>
      </c>
      <c r="D365" s="108" t="s">
        <v>366</v>
      </c>
      <c r="E365" s="108" t="s">
        <v>302</v>
      </c>
      <c r="F365" s="2">
        <v>0</v>
      </c>
      <c r="G365" s="2">
        <v>0</v>
      </c>
      <c r="H365" s="2">
        <f t="shared" si="204"/>
        <v>0</v>
      </c>
      <c r="I365" s="3">
        <f t="shared" si="205"/>
        <v>0</v>
      </c>
      <c r="J365" s="3"/>
      <c r="K365" s="3"/>
      <c r="L365" s="3"/>
      <c r="M365" s="3"/>
      <c r="N365" s="3"/>
      <c r="O365" s="174">
        <f>H365+SUM(J365:N365)</f>
        <v>0</v>
      </c>
      <c r="P365" s="3"/>
      <c r="Q365" s="142">
        <f t="shared" si="214"/>
        <v>0</v>
      </c>
      <c r="R365" s="142">
        <f t="shared" si="207"/>
        <v>0</v>
      </c>
      <c r="S365" s="77">
        <f t="shared" si="207"/>
        <v>0</v>
      </c>
      <c r="T365" s="109"/>
      <c r="U365" s="110"/>
      <c r="V365" s="111"/>
      <c r="W365" s="29">
        <v>0</v>
      </c>
      <c r="X365" s="3"/>
      <c r="Y365" s="77">
        <f t="shared" si="208"/>
        <v>0</v>
      </c>
      <c r="Z365" s="3">
        <f t="shared" si="209"/>
        <v>0</v>
      </c>
      <c r="AA365" s="77">
        <f t="shared" si="209"/>
        <v>0</v>
      </c>
      <c r="AB365" s="119">
        <f t="shared" si="213"/>
        <v>0</v>
      </c>
      <c r="AC365" s="3"/>
      <c r="AD365" s="3">
        <f t="shared" si="211"/>
        <v>0</v>
      </c>
      <c r="AE365" s="108"/>
      <c r="AF365" s="112"/>
      <c r="AG365" s="107"/>
      <c r="AH365" s="107" t="s">
        <v>203</v>
      </c>
      <c r="AI365" s="107"/>
      <c r="AJ365" s="1" t="s">
        <v>36</v>
      </c>
      <c r="AK365" s="113" t="s">
        <v>995</v>
      </c>
      <c r="AL365" s="106" t="s">
        <v>568</v>
      </c>
      <c r="AM365" s="132" t="s">
        <v>590</v>
      </c>
      <c r="AN365" s="129"/>
      <c r="AO365" s="130" t="s">
        <v>339</v>
      </c>
      <c r="AP365" s="180"/>
      <c r="AQ365" s="130" t="s">
        <v>339</v>
      </c>
      <c r="AR365" s="181"/>
      <c r="AS365" s="128" t="s">
        <v>590</v>
      </c>
      <c r="AT365" s="175"/>
      <c r="AU365" s="130" t="s">
        <v>339</v>
      </c>
      <c r="AV365" s="180"/>
      <c r="AW365" s="130" t="s">
        <v>339</v>
      </c>
      <c r="AX365" s="181"/>
      <c r="AY365" s="128" t="s">
        <v>590</v>
      </c>
      <c r="AZ365" s="175"/>
      <c r="BA365" s="130" t="s">
        <v>339</v>
      </c>
      <c r="BB365" s="180"/>
      <c r="BC365" s="130" t="s">
        <v>339</v>
      </c>
      <c r="BD365" s="181"/>
      <c r="BE365" s="131"/>
      <c r="BF365" s="1"/>
      <c r="BG365" s="4"/>
      <c r="BH365" s="4" t="s">
        <v>18</v>
      </c>
      <c r="BI365" s="114"/>
      <c r="BJ365" s="31"/>
      <c r="BK365" s="31"/>
      <c r="BL365" s="31"/>
      <c r="BM365" s="31"/>
      <c r="BN365" s="115" t="s">
        <v>411</v>
      </c>
      <c r="BO365" s="115" t="s">
        <v>411</v>
      </c>
      <c r="BP365" s="115" t="s">
        <v>411</v>
      </c>
      <c r="BQ365" s="63"/>
      <c r="BR365" s="63"/>
      <c r="BS365" s="63"/>
      <c r="BT365" s="63"/>
      <c r="BU365" s="63"/>
      <c r="BV365" s="63"/>
      <c r="BW365" s="63"/>
      <c r="BX365" s="63"/>
      <c r="BY365" s="63"/>
      <c r="BZ365" s="63"/>
      <c r="CA365" s="63"/>
      <c r="CB365" s="63"/>
      <c r="CC365" s="63"/>
      <c r="CD365" s="63"/>
      <c r="CE365" s="63"/>
      <c r="CF365" s="63"/>
      <c r="CG365" s="63"/>
      <c r="CH365" s="63"/>
      <c r="CI365" s="63"/>
      <c r="CJ365" s="63"/>
      <c r="CK365" s="63"/>
      <c r="CL365" s="63"/>
      <c r="CM365" s="63"/>
      <c r="CN365" s="63"/>
      <c r="CO365" s="63"/>
      <c r="CP365" s="63"/>
      <c r="CQ365" s="63"/>
      <c r="CR365" s="63"/>
      <c r="CS365" s="63"/>
      <c r="CT365" s="63"/>
      <c r="CU365" s="63"/>
      <c r="CV365" s="63"/>
      <c r="CW365" s="63"/>
      <c r="CX365" s="63"/>
      <c r="CY365" s="63"/>
      <c r="CZ365" s="63"/>
      <c r="DA365" s="63"/>
      <c r="DB365" s="63"/>
      <c r="DC365" s="63"/>
      <c r="DD365" s="63"/>
      <c r="DE365" s="63"/>
      <c r="DF365" s="63"/>
      <c r="DG365" s="63"/>
      <c r="DH365" s="63"/>
      <c r="DI365" s="63"/>
      <c r="DJ365" s="63"/>
      <c r="DK365" s="63"/>
      <c r="DL365" s="63"/>
      <c r="DM365" s="63"/>
      <c r="DN365" s="63"/>
      <c r="DO365" s="63"/>
      <c r="DP365" s="63"/>
      <c r="DQ365" s="63"/>
      <c r="DR365" s="63"/>
      <c r="DS365" s="63"/>
      <c r="DT365" s="63"/>
      <c r="DU365" s="63"/>
      <c r="DV365" s="63"/>
      <c r="DW365" s="63"/>
      <c r="DX365" s="63"/>
      <c r="DY365" s="63"/>
      <c r="DZ365" s="63"/>
      <c r="EA365" s="63"/>
      <c r="EB365" s="63"/>
      <c r="EC365" s="63"/>
      <c r="ED365" s="63"/>
      <c r="EE365" s="63"/>
      <c r="EF365" s="63"/>
      <c r="EG365" s="63"/>
      <c r="EH365" s="63"/>
      <c r="EI365" s="63"/>
      <c r="EJ365" s="63"/>
      <c r="EK365" s="63"/>
      <c r="EL365" s="63"/>
      <c r="EM365" s="63"/>
      <c r="EN365" s="63"/>
      <c r="EO365" s="63"/>
      <c r="EP365" s="63"/>
      <c r="EQ365" s="63"/>
      <c r="ER365" s="63"/>
      <c r="ES365" s="63"/>
      <c r="ET365" s="63"/>
      <c r="EU365" s="63"/>
      <c r="EV365" s="63"/>
      <c r="EW365" s="63"/>
      <c r="EX365" s="63"/>
      <c r="EY365" s="63"/>
      <c r="EZ365" s="63"/>
      <c r="FA365" s="63"/>
      <c r="FB365" s="63"/>
      <c r="FC365" s="63"/>
      <c r="FD365" s="63"/>
      <c r="FE365" s="63"/>
      <c r="FF365" s="63"/>
      <c r="FG365" s="63"/>
      <c r="FH365" s="63"/>
      <c r="FI365" s="63"/>
      <c r="FJ365" s="63"/>
      <c r="FK365" s="63"/>
      <c r="FL365" s="63"/>
      <c r="FM365" s="63"/>
      <c r="FN365" s="63"/>
      <c r="FO365" s="63"/>
      <c r="FP365" s="63"/>
      <c r="FQ365" s="63"/>
      <c r="FR365" s="63"/>
      <c r="FS365" s="63"/>
      <c r="FT365" s="63"/>
      <c r="FU365" s="63"/>
      <c r="FV365" s="63"/>
      <c r="FW365" s="63"/>
      <c r="FX365" s="63"/>
      <c r="FY365" s="63"/>
      <c r="FZ365" s="63"/>
      <c r="GA365" s="63"/>
      <c r="GB365" s="63"/>
      <c r="GC365" s="63"/>
      <c r="GD365" s="63"/>
      <c r="GE365" s="63"/>
      <c r="GF365" s="63"/>
      <c r="GG365" s="63"/>
      <c r="GH365" s="63"/>
      <c r="GI365" s="63"/>
      <c r="GJ365" s="63"/>
      <c r="GK365" s="63"/>
      <c r="GL365" s="63"/>
      <c r="GM365" s="63"/>
      <c r="GN365" s="63"/>
      <c r="GO365" s="63"/>
      <c r="GP365" s="63"/>
      <c r="GQ365" s="63"/>
      <c r="GR365" s="63"/>
      <c r="GS365" s="63"/>
      <c r="GT365" s="63"/>
      <c r="GU365" s="63"/>
      <c r="GV365" s="63"/>
      <c r="GW365" s="63"/>
      <c r="GX365" s="63"/>
      <c r="GY365" s="63"/>
      <c r="GZ365" s="63"/>
      <c r="HA365" s="63"/>
      <c r="HB365" s="63"/>
      <c r="HC365" s="63"/>
      <c r="HD365" s="63"/>
      <c r="HE365" s="63"/>
      <c r="HF365" s="63"/>
      <c r="HG365" s="63"/>
      <c r="HH365" s="63"/>
      <c r="HI365" s="63"/>
      <c r="HJ365" s="63"/>
      <c r="HK365" s="63"/>
      <c r="HL365" s="63"/>
      <c r="HM365" s="63"/>
      <c r="HN365" s="63"/>
      <c r="HO365" s="63"/>
      <c r="HP365" s="63"/>
      <c r="HQ365" s="63"/>
      <c r="HR365" s="63"/>
      <c r="HS365" s="63"/>
      <c r="HT365" s="63"/>
      <c r="HU365" s="63"/>
      <c r="HV365" s="63"/>
      <c r="HW365" s="63"/>
      <c r="HX365" s="63"/>
      <c r="HY365" s="63"/>
      <c r="HZ365" s="63"/>
      <c r="IA365" s="63"/>
      <c r="IB365" s="63"/>
      <c r="IC365" s="63"/>
      <c r="ID365" s="63"/>
      <c r="IE365" s="63"/>
      <c r="IF365" s="63"/>
      <c r="IG365" s="63"/>
      <c r="IH365" s="63"/>
      <c r="II365" s="63"/>
      <c r="IJ365" s="63"/>
      <c r="IK365" s="63"/>
    </row>
    <row r="366" spans="1:245" ht="33.75">
      <c r="A366" s="204">
        <v>285</v>
      </c>
      <c r="B366" s="204">
        <f>B363+1</f>
        <v>286</v>
      </c>
      <c r="C366" s="107" t="s">
        <v>243</v>
      </c>
      <c r="D366" s="108" t="s">
        <v>82</v>
      </c>
      <c r="E366" s="108" t="s">
        <v>66</v>
      </c>
      <c r="F366" s="2">
        <v>115922994000</v>
      </c>
      <c r="G366" s="2">
        <v>19337428000</v>
      </c>
      <c r="H366" s="2">
        <f t="shared" si="204"/>
        <v>135260422000</v>
      </c>
      <c r="I366" s="3">
        <f t="shared" si="205"/>
        <v>135260.4</v>
      </c>
      <c r="J366" s="3"/>
      <c r="K366" s="3"/>
      <c r="L366" s="3"/>
      <c r="M366" s="3"/>
      <c r="N366" s="3"/>
      <c r="O366" s="119">
        <f t="shared" si="212"/>
        <v>135260422000</v>
      </c>
      <c r="P366" s="3"/>
      <c r="Q366" s="142">
        <f t="shared" si="214"/>
        <v>135260422000</v>
      </c>
      <c r="R366" s="142">
        <f t="shared" si="207"/>
        <v>135260.4</v>
      </c>
      <c r="S366" s="77">
        <f t="shared" si="207"/>
        <v>0</v>
      </c>
      <c r="T366" s="109"/>
      <c r="U366" s="109"/>
      <c r="V366" s="109"/>
      <c r="W366" s="29">
        <v>118447193000</v>
      </c>
      <c r="X366" s="3"/>
      <c r="Y366" s="77">
        <f t="shared" si="208"/>
        <v>-118447193000</v>
      </c>
      <c r="Z366" s="3">
        <f t="shared" si="209"/>
        <v>118447.2</v>
      </c>
      <c r="AA366" s="77">
        <f t="shared" si="209"/>
        <v>0</v>
      </c>
      <c r="AB366" s="119">
        <f t="shared" si="213"/>
        <v>-118447.2</v>
      </c>
      <c r="AC366" s="76"/>
      <c r="AD366" s="3">
        <f>ROUND(AC366/1000000,1)</f>
        <v>0</v>
      </c>
      <c r="AE366" s="109"/>
      <c r="AF366" s="109"/>
      <c r="AG366" s="107"/>
      <c r="AH366" s="107" t="s">
        <v>203</v>
      </c>
      <c r="AI366" s="107" t="s">
        <v>643</v>
      </c>
      <c r="AJ366" s="1" t="s">
        <v>36</v>
      </c>
      <c r="AK366" s="113" t="s">
        <v>996</v>
      </c>
      <c r="AL366" s="106">
        <v>285</v>
      </c>
      <c r="AM366" s="132" t="s">
        <v>590</v>
      </c>
      <c r="AN366" s="129"/>
      <c r="AO366" s="130" t="s">
        <v>339</v>
      </c>
      <c r="AP366" s="180">
        <v>285</v>
      </c>
      <c r="AQ366" s="130" t="s">
        <v>339</v>
      </c>
      <c r="AR366" s="181"/>
      <c r="AS366" s="128" t="s">
        <v>590</v>
      </c>
      <c r="AT366" s="175"/>
      <c r="AU366" s="130" t="s">
        <v>339</v>
      </c>
      <c r="AV366" s="180"/>
      <c r="AW366" s="130" t="s">
        <v>339</v>
      </c>
      <c r="AX366" s="181"/>
      <c r="AY366" s="128" t="s">
        <v>590</v>
      </c>
      <c r="AZ366" s="175"/>
      <c r="BA366" s="130" t="s">
        <v>339</v>
      </c>
      <c r="BB366" s="180"/>
      <c r="BC366" s="130" t="s">
        <v>339</v>
      </c>
      <c r="BD366" s="181"/>
      <c r="BE366" s="131"/>
      <c r="BF366" s="1" t="s">
        <v>670</v>
      </c>
      <c r="BG366" s="4"/>
      <c r="BH366" s="4"/>
      <c r="BI366" s="114"/>
      <c r="BJ366" s="71"/>
      <c r="BK366" s="31"/>
      <c r="BL366" s="31"/>
      <c r="BM366" s="31"/>
      <c r="BN366" s="115" t="s">
        <v>411</v>
      </c>
      <c r="BO366" s="115" t="s">
        <v>411</v>
      </c>
      <c r="BP366" s="115" t="s">
        <v>411</v>
      </c>
      <c r="BQ366" s="63"/>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60"/>
      <c r="CO366" s="60"/>
      <c r="CP366" s="60"/>
      <c r="CQ366" s="60"/>
      <c r="CR366" s="60"/>
      <c r="CS366" s="60"/>
      <c r="CT366" s="60"/>
      <c r="CU366" s="60"/>
      <c r="CV366" s="60"/>
      <c r="CW366" s="60"/>
      <c r="CX366" s="60"/>
      <c r="CY366" s="60"/>
      <c r="CZ366" s="60"/>
      <c r="DA366" s="60"/>
      <c r="DB366" s="60"/>
      <c r="DC366" s="60"/>
      <c r="DD366" s="60"/>
      <c r="DE366" s="60"/>
      <c r="DF366" s="60"/>
      <c r="DG366" s="60"/>
      <c r="DH366" s="60"/>
      <c r="DI366" s="60"/>
      <c r="DJ366" s="60"/>
      <c r="DK366" s="60"/>
      <c r="DL366" s="60"/>
      <c r="DM366" s="60"/>
      <c r="DN366" s="60"/>
      <c r="DO366" s="60"/>
      <c r="DP366" s="60"/>
      <c r="DQ366" s="60"/>
      <c r="DR366" s="60"/>
      <c r="DS366" s="60"/>
      <c r="DT366" s="60"/>
      <c r="DU366" s="60"/>
      <c r="DV366" s="60"/>
      <c r="DW366" s="60"/>
      <c r="DX366" s="60"/>
      <c r="DY366" s="60"/>
      <c r="DZ366" s="60"/>
      <c r="EA366" s="60"/>
      <c r="EB366" s="60"/>
      <c r="EC366" s="60"/>
      <c r="ED366" s="60"/>
      <c r="EE366" s="60"/>
      <c r="EF366" s="60"/>
      <c r="EG366" s="60"/>
      <c r="EH366" s="60"/>
      <c r="EI366" s="60"/>
      <c r="EJ366" s="60"/>
      <c r="EK366" s="60"/>
      <c r="EL366" s="60"/>
      <c r="EM366" s="60"/>
      <c r="EN366" s="60"/>
      <c r="EO366" s="60"/>
      <c r="EP366" s="60"/>
      <c r="EQ366" s="60"/>
      <c r="ER366" s="60"/>
      <c r="ES366" s="60"/>
      <c r="ET366" s="60"/>
      <c r="EU366" s="60"/>
      <c r="EV366" s="60"/>
      <c r="EW366" s="60"/>
      <c r="EX366" s="60"/>
      <c r="EY366" s="60"/>
      <c r="EZ366" s="60"/>
      <c r="FA366" s="60"/>
      <c r="FB366" s="60"/>
      <c r="FC366" s="60"/>
      <c r="FD366" s="60"/>
      <c r="FE366" s="60"/>
      <c r="FF366" s="60"/>
      <c r="FG366" s="60"/>
      <c r="FH366" s="60"/>
      <c r="FI366" s="60"/>
      <c r="FJ366" s="60"/>
      <c r="FK366" s="60"/>
      <c r="FL366" s="60"/>
      <c r="FM366" s="60"/>
      <c r="FN366" s="60"/>
      <c r="FO366" s="60"/>
      <c r="FP366" s="60"/>
      <c r="FQ366" s="60"/>
      <c r="FR366" s="60"/>
      <c r="FS366" s="60"/>
      <c r="FT366" s="60"/>
      <c r="FU366" s="60"/>
      <c r="FV366" s="60"/>
      <c r="FW366" s="60"/>
      <c r="FX366" s="60"/>
      <c r="FY366" s="60"/>
      <c r="FZ366" s="60"/>
      <c r="GA366" s="60"/>
      <c r="GB366" s="60"/>
      <c r="GC366" s="60"/>
      <c r="GD366" s="60"/>
      <c r="GE366" s="60"/>
      <c r="GF366" s="60"/>
      <c r="GG366" s="60"/>
      <c r="GH366" s="60"/>
      <c r="GI366" s="60"/>
      <c r="GJ366" s="60"/>
      <c r="GK366" s="60"/>
      <c r="GL366" s="60"/>
      <c r="GM366" s="60"/>
      <c r="GN366" s="60"/>
      <c r="GO366" s="60"/>
      <c r="GP366" s="60"/>
      <c r="GQ366" s="60"/>
      <c r="GR366" s="60"/>
      <c r="GS366" s="60"/>
      <c r="GT366" s="60"/>
      <c r="GU366" s="60"/>
      <c r="GV366" s="60"/>
      <c r="GW366" s="60"/>
      <c r="GX366" s="60"/>
      <c r="GY366" s="60"/>
      <c r="GZ366" s="60"/>
      <c r="HA366" s="60"/>
      <c r="HB366" s="60"/>
      <c r="HC366" s="60"/>
      <c r="HD366" s="60"/>
      <c r="HE366" s="60"/>
      <c r="HF366" s="60"/>
      <c r="HG366" s="60"/>
      <c r="HH366" s="60"/>
      <c r="HI366" s="60"/>
      <c r="HJ366" s="60"/>
      <c r="HK366" s="60"/>
      <c r="HL366" s="60"/>
      <c r="HM366" s="60"/>
      <c r="HN366" s="60"/>
      <c r="HO366" s="60"/>
      <c r="HP366" s="60"/>
      <c r="HQ366" s="60"/>
      <c r="HR366" s="60"/>
      <c r="HS366" s="60"/>
      <c r="HT366" s="60"/>
      <c r="HU366" s="60"/>
      <c r="HV366" s="60"/>
      <c r="HW366" s="60"/>
      <c r="HX366" s="60"/>
      <c r="HY366" s="60"/>
      <c r="HZ366" s="60"/>
      <c r="IA366" s="60"/>
      <c r="IB366" s="60"/>
      <c r="IC366" s="60"/>
      <c r="ID366" s="60"/>
      <c r="IE366" s="60"/>
      <c r="IF366" s="60"/>
      <c r="IG366" s="60"/>
      <c r="IH366" s="60"/>
      <c r="II366" s="60"/>
      <c r="IJ366" s="60"/>
      <c r="IK366" s="60"/>
    </row>
    <row r="367" spans="1:245" ht="33.75">
      <c r="A367" s="204">
        <v>286</v>
      </c>
      <c r="B367" s="204">
        <f>B366+1</f>
        <v>287</v>
      </c>
      <c r="C367" s="107" t="s">
        <v>244</v>
      </c>
      <c r="D367" s="108" t="s">
        <v>82</v>
      </c>
      <c r="E367" s="108" t="s">
        <v>66</v>
      </c>
      <c r="F367" s="2">
        <v>1376253000</v>
      </c>
      <c r="G367" s="2">
        <v>6677972000</v>
      </c>
      <c r="H367" s="2">
        <f t="shared" si="204"/>
        <v>8054225000</v>
      </c>
      <c r="I367" s="3">
        <f t="shared" si="205"/>
        <v>8054.2</v>
      </c>
      <c r="J367" s="3">
        <v>4550059449</v>
      </c>
      <c r="K367" s="3"/>
      <c r="L367" s="3"/>
      <c r="M367" s="3"/>
      <c r="N367" s="3"/>
      <c r="O367" s="119">
        <f t="shared" si="212"/>
        <v>12604284449</v>
      </c>
      <c r="P367" s="3"/>
      <c r="Q367" s="142">
        <f t="shared" si="214"/>
        <v>12604284449</v>
      </c>
      <c r="R367" s="142">
        <f t="shared" si="207"/>
        <v>12604.3</v>
      </c>
      <c r="S367" s="77">
        <f t="shared" si="207"/>
        <v>0</v>
      </c>
      <c r="T367" s="109"/>
      <c r="U367" s="109"/>
      <c r="V367" s="109"/>
      <c r="W367" s="29">
        <v>1120832000</v>
      </c>
      <c r="X367" s="3"/>
      <c r="Y367" s="77">
        <f t="shared" si="208"/>
        <v>-1120832000</v>
      </c>
      <c r="Z367" s="3">
        <f t="shared" si="209"/>
        <v>1120.8</v>
      </c>
      <c r="AA367" s="77">
        <f t="shared" si="209"/>
        <v>0</v>
      </c>
      <c r="AB367" s="119">
        <f t="shared" si="213"/>
        <v>-1120.8</v>
      </c>
      <c r="AC367" s="76"/>
      <c r="AD367" s="3">
        <f>ROUND(AC367/1000000,1)</f>
        <v>0</v>
      </c>
      <c r="AE367" s="109"/>
      <c r="AF367" s="109"/>
      <c r="AG367" s="107"/>
      <c r="AH367" s="107" t="s">
        <v>203</v>
      </c>
      <c r="AI367" s="107" t="s">
        <v>643</v>
      </c>
      <c r="AJ367" s="1" t="s">
        <v>36</v>
      </c>
      <c r="AK367" s="113" t="s">
        <v>997</v>
      </c>
      <c r="AL367" s="106">
        <v>286</v>
      </c>
      <c r="AM367" s="132" t="s">
        <v>590</v>
      </c>
      <c r="AN367" s="129"/>
      <c r="AO367" s="130" t="s">
        <v>339</v>
      </c>
      <c r="AP367" s="180">
        <v>286</v>
      </c>
      <c r="AQ367" s="130" t="s">
        <v>339</v>
      </c>
      <c r="AR367" s="181"/>
      <c r="AS367" s="128" t="s">
        <v>590</v>
      </c>
      <c r="AT367" s="175"/>
      <c r="AU367" s="130" t="s">
        <v>339</v>
      </c>
      <c r="AV367" s="180"/>
      <c r="AW367" s="130" t="s">
        <v>339</v>
      </c>
      <c r="AX367" s="181"/>
      <c r="AY367" s="128" t="s">
        <v>590</v>
      </c>
      <c r="AZ367" s="175"/>
      <c r="BA367" s="130" t="s">
        <v>339</v>
      </c>
      <c r="BB367" s="180"/>
      <c r="BC367" s="130" t="s">
        <v>339</v>
      </c>
      <c r="BD367" s="181"/>
      <c r="BE367" s="131"/>
      <c r="BF367" s="1" t="s">
        <v>839</v>
      </c>
      <c r="BG367" s="4"/>
      <c r="BH367" s="4" t="s">
        <v>18</v>
      </c>
      <c r="BI367" s="114"/>
      <c r="BJ367" s="71"/>
      <c r="BK367" s="31"/>
      <c r="BL367" s="31"/>
      <c r="BM367" s="31"/>
      <c r="BN367" s="115" t="s">
        <v>411</v>
      </c>
      <c r="BO367" s="115" t="s">
        <v>411</v>
      </c>
      <c r="BP367" s="115" t="s">
        <v>411</v>
      </c>
      <c r="BQ367" s="63"/>
      <c r="BR367" s="60"/>
      <c r="BS367" s="60"/>
      <c r="BT367" s="60"/>
      <c r="BU367" s="60"/>
      <c r="BV367" s="60"/>
      <c r="BW367" s="60"/>
      <c r="BX367" s="60"/>
      <c r="BY367" s="60"/>
      <c r="BZ367" s="60"/>
      <c r="CA367" s="60"/>
      <c r="CB367" s="60"/>
      <c r="CC367" s="60"/>
      <c r="CD367" s="60"/>
      <c r="CE367" s="60"/>
      <c r="CF367" s="60"/>
      <c r="CG367" s="60"/>
      <c r="CH367" s="60"/>
      <c r="CI367" s="60"/>
      <c r="CJ367" s="60"/>
      <c r="CK367" s="60"/>
      <c r="CL367" s="60"/>
      <c r="CM367" s="60"/>
      <c r="CN367" s="60"/>
      <c r="CO367" s="60"/>
      <c r="CP367" s="60"/>
      <c r="CQ367" s="60"/>
      <c r="CR367" s="60"/>
      <c r="CS367" s="60"/>
      <c r="CT367" s="60"/>
      <c r="CU367" s="60"/>
      <c r="CV367" s="60"/>
      <c r="CW367" s="60"/>
      <c r="CX367" s="60"/>
      <c r="CY367" s="60"/>
      <c r="CZ367" s="60"/>
      <c r="DA367" s="60"/>
      <c r="DB367" s="60"/>
      <c r="DC367" s="60"/>
      <c r="DD367" s="60"/>
      <c r="DE367" s="60"/>
      <c r="DF367" s="60"/>
      <c r="DG367" s="60"/>
      <c r="DH367" s="60"/>
      <c r="DI367" s="60"/>
      <c r="DJ367" s="60"/>
      <c r="DK367" s="60"/>
      <c r="DL367" s="60"/>
      <c r="DM367" s="60"/>
      <c r="DN367" s="60"/>
      <c r="DO367" s="60"/>
      <c r="DP367" s="60"/>
      <c r="DQ367" s="60"/>
      <c r="DR367" s="60"/>
      <c r="DS367" s="60"/>
      <c r="DT367" s="60"/>
      <c r="DU367" s="60"/>
      <c r="DV367" s="60"/>
      <c r="DW367" s="60"/>
      <c r="DX367" s="60"/>
      <c r="DY367" s="60"/>
      <c r="DZ367" s="60"/>
      <c r="EA367" s="60"/>
      <c r="EB367" s="60"/>
      <c r="EC367" s="60"/>
      <c r="ED367" s="60"/>
      <c r="EE367" s="60"/>
      <c r="EF367" s="60"/>
      <c r="EG367" s="60"/>
      <c r="EH367" s="60"/>
      <c r="EI367" s="60"/>
      <c r="EJ367" s="60"/>
      <c r="EK367" s="60"/>
      <c r="EL367" s="60"/>
      <c r="EM367" s="60"/>
      <c r="EN367" s="60"/>
      <c r="EO367" s="60"/>
      <c r="EP367" s="60"/>
      <c r="EQ367" s="60"/>
      <c r="ER367" s="60"/>
      <c r="ES367" s="60"/>
      <c r="ET367" s="60"/>
      <c r="EU367" s="60"/>
      <c r="EV367" s="60"/>
      <c r="EW367" s="60"/>
      <c r="EX367" s="60"/>
      <c r="EY367" s="60"/>
      <c r="EZ367" s="60"/>
      <c r="FA367" s="60"/>
      <c r="FB367" s="60"/>
      <c r="FC367" s="60"/>
      <c r="FD367" s="60"/>
      <c r="FE367" s="60"/>
      <c r="FF367" s="60"/>
      <c r="FG367" s="60"/>
      <c r="FH367" s="60"/>
      <c r="FI367" s="60"/>
      <c r="FJ367" s="60"/>
      <c r="FK367" s="60"/>
      <c r="FL367" s="60"/>
      <c r="FM367" s="60"/>
      <c r="FN367" s="60"/>
      <c r="FO367" s="60"/>
      <c r="FP367" s="60"/>
      <c r="FQ367" s="60"/>
      <c r="FR367" s="60"/>
      <c r="FS367" s="60"/>
      <c r="FT367" s="60"/>
      <c r="FU367" s="60"/>
      <c r="FV367" s="60"/>
      <c r="FW367" s="60"/>
      <c r="FX367" s="60"/>
      <c r="FY367" s="60"/>
      <c r="FZ367" s="60"/>
      <c r="GA367" s="60"/>
      <c r="GB367" s="60"/>
      <c r="GC367" s="60"/>
      <c r="GD367" s="60"/>
      <c r="GE367" s="60"/>
      <c r="GF367" s="60"/>
      <c r="GG367" s="60"/>
      <c r="GH367" s="60"/>
      <c r="GI367" s="60"/>
      <c r="GJ367" s="60"/>
      <c r="GK367" s="60"/>
      <c r="GL367" s="60"/>
      <c r="GM367" s="60"/>
      <c r="GN367" s="60"/>
      <c r="GO367" s="60"/>
      <c r="GP367" s="60"/>
      <c r="GQ367" s="60"/>
      <c r="GR367" s="60"/>
      <c r="GS367" s="60"/>
      <c r="GT367" s="60"/>
      <c r="GU367" s="60"/>
      <c r="GV367" s="60"/>
      <c r="GW367" s="60"/>
      <c r="GX367" s="60"/>
      <c r="GY367" s="60"/>
      <c r="GZ367" s="60"/>
      <c r="HA367" s="60"/>
      <c r="HB367" s="60"/>
      <c r="HC367" s="60"/>
      <c r="HD367" s="60"/>
      <c r="HE367" s="60"/>
      <c r="HF367" s="60"/>
      <c r="HG367" s="60"/>
      <c r="HH367" s="60"/>
      <c r="HI367" s="60"/>
      <c r="HJ367" s="60"/>
      <c r="HK367" s="60"/>
      <c r="HL367" s="60"/>
      <c r="HM367" s="60"/>
      <c r="HN367" s="60"/>
      <c r="HO367" s="60"/>
      <c r="HP367" s="60"/>
      <c r="HQ367" s="60"/>
      <c r="HR367" s="60"/>
      <c r="HS367" s="60"/>
      <c r="HT367" s="60"/>
      <c r="HU367" s="60"/>
      <c r="HV367" s="60"/>
      <c r="HW367" s="60"/>
      <c r="HX367" s="60"/>
      <c r="HY367" s="60"/>
      <c r="HZ367" s="60"/>
      <c r="IA367" s="60"/>
      <c r="IB367" s="60"/>
      <c r="IC367" s="60"/>
      <c r="ID367" s="60"/>
      <c r="IE367" s="60"/>
      <c r="IF367" s="60"/>
      <c r="IG367" s="60"/>
      <c r="IH367" s="60"/>
      <c r="II367" s="60"/>
      <c r="IJ367" s="60"/>
      <c r="IK367" s="60"/>
    </row>
    <row r="368" spans="1:245" s="63" customFormat="1" ht="33.75">
      <c r="A368" s="204">
        <v>287</v>
      </c>
      <c r="B368" s="204">
        <f>B367+1</f>
        <v>288</v>
      </c>
      <c r="C368" s="107" t="s">
        <v>751</v>
      </c>
      <c r="D368" s="108" t="s">
        <v>75</v>
      </c>
      <c r="E368" s="108" t="s">
        <v>66</v>
      </c>
      <c r="F368" s="2">
        <v>36393856000</v>
      </c>
      <c r="G368" s="2">
        <v>0</v>
      </c>
      <c r="H368" s="2">
        <f t="shared" si="204"/>
        <v>36393856000</v>
      </c>
      <c r="I368" s="3">
        <f t="shared" si="205"/>
        <v>36393.9</v>
      </c>
      <c r="J368" s="3"/>
      <c r="K368" s="3"/>
      <c r="L368" s="3"/>
      <c r="M368" s="3"/>
      <c r="N368" s="3"/>
      <c r="O368" s="119">
        <f t="shared" si="212"/>
        <v>36393856000</v>
      </c>
      <c r="P368" s="3"/>
      <c r="Q368" s="142">
        <f t="shared" si="214"/>
        <v>36393856000</v>
      </c>
      <c r="R368" s="142">
        <f t="shared" si="207"/>
        <v>36393.9</v>
      </c>
      <c r="S368" s="77">
        <f t="shared" si="207"/>
        <v>0</v>
      </c>
      <c r="T368" s="109"/>
      <c r="U368" s="109"/>
      <c r="V368" s="109"/>
      <c r="W368" s="3">
        <v>36463213000</v>
      </c>
      <c r="X368" s="3"/>
      <c r="Y368" s="77">
        <f t="shared" si="208"/>
        <v>-36463213000</v>
      </c>
      <c r="Z368" s="3">
        <f t="shared" si="209"/>
        <v>36463.199999999997</v>
      </c>
      <c r="AA368" s="77">
        <f t="shared" si="209"/>
        <v>0</v>
      </c>
      <c r="AB368" s="119">
        <f t="shared" si="213"/>
        <v>-36463.199999999997</v>
      </c>
      <c r="AC368" s="76"/>
      <c r="AD368" s="3">
        <f>ROUND(AC368/1000000,1)</f>
        <v>0</v>
      </c>
      <c r="AE368" s="109"/>
      <c r="AF368" s="109"/>
      <c r="AG368" s="107"/>
      <c r="AH368" s="107" t="s">
        <v>203</v>
      </c>
      <c r="AI368" s="107" t="s">
        <v>646</v>
      </c>
      <c r="AJ368" s="1" t="s">
        <v>36</v>
      </c>
      <c r="AK368" s="113" t="s">
        <v>998</v>
      </c>
      <c r="AL368" s="106">
        <v>287</v>
      </c>
      <c r="AM368" s="132" t="s">
        <v>590</v>
      </c>
      <c r="AN368" s="129"/>
      <c r="AO368" s="130" t="s">
        <v>339</v>
      </c>
      <c r="AP368" s="180">
        <v>287</v>
      </c>
      <c r="AQ368" s="130" t="s">
        <v>339</v>
      </c>
      <c r="AR368" s="181"/>
      <c r="AS368" s="128" t="s">
        <v>590</v>
      </c>
      <c r="AT368" s="175"/>
      <c r="AU368" s="130" t="s">
        <v>339</v>
      </c>
      <c r="AV368" s="180"/>
      <c r="AW368" s="130" t="s">
        <v>339</v>
      </c>
      <c r="AX368" s="181"/>
      <c r="AY368" s="128" t="s">
        <v>590</v>
      </c>
      <c r="AZ368" s="175"/>
      <c r="BA368" s="130" t="s">
        <v>339</v>
      </c>
      <c r="BB368" s="180"/>
      <c r="BC368" s="130" t="s">
        <v>339</v>
      </c>
      <c r="BD368" s="181"/>
      <c r="BE368" s="131"/>
      <c r="BF368" s="1" t="s">
        <v>84</v>
      </c>
      <c r="BG368" s="4"/>
      <c r="BH368" s="4"/>
      <c r="BI368" s="114"/>
      <c r="BJ368" s="71"/>
      <c r="BK368" s="31"/>
      <c r="BL368" s="31"/>
      <c r="BM368" s="31"/>
      <c r="BN368" s="115" t="s">
        <v>411</v>
      </c>
      <c r="BO368" s="115" t="s">
        <v>411</v>
      </c>
      <c r="BP368" s="115" t="s">
        <v>411</v>
      </c>
    </row>
    <row r="369" spans="1:245" s="63" customFormat="1" ht="45">
      <c r="A369" s="204">
        <v>287</v>
      </c>
      <c r="B369" s="204">
        <f>B368</f>
        <v>288</v>
      </c>
      <c r="C369" s="107" t="s">
        <v>214</v>
      </c>
      <c r="D369" s="108" t="s">
        <v>75</v>
      </c>
      <c r="E369" s="108" t="s">
        <v>66</v>
      </c>
      <c r="F369" s="2">
        <v>93876428000</v>
      </c>
      <c r="G369" s="2">
        <v>0</v>
      </c>
      <c r="H369" s="2">
        <f t="shared" si="204"/>
        <v>93876428000</v>
      </c>
      <c r="I369" s="3">
        <f t="shared" si="205"/>
        <v>93876.4</v>
      </c>
      <c r="J369" s="3"/>
      <c r="K369" s="3"/>
      <c r="L369" s="3"/>
      <c r="M369" s="3"/>
      <c r="N369" s="3"/>
      <c r="O369" s="119">
        <f t="shared" si="212"/>
        <v>93876428000</v>
      </c>
      <c r="P369" s="3"/>
      <c r="Q369" s="142">
        <f t="shared" si="214"/>
        <v>93876428000</v>
      </c>
      <c r="R369" s="142">
        <f t="shared" si="207"/>
        <v>93876.4</v>
      </c>
      <c r="S369" s="77">
        <f t="shared" si="207"/>
        <v>0</v>
      </c>
      <c r="T369" s="109"/>
      <c r="U369" s="109"/>
      <c r="V369" s="109"/>
      <c r="W369" s="3">
        <v>93642358000</v>
      </c>
      <c r="X369" s="3"/>
      <c r="Y369" s="77">
        <f t="shared" si="208"/>
        <v>-93642358000</v>
      </c>
      <c r="Z369" s="3">
        <f t="shared" si="209"/>
        <v>93642.4</v>
      </c>
      <c r="AA369" s="77">
        <f t="shared" si="209"/>
        <v>0</v>
      </c>
      <c r="AB369" s="119">
        <f t="shared" si="213"/>
        <v>-93642.4</v>
      </c>
      <c r="AC369" s="76"/>
      <c r="AD369" s="3">
        <f>ROUND(AC369/1000000,1)</f>
        <v>0</v>
      </c>
      <c r="AE369" s="109"/>
      <c r="AF369" s="109"/>
      <c r="AG369" s="107"/>
      <c r="AH369" s="107" t="s">
        <v>203</v>
      </c>
      <c r="AI369" s="107" t="s">
        <v>646</v>
      </c>
      <c r="AJ369" s="1" t="s">
        <v>250</v>
      </c>
      <c r="AK369" s="113" t="s">
        <v>998</v>
      </c>
      <c r="AL369" s="106">
        <v>287</v>
      </c>
      <c r="AM369" s="132" t="s">
        <v>590</v>
      </c>
      <c r="AN369" s="129"/>
      <c r="AO369" s="130" t="s">
        <v>339</v>
      </c>
      <c r="AP369" s="180">
        <v>287</v>
      </c>
      <c r="AQ369" s="130" t="s">
        <v>339</v>
      </c>
      <c r="AR369" s="181"/>
      <c r="AS369" s="128" t="s">
        <v>590</v>
      </c>
      <c r="AT369" s="175"/>
      <c r="AU369" s="130" t="s">
        <v>339</v>
      </c>
      <c r="AV369" s="180"/>
      <c r="AW369" s="130" t="s">
        <v>339</v>
      </c>
      <c r="AX369" s="181"/>
      <c r="AY369" s="128" t="s">
        <v>590</v>
      </c>
      <c r="AZ369" s="175"/>
      <c r="BA369" s="130" t="s">
        <v>339</v>
      </c>
      <c r="BB369" s="180"/>
      <c r="BC369" s="130" t="s">
        <v>339</v>
      </c>
      <c r="BD369" s="181"/>
      <c r="BE369" s="131"/>
      <c r="BF369" s="1" t="s">
        <v>364</v>
      </c>
      <c r="BG369" s="4"/>
      <c r="BH369" s="4"/>
      <c r="BI369" s="114"/>
      <c r="BJ369" s="71"/>
      <c r="BK369" s="31"/>
      <c r="BL369" s="31"/>
      <c r="BM369" s="31" t="s">
        <v>530</v>
      </c>
      <c r="BN369" s="115" t="s">
        <v>411</v>
      </c>
      <c r="BO369" s="115" t="s">
        <v>411</v>
      </c>
      <c r="BP369" s="115" t="s">
        <v>411</v>
      </c>
    </row>
    <row r="370" spans="1:245" ht="33.75">
      <c r="A370" s="204">
        <v>288</v>
      </c>
      <c r="B370" s="204">
        <f>B368+1</f>
        <v>289</v>
      </c>
      <c r="C370" s="107" t="s">
        <v>215</v>
      </c>
      <c r="D370" s="108" t="s">
        <v>75</v>
      </c>
      <c r="E370" s="108" t="s">
        <v>66</v>
      </c>
      <c r="F370" s="2">
        <v>0</v>
      </c>
      <c r="G370" s="2">
        <v>3606008000</v>
      </c>
      <c r="H370" s="2">
        <f t="shared" si="204"/>
        <v>3606008000</v>
      </c>
      <c r="I370" s="3">
        <f t="shared" si="205"/>
        <v>3606</v>
      </c>
      <c r="J370" s="3"/>
      <c r="K370" s="3"/>
      <c r="L370" s="3"/>
      <c r="M370" s="3"/>
      <c r="N370" s="3"/>
      <c r="O370" s="119">
        <f t="shared" si="212"/>
        <v>3606008000</v>
      </c>
      <c r="P370" s="3"/>
      <c r="Q370" s="142">
        <f t="shared" si="214"/>
        <v>3606008000</v>
      </c>
      <c r="R370" s="142">
        <f t="shared" si="207"/>
        <v>3606</v>
      </c>
      <c r="S370" s="77">
        <f t="shared" si="207"/>
        <v>0</v>
      </c>
      <c r="T370" s="109"/>
      <c r="U370" s="109"/>
      <c r="V370" s="109"/>
      <c r="W370" s="3">
        <v>0</v>
      </c>
      <c r="X370" s="3"/>
      <c r="Y370" s="77">
        <f t="shared" si="208"/>
        <v>0</v>
      </c>
      <c r="Z370" s="3">
        <f t="shared" si="209"/>
        <v>0</v>
      </c>
      <c r="AA370" s="77">
        <f t="shared" si="209"/>
        <v>0</v>
      </c>
      <c r="AB370" s="119">
        <f t="shared" si="213"/>
        <v>0</v>
      </c>
      <c r="AC370" s="76"/>
      <c r="AD370" s="3">
        <f>ROUND(AC370/1000000,1)</f>
        <v>0</v>
      </c>
      <c r="AE370" s="109"/>
      <c r="AF370" s="109"/>
      <c r="AG370" s="107"/>
      <c r="AH370" s="107" t="s">
        <v>203</v>
      </c>
      <c r="AI370" s="107" t="s">
        <v>646</v>
      </c>
      <c r="AJ370" s="1" t="s">
        <v>36</v>
      </c>
      <c r="AK370" s="113" t="s">
        <v>999</v>
      </c>
      <c r="AL370" s="106">
        <v>288</v>
      </c>
      <c r="AM370" s="132" t="s">
        <v>590</v>
      </c>
      <c r="AN370" s="129"/>
      <c r="AO370" s="130" t="s">
        <v>339</v>
      </c>
      <c r="AP370" s="180">
        <v>288</v>
      </c>
      <c r="AQ370" s="130" t="s">
        <v>339</v>
      </c>
      <c r="AR370" s="181"/>
      <c r="AS370" s="128" t="s">
        <v>590</v>
      </c>
      <c r="AT370" s="175"/>
      <c r="AU370" s="130" t="s">
        <v>339</v>
      </c>
      <c r="AV370" s="180"/>
      <c r="AW370" s="130" t="s">
        <v>339</v>
      </c>
      <c r="AX370" s="181"/>
      <c r="AY370" s="128" t="s">
        <v>590</v>
      </c>
      <c r="AZ370" s="175"/>
      <c r="BA370" s="130" t="s">
        <v>339</v>
      </c>
      <c r="BB370" s="180"/>
      <c r="BC370" s="130" t="s">
        <v>339</v>
      </c>
      <c r="BD370" s="181"/>
      <c r="BE370" s="131"/>
      <c r="BF370" s="1" t="s">
        <v>84</v>
      </c>
      <c r="BG370" s="4"/>
      <c r="BH370" s="4" t="s">
        <v>18</v>
      </c>
      <c r="BI370" s="114"/>
      <c r="BJ370" s="71"/>
      <c r="BK370" s="31"/>
      <c r="BL370" s="31"/>
      <c r="BM370" s="31"/>
      <c r="BN370" s="115" t="s">
        <v>411</v>
      </c>
      <c r="BO370" s="115" t="s">
        <v>411</v>
      </c>
      <c r="BP370" s="115" t="s">
        <v>411</v>
      </c>
      <c r="BQ370" s="63"/>
      <c r="BR370" s="60"/>
      <c r="BS370" s="60"/>
      <c r="BT370" s="60"/>
      <c r="BU370" s="60"/>
      <c r="BV370" s="60"/>
      <c r="BW370" s="60"/>
      <c r="BX370" s="60"/>
      <c r="BY370" s="60"/>
      <c r="BZ370" s="60"/>
      <c r="CA370" s="60"/>
      <c r="CB370" s="60"/>
      <c r="CC370" s="60"/>
      <c r="CD370" s="60"/>
      <c r="CE370" s="60"/>
      <c r="CF370" s="60"/>
      <c r="CG370" s="60"/>
      <c r="CH370" s="60"/>
      <c r="CI370" s="60"/>
      <c r="CJ370" s="60"/>
      <c r="CK370" s="60"/>
      <c r="CL370" s="60"/>
      <c r="CM370" s="60"/>
      <c r="CN370" s="60"/>
      <c r="CO370" s="60"/>
      <c r="CP370" s="60"/>
      <c r="CQ370" s="60"/>
      <c r="CR370" s="60"/>
      <c r="CS370" s="60"/>
      <c r="CT370" s="60"/>
      <c r="CU370" s="60"/>
      <c r="CV370" s="60"/>
      <c r="CW370" s="60"/>
      <c r="CX370" s="60"/>
      <c r="CY370" s="60"/>
      <c r="CZ370" s="60"/>
      <c r="DA370" s="60"/>
      <c r="DB370" s="60"/>
      <c r="DC370" s="60"/>
      <c r="DD370" s="60"/>
      <c r="DE370" s="60"/>
      <c r="DF370" s="60"/>
      <c r="DG370" s="60"/>
      <c r="DH370" s="60"/>
      <c r="DI370" s="60"/>
      <c r="DJ370" s="60"/>
      <c r="DK370" s="60"/>
      <c r="DL370" s="60"/>
      <c r="DM370" s="60"/>
      <c r="DN370" s="60"/>
      <c r="DO370" s="60"/>
      <c r="DP370" s="60"/>
      <c r="DQ370" s="60"/>
      <c r="DR370" s="60"/>
      <c r="DS370" s="60"/>
      <c r="DT370" s="60"/>
      <c r="DU370" s="60"/>
      <c r="DV370" s="60"/>
      <c r="DW370" s="60"/>
      <c r="DX370" s="60"/>
      <c r="DY370" s="60"/>
      <c r="DZ370" s="60"/>
      <c r="EA370" s="60"/>
      <c r="EB370" s="60"/>
      <c r="EC370" s="60"/>
      <c r="ED370" s="60"/>
      <c r="EE370" s="60"/>
      <c r="EF370" s="60"/>
      <c r="EG370" s="60"/>
      <c r="EH370" s="60"/>
      <c r="EI370" s="60"/>
      <c r="EJ370" s="60"/>
      <c r="EK370" s="60"/>
      <c r="EL370" s="60"/>
      <c r="EM370" s="60"/>
      <c r="EN370" s="60"/>
      <c r="EO370" s="60"/>
      <c r="EP370" s="60"/>
      <c r="EQ370" s="60"/>
      <c r="ER370" s="60"/>
      <c r="ES370" s="60"/>
      <c r="ET370" s="60"/>
      <c r="EU370" s="60"/>
      <c r="EV370" s="60"/>
      <c r="EW370" s="60"/>
      <c r="EX370" s="60"/>
      <c r="EY370" s="60"/>
      <c r="EZ370" s="60"/>
      <c r="FA370" s="60"/>
      <c r="FB370" s="60"/>
      <c r="FC370" s="60"/>
      <c r="FD370" s="60"/>
      <c r="FE370" s="60"/>
      <c r="FF370" s="60"/>
      <c r="FG370" s="60"/>
      <c r="FH370" s="60"/>
      <c r="FI370" s="60"/>
      <c r="FJ370" s="60"/>
      <c r="FK370" s="60"/>
      <c r="FL370" s="60"/>
      <c r="FM370" s="60"/>
      <c r="FN370" s="60"/>
      <c r="FO370" s="60"/>
      <c r="FP370" s="60"/>
      <c r="FQ370" s="60"/>
      <c r="FR370" s="60"/>
      <c r="FS370" s="60"/>
      <c r="FT370" s="60"/>
      <c r="FU370" s="60"/>
      <c r="FV370" s="60"/>
      <c r="FW370" s="60"/>
      <c r="FX370" s="60"/>
      <c r="FY370" s="60"/>
      <c r="FZ370" s="60"/>
      <c r="GA370" s="60"/>
      <c r="GB370" s="60"/>
      <c r="GC370" s="60"/>
      <c r="GD370" s="60"/>
      <c r="GE370" s="60"/>
      <c r="GF370" s="60"/>
      <c r="GG370" s="60"/>
      <c r="GH370" s="60"/>
      <c r="GI370" s="60"/>
      <c r="GJ370" s="60"/>
      <c r="GK370" s="60"/>
      <c r="GL370" s="60"/>
      <c r="GM370" s="60"/>
      <c r="GN370" s="60"/>
      <c r="GO370" s="60"/>
      <c r="GP370" s="60"/>
      <c r="GQ370" s="60"/>
      <c r="GR370" s="60"/>
      <c r="GS370" s="60"/>
      <c r="GT370" s="60"/>
      <c r="GU370" s="60"/>
      <c r="GV370" s="60"/>
      <c r="GW370" s="60"/>
      <c r="GX370" s="60"/>
      <c r="GY370" s="60"/>
      <c r="GZ370" s="60"/>
      <c r="HA370" s="60"/>
      <c r="HB370" s="60"/>
      <c r="HC370" s="60"/>
      <c r="HD370" s="60"/>
      <c r="HE370" s="60"/>
      <c r="HF370" s="60"/>
      <c r="HG370" s="60"/>
      <c r="HH370" s="60"/>
      <c r="HI370" s="60"/>
      <c r="HJ370" s="60"/>
      <c r="HK370" s="60"/>
      <c r="HL370" s="60"/>
      <c r="HM370" s="60"/>
      <c r="HN370" s="60"/>
      <c r="HO370" s="60"/>
      <c r="HP370" s="60"/>
      <c r="HQ370" s="60"/>
      <c r="HR370" s="60"/>
      <c r="HS370" s="60"/>
      <c r="HT370" s="60"/>
      <c r="HU370" s="60"/>
      <c r="HV370" s="60"/>
      <c r="HW370" s="60"/>
      <c r="HX370" s="60"/>
      <c r="HY370" s="60"/>
      <c r="HZ370" s="60"/>
      <c r="IA370" s="60"/>
      <c r="IB370" s="60"/>
      <c r="IC370" s="60"/>
      <c r="ID370" s="60"/>
      <c r="IE370" s="60"/>
      <c r="IF370" s="60"/>
      <c r="IG370" s="60"/>
      <c r="IH370" s="60"/>
      <c r="II370" s="60"/>
      <c r="IJ370" s="60"/>
      <c r="IK370" s="60"/>
    </row>
    <row r="371" spans="1:245" s="314" customFormat="1" hidden="1">
      <c r="A371" s="315"/>
      <c r="B371" s="315"/>
      <c r="C371" s="316" t="s">
        <v>251</v>
      </c>
      <c r="D371" s="317"/>
      <c r="E371" s="317"/>
      <c r="F371" s="318"/>
      <c r="G371" s="318"/>
      <c r="H371" s="318"/>
      <c r="I371" s="319"/>
      <c r="J371" s="319"/>
      <c r="K371" s="319"/>
      <c r="L371" s="319"/>
      <c r="M371" s="319"/>
      <c r="N371" s="319"/>
      <c r="O371" s="319"/>
      <c r="P371" s="321"/>
      <c r="Q371" s="321"/>
      <c r="R371" s="321"/>
      <c r="S371" s="319"/>
      <c r="T371" s="319"/>
      <c r="U371" s="322"/>
      <c r="V371" s="323"/>
      <c r="W371" s="319"/>
      <c r="X371" s="321"/>
      <c r="Y371" s="319"/>
      <c r="Z371" s="320"/>
      <c r="AA371" s="319"/>
      <c r="AB371" s="324"/>
      <c r="AC371" s="319"/>
      <c r="AD371" s="319"/>
      <c r="AE371" s="317"/>
      <c r="AF371" s="325"/>
      <c r="AG371" s="325"/>
      <c r="AH371" s="325"/>
      <c r="AI371" s="325"/>
      <c r="AJ371" s="326"/>
      <c r="AK371" s="327"/>
      <c r="AL371" s="335"/>
      <c r="AM371" s="328"/>
      <c r="AN371" s="328"/>
      <c r="AO371" s="328"/>
      <c r="AP371" s="329" t="s">
        <v>1331</v>
      </c>
      <c r="AQ371" s="328"/>
      <c r="AR371" s="328"/>
      <c r="AS371" s="328"/>
      <c r="AT371" s="330"/>
      <c r="AU371" s="328"/>
      <c r="AV371" s="330"/>
      <c r="AW371" s="328"/>
      <c r="AX371" s="328"/>
      <c r="AY371" s="328"/>
      <c r="AZ371" s="330"/>
      <c r="BA371" s="328"/>
      <c r="BB371" s="330"/>
      <c r="BC371" s="328"/>
      <c r="BD371" s="328"/>
      <c r="BE371" s="328"/>
      <c r="BF371" s="331"/>
      <c r="BG371" s="332"/>
      <c r="BH371" s="332"/>
      <c r="BI371" s="333"/>
      <c r="BJ371" s="309"/>
      <c r="BK371" s="310"/>
      <c r="BL371" s="310"/>
      <c r="BM371" s="310"/>
      <c r="BN371" s="311" t="s">
        <v>412</v>
      </c>
      <c r="BO371" s="311" t="s">
        <v>412</v>
      </c>
      <c r="BP371" s="311" t="s">
        <v>412</v>
      </c>
      <c r="BQ371" s="313"/>
      <c r="BR371" s="313"/>
      <c r="BS371" s="313"/>
    </row>
    <row r="372" spans="1:245" hidden="1">
      <c r="A372" s="263"/>
      <c r="B372" s="263"/>
      <c r="C372" s="107" t="s">
        <v>253</v>
      </c>
      <c r="D372" s="108"/>
      <c r="E372" s="108"/>
      <c r="F372" s="2"/>
      <c r="G372" s="2">
        <v>0</v>
      </c>
      <c r="H372" s="2">
        <f>F372+G372</f>
        <v>0</v>
      </c>
      <c r="I372" s="3">
        <f>ROUND(H372/1000000,1)</f>
        <v>0</v>
      </c>
      <c r="J372" s="3"/>
      <c r="K372" s="3"/>
      <c r="L372" s="3"/>
      <c r="M372" s="3"/>
      <c r="N372" s="3"/>
      <c r="O372" s="119">
        <f>H372+SUM(J372:N372)</f>
        <v>0</v>
      </c>
      <c r="P372" s="3"/>
      <c r="Q372" s="142">
        <f t="shared" si="214"/>
        <v>0</v>
      </c>
      <c r="R372" s="142">
        <f>ROUND(O372/1000000,1)</f>
        <v>0</v>
      </c>
      <c r="S372" s="77">
        <f>ROUND(P372/1000000,1)</f>
        <v>0</v>
      </c>
      <c r="T372" s="3"/>
      <c r="U372" s="110"/>
      <c r="V372" s="111"/>
      <c r="W372" s="3">
        <v>0</v>
      </c>
      <c r="X372" s="3"/>
      <c r="Y372" s="77">
        <f>X372-W372</f>
        <v>0</v>
      </c>
      <c r="Z372" s="3">
        <f>ROUND(W372/1000000,1)</f>
        <v>0</v>
      </c>
      <c r="AA372" s="77">
        <f>ROUND(X372/1000000,1)</f>
        <v>0</v>
      </c>
      <c r="AB372" s="119">
        <f t="shared" si="213"/>
        <v>0</v>
      </c>
      <c r="AC372" s="3"/>
      <c r="AD372" s="3">
        <f>ROUND(AC372/1000000,1)</f>
        <v>0</v>
      </c>
      <c r="AE372" s="108"/>
      <c r="AF372" s="112"/>
      <c r="AG372" s="107"/>
      <c r="AH372" s="107"/>
      <c r="AI372" s="107"/>
      <c r="AJ372" s="1"/>
      <c r="AK372" s="113"/>
      <c r="AL372" s="123"/>
      <c r="AM372" s="287"/>
      <c r="AN372" s="287"/>
      <c r="AO372" s="287"/>
      <c r="AP372" s="288" t="s">
        <v>1331</v>
      </c>
      <c r="AQ372" s="287"/>
      <c r="AR372" s="287"/>
      <c r="AS372" s="287"/>
      <c r="AT372" s="289"/>
      <c r="AU372" s="287"/>
      <c r="AV372" s="289"/>
      <c r="AW372" s="287"/>
      <c r="AX372" s="287"/>
      <c r="AY372" s="287"/>
      <c r="AZ372" s="289"/>
      <c r="BA372" s="287"/>
      <c r="BB372" s="289"/>
      <c r="BC372" s="287"/>
      <c r="BD372" s="287"/>
      <c r="BE372" s="287"/>
      <c r="BF372" s="1"/>
      <c r="BG372" s="4"/>
      <c r="BH372" s="4"/>
      <c r="BI372" s="114"/>
      <c r="BJ372" s="71"/>
      <c r="BK372" s="31"/>
      <c r="BL372" s="31"/>
      <c r="BM372" s="31"/>
      <c r="BN372" s="115" t="s">
        <v>501</v>
      </c>
      <c r="BO372" s="115" t="s">
        <v>501</v>
      </c>
      <c r="BP372" s="115" t="s">
        <v>501</v>
      </c>
      <c r="EX372" s="60"/>
      <c r="EY372" s="60"/>
      <c r="EZ372" s="60"/>
      <c r="FA372" s="60"/>
      <c r="FB372" s="60"/>
      <c r="FC372" s="60"/>
      <c r="FD372" s="60"/>
      <c r="FE372" s="60"/>
      <c r="FF372" s="60"/>
      <c r="FG372" s="60"/>
      <c r="FH372" s="60"/>
      <c r="FI372" s="60"/>
      <c r="FJ372" s="60"/>
      <c r="FK372" s="60"/>
      <c r="FL372" s="60"/>
      <c r="FM372" s="60"/>
      <c r="FN372" s="60"/>
      <c r="FO372" s="60"/>
      <c r="FP372" s="60"/>
      <c r="FQ372" s="60"/>
      <c r="FR372" s="60"/>
      <c r="FS372" s="60"/>
      <c r="FT372" s="60"/>
      <c r="FU372" s="60"/>
      <c r="FV372" s="60"/>
      <c r="FW372" s="60"/>
      <c r="FX372" s="60"/>
      <c r="FY372" s="60"/>
      <c r="FZ372" s="60"/>
      <c r="GA372" s="60"/>
      <c r="GB372" s="60"/>
      <c r="GC372" s="60"/>
      <c r="GD372" s="60"/>
      <c r="GE372" s="60"/>
      <c r="GF372" s="60"/>
      <c r="GG372" s="60"/>
      <c r="GH372" s="60"/>
      <c r="GI372" s="60"/>
      <c r="GJ372" s="60"/>
      <c r="GK372" s="60"/>
      <c r="GL372" s="60"/>
      <c r="GM372" s="60"/>
      <c r="GN372" s="60"/>
      <c r="GO372" s="60"/>
      <c r="GP372" s="60"/>
      <c r="GQ372" s="60"/>
      <c r="GR372" s="60"/>
      <c r="GS372" s="60"/>
      <c r="GT372" s="60"/>
      <c r="GU372" s="60"/>
      <c r="GV372" s="60"/>
      <c r="GW372" s="60"/>
      <c r="GX372" s="60"/>
      <c r="GY372" s="60"/>
      <c r="GZ372" s="60"/>
      <c r="HA372" s="60"/>
      <c r="HB372" s="60"/>
      <c r="HC372" s="60"/>
      <c r="HD372" s="60"/>
      <c r="HE372" s="60"/>
      <c r="HF372" s="60"/>
      <c r="HG372" s="60"/>
      <c r="HH372" s="60"/>
      <c r="HI372" s="60"/>
      <c r="HJ372" s="60"/>
      <c r="HK372" s="60"/>
      <c r="HL372" s="60"/>
      <c r="HM372" s="60"/>
      <c r="HN372" s="60"/>
      <c r="HO372" s="60"/>
      <c r="HP372" s="60"/>
      <c r="HQ372" s="60"/>
      <c r="HR372" s="60"/>
      <c r="HS372" s="60"/>
      <c r="HT372" s="60"/>
      <c r="HU372" s="60"/>
      <c r="HV372" s="60"/>
      <c r="HW372" s="60"/>
      <c r="HX372" s="60"/>
      <c r="HY372" s="60"/>
      <c r="HZ372" s="60"/>
      <c r="IA372" s="60"/>
      <c r="IB372" s="60"/>
      <c r="IC372" s="60"/>
      <c r="ID372" s="60"/>
      <c r="IE372" s="60"/>
      <c r="IF372" s="60"/>
      <c r="IG372" s="60"/>
      <c r="IH372" s="60"/>
      <c r="II372" s="60"/>
      <c r="IJ372" s="60"/>
      <c r="IK372" s="60"/>
    </row>
    <row r="373" spans="1:245" s="314" customFormat="1" hidden="1">
      <c r="A373" s="315"/>
      <c r="B373" s="315"/>
      <c r="C373" s="316" t="s">
        <v>252</v>
      </c>
      <c r="D373" s="317"/>
      <c r="E373" s="317"/>
      <c r="F373" s="318"/>
      <c r="G373" s="318"/>
      <c r="H373" s="318"/>
      <c r="I373" s="319"/>
      <c r="J373" s="319"/>
      <c r="K373" s="319"/>
      <c r="L373" s="319"/>
      <c r="M373" s="319"/>
      <c r="N373" s="319"/>
      <c r="O373" s="319"/>
      <c r="P373" s="321"/>
      <c r="Q373" s="321">
        <f t="shared" si="214"/>
        <v>0</v>
      </c>
      <c r="R373" s="321">
        <f>ROUND(O373/1000000,1)</f>
        <v>0</v>
      </c>
      <c r="S373" s="319"/>
      <c r="T373" s="319"/>
      <c r="U373" s="322"/>
      <c r="V373" s="323"/>
      <c r="W373" s="319"/>
      <c r="X373" s="321"/>
      <c r="Y373" s="319"/>
      <c r="Z373" s="320"/>
      <c r="AA373" s="319"/>
      <c r="AB373" s="324"/>
      <c r="AC373" s="319"/>
      <c r="AD373" s="319"/>
      <c r="AE373" s="317"/>
      <c r="AF373" s="325"/>
      <c r="AG373" s="325"/>
      <c r="AH373" s="325"/>
      <c r="AI373" s="325"/>
      <c r="AJ373" s="326"/>
      <c r="AK373" s="327"/>
      <c r="AL373" s="335"/>
      <c r="AM373" s="328"/>
      <c r="AN373" s="328"/>
      <c r="AO373" s="328"/>
      <c r="AP373" s="329" t="s">
        <v>1331</v>
      </c>
      <c r="AQ373" s="328"/>
      <c r="AR373" s="328"/>
      <c r="AS373" s="328"/>
      <c r="AT373" s="330"/>
      <c r="AU373" s="328"/>
      <c r="AV373" s="330"/>
      <c r="AW373" s="328"/>
      <c r="AX373" s="328"/>
      <c r="AY373" s="328"/>
      <c r="AZ373" s="330"/>
      <c r="BA373" s="328"/>
      <c r="BB373" s="330"/>
      <c r="BC373" s="328"/>
      <c r="BD373" s="328"/>
      <c r="BE373" s="328"/>
      <c r="BF373" s="331"/>
      <c r="BG373" s="332"/>
      <c r="BH373" s="332"/>
      <c r="BI373" s="333"/>
      <c r="BJ373" s="309"/>
      <c r="BK373" s="310"/>
      <c r="BL373" s="310"/>
      <c r="BM373" s="310"/>
      <c r="BN373" s="311" t="s">
        <v>414</v>
      </c>
      <c r="BO373" s="311" t="s">
        <v>414</v>
      </c>
      <c r="BP373" s="311" t="s">
        <v>414</v>
      </c>
      <c r="BQ373" s="313"/>
      <c r="BR373" s="313"/>
      <c r="BS373" s="313"/>
    </row>
    <row r="374" spans="1:245" hidden="1">
      <c r="A374" s="263"/>
      <c r="B374" s="263"/>
      <c r="C374" s="107" t="s">
        <v>253</v>
      </c>
      <c r="D374" s="108"/>
      <c r="E374" s="108"/>
      <c r="F374" s="2"/>
      <c r="G374" s="2">
        <v>0</v>
      </c>
      <c r="H374" s="2">
        <f>F374+G374</f>
        <v>0</v>
      </c>
      <c r="I374" s="3">
        <f>ROUND(H374/1000000,1)</f>
        <v>0</v>
      </c>
      <c r="J374" s="3"/>
      <c r="K374" s="3"/>
      <c r="L374" s="3"/>
      <c r="M374" s="3"/>
      <c r="N374" s="3"/>
      <c r="O374" s="119">
        <f>H374+SUM(J374:N374)</f>
        <v>0</v>
      </c>
      <c r="P374" s="3"/>
      <c r="Q374" s="142">
        <f t="shared" si="214"/>
        <v>0</v>
      </c>
      <c r="R374" s="142">
        <f>ROUND(O374/1000000,1)</f>
        <v>0</v>
      </c>
      <c r="S374" s="77">
        <f>ROUND(P374/1000000,1)</f>
        <v>0</v>
      </c>
      <c r="T374" s="3"/>
      <c r="U374" s="110"/>
      <c r="V374" s="111"/>
      <c r="W374" s="3">
        <v>0</v>
      </c>
      <c r="X374" s="3"/>
      <c r="Y374" s="77">
        <f>X374-W374</f>
        <v>0</v>
      </c>
      <c r="Z374" s="3">
        <f>ROUND(W374/1000000,1)</f>
        <v>0</v>
      </c>
      <c r="AA374" s="77">
        <f>ROUND(X374/1000000,1)</f>
        <v>0</v>
      </c>
      <c r="AB374" s="119">
        <f t="shared" si="213"/>
        <v>0</v>
      </c>
      <c r="AC374" s="3"/>
      <c r="AD374" s="3">
        <f>ROUND(AC374/1000000,1)</f>
        <v>0</v>
      </c>
      <c r="AE374" s="108"/>
      <c r="AF374" s="112"/>
      <c r="AG374" s="107"/>
      <c r="AH374" s="107"/>
      <c r="AI374" s="107"/>
      <c r="AJ374" s="1"/>
      <c r="AK374" s="113"/>
      <c r="AL374" s="123"/>
      <c r="AM374" s="287"/>
      <c r="AN374" s="287"/>
      <c r="AO374" s="287"/>
      <c r="AP374" s="288" t="s">
        <v>1331</v>
      </c>
      <c r="AQ374" s="287"/>
      <c r="AR374" s="287"/>
      <c r="AS374" s="287"/>
      <c r="AT374" s="289"/>
      <c r="AU374" s="287"/>
      <c r="AV374" s="289"/>
      <c r="AW374" s="287"/>
      <c r="AX374" s="287"/>
      <c r="AY374" s="287"/>
      <c r="AZ374" s="289"/>
      <c r="BA374" s="287"/>
      <c r="BB374" s="289"/>
      <c r="BC374" s="287"/>
      <c r="BD374" s="287"/>
      <c r="BE374" s="287"/>
      <c r="BF374" s="1"/>
      <c r="BG374" s="4"/>
      <c r="BH374" s="4"/>
      <c r="BI374" s="114"/>
      <c r="BJ374" s="71"/>
      <c r="BK374" s="31"/>
      <c r="BL374" s="31"/>
      <c r="BM374" s="31"/>
      <c r="BN374" s="115" t="s">
        <v>502</v>
      </c>
      <c r="BO374" s="115" t="s">
        <v>502</v>
      </c>
      <c r="BP374" s="115" t="s">
        <v>502</v>
      </c>
      <c r="EX374" s="60"/>
      <c r="EY374" s="60"/>
      <c r="EZ374" s="60"/>
      <c r="FA374" s="60"/>
      <c r="FB374" s="60"/>
      <c r="FC374" s="60"/>
      <c r="FD374" s="60"/>
      <c r="FE374" s="60"/>
      <c r="FF374" s="60"/>
      <c r="FG374" s="60"/>
      <c r="FH374" s="60"/>
      <c r="FI374" s="60"/>
      <c r="FJ374" s="60"/>
      <c r="FK374" s="60"/>
      <c r="FL374" s="60"/>
      <c r="FM374" s="60"/>
      <c r="FN374" s="60"/>
      <c r="FO374" s="60"/>
      <c r="FP374" s="60"/>
      <c r="FQ374" s="60"/>
      <c r="FR374" s="60"/>
      <c r="FS374" s="60"/>
      <c r="FT374" s="60"/>
      <c r="FU374" s="60"/>
      <c r="FV374" s="60"/>
      <c r="FW374" s="60"/>
      <c r="FX374" s="60"/>
      <c r="FY374" s="60"/>
      <c r="FZ374" s="60"/>
      <c r="GA374" s="60"/>
      <c r="GB374" s="60"/>
      <c r="GC374" s="60"/>
      <c r="GD374" s="60"/>
      <c r="GE374" s="60"/>
      <c r="GF374" s="60"/>
      <c r="GG374" s="60"/>
      <c r="GH374" s="60"/>
      <c r="GI374" s="60"/>
      <c r="GJ374" s="60"/>
      <c r="GK374" s="60"/>
      <c r="GL374" s="60"/>
      <c r="GM374" s="60"/>
      <c r="GN374" s="60"/>
      <c r="GO374" s="60"/>
      <c r="GP374" s="60"/>
      <c r="GQ374" s="60"/>
      <c r="GR374" s="60"/>
      <c r="GS374" s="60"/>
      <c r="GT374" s="60"/>
      <c r="GU374" s="60"/>
      <c r="GV374" s="60"/>
      <c r="GW374" s="60"/>
      <c r="GX374" s="60"/>
      <c r="GY374" s="60"/>
      <c r="GZ374" s="60"/>
      <c r="HA374" s="60"/>
      <c r="HB374" s="60"/>
      <c r="HC374" s="60"/>
      <c r="HD374" s="60"/>
      <c r="HE374" s="60"/>
      <c r="HF374" s="60"/>
      <c r="HG374" s="60"/>
      <c r="HH374" s="60"/>
      <c r="HI374" s="60"/>
      <c r="HJ374" s="60"/>
      <c r="HK374" s="60"/>
      <c r="HL374" s="60"/>
      <c r="HM374" s="60"/>
      <c r="HN374" s="60"/>
      <c r="HO374" s="60"/>
      <c r="HP374" s="60"/>
      <c r="HQ374" s="60"/>
      <c r="HR374" s="60"/>
      <c r="HS374" s="60"/>
      <c r="HT374" s="60"/>
      <c r="HU374" s="60"/>
      <c r="HV374" s="60"/>
      <c r="HW374" s="60"/>
      <c r="HX374" s="60"/>
      <c r="HY374" s="60"/>
      <c r="HZ374" s="60"/>
      <c r="IA374" s="60"/>
      <c r="IB374" s="60"/>
      <c r="IC374" s="60"/>
      <c r="ID374" s="60"/>
      <c r="IE374" s="60"/>
      <c r="IF374" s="60"/>
      <c r="IG374" s="60"/>
      <c r="IH374" s="60"/>
      <c r="II374" s="60"/>
      <c r="IJ374" s="60"/>
      <c r="IK374" s="60"/>
    </row>
    <row r="375" spans="1:245" s="314" customFormat="1" hidden="1">
      <c r="A375" s="315"/>
      <c r="B375" s="315"/>
      <c r="C375" s="341" t="s">
        <v>447</v>
      </c>
      <c r="D375" s="317"/>
      <c r="E375" s="317"/>
      <c r="F375" s="318"/>
      <c r="G375" s="318"/>
      <c r="H375" s="318"/>
      <c r="I375" s="319"/>
      <c r="J375" s="319"/>
      <c r="K375" s="319"/>
      <c r="L375" s="319"/>
      <c r="M375" s="319"/>
      <c r="N375" s="319"/>
      <c r="O375" s="319"/>
      <c r="P375" s="321"/>
      <c r="Q375" s="321">
        <f t="shared" si="214"/>
        <v>0</v>
      </c>
      <c r="R375" s="321">
        <f>ROUND(O375/1000000,1)</f>
        <v>0</v>
      </c>
      <c r="S375" s="319"/>
      <c r="T375" s="319"/>
      <c r="U375" s="322"/>
      <c r="V375" s="323"/>
      <c r="W375" s="319"/>
      <c r="X375" s="321"/>
      <c r="Y375" s="319"/>
      <c r="Z375" s="320"/>
      <c r="AA375" s="319"/>
      <c r="AB375" s="324"/>
      <c r="AC375" s="319"/>
      <c r="AD375" s="319"/>
      <c r="AE375" s="317"/>
      <c r="AF375" s="325"/>
      <c r="AG375" s="325"/>
      <c r="AH375" s="325"/>
      <c r="AI375" s="325"/>
      <c r="AJ375" s="326"/>
      <c r="AK375" s="327"/>
      <c r="AL375" s="335"/>
      <c r="AM375" s="328"/>
      <c r="AN375" s="328"/>
      <c r="AO375" s="328"/>
      <c r="AP375" s="329" t="s">
        <v>1331</v>
      </c>
      <c r="AQ375" s="328"/>
      <c r="AR375" s="328"/>
      <c r="AS375" s="328"/>
      <c r="AT375" s="330"/>
      <c r="AU375" s="328"/>
      <c r="AV375" s="330"/>
      <c r="AW375" s="328"/>
      <c r="AX375" s="328"/>
      <c r="AY375" s="328"/>
      <c r="AZ375" s="330"/>
      <c r="BA375" s="328"/>
      <c r="BB375" s="330"/>
      <c r="BC375" s="328"/>
      <c r="BD375" s="328"/>
      <c r="BE375" s="328"/>
      <c r="BF375" s="331"/>
      <c r="BG375" s="332"/>
      <c r="BH375" s="332"/>
      <c r="BI375" s="333"/>
      <c r="BJ375" s="309"/>
      <c r="BK375" s="310"/>
      <c r="BL375" s="310"/>
      <c r="BM375" s="310"/>
      <c r="BN375" s="311" t="s">
        <v>413</v>
      </c>
      <c r="BO375" s="311" t="s">
        <v>439</v>
      </c>
      <c r="BP375" s="311" t="s">
        <v>525</v>
      </c>
      <c r="BQ375" s="313"/>
      <c r="BR375" s="313"/>
      <c r="BS375" s="313"/>
    </row>
    <row r="376" spans="1:245" s="63" customFormat="1" ht="27">
      <c r="A376" s="204">
        <v>292</v>
      </c>
      <c r="B376" s="204">
        <f>B370+1</f>
        <v>290</v>
      </c>
      <c r="C376" s="107" t="s">
        <v>256</v>
      </c>
      <c r="D376" s="108" t="s">
        <v>71</v>
      </c>
      <c r="E376" s="108" t="s">
        <v>1301</v>
      </c>
      <c r="F376" s="2">
        <v>195526000</v>
      </c>
      <c r="G376" s="2">
        <v>0</v>
      </c>
      <c r="H376" s="2">
        <f>F376+G376</f>
        <v>195526000</v>
      </c>
      <c r="I376" s="3">
        <f>ROUND(H376/1000000,1)</f>
        <v>195.5</v>
      </c>
      <c r="J376" s="3"/>
      <c r="K376" s="3"/>
      <c r="L376" s="3"/>
      <c r="M376" s="3"/>
      <c r="N376" s="3"/>
      <c r="O376" s="119">
        <f t="shared" ref="O376:O396" si="215">H376+SUM(J376:N376)</f>
        <v>195526000</v>
      </c>
      <c r="P376" s="3"/>
      <c r="Q376" s="142">
        <f>O376-P376</f>
        <v>195526000</v>
      </c>
      <c r="R376" s="142">
        <f t="shared" ref="R376:S391" si="216">ROUND(O376/1000000,1)</f>
        <v>195.5</v>
      </c>
      <c r="S376" s="77">
        <f t="shared" si="216"/>
        <v>0</v>
      </c>
      <c r="T376" s="109"/>
      <c r="U376" s="109"/>
      <c r="V376" s="109"/>
      <c r="W376" s="3">
        <v>195526000</v>
      </c>
      <c r="X376" s="3"/>
      <c r="Y376" s="77">
        <f>X376-W376</f>
        <v>-195526000</v>
      </c>
      <c r="Z376" s="3">
        <f t="shared" ref="Z376:AA391" si="217">ROUND(W376/1000000,1)</f>
        <v>195.5</v>
      </c>
      <c r="AA376" s="77">
        <f t="shared" si="217"/>
        <v>0</v>
      </c>
      <c r="AB376" s="119">
        <f>AA376-Z376</f>
        <v>-195.5</v>
      </c>
      <c r="AC376" s="76"/>
      <c r="AD376" s="3">
        <f t="shared" ref="AD376:AD396" si="218">ROUND(AC376/1000000,1)</f>
        <v>0</v>
      </c>
      <c r="AE376" s="109"/>
      <c r="AF376" s="109"/>
      <c r="AG376" s="107"/>
      <c r="AH376" s="107" t="s">
        <v>166</v>
      </c>
      <c r="AI376" s="107" t="s">
        <v>623</v>
      </c>
      <c r="AJ376" s="1" t="s">
        <v>36</v>
      </c>
      <c r="AK376" s="113" t="s">
        <v>1376</v>
      </c>
      <c r="AL376" s="106">
        <v>292</v>
      </c>
      <c r="AM376" s="132" t="s">
        <v>590</v>
      </c>
      <c r="AN376" s="129"/>
      <c r="AO376" s="130" t="s">
        <v>339</v>
      </c>
      <c r="AP376" s="180">
        <v>292</v>
      </c>
      <c r="AQ376" s="130" t="s">
        <v>339</v>
      </c>
      <c r="AR376" s="181"/>
      <c r="AS376" s="128" t="s">
        <v>590</v>
      </c>
      <c r="AT376" s="175"/>
      <c r="AU376" s="130" t="s">
        <v>339</v>
      </c>
      <c r="AV376" s="180"/>
      <c r="AW376" s="130" t="s">
        <v>339</v>
      </c>
      <c r="AX376" s="181"/>
      <c r="AY376" s="128" t="s">
        <v>590</v>
      </c>
      <c r="AZ376" s="175"/>
      <c r="BA376" s="130" t="s">
        <v>339</v>
      </c>
      <c r="BB376" s="180"/>
      <c r="BC376" s="130" t="s">
        <v>339</v>
      </c>
      <c r="BD376" s="181"/>
      <c r="BE376" s="131"/>
      <c r="BF376" s="1" t="s">
        <v>84</v>
      </c>
      <c r="BG376" s="4"/>
      <c r="BH376" s="4"/>
      <c r="BI376" s="114"/>
      <c r="BJ376" s="71"/>
      <c r="BK376" s="31"/>
      <c r="BL376" s="31"/>
      <c r="BM376" s="31"/>
      <c r="BN376" s="115" t="s">
        <v>413</v>
      </c>
      <c r="BO376" s="115" t="s">
        <v>439</v>
      </c>
      <c r="BP376" s="115" t="s">
        <v>565</v>
      </c>
      <c r="BQ376" s="62"/>
      <c r="BR376" s="62"/>
      <c r="BS376" s="62"/>
    </row>
    <row r="377" spans="1:245" ht="27" hidden="1">
      <c r="A377" s="204">
        <v>300</v>
      </c>
      <c r="B377" s="204">
        <f t="shared" ref="B377:B394" si="219">B376+1</f>
        <v>291</v>
      </c>
      <c r="C377" s="107" t="s">
        <v>753</v>
      </c>
      <c r="D377" s="108" t="s">
        <v>164</v>
      </c>
      <c r="E377" s="108" t="s">
        <v>66</v>
      </c>
      <c r="F377" s="2">
        <v>61935000</v>
      </c>
      <c r="G377" s="2">
        <v>0</v>
      </c>
      <c r="H377" s="2">
        <f>F377+G377</f>
        <v>61935000</v>
      </c>
      <c r="I377" s="3">
        <f>ROUND(H377/1000000,1)</f>
        <v>61.9</v>
      </c>
      <c r="J377" s="3"/>
      <c r="K377" s="3"/>
      <c r="L377" s="3"/>
      <c r="M377" s="3"/>
      <c r="N377" s="3"/>
      <c r="O377" s="119">
        <f t="shared" si="215"/>
        <v>61935000</v>
      </c>
      <c r="P377" s="3"/>
      <c r="Q377" s="142">
        <f>O377-P377</f>
        <v>61935000</v>
      </c>
      <c r="R377" s="142">
        <f t="shared" si="216"/>
        <v>61.9</v>
      </c>
      <c r="S377" s="77">
        <f t="shared" si="216"/>
        <v>0</v>
      </c>
      <c r="T377" s="109"/>
      <c r="U377" s="109"/>
      <c r="V377" s="109"/>
      <c r="W377" s="3">
        <v>61935000</v>
      </c>
      <c r="X377" s="3"/>
      <c r="Y377" s="77">
        <f>X377-W377</f>
        <v>-61935000</v>
      </c>
      <c r="Z377" s="3">
        <f t="shared" si="217"/>
        <v>61.9</v>
      </c>
      <c r="AA377" s="77">
        <f t="shared" si="217"/>
        <v>0</v>
      </c>
      <c r="AB377" s="119">
        <f>AA377-Z377</f>
        <v>-61.9</v>
      </c>
      <c r="AC377" s="76"/>
      <c r="AD377" s="3">
        <f t="shared" si="218"/>
        <v>0</v>
      </c>
      <c r="AE377" s="109"/>
      <c r="AF377" s="109"/>
      <c r="AG377" s="107"/>
      <c r="AH377" s="107" t="s">
        <v>166</v>
      </c>
      <c r="AI377" s="107" t="s">
        <v>623</v>
      </c>
      <c r="AJ377" s="1" t="s">
        <v>36</v>
      </c>
      <c r="AK377" s="113" t="s">
        <v>1376</v>
      </c>
      <c r="AL377" s="106">
        <v>300</v>
      </c>
      <c r="AM377" s="132" t="s">
        <v>590</v>
      </c>
      <c r="AN377" s="129"/>
      <c r="AO377" s="130" t="s">
        <v>339</v>
      </c>
      <c r="AP377" s="180">
        <v>300</v>
      </c>
      <c r="AQ377" s="130" t="s">
        <v>339</v>
      </c>
      <c r="AR377" s="181"/>
      <c r="AS377" s="128" t="s">
        <v>590</v>
      </c>
      <c r="AT377" s="175"/>
      <c r="AU377" s="130" t="s">
        <v>339</v>
      </c>
      <c r="AV377" s="180"/>
      <c r="AW377" s="130" t="s">
        <v>339</v>
      </c>
      <c r="AX377" s="181"/>
      <c r="AY377" s="128" t="s">
        <v>590</v>
      </c>
      <c r="AZ377" s="175"/>
      <c r="BA377" s="130" t="s">
        <v>339</v>
      </c>
      <c r="BB377" s="180"/>
      <c r="BC377" s="130" t="s">
        <v>339</v>
      </c>
      <c r="BD377" s="181"/>
      <c r="BE377" s="131"/>
      <c r="BF377" s="1" t="s">
        <v>83</v>
      </c>
      <c r="BG377" s="4"/>
      <c r="BH377" s="4" t="s">
        <v>18</v>
      </c>
      <c r="BI377" s="114"/>
      <c r="BJ377" s="71"/>
      <c r="BK377" s="31"/>
      <c r="BL377" s="31"/>
      <c r="BM377" s="31"/>
      <c r="BN377" s="115" t="s">
        <v>34</v>
      </c>
      <c r="BO377" s="116" t="s">
        <v>439</v>
      </c>
      <c r="BP377" s="115" t="s">
        <v>565</v>
      </c>
      <c r="BR377" s="61"/>
      <c r="BS377" s="61"/>
      <c r="BT377" s="60"/>
      <c r="BU377" s="60"/>
      <c r="BV377" s="60"/>
      <c r="BW377" s="60"/>
      <c r="BX377" s="60"/>
      <c r="BY377" s="60"/>
      <c r="BZ377" s="60"/>
      <c r="CA377" s="60"/>
      <c r="CB377" s="60"/>
      <c r="CC377" s="60"/>
      <c r="CD377" s="60"/>
      <c r="CE377" s="60"/>
      <c r="CF377" s="60"/>
      <c r="CG377" s="60"/>
      <c r="CH377" s="60"/>
      <c r="CI377" s="60"/>
      <c r="CJ377" s="60"/>
      <c r="CK377" s="60"/>
      <c r="CL377" s="60"/>
      <c r="CM377" s="60"/>
      <c r="CN377" s="60"/>
      <c r="CO377" s="60"/>
      <c r="CP377" s="60"/>
      <c r="CQ377" s="60"/>
      <c r="CR377" s="60"/>
      <c r="CS377" s="60"/>
      <c r="CT377" s="60"/>
      <c r="CU377" s="60"/>
      <c r="CV377" s="60"/>
      <c r="CW377" s="60"/>
      <c r="CX377" s="60"/>
      <c r="CY377" s="60"/>
      <c r="CZ377" s="60"/>
      <c r="DA377" s="60"/>
      <c r="DB377" s="60"/>
      <c r="DC377" s="60"/>
      <c r="DD377" s="60"/>
      <c r="DE377" s="60"/>
      <c r="DF377" s="60"/>
      <c r="DG377" s="60"/>
      <c r="DH377" s="60"/>
      <c r="DI377" s="60"/>
      <c r="DJ377" s="60"/>
      <c r="DK377" s="60"/>
      <c r="DL377" s="60"/>
      <c r="DM377" s="60"/>
      <c r="DN377" s="60"/>
      <c r="DO377" s="60"/>
      <c r="DP377" s="60"/>
      <c r="DQ377" s="60"/>
      <c r="DR377" s="60"/>
      <c r="DS377" s="60"/>
      <c r="DT377" s="60"/>
      <c r="DU377" s="60"/>
      <c r="DV377" s="60"/>
      <c r="DW377" s="60"/>
      <c r="DX377" s="60"/>
      <c r="DY377" s="60"/>
      <c r="DZ377" s="60"/>
      <c r="EA377" s="60"/>
      <c r="EB377" s="60"/>
      <c r="EC377" s="60"/>
      <c r="ED377" s="60"/>
      <c r="EE377" s="60"/>
      <c r="EF377" s="60"/>
      <c r="EG377" s="60"/>
      <c r="EH377" s="60"/>
      <c r="EI377" s="60"/>
      <c r="EJ377" s="60"/>
      <c r="EK377" s="60"/>
      <c r="EL377" s="60"/>
      <c r="EM377" s="60"/>
      <c r="EN377" s="60"/>
      <c r="EO377" s="60"/>
      <c r="EP377" s="60"/>
      <c r="EQ377" s="60"/>
      <c r="ER377" s="60"/>
      <c r="ES377" s="60"/>
      <c r="ET377" s="60"/>
      <c r="EU377" s="60"/>
      <c r="EV377" s="60"/>
      <c r="EW377" s="60"/>
      <c r="EX377" s="60"/>
      <c r="EY377" s="60"/>
      <c r="EZ377" s="60"/>
      <c r="FA377" s="60"/>
      <c r="FB377" s="60"/>
      <c r="FC377" s="60"/>
      <c r="FD377" s="60"/>
      <c r="FE377" s="60"/>
      <c r="FF377" s="60"/>
      <c r="FG377" s="60"/>
      <c r="FH377" s="60"/>
      <c r="FI377" s="60"/>
      <c r="FJ377" s="60"/>
      <c r="FK377" s="60"/>
      <c r="FL377" s="60"/>
      <c r="FM377" s="60"/>
      <c r="FN377" s="60"/>
      <c r="FO377" s="60"/>
      <c r="FP377" s="60"/>
      <c r="FQ377" s="60"/>
      <c r="FR377" s="60"/>
      <c r="FS377" s="60"/>
      <c r="FT377" s="60"/>
      <c r="FU377" s="60"/>
      <c r="FV377" s="60"/>
      <c r="FW377" s="60"/>
      <c r="FX377" s="60"/>
      <c r="FY377" s="60"/>
      <c r="FZ377" s="60"/>
      <c r="GA377" s="60"/>
      <c r="GB377" s="60"/>
      <c r="GC377" s="60"/>
      <c r="GD377" s="60"/>
      <c r="GE377" s="60"/>
      <c r="GF377" s="60"/>
      <c r="GG377" s="60"/>
      <c r="GH377" s="60"/>
      <c r="GI377" s="60"/>
      <c r="GJ377" s="60"/>
      <c r="GK377" s="60"/>
      <c r="GL377" s="60"/>
      <c r="GM377" s="60"/>
      <c r="GN377" s="60"/>
      <c r="GO377" s="60"/>
      <c r="GP377" s="60"/>
      <c r="GQ377" s="60"/>
      <c r="GR377" s="60"/>
      <c r="GS377" s="60"/>
      <c r="GT377" s="60"/>
      <c r="GU377" s="60"/>
      <c r="GV377" s="60"/>
      <c r="GW377" s="60"/>
      <c r="GX377" s="60"/>
      <c r="GY377" s="60"/>
      <c r="GZ377" s="60"/>
      <c r="HA377" s="60"/>
      <c r="HB377" s="60"/>
      <c r="HC377" s="60"/>
      <c r="HD377" s="60"/>
      <c r="HE377" s="60"/>
      <c r="HF377" s="60"/>
      <c r="HG377" s="60"/>
      <c r="HH377" s="60"/>
      <c r="HI377" s="60"/>
      <c r="HJ377" s="60"/>
      <c r="HK377" s="60"/>
      <c r="HL377" s="60"/>
      <c r="HM377" s="60"/>
      <c r="HN377" s="60"/>
      <c r="HO377" s="60"/>
      <c r="HP377" s="60"/>
      <c r="HQ377" s="60"/>
      <c r="HR377" s="60"/>
      <c r="HS377" s="60"/>
      <c r="HT377" s="60"/>
      <c r="HU377" s="60"/>
      <c r="HV377" s="60"/>
      <c r="HW377" s="60"/>
      <c r="HX377" s="60"/>
      <c r="HY377" s="60"/>
      <c r="HZ377" s="60"/>
      <c r="IA377" s="60"/>
      <c r="IB377" s="60"/>
      <c r="IC377" s="60"/>
      <c r="ID377" s="60"/>
      <c r="IE377" s="60"/>
      <c r="IF377" s="60"/>
      <c r="IG377" s="60"/>
      <c r="IH377" s="60"/>
      <c r="II377" s="60"/>
      <c r="IJ377" s="60"/>
      <c r="IK377" s="60"/>
    </row>
    <row r="378" spans="1:245" ht="27" hidden="1">
      <c r="A378" s="204">
        <v>302</v>
      </c>
      <c r="B378" s="204">
        <f t="shared" si="219"/>
        <v>292</v>
      </c>
      <c r="C378" s="107" t="s">
        <v>49</v>
      </c>
      <c r="D378" s="108" t="s">
        <v>73</v>
      </c>
      <c r="E378" s="108" t="s">
        <v>1300</v>
      </c>
      <c r="F378" s="2">
        <v>31047000</v>
      </c>
      <c r="G378" s="2">
        <v>0</v>
      </c>
      <c r="H378" s="2">
        <f>F378+G378</f>
        <v>31047000</v>
      </c>
      <c r="I378" s="3">
        <f>ROUND(H378/1000000,1)</f>
        <v>31</v>
      </c>
      <c r="J378" s="3"/>
      <c r="K378" s="3"/>
      <c r="L378" s="3"/>
      <c r="M378" s="3"/>
      <c r="N378" s="3"/>
      <c r="O378" s="119">
        <f t="shared" si="215"/>
        <v>31047000</v>
      </c>
      <c r="P378" s="3"/>
      <c r="Q378" s="142">
        <f>O378-P378</f>
        <v>31047000</v>
      </c>
      <c r="R378" s="142">
        <f t="shared" si="216"/>
        <v>31</v>
      </c>
      <c r="S378" s="77">
        <f t="shared" si="216"/>
        <v>0</v>
      </c>
      <c r="T378" s="109"/>
      <c r="U378" s="109"/>
      <c r="V378" s="109"/>
      <c r="W378" s="3">
        <v>32008000</v>
      </c>
      <c r="X378" s="3"/>
      <c r="Y378" s="77">
        <f>X378-W378</f>
        <v>-32008000</v>
      </c>
      <c r="Z378" s="3">
        <f t="shared" si="217"/>
        <v>32</v>
      </c>
      <c r="AA378" s="77">
        <f t="shared" si="217"/>
        <v>0</v>
      </c>
      <c r="AB378" s="119">
        <f>AA378-Z378</f>
        <v>-32</v>
      </c>
      <c r="AC378" s="76"/>
      <c r="AD378" s="3">
        <f t="shared" si="218"/>
        <v>0</v>
      </c>
      <c r="AE378" s="109"/>
      <c r="AF378" s="109"/>
      <c r="AG378" s="107"/>
      <c r="AH378" s="107" t="s">
        <v>166</v>
      </c>
      <c r="AI378" s="107" t="s">
        <v>623</v>
      </c>
      <c r="AJ378" s="1" t="s">
        <v>150</v>
      </c>
      <c r="AK378" s="113" t="s">
        <v>1376</v>
      </c>
      <c r="AL378" s="106">
        <v>302</v>
      </c>
      <c r="AM378" s="132" t="s">
        <v>590</v>
      </c>
      <c r="AN378" s="129"/>
      <c r="AO378" s="130" t="s">
        <v>339</v>
      </c>
      <c r="AP378" s="180">
        <v>302</v>
      </c>
      <c r="AQ378" s="130" t="s">
        <v>339</v>
      </c>
      <c r="AR378" s="181"/>
      <c r="AS378" s="128" t="s">
        <v>590</v>
      </c>
      <c r="AT378" s="175"/>
      <c r="AU378" s="130" t="s">
        <v>339</v>
      </c>
      <c r="AV378" s="180"/>
      <c r="AW378" s="130" t="s">
        <v>339</v>
      </c>
      <c r="AX378" s="181"/>
      <c r="AY378" s="128" t="s">
        <v>590</v>
      </c>
      <c r="AZ378" s="175"/>
      <c r="BA378" s="130" t="s">
        <v>339</v>
      </c>
      <c r="BB378" s="180"/>
      <c r="BC378" s="130" t="s">
        <v>339</v>
      </c>
      <c r="BD378" s="181"/>
      <c r="BE378" s="131"/>
      <c r="BF378" s="1" t="s">
        <v>676</v>
      </c>
      <c r="BG378" s="4"/>
      <c r="BH378" s="4"/>
      <c r="BI378" s="114"/>
      <c r="BJ378" s="71"/>
      <c r="BK378" s="31"/>
      <c r="BL378" s="31"/>
      <c r="BM378" s="31"/>
      <c r="BN378" s="115" t="s">
        <v>339</v>
      </c>
      <c r="BO378" s="116" t="s">
        <v>439</v>
      </c>
      <c r="BP378" s="115" t="s">
        <v>565</v>
      </c>
      <c r="EX378" s="60"/>
      <c r="EY378" s="60"/>
      <c r="EZ378" s="60"/>
      <c r="FA378" s="60"/>
      <c r="FB378" s="60"/>
      <c r="FC378" s="60"/>
      <c r="FD378" s="60"/>
      <c r="FE378" s="60"/>
      <c r="FF378" s="60"/>
      <c r="FG378" s="60"/>
      <c r="FH378" s="60"/>
      <c r="FI378" s="60"/>
      <c r="FJ378" s="60"/>
      <c r="FK378" s="60"/>
      <c r="FL378" s="60"/>
      <c r="FM378" s="60"/>
      <c r="FN378" s="60"/>
      <c r="FO378" s="60"/>
      <c r="FP378" s="60"/>
      <c r="FQ378" s="60"/>
      <c r="FR378" s="60"/>
      <c r="FS378" s="60"/>
      <c r="FT378" s="60"/>
      <c r="FU378" s="60"/>
      <c r="FV378" s="60"/>
      <c r="FW378" s="60"/>
      <c r="FX378" s="60"/>
      <c r="FY378" s="60"/>
      <c r="FZ378" s="60"/>
      <c r="GA378" s="60"/>
      <c r="GB378" s="60"/>
      <c r="GC378" s="60"/>
      <c r="GD378" s="60"/>
      <c r="GE378" s="60"/>
      <c r="GF378" s="60"/>
      <c r="GG378" s="60"/>
      <c r="GH378" s="60"/>
      <c r="GI378" s="60"/>
      <c r="GJ378" s="60"/>
      <c r="GK378" s="60"/>
      <c r="GL378" s="60"/>
      <c r="GM378" s="60"/>
      <c r="GN378" s="60"/>
      <c r="GO378" s="60"/>
      <c r="GP378" s="60"/>
      <c r="GQ378" s="60"/>
      <c r="GR378" s="60"/>
      <c r="GS378" s="60"/>
      <c r="GT378" s="60"/>
      <c r="GU378" s="60"/>
      <c r="GV378" s="60"/>
      <c r="GW378" s="60"/>
      <c r="GX378" s="60"/>
      <c r="GY378" s="60"/>
      <c r="GZ378" s="60"/>
      <c r="HA378" s="60"/>
      <c r="HB378" s="60"/>
      <c r="HC378" s="60"/>
      <c r="HD378" s="60"/>
      <c r="HE378" s="60"/>
      <c r="HF378" s="60"/>
      <c r="HG378" s="60"/>
      <c r="HH378" s="60"/>
      <c r="HI378" s="60"/>
      <c r="HJ378" s="60"/>
      <c r="HK378" s="60"/>
      <c r="HL378" s="60"/>
      <c r="HM378" s="60"/>
      <c r="HN378" s="60"/>
      <c r="HO378" s="60"/>
      <c r="HP378" s="60"/>
      <c r="HQ378" s="60"/>
      <c r="HR378" s="60"/>
      <c r="HS378" s="60"/>
      <c r="HT378" s="60"/>
      <c r="HU378" s="60"/>
      <c r="HV378" s="60"/>
      <c r="HW378" s="60"/>
      <c r="HX378" s="60"/>
      <c r="HY378" s="60"/>
      <c r="HZ378" s="60"/>
      <c r="IA378" s="60"/>
      <c r="IB378" s="60"/>
      <c r="IC378" s="60"/>
      <c r="ID378" s="60"/>
      <c r="IE378" s="60"/>
      <c r="IF378" s="60"/>
      <c r="IG378" s="60"/>
      <c r="IH378" s="60"/>
      <c r="II378" s="60"/>
      <c r="IJ378" s="60"/>
      <c r="IK378" s="60"/>
    </row>
    <row r="379" spans="1:245" ht="27">
      <c r="A379" s="204">
        <v>289</v>
      </c>
      <c r="B379" s="204">
        <f t="shared" si="219"/>
        <v>293</v>
      </c>
      <c r="C379" s="107" t="s">
        <v>254</v>
      </c>
      <c r="D379" s="108" t="s">
        <v>68</v>
      </c>
      <c r="E379" s="108" t="s">
        <v>149</v>
      </c>
      <c r="F379" s="2">
        <v>236756000</v>
      </c>
      <c r="G379" s="2">
        <v>0</v>
      </c>
      <c r="H379" s="2">
        <f t="shared" ref="H379:H396" si="220">F379+G379</f>
        <v>236756000</v>
      </c>
      <c r="I379" s="3">
        <f t="shared" ref="I379:I396" si="221">ROUND(H379/1000000,1)</f>
        <v>236.8</v>
      </c>
      <c r="J379" s="3"/>
      <c r="K379" s="3"/>
      <c r="L379" s="3"/>
      <c r="M379" s="3"/>
      <c r="N379" s="3"/>
      <c r="O379" s="119">
        <f t="shared" si="215"/>
        <v>236756000</v>
      </c>
      <c r="P379" s="3"/>
      <c r="Q379" s="142">
        <f t="shared" si="214"/>
        <v>236756000</v>
      </c>
      <c r="R379" s="142">
        <f t="shared" si="216"/>
        <v>236.8</v>
      </c>
      <c r="S379" s="77">
        <f t="shared" si="216"/>
        <v>0</v>
      </c>
      <c r="T379" s="109"/>
      <c r="U379" s="109"/>
      <c r="V379" s="109"/>
      <c r="W379" s="3">
        <v>236075000</v>
      </c>
      <c r="X379" s="3"/>
      <c r="Y379" s="77">
        <f t="shared" ref="Y379:Y396" si="222">X379-W379</f>
        <v>-236075000</v>
      </c>
      <c r="Z379" s="3">
        <f t="shared" si="217"/>
        <v>236.1</v>
      </c>
      <c r="AA379" s="77">
        <f t="shared" si="217"/>
        <v>0</v>
      </c>
      <c r="AB379" s="119">
        <f t="shared" si="213"/>
        <v>-236.1</v>
      </c>
      <c r="AC379" s="76"/>
      <c r="AD379" s="3">
        <f t="shared" si="218"/>
        <v>0</v>
      </c>
      <c r="AE379" s="109"/>
      <c r="AF379" s="109"/>
      <c r="AG379" s="107"/>
      <c r="AH379" s="107" t="s">
        <v>166</v>
      </c>
      <c r="AI379" s="107" t="s">
        <v>623</v>
      </c>
      <c r="AJ379" s="1" t="s">
        <v>36</v>
      </c>
      <c r="AK379" s="113" t="s">
        <v>1376</v>
      </c>
      <c r="AL379" s="106">
        <v>289</v>
      </c>
      <c r="AM379" s="132" t="s">
        <v>590</v>
      </c>
      <c r="AN379" s="129"/>
      <c r="AO379" s="130" t="s">
        <v>339</v>
      </c>
      <c r="AP379" s="180">
        <v>289</v>
      </c>
      <c r="AQ379" s="130" t="s">
        <v>339</v>
      </c>
      <c r="AR379" s="181"/>
      <c r="AS379" s="128" t="s">
        <v>590</v>
      </c>
      <c r="AT379" s="175"/>
      <c r="AU379" s="130" t="s">
        <v>339</v>
      </c>
      <c r="AV379" s="180"/>
      <c r="AW379" s="130" t="s">
        <v>339</v>
      </c>
      <c r="AX379" s="181"/>
      <c r="AY379" s="128" t="s">
        <v>590</v>
      </c>
      <c r="AZ379" s="175"/>
      <c r="BA379" s="130" t="s">
        <v>339</v>
      </c>
      <c r="BB379" s="180"/>
      <c r="BC379" s="130" t="s">
        <v>339</v>
      </c>
      <c r="BD379" s="181"/>
      <c r="BE379" s="131"/>
      <c r="BF379" s="1" t="s">
        <v>83</v>
      </c>
      <c r="BG379" s="4" t="s">
        <v>18</v>
      </c>
      <c r="BH379" s="4"/>
      <c r="BI379" s="114"/>
      <c r="BJ379" s="71"/>
      <c r="BK379" s="31"/>
      <c r="BL379" s="31"/>
      <c r="BM379" s="31"/>
      <c r="BN379" s="115" t="s">
        <v>413</v>
      </c>
      <c r="BO379" s="115" t="s">
        <v>439</v>
      </c>
      <c r="BP379" s="115" t="s">
        <v>565</v>
      </c>
      <c r="BR379" s="61"/>
      <c r="BS379" s="61"/>
      <c r="BT379" s="60"/>
      <c r="BU379" s="60"/>
      <c r="BV379" s="60"/>
      <c r="BW379" s="60"/>
      <c r="BX379" s="60"/>
      <c r="BY379" s="60"/>
      <c r="BZ379" s="60"/>
      <c r="CA379" s="60"/>
      <c r="CB379" s="60"/>
      <c r="CC379" s="60"/>
      <c r="CD379" s="60"/>
      <c r="CE379" s="60"/>
      <c r="CF379" s="60"/>
      <c r="CG379" s="60"/>
      <c r="CH379" s="60"/>
      <c r="CI379" s="60"/>
      <c r="CJ379" s="60"/>
      <c r="CK379" s="60"/>
      <c r="CL379" s="60"/>
      <c r="CM379" s="60"/>
      <c r="CN379" s="60"/>
      <c r="CO379" s="60"/>
      <c r="CP379" s="60"/>
      <c r="CQ379" s="60"/>
      <c r="CR379" s="60"/>
      <c r="CS379" s="60"/>
      <c r="CT379" s="60"/>
      <c r="CU379" s="60"/>
      <c r="CV379" s="60"/>
      <c r="CW379" s="60"/>
      <c r="CX379" s="60"/>
      <c r="CY379" s="60"/>
      <c r="CZ379" s="60"/>
      <c r="DA379" s="60"/>
      <c r="DB379" s="60"/>
      <c r="DC379" s="60"/>
      <c r="DD379" s="60"/>
      <c r="DE379" s="60"/>
      <c r="DF379" s="60"/>
      <c r="DG379" s="60"/>
      <c r="DH379" s="60"/>
      <c r="DI379" s="60"/>
      <c r="DJ379" s="60"/>
      <c r="DK379" s="60"/>
      <c r="DL379" s="60"/>
      <c r="DM379" s="60"/>
      <c r="DN379" s="60"/>
      <c r="DO379" s="60"/>
      <c r="DP379" s="60"/>
      <c r="DQ379" s="60"/>
      <c r="DR379" s="60"/>
      <c r="DS379" s="60"/>
      <c r="DT379" s="60"/>
      <c r="DU379" s="60"/>
      <c r="DV379" s="60"/>
      <c r="DW379" s="60"/>
      <c r="DX379" s="60"/>
      <c r="DY379" s="60"/>
      <c r="DZ379" s="60"/>
      <c r="EA379" s="60"/>
      <c r="EB379" s="60"/>
      <c r="EC379" s="60"/>
      <c r="ED379" s="60"/>
      <c r="EE379" s="60"/>
      <c r="EF379" s="60"/>
      <c r="EG379" s="60"/>
      <c r="EH379" s="60"/>
      <c r="EI379" s="60"/>
      <c r="EJ379" s="60"/>
      <c r="EK379" s="60"/>
      <c r="EL379" s="60"/>
      <c r="EM379" s="60"/>
      <c r="EN379" s="60"/>
      <c r="EO379" s="60"/>
      <c r="EP379" s="60"/>
      <c r="EQ379" s="60"/>
      <c r="ER379" s="60"/>
      <c r="ES379" s="60"/>
      <c r="ET379" s="60"/>
      <c r="EU379" s="60"/>
      <c r="EV379" s="60"/>
      <c r="EW379" s="60"/>
      <c r="EX379" s="60"/>
      <c r="EY379" s="60"/>
      <c r="EZ379" s="60"/>
      <c r="FA379" s="60"/>
      <c r="FB379" s="60"/>
      <c r="FC379" s="60"/>
      <c r="FD379" s="60"/>
      <c r="FE379" s="60"/>
      <c r="FF379" s="60"/>
      <c r="FG379" s="60"/>
      <c r="FH379" s="60"/>
      <c r="FI379" s="60"/>
      <c r="FJ379" s="60"/>
      <c r="FK379" s="60"/>
      <c r="FL379" s="60"/>
      <c r="FM379" s="60"/>
      <c r="FN379" s="60"/>
      <c r="FO379" s="60"/>
      <c r="FP379" s="60"/>
      <c r="FQ379" s="60"/>
      <c r="FR379" s="60"/>
      <c r="FS379" s="60"/>
      <c r="FT379" s="60"/>
      <c r="FU379" s="60"/>
      <c r="FV379" s="60"/>
      <c r="FW379" s="60"/>
      <c r="FX379" s="60"/>
      <c r="FY379" s="60"/>
      <c r="FZ379" s="60"/>
      <c r="GA379" s="60"/>
      <c r="GB379" s="60"/>
      <c r="GC379" s="60"/>
      <c r="GD379" s="60"/>
      <c r="GE379" s="60"/>
      <c r="GF379" s="60"/>
      <c r="GG379" s="60"/>
      <c r="GH379" s="60"/>
      <c r="GI379" s="60"/>
      <c r="GJ379" s="60"/>
      <c r="GK379" s="60"/>
      <c r="GL379" s="60"/>
      <c r="GM379" s="60"/>
      <c r="GN379" s="60"/>
      <c r="GO379" s="60"/>
      <c r="GP379" s="60"/>
      <c r="GQ379" s="60"/>
      <c r="GR379" s="60"/>
      <c r="GS379" s="60"/>
      <c r="GT379" s="60"/>
      <c r="GU379" s="60"/>
      <c r="GV379" s="60"/>
      <c r="GW379" s="60"/>
      <c r="GX379" s="60"/>
      <c r="GY379" s="60"/>
      <c r="GZ379" s="60"/>
      <c r="HA379" s="60"/>
      <c r="HB379" s="60"/>
      <c r="HC379" s="60"/>
      <c r="HD379" s="60"/>
      <c r="HE379" s="60"/>
      <c r="HF379" s="60"/>
      <c r="HG379" s="60"/>
      <c r="HH379" s="60"/>
      <c r="HI379" s="60"/>
      <c r="HJ379" s="60"/>
      <c r="HK379" s="60"/>
      <c r="HL379" s="60"/>
      <c r="HM379" s="60"/>
      <c r="HN379" s="60"/>
      <c r="HO379" s="60"/>
      <c r="HP379" s="60"/>
      <c r="HQ379" s="60"/>
      <c r="HR379" s="60"/>
      <c r="HS379" s="60"/>
      <c r="HT379" s="60"/>
      <c r="HU379" s="60"/>
      <c r="HV379" s="60"/>
      <c r="HW379" s="60"/>
      <c r="HX379" s="60"/>
      <c r="HY379" s="60"/>
      <c r="HZ379" s="60"/>
      <c r="IA379" s="60"/>
      <c r="IB379" s="60"/>
      <c r="IC379" s="60"/>
      <c r="ID379" s="60"/>
      <c r="IE379" s="60"/>
      <c r="IF379" s="60"/>
      <c r="IG379" s="60"/>
      <c r="IH379" s="60"/>
      <c r="II379" s="60"/>
      <c r="IJ379" s="60"/>
      <c r="IK379" s="60"/>
    </row>
    <row r="380" spans="1:245" ht="27" hidden="1">
      <c r="A380" s="204">
        <v>301</v>
      </c>
      <c r="B380" s="204">
        <f t="shared" si="219"/>
        <v>294</v>
      </c>
      <c r="C380" s="107" t="s">
        <v>48</v>
      </c>
      <c r="D380" s="108" t="s">
        <v>73</v>
      </c>
      <c r="E380" s="108" t="s">
        <v>1464</v>
      </c>
      <c r="F380" s="2">
        <v>10828000</v>
      </c>
      <c r="G380" s="2">
        <v>0</v>
      </c>
      <c r="H380" s="2">
        <f>F380+G380</f>
        <v>10828000</v>
      </c>
      <c r="I380" s="3">
        <f>ROUND(H380/1000000,1)</f>
        <v>10.8</v>
      </c>
      <c r="J380" s="3"/>
      <c r="K380" s="3"/>
      <c r="L380" s="3"/>
      <c r="M380" s="3"/>
      <c r="N380" s="3"/>
      <c r="O380" s="119">
        <f t="shared" si="215"/>
        <v>10828000</v>
      </c>
      <c r="P380" s="3"/>
      <c r="Q380" s="142">
        <f>O380-P380</f>
        <v>10828000</v>
      </c>
      <c r="R380" s="142">
        <f>ROUND(O380/1000000,1)</f>
        <v>10.8</v>
      </c>
      <c r="S380" s="77">
        <f>ROUND(P380/1000000,1)</f>
        <v>0</v>
      </c>
      <c r="T380" s="109"/>
      <c r="U380" s="109"/>
      <c r="V380" s="109"/>
      <c r="W380" s="3">
        <v>0</v>
      </c>
      <c r="X380" s="3"/>
      <c r="Y380" s="77">
        <f>X380-W380</f>
        <v>0</v>
      </c>
      <c r="Z380" s="3">
        <f>ROUND(W380/1000000,1)</f>
        <v>0</v>
      </c>
      <c r="AA380" s="77">
        <f>ROUND(X380/1000000,1)</f>
        <v>0</v>
      </c>
      <c r="AB380" s="119">
        <f>AA380-Z380</f>
        <v>0</v>
      </c>
      <c r="AC380" s="76"/>
      <c r="AD380" s="3">
        <f t="shared" si="218"/>
        <v>0</v>
      </c>
      <c r="AE380" s="109"/>
      <c r="AF380" s="109"/>
      <c r="AG380" s="107"/>
      <c r="AH380" s="107" t="s">
        <v>166</v>
      </c>
      <c r="AI380" s="107" t="s">
        <v>622</v>
      </c>
      <c r="AJ380" s="1" t="s">
        <v>150</v>
      </c>
      <c r="AK380" s="113" t="s">
        <v>1376</v>
      </c>
      <c r="AL380" s="106">
        <v>301</v>
      </c>
      <c r="AM380" s="132" t="s">
        <v>590</v>
      </c>
      <c r="AN380" s="129"/>
      <c r="AO380" s="130" t="s">
        <v>339</v>
      </c>
      <c r="AP380" s="180">
        <v>301</v>
      </c>
      <c r="AQ380" s="130" t="s">
        <v>339</v>
      </c>
      <c r="AR380" s="181"/>
      <c r="AS380" s="128" t="s">
        <v>590</v>
      </c>
      <c r="AT380" s="175"/>
      <c r="AU380" s="130" t="s">
        <v>339</v>
      </c>
      <c r="AV380" s="180"/>
      <c r="AW380" s="130" t="s">
        <v>339</v>
      </c>
      <c r="AX380" s="181"/>
      <c r="AY380" s="128" t="s">
        <v>590</v>
      </c>
      <c r="AZ380" s="175"/>
      <c r="BA380" s="130" t="s">
        <v>339</v>
      </c>
      <c r="BB380" s="180"/>
      <c r="BC380" s="130" t="s">
        <v>339</v>
      </c>
      <c r="BD380" s="181"/>
      <c r="BE380" s="131"/>
      <c r="BF380" s="1" t="s">
        <v>839</v>
      </c>
      <c r="BG380" s="4"/>
      <c r="BH380" s="4"/>
      <c r="BI380" s="114"/>
      <c r="BJ380" s="71"/>
      <c r="BK380" s="31"/>
      <c r="BL380" s="31"/>
      <c r="BM380" s="31"/>
      <c r="BN380" s="115" t="s">
        <v>339</v>
      </c>
      <c r="BO380" s="116" t="s">
        <v>439</v>
      </c>
      <c r="BP380" s="115" t="s">
        <v>565</v>
      </c>
      <c r="EX380" s="60"/>
      <c r="EY380" s="60"/>
      <c r="EZ380" s="60"/>
      <c r="FA380" s="60"/>
      <c r="FB380" s="60"/>
      <c r="FC380" s="60"/>
      <c r="FD380" s="60"/>
      <c r="FE380" s="60"/>
      <c r="FF380" s="60"/>
      <c r="FG380" s="60"/>
      <c r="FH380" s="60"/>
      <c r="FI380" s="60"/>
      <c r="FJ380" s="60"/>
      <c r="FK380" s="60"/>
      <c r="FL380" s="60"/>
      <c r="FM380" s="60"/>
      <c r="FN380" s="60"/>
      <c r="FO380" s="60"/>
      <c r="FP380" s="60"/>
      <c r="FQ380" s="60"/>
      <c r="FR380" s="60"/>
      <c r="FS380" s="60"/>
      <c r="FT380" s="60"/>
      <c r="FU380" s="60"/>
      <c r="FV380" s="60"/>
      <c r="FW380" s="60"/>
      <c r="FX380" s="60"/>
      <c r="FY380" s="60"/>
      <c r="FZ380" s="60"/>
      <c r="GA380" s="60"/>
      <c r="GB380" s="60"/>
      <c r="GC380" s="60"/>
      <c r="GD380" s="60"/>
      <c r="GE380" s="60"/>
      <c r="GF380" s="60"/>
      <c r="GG380" s="60"/>
      <c r="GH380" s="60"/>
      <c r="GI380" s="60"/>
      <c r="GJ380" s="60"/>
      <c r="GK380" s="60"/>
      <c r="GL380" s="60"/>
      <c r="GM380" s="60"/>
      <c r="GN380" s="60"/>
      <c r="GO380" s="60"/>
      <c r="GP380" s="60"/>
      <c r="GQ380" s="60"/>
      <c r="GR380" s="60"/>
      <c r="GS380" s="60"/>
      <c r="GT380" s="60"/>
      <c r="GU380" s="60"/>
      <c r="GV380" s="60"/>
      <c r="GW380" s="60"/>
      <c r="GX380" s="60"/>
      <c r="GY380" s="60"/>
      <c r="GZ380" s="60"/>
      <c r="HA380" s="60"/>
      <c r="HB380" s="60"/>
      <c r="HC380" s="60"/>
      <c r="HD380" s="60"/>
      <c r="HE380" s="60"/>
      <c r="HF380" s="60"/>
      <c r="HG380" s="60"/>
      <c r="HH380" s="60"/>
      <c r="HI380" s="60"/>
      <c r="HJ380" s="60"/>
      <c r="HK380" s="60"/>
      <c r="HL380" s="60"/>
      <c r="HM380" s="60"/>
      <c r="HN380" s="60"/>
      <c r="HO380" s="60"/>
      <c r="HP380" s="60"/>
      <c r="HQ380" s="60"/>
      <c r="HR380" s="60"/>
      <c r="HS380" s="60"/>
      <c r="HT380" s="60"/>
      <c r="HU380" s="60"/>
      <c r="HV380" s="60"/>
      <c r="HW380" s="60"/>
      <c r="HX380" s="60"/>
      <c r="HY380" s="60"/>
      <c r="HZ380" s="60"/>
      <c r="IA380" s="60"/>
      <c r="IB380" s="60"/>
      <c r="IC380" s="60"/>
      <c r="ID380" s="60"/>
      <c r="IE380" s="60"/>
      <c r="IF380" s="60"/>
      <c r="IG380" s="60"/>
      <c r="IH380" s="60"/>
      <c r="II380" s="60"/>
      <c r="IJ380" s="60"/>
      <c r="IK380" s="60"/>
    </row>
    <row r="381" spans="1:245" ht="27" hidden="1">
      <c r="A381" s="204">
        <v>291</v>
      </c>
      <c r="B381" s="204">
        <f t="shared" si="219"/>
        <v>295</v>
      </c>
      <c r="C381" s="107" t="s">
        <v>427</v>
      </c>
      <c r="D381" s="108" t="s">
        <v>69</v>
      </c>
      <c r="E381" s="108" t="s">
        <v>66</v>
      </c>
      <c r="F381" s="2">
        <v>17834000</v>
      </c>
      <c r="G381" s="2">
        <v>0</v>
      </c>
      <c r="H381" s="2">
        <f>F381+G381</f>
        <v>17834000</v>
      </c>
      <c r="I381" s="3">
        <f>ROUND(H381/1000000,1)</f>
        <v>17.8</v>
      </c>
      <c r="J381" s="3"/>
      <c r="K381" s="3"/>
      <c r="L381" s="3"/>
      <c r="M381" s="3"/>
      <c r="N381" s="3"/>
      <c r="O381" s="119">
        <f t="shared" si="215"/>
        <v>17834000</v>
      </c>
      <c r="P381" s="3"/>
      <c r="Q381" s="142">
        <f>O381-P381</f>
        <v>17834000</v>
      </c>
      <c r="R381" s="142">
        <f>ROUND(O381/1000000,1)</f>
        <v>17.8</v>
      </c>
      <c r="S381" s="77">
        <f>ROUND(P381/1000000,1)</f>
        <v>0</v>
      </c>
      <c r="T381" s="109"/>
      <c r="U381" s="109"/>
      <c r="V381" s="109"/>
      <c r="W381" s="3">
        <v>17834000</v>
      </c>
      <c r="X381" s="3"/>
      <c r="Y381" s="77">
        <f>X381-W381</f>
        <v>-17834000</v>
      </c>
      <c r="Z381" s="3">
        <f>ROUND(W381/1000000,1)</f>
        <v>17.8</v>
      </c>
      <c r="AA381" s="77">
        <f>ROUND(X381/1000000,1)</f>
        <v>0</v>
      </c>
      <c r="AB381" s="119">
        <f>AA381-Z381</f>
        <v>-17.8</v>
      </c>
      <c r="AC381" s="76"/>
      <c r="AD381" s="3">
        <f t="shared" si="218"/>
        <v>0</v>
      </c>
      <c r="AE381" s="109"/>
      <c r="AF381" s="109"/>
      <c r="AG381" s="107"/>
      <c r="AH381" s="107" t="s">
        <v>166</v>
      </c>
      <c r="AI381" s="107" t="s">
        <v>623</v>
      </c>
      <c r="AJ381" s="1" t="s">
        <v>36</v>
      </c>
      <c r="AK381" s="113" t="s">
        <v>1376</v>
      </c>
      <c r="AL381" s="106">
        <v>291</v>
      </c>
      <c r="AM381" s="132" t="s">
        <v>590</v>
      </c>
      <c r="AN381" s="129"/>
      <c r="AO381" s="130" t="s">
        <v>339</v>
      </c>
      <c r="AP381" s="180">
        <v>291</v>
      </c>
      <c r="AQ381" s="130" t="s">
        <v>339</v>
      </c>
      <c r="AR381" s="181"/>
      <c r="AS381" s="128" t="s">
        <v>590</v>
      </c>
      <c r="AT381" s="175"/>
      <c r="AU381" s="130" t="s">
        <v>339</v>
      </c>
      <c r="AV381" s="180"/>
      <c r="AW381" s="130" t="s">
        <v>339</v>
      </c>
      <c r="AX381" s="181"/>
      <c r="AY381" s="128" t="s">
        <v>590</v>
      </c>
      <c r="AZ381" s="175"/>
      <c r="BA381" s="130" t="s">
        <v>339</v>
      </c>
      <c r="BB381" s="180"/>
      <c r="BC381" s="130" t="s">
        <v>339</v>
      </c>
      <c r="BD381" s="181"/>
      <c r="BE381" s="131"/>
      <c r="BF381" s="1" t="s">
        <v>1326</v>
      </c>
      <c r="BG381" s="4" t="s">
        <v>18</v>
      </c>
      <c r="BH381" s="4"/>
      <c r="BI381" s="114"/>
      <c r="BJ381" s="71"/>
      <c r="BK381" s="31"/>
      <c r="BL381" s="31"/>
      <c r="BM381" s="31"/>
      <c r="BN381" s="115" t="s">
        <v>413</v>
      </c>
      <c r="BO381" s="115" t="s">
        <v>439</v>
      </c>
      <c r="BP381" s="115" t="s">
        <v>565</v>
      </c>
      <c r="BR381" s="61"/>
      <c r="BS381" s="61"/>
      <c r="BT381" s="60"/>
      <c r="BU381" s="60"/>
      <c r="BV381" s="60"/>
      <c r="BW381" s="60"/>
      <c r="BX381" s="60"/>
      <c r="BY381" s="60"/>
      <c r="BZ381" s="60"/>
      <c r="CA381" s="60"/>
      <c r="CB381" s="60"/>
      <c r="CC381" s="60"/>
      <c r="CD381" s="60"/>
      <c r="CE381" s="60"/>
      <c r="CF381" s="60"/>
      <c r="CG381" s="60"/>
      <c r="CH381" s="60"/>
      <c r="CI381" s="60"/>
      <c r="CJ381" s="60"/>
      <c r="CK381" s="60"/>
      <c r="CL381" s="60"/>
      <c r="CM381" s="60"/>
      <c r="CN381" s="60"/>
      <c r="CO381" s="60"/>
      <c r="CP381" s="60"/>
      <c r="CQ381" s="60"/>
      <c r="CR381" s="60"/>
      <c r="CS381" s="60"/>
      <c r="CT381" s="60"/>
      <c r="CU381" s="60"/>
      <c r="CV381" s="60"/>
      <c r="CW381" s="60"/>
      <c r="CX381" s="60"/>
      <c r="CY381" s="60"/>
      <c r="CZ381" s="60"/>
      <c r="DA381" s="60"/>
      <c r="DB381" s="60"/>
      <c r="DC381" s="60"/>
      <c r="DD381" s="60"/>
      <c r="DE381" s="60"/>
      <c r="DF381" s="60"/>
      <c r="DG381" s="60"/>
      <c r="DH381" s="60"/>
      <c r="DI381" s="60"/>
      <c r="DJ381" s="60"/>
      <c r="DK381" s="60"/>
      <c r="DL381" s="60"/>
      <c r="DM381" s="60"/>
      <c r="DN381" s="60"/>
      <c r="DO381" s="60"/>
      <c r="DP381" s="60"/>
      <c r="DQ381" s="60"/>
      <c r="DR381" s="60"/>
      <c r="DS381" s="60"/>
      <c r="DT381" s="60"/>
      <c r="DU381" s="60"/>
      <c r="DV381" s="60"/>
      <c r="DW381" s="60"/>
      <c r="DX381" s="60"/>
      <c r="DY381" s="60"/>
      <c r="DZ381" s="60"/>
      <c r="EA381" s="60"/>
      <c r="EB381" s="60"/>
      <c r="EC381" s="60"/>
      <c r="ED381" s="60"/>
      <c r="EE381" s="60"/>
      <c r="EF381" s="60"/>
      <c r="EG381" s="60"/>
      <c r="EH381" s="60"/>
      <c r="EI381" s="60"/>
      <c r="EJ381" s="60"/>
      <c r="EK381" s="60"/>
      <c r="EL381" s="60"/>
      <c r="EM381" s="60"/>
      <c r="EN381" s="60"/>
      <c r="EO381" s="60"/>
      <c r="EP381" s="60"/>
      <c r="EQ381" s="60"/>
      <c r="ER381" s="60"/>
      <c r="ES381" s="60"/>
      <c r="ET381" s="60"/>
      <c r="EU381" s="60"/>
      <c r="EV381" s="60"/>
      <c r="EW381" s="60"/>
      <c r="EX381" s="60"/>
      <c r="EY381" s="60"/>
      <c r="EZ381" s="60"/>
      <c r="FA381" s="60"/>
      <c r="FB381" s="60"/>
      <c r="FC381" s="60"/>
      <c r="FD381" s="60"/>
      <c r="FE381" s="60"/>
      <c r="FF381" s="60"/>
      <c r="FG381" s="60"/>
      <c r="FH381" s="60"/>
      <c r="FI381" s="60"/>
      <c r="FJ381" s="60"/>
      <c r="FK381" s="60"/>
      <c r="FL381" s="60"/>
      <c r="FM381" s="60"/>
      <c r="FN381" s="60"/>
      <c r="FO381" s="60"/>
      <c r="FP381" s="60"/>
      <c r="FQ381" s="60"/>
      <c r="FR381" s="60"/>
      <c r="FS381" s="60"/>
      <c r="FT381" s="60"/>
      <c r="FU381" s="60"/>
      <c r="FV381" s="60"/>
      <c r="FW381" s="60"/>
      <c r="FX381" s="60"/>
      <c r="FY381" s="60"/>
      <c r="FZ381" s="60"/>
      <c r="GA381" s="60"/>
      <c r="GB381" s="60"/>
      <c r="GC381" s="60"/>
      <c r="GD381" s="60"/>
      <c r="GE381" s="60"/>
      <c r="GF381" s="60"/>
      <c r="GG381" s="60"/>
      <c r="GH381" s="60"/>
      <c r="GI381" s="60"/>
      <c r="GJ381" s="60"/>
      <c r="GK381" s="60"/>
      <c r="GL381" s="60"/>
      <c r="GM381" s="60"/>
      <c r="GN381" s="60"/>
      <c r="GO381" s="60"/>
      <c r="GP381" s="60"/>
      <c r="GQ381" s="60"/>
      <c r="GR381" s="60"/>
      <c r="GS381" s="60"/>
      <c r="GT381" s="60"/>
      <c r="GU381" s="60"/>
      <c r="GV381" s="60"/>
      <c r="GW381" s="60"/>
      <c r="GX381" s="60"/>
      <c r="GY381" s="60"/>
      <c r="GZ381" s="60"/>
      <c r="HA381" s="60"/>
      <c r="HB381" s="60"/>
      <c r="HC381" s="60"/>
      <c r="HD381" s="60"/>
      <c r="HE381" s="60"/>
      <c r="HF381" s="60"/>
      <c r="HG381" s="60"/>
      <c r="HH381" s="60"/>
      <c r="HI381" s="60"/>
      <c r="HJ381" s="60"/>
      <c r="HK381" s="60"/>
      <c r="HL381" s="60"/>
      <c r="HM381" s="60"/>
      <c r="HN381" s="60"/>
      <c r="HO381" s="60"/>
      <c r="HP381" s="60"/>
      <c r="HQ381" s="60"/>
      <c r="HR381" s="60"/>
      <c r="HS381" s="60"/>
      <c r="HT381" s="60"/>
      <c r="HU381" s="60"/>
      <c r="HV381" s="60"/>
      <c r="HW381" s="60"/>
      <c r="HX381" s="60"/>
      <c r="HY381" s="60"/>
      <c r="HZ381" s="60"/>
      <c r="IA381" s="60"/>
      <c r="IB381" s="60"/>
      <c r="IC381" s="60"/>
      <c r="ID381" s="60"/>
      <c r="IE381" s="60"/>
      <c r="IF381" s="60"/>
      <c r="IG381" s="60"/>
      <c r="IH381" s="60"/>
      <c r="II381" s="60"/>
      <c r="IJ381" s="60"/>
      <c r="IK381" s="60"/>
    </row>
    <row r="382" spans="1:245" ht="27" hidden="1">
      <c r="A382" s="204">
        <v>290</v>
      </c>
      <c r="B382" s="204">
        <f t="shared" si="219"/>
        <v>296</v>
      </c>
      <c r="C382" s="107" t="s">
        <v>478</v>
      </c>
      <c r="D382" s="108" t="s">
        <v>255</v>
      </c>
      <c r="E382" s="108" t="s">
        <v>66</v>
      </c>
      <c r="F382" s="2">
        <v>65506000</v>
      </c>
      <c r="G382" s="2">
        <v>0</v>
      </c>
      <c r="H382" s="2">
        <f t="shared" si="220"/>
        <v>65506000</v>
      </c>
      <c r="I382" s="3">
        <f t="shared" si="221"/>
        <v>65.5</v>
      </c>
      <c r="J382" s="3"/>
      <c r="K382" s="3"/>
      <c r="L382" s="3"/>
      <c r="M382" s="3"/>
      <c r="N382" s="3"/>
      <c r="O382" s="119">
        <f t="shared" si="215"/>
        <v>65506000</v>
      </c>
      <c r="P382" s="3"/>
      <c r="Q382" s="142">
        <f t="shared" si="214"/>
        <v>65506000</v>
      </c>
      <c r="R382" s="142">
        <f t="shared" si="216"/>
        <v>65.5</v>
      </c>
      <c r="S382" s="77">
        <f t="shared" si="216"/>
        <v>0</v>
      </c>
      <c r="T382" s="109"/>
      <c r="U382" s="109"/>
      <c r="V382" s="109"/>
      <c r="W382" s="3">
        <v>65506000</v>
      </c>
      <c r="X382" s="3"/>
      <c r="Y382" s="77">
        <f t="shared" si="222"/>
        <v>-65506000</v>
      </c>
      <c r="Z382" s="3">
        <f t="shared" si="217"/>
        <v>65.5</v>
      </c>
      <c r="AA382" s="77">
        <f t="shared" si="217"/>
        <v>0</v>
      </c>
      <c r="AB382" s="119">
        <f t="shared" si="213"/>
        <v>-65.5</v>
      </c>
      <c r="AC382" s="76"/>
      <c r="AD382" s="3">
        <f t="shared" si="218"/>
        <v>0</v>
      </c>
      <c r="AE382" s="109"/>
      <c r="AF382" s="109"/>
      <c r="AG382" s="107"/>
      <c r="AH382" s="107" t="s">
        <v>166</v>
      </c>
      <c r="AI382" s="107" t="s">
        <v>623</v>
      </c>
      <c r="AJ382" s="1" t="s">
        <v>36</v>
      </c>
      <c r="AK382" s="113" t="s">
        <v>1376</v>
      </c>
      <c r="AL382" s="106">
        <v>290</v>
      </c>
      <c r="AM382" s="132" t="s">
        <v>590</v>
      </c>
      <c r="AN382" s="129"/>
      <c r="AO382" s="130" t="s">
        <v>339</v>
      </c>
      <c r="AP382" s="180">
        <v>290</v>
      </c>
      <c r="AQ382" s="130" t="s">
        <v>339</v>
      </c>
      <c r="AR382" s="181"/>
      <c r="AS382" s="128" t="s">
        <v>590</v>
      </c>
      <c r="AT382" s="175"/>
      <c r="AU382" s="130" t="s">
        <v>339</v>
      </c>
      <c r="AV382" s="180"/>
      <c r="AW382" s="130" t="s">
        <v>339</v>
      </c>
      <c r="AX382" s="181"/>
      <c r="AY382" s="128" t="s">
        <v>590</v>
      </c>
      <c r="AZ382" s="175"/>
      <c r="BA382" s="130" t="s">
        <v>339</v>
      </c>
      <c r="BB382" s="180"/>
      <c r="BC382" s="130" t="s">
        <v>339</v>
      </c>
      <c r="BD382" s="181"/>
      <c r="BE382" s="131"/>
      <c r="BF382" s="1" t="s">
        <v>84</v>
      </c>
      <c r="BG382" s="4"/>
      <c r="BH382" s="4" t="s">
        <v>18</v>
      </c>
      <c r="BI382" s="114"/>
      <c r="BJ382" s="71"/>
      <c r="BK382" s="31"/>
      <c r="BL382" s="31"/>
      <c r="BM382" s="31"/>
      <c r="BN382" s="115" t="s">
        <v>413</v>
      </c>
      <c r="BO382" s="115" t="s">
        <v>439</v>
      </c>
      <c r="BP382" s="115" t="s">
        <v>565</v>
      </c>
      <c r="BR382" s="61"/>
      <c r="BS382" s="61"/>
      <c r="BT382" s="60"/>
      <c r="BU382" s="60"/>
      <c r="BV382" s="60"/>
      <c r="BW382" s="60"/>
      <c r="BX382" s="60"/>
      <c r="BY382" s="60"/>
      <c r="BZ382" s="60"/>
      <c r="CA382" s="60"/>
      <c r="CB382" s="60"/>
      <c r="CC382" s="60"/>
      <c r="CD382" s="60"/>
      <c r="CE382" s="60"/>
      <c r="CF382" s="60"/>
      <c r="CG382" s="60"/>
      <c r="CH382" s="60"/>
      <c r="CI382" s="60"/>
      <c r="CJ382" s="60"/>
      <c r="CK382" s="60"/>
      <c r="CL382" s="60"/>
      <c r="CM382" s="60"/>
      <c r="CN382" s="60"/>
      <c r="CO382" s="60"/>
      <c r="CP382" s="60"/>
      <c r="CQ382" s="60"/>
      <c r="CR382" s="60"/>
      <c r="CS382" s="60"/>
      <c r="CT382" s="60"/>
      <c r="CU382" s="60"/>
      <c r="CV382" s="60"/>
      <c r="CW382" s="60"/>
      <c r="CX382" s="60"/>
      <c r="CY382" s="60"/>
      <c r="CZ382" s="60"/>
      <c r="DA382" s="60"/>
      <c r="DB382" s="60"/>
      <c r="DC382" s="60"/>
      <c r="DD382" s="60"/>
      <c r="DE382" s="60"/>
      <c r="DF382" s="60"/>
      <c r="DG382" s="60"/>
      <c r="DH382" s="60"/>
      <c r="DI382" s="60"/>
      <c r="DJ382" s="60"/>
      <c r="DK382" s="60"/>
      <c r="DL382" s="60"/>
      <c r="DM382" s="60"/>
      <c r="DN382" s="60"/>
      <c r="DO382" s="60"/>
      <c r="DP382" s="60"/>
      <c r="DQ382" s="60"/>
      <c r="DR382" s="60"/>
      <c r="DS382" s="60"/>
      <c r="DT382" s="60"/>
      <c r="DU382" s="60"/>
      <c r="DV382" s="60"/>
      <c r="DW382" s="60"/>
      <c r="DX382" s="60"/>
      <c r="DY382" s="60"/>
      <c r="DZ382" s="60"/>
      <c r="EA382" s="60"/>
      <c r="EB382" s="60"/>
      <c r="EC382" s="60"/>
      <c r="ED382" s="60"/>
      <c r="EE382" s="60"/>
      <c r="EF382" s="60"/>
      <c r="EG382" s="60"/>
      <c r="EH382" s="60"/>
      <c r="EI382" s="60"/>
      <c r="EJ382" s="60"/>
      <c r="EK382" s="60"/>
      <c r="EL382" s="60"/>
      <c r="EM382" s="60"/>
      <c r="EN382" s="60"/>
      <c r="EO382" s="60"/>
      <c r="EP382" s="60"/>
      <c r="EQ382" s="60"/>
      <c r="ER382" s="60"/>
      <c r="ES382" s="60"/>
      <c r="ET382" s="60"/>
      <c r="EU382" s="60"/>
      <c r="EV382" s="60"/>
      <c r="EW382" s="60"/>
      <c r="EX382" s="60"/>
      <c r="EY382" s="60"/>
      <c r="EZ382" s="60"/>
      <c r="FA382" s="60"/>
      <c r="FB382" s="60"/>
      <c r="FC382" s="60"/>
      <c r="FD382" s="60"/>
      <c r="FE382" s="60"/>
      <c r="FF382" s="60"/>
      <c r="FG382" s="60"/>
      <c r="FH382" s="60"/>
      <c r="FI382" s="60"/>
      <c r="FJ382" s="60"/>
      <c r="FK382" s="60"/>
      <c r="FL382" s="60"/>
      <c r="FM382" s="60"/>
      <c r="FN382" s="60"/>
      <c r="FO382" s="60"/>
      <c r="FP382" s="60"/>
      <c r="FQ382" s="60"/>
      <c r="FR382" s="60"/>
      <c r="FS382" s="60"/>
      <c r="FT382" s="60"/>
      <c r="FU382" s="60"/>
      <c r="FV382" s="60"/>
      <c r="FW382" s="60"/>
      <c r="FX382" s="60"/>
      <c r="FY382" s="60"/>
      <c r="FZ382" s="60"/>
      <c r="GA382" s="60"/>
      <c r="GB382" s="60"/>
      <c r="GC382" s="60"/>
      <c r="GD382" s="60"/>
      <c r="GE382" s="60"/>
      <c r="GF382" s="60"/>
      <c r="GG382" s="60"/>
      <c r="GH382" s="60"/>
      <c r="GI382" s="60"/>
      <c r="GJ382" s="60"/>
      <c r="GK382" s="60"/>
      <c r="GL382" s="60"/>
      <c r="GM382" s="60"/>
      <c r="GN382" s="60"/>
      <c r="GO382" s="60"/>
      <c r="GP382" s="60"/>
      <c r="GQ382" s="60"/>
      <c r="GR382" s="60"/>
      <c r="GS382" s="60"/>
      <c r="GT382" s="60"/>
      <c r="GU382" s="60"/>
      <c r="GV382" s="60"/>
      <c r="GW382" s="60"/>
      <c r="GX382" s="60"/>
      <c r="GY382" s="60"/>
      <c r="GZ382" s="60"/>
      <c r="HA382" s="60"/>
      <c r="HB382" s="60"/>
      <c r="HC382" s="60"/>
      <c r="HD382" s="60"/>
      <c r="HE382" s="60"/>
      <c r="HF382" s="60"/>
      <c r="HG382" s="60"/>
      <c r="HH382" s="60"/>
      <c r="HI382" s="60"/>
      <c r="HJ382" s="60"/>
      <c r="HK382" s="60"/>
      <c r="HL382" s="60"/>
      <c r="HM382" s="60"/>
      <c r="HN382" s="60"/>
      <c r="HO382" s="60"/>
      <c r="HP382" s="60"/>
      <c r="HQ382" s="60"/>
      <c r="HR382" s="60"/>
      <c r="HS382" s="60"/>
      <c r="HT382" s="60"/>
      <c r="HU382" s="60"/>
      <c r="HV382" s="60"/>
      <c r="HW382" s="60"/>
      <c r="HX382" s="60"/>
      <c r="HY382" s="60"/>
      <c r="HZ382" s="60"/>
      <c r="IA382" s="60"/>
      <c r="IB382" s="60"/>
      <c r="IC382" s="60"/>
      <c r="ID382" s="60"/>
      <c r="IE382" s="60"/>
      <c r="IF382" s="60"/>
      <c r="IG382" s="60"/>
      <c r="IH382" s="60"/>
      <c r="II382" s="60"/>
      <c r="IJ382" s="60"/>
      <c r="IK382" s="60"/>
    </row>
    <row r="383" spans="1:245" s="63" customFormat="1" ht="27" hidden="1">
      <c r="A383" s="204">
        <v>295</v>
      </c>
      <c r="B383" s="204">
        <f t="shared" si="219"/>
        <v>297</v>
      </c>
      <c r="C383" s="107" t="s">
        <v>431</v>
      </c>
      <c r="D383" s="108" t="s">
        <v>95</v>
      </c>
      <c r="E383" s="108" t="s">
        <v>66</v>
      </c>
      <c r="F383" s="2">
        <v>33100000</v>
      </c>
      <c r="G383" s="2">
        <v>0</v>
      </c>
      <c r="H383" s="2">
        <f t="shared" si="220"/>
        <v>33100000</v>
      </c>
      <c r="I383" s="3">
        <f t="shared" si="221"/>
        <v>33.1</v>
      </c>
      <c r="J383" s="3"/>
      <c r="K383" s="3"/>
      <c r="L383" s="3"/>
      <c r="M383" s="3"/>
      <c r="N383" s="3"/>
      <c r="O383" s="119">
        <f t="shared" si="215"/>
        <v>33100000</v>
      </c>
      <c r="P383" s="3"/>
      <c r="Q383" s="142">
        <f t="shared" si="214"/>
        <v>33100000</v>
      </c>
      <c r="R383" s="142">
        <f t="shared" si="216"/>
        <v>33.1</v>
      </c>
      <c r="S383" s="77">
        <f t="shared" si="216"/>
        <v>0</v>
      </c>
      <c r="T383" s="109"/>
      <c r="U383" s="109"/>
      <c r="V383" s="109"/>
      <c r="W383" s="3">
        <v>56685000</v>
      </c>
      <c r="X383" s="3"/>
      <c r="Y383" s="77">
        <f t="shared" si="222"/>
        <v>-56685000</v>
      </c>
      <c r="Z383" s="3">
        <f t="shared" si="217"/>
        <v>56.7</v>
      </c>
      <c r="AA383" s="77">
        <f t="shared" si="217"/>
        <v>0</v>
      </c>
      <c r="AB383" s="119">
        <f t="shared" si="213"/>
        <v>-56.7</v>
      </c>
      <c r="AC383" s="76"/>
      <c r="AD383" s="3">
        <f t="shared" si="218"/>
        <v>0</v>
      </c>
      <c r="AE383" s="109"/>
      <c r="AF383" s="109"/>
      <c r="AG383" s="107"/>
      <c r="AH383" s="107" t="s">
        <v>166</v>
      </c>
      <c r="AI383" s="107" t="s">
        <v>623</v>
      </c>
      <c r="AJ383" s="1" t="s">
        <v>36</v>
      </c>
      <c r="AK383" s="113" t="s">
        <v>1385</v>
      </c>
      <c r="AL383" s="106">
        <v>295</v>
      </c>
      <c r="AM383" s="132" t="s">
        <v>590</v>
      </c>
      <c r="AN383" s="129"/>
      <c r="AO383" s="130" t="s">
        <v>339</v>
      </c>
      <c r="AP383" s="180">
        <v>295</v>
      </c>
      <c r="AQ383" s="130" t="s">
        <v>339</v>
      </c>
      <c r="AR383" s="181"/>
      <c r="AS383" s="128" t="s">
        <v>590</v>
      </c>
      <c r="AT383" s="175"/>
      <c r="AU383" s="130" t="s">
        <v>339</v>
      </c>
      <c r="AV383" s="180"/>
      <c r="AW383" s="130" t="s">
        <v>339</v>
      </c>
      <c r="AX383" s="181"/>
      <c r="AY383" s="128" t="s">
        <v>590</v>
      </c>
      <c r="AZ383" s="175"/>
      <c r="BA383" s="130" t="s">
        <v>339</v>
      </c>
      <c r="BB383" s="180"/>
      <c r="BC383" s="130" t="s">
        <v>339</v>
      </c>
      <c r="BD383" s="181"/>
      <c r="BE383" s="131"/>
      <c r="BF383" s="1" t="s">
        <v>84</v>
      </c>
      <c r="BG383" s="4" t="s">
        <v>18</v>
      </c>
      <c r="BH383" s="4"/>
      <c r="BI383" s="114"/>
      <c r="BJ383" s="71"/>
      <c r="BK383" s="31"/>
      <c r="BL383" s="31"/>
      <c r="BM383" s="31"/>
      <c r="BN383" s="115" t="s">
        <v>436</v>
      </c>
      <c r="BO383" s="115" t="s">
        <v>439</v>
      </c>
      <c r="BP383" s="115" t="s">
        <v>565</v>
      </c>
      <c r="BQ383" s="62"/>
      <c r="BR383" s="62"/>
      <c r="BS383" s="62"/>
    </row>
    <row r="384" spans="1:245" s="63" customFormat="1" ht="27" hidden="1">
      <c r="A384" s="204">
        <v>307</v>
      </c>
      <c r="B384" s="204">
        <f t="shared" si="219"/>
        <v>298</v>
      </c>
      <c r="C384" s="107" t="s">
        <v>472</v>
      </c>
      <c r="D384" s="108" t="s">
        <v>927</v>
      </c>
      <c r="E384" s="108" t="s">
        <v>302</v>
      </c>
      <c r="F384" s="2">
        <v>78500000</v>
      </c>
      <c r="G384" s="2">
        <v>0</v>
      </c>
      <c r="H384" s="2">
        <f t="shared" si="220"/>
        <v>78500000</v>
      </c>
      <c r="I384" s="3">
        <f t="shared" si="221"/>
        <v>78.5</v>
      </c>
      <c r="J384" s="3"/>
      <c r="K384" s="3"/>
      <c r="L384" s="3"/>
      <c r="M384" s="3"/>
      <c r="N384" s="3"/>
      <c r="O384" s="119">
        <f t="shared" si="215"/>
        <v>78500000</v>
      </c>
      <c r="P384" s="3"/>
      <c r="Q384" s="142">
        <f t="shared" si="214"/>
        <v>78500000</v>
      </c>
      <c r="R384" s="142">
        <f t="shared" si="216"/>
        <v>78.5</v>
      </c>
      <c r="S384" s="77">
        <f t="shared" si="216"/>
        <v>0</v>
      </c>
      <c r="T384" s="109"/>
      <c r="U384" s="109"/>
      <c r="V384" s="109"/>
      <c r="W384" s="3">
        <v>75138000</v>
      </c>
      <c r="X384" s="3"/>
      <c r="Y384" s="77">
        <f t="shared" si="222"/>
        <v>-75138000</v>
      </c>
      <c r="Z384" s="3">
        <f t="shared" si="217"/>
        <v>75.099999999999994</v>
      </c>
      <c r="AA384" s="77">
        <f t="shared" si="217"/>
        <v>0</v>
      </c>
      <c r="AB384" s="119">
        <f t="shared" si="213"/>
        <v>-75.099999999999994</v>
      </c>
      <c r="AC384" s="76"/>
      <c r="AD384" s="3">
        <f t="shared" si="218"/>
        <v>0</v>
      </c>
      <c r="AE384" s="109"/>
      <c r="AF384" s="109"/>
      <c r="AG384" s="107"/>
      <c r="AH384" s="107" t="s">
        <v>32</v>
      </c>
      <c r="AI384" s="107" t="s">
        <v>623</v>
      </c>
      <c r="AJ384" s="1" t="s">
        <v>36</v>
      </c>
      <c r="AK384" s="113" t="s">
        <v>1000</v>
      </c>
      <c r="AL384" s="106">
        <v>307</v>
      </c>
      <c r="AM384" s="132" t="s">
        <v>590</v>
      </c>
      <c r="AN384" s="129"/>
      <c r="AO384" s="130" t="s">
        <v>923</v>
      </c>
      <c r="AP384" s="180">
        <v>307</v>
      </c>
      <c r="AQ384" s="130" t="s">
        <v>923</v>
      </c>
      <c r="AR384" s="181"/>
      <c r="AS384" s="128" t="s">
        <v>590</v>
      </c>
      <c r="AT384" s="175"/>
      <c r="AU384" s="130" t="s">
        <v>339</v>
      </c>
      <c r="AV384" s="180"/>
      <c r="AW384" s="130" t="s">
        <v>339</v>
      </c>
      <c r="AX384" s="181"/>
      <c r="AY384" s="128" t="s">
        <v>590</v>
      </c>
      <c r="AZ384" s="175"/>
      <c r="BA384" s="130" t="s">
        <v>339</v>
      </c>
      <c r="BB384" s="180"/>
      <c r="BC384" s="130" t="s">
        <v>339</v>
      </c>
      <c r="BD384" s="181"/>
      <c r="BE384" s="131"/>
      <c r="BF384" s="1" t="s">
        <v>1326</v>
      </c>
      <c r="BG384" s="4"/>
      <c r="BH384" s="4"/>
      <c r="BI384" s="114"/>
      <c r="BJ384" s="71"/>
      <c r="BK384" s="31"/>
      <c r="BL384" s="31"/>
      <c r="BM384" s="31"/>
      <c r="BN384" s="115"/>
      <c r="BO384" s="116"/>
      <c r="BP384" s="115"/>
      <c r="BQ384" s="62"/>
      <c r="BR384" s="62"/>
      <c r="BS384" s="62"/>
    </row>
    <row r="385" spans="1:245" ht="27">
      <c r="A385" s="204">
        <v>305</v>
      </c>
      <c r="B385" s="204">
        <f t="shared" si="219"/>
        <v>299</v>
      </c>
      <c r="C385" s="107" t="s">
        <v>52</v>
      </c>
      <c r="D385" s="108" t="s">
        <v>73</v>
      </c>
      <c r="E385" s="108" t="s">
        <v>1464</v>
      </c>
      <c r="F385" s="2">
        <v>110625000</v>
      </c>
      <c r="G385" s="2">
        <v>0</v>
      </c>
      <c r="H385" s="2">
        <f t="shared" si="220"/>
        <v>110625000</v>
      </c>
      <c r="I385" s="3">
        <f t="shared" si="221"/>
        <v>110.6</v>
      </c>
      <c r="J385" s="3"/>
      <c r="K385" s="3"/>
      <c r="L385" s="3"/>
      <c r="M385" s="3"/>
      <c r="N385" s="3"/>
      <c r="O385" s="119">
        <f t="shared" si="215"/>
        <v>110625000</v>
      </c>
      <c r="P385" s="3"/>
      <c r="Q385" s="142">
        <f t="shared" si="214"/>
        <v>110625000</v>
      </c>
      <c r="R385" s="142">
        <f t="shared" si="216"/>
        <v>110.6</v>
      </c>
      <c r="S385" s="77">
        <f t="shared" si="216"/>
        <v>0</v>
      </c>
      <c r="T385" s="109"/>
      <c r="U385" s="109"/>
      <c r="V385" s="109"/>
      <c r="W385" s="3">
        <v>0</v>
      </c>
      <c r="X385" s="3"/>
      <c r="Y385" s="77">
        <f t="shared" si="222"/>
        <v>0</v>
      </c>
      <c r="Z385" s="3">
        <f t="shared" si="217"/>
        <v>0</v>
      </c>
      <c r="AA385" s="77">
        <f t="shared" si="217"/>
        <v>0</v>
      </c>
      <c r="AB385" s="119">
        <f t="shared" si="213"/>
        <v>0</v>
      </c>
      <c r="AC385" s="76"/>
      <c r="AD385" s="3">
        <f t="shared" si="218"/>
        <v>0</v>
      </c>
      <c r="AE385" s="109"/>
      <c r="AF385" s="109"/>
      <c r="AG385" s="107"/>
      <c r="AH385" s="107" t="s">
        <v>166</v>
      </c>
      <c r="AI385" s="107" t="s">
        <v>622</v>
      </c>
      <c r="AJ385" s="1" t="s">
        <v>150</v>
      </c>
      <c r="AK385" s="113" t="s">
        <v>1376</v>
      </c>
      <c r="AL385" s="106">
        <v>305</v>
      </c>
      <c r="AM385" s="132" t="s">
        <v>590</v>
      </c>
      <c r="AN385" s="129"/>
      <c r="AO385" s="130" t="s">
        <v>339</v>
      </c>
      <c r="AP385" s="180">
        <v>305</v>
      </c>
      <c r="AQ385" s="130" t="s">
        <v>339</v>
      </c>
      <c r="AR385" s="181"/>
      <c r="AS385" s="128" t="s">
        <v>590</v>
      </c>
      <c r="AT385" s="175"/>
      <c r="AU385" s="130" t="s">
        <v>339</v>
      </c>
      <c r="AV385" s="180"/>
      <c r="AW385" s="130" t="s">
        <v>339</v>
      </c>
      <c r="AX385" s="181"/>
      <c r="AY385" s="128" t="s">
        <v>590</v>
      </c>
      <c r="AZ385" s="175"/>
      <c r="BA385" s="130" t="s">
        <v>339</v>
      </c>
      <c r="BB385" s="180"/>
      <c r="BC385" s="130" t="s">
        <v>339</v>
      </c>
      <c r="BD385" s="181"/>
      <c r="BE385" s="131"/>
      <c r="BF385" s="1" t="s">
        <v>1326</v>
      </c>
      <c r="BG385" s="4"/>
      <c r="BH385" s="4"/>
      <c r="BI385" s="114"/>
      <c r="BJ385" s="31"/>
      <c r="BK385" s="31"/>
      <c r="BL385" s="31"/>
      <c r="BM385" s="31"/>
      <c r="BN385" s="115" t="s">
        <v>339</v>
      </c>
      <c r="BO385" s="116" t="s">
        <v>439</v>
      </c>
      <c r="BP385" s="115" t="s">
        <v>413</v>
      </c>
      <c r="EX385" s="60"/>
      <c r="EY385" s="60"/>
      <c r="EZ385" s="60"/>
      <c r="FA385" s="60"/>
      <c r="FB385" s="60"/>
      <c r="FC385" s="60"/>
      <c r="FD385" s="60"/>
      <c r="FE385" s="60"/>
      <c r="FF385" s="60"/>
      <c r="FG385" s="60"/>
      <c r="FH385" s="60"/>
      <c r="FI385" s="60"/>
      <c r="FJ385" s="60"/>
      <c r="FK385" s="60"/>
      <c r="FL385" s="60"/>
      <c r="FM385" s="60"/>
      <c r="FN385" s="60"/>
      <c r="FO385" s="60"/>
      <c r="FP385" s="60"/>
      <c r="FQ385" s="60"/>
      <c r="FR385" s="60"/>
      <c r="FS385" s="60"/>
      <c r="FT385" s="60"/>
      <c r="FU385" s="60"/>
      <c r="FV385" s="60"/>
      <c r="FW385" s="60"/>
      <c r="FX385" s="60"/>
      <c r="FY385" s="60"/>
      <c r="FZ385" s="60"/>
      <c r="GA385" s="60"/>
      <c r="GB385" s="60"/>
      <c r="GC385" s="60"/>
      <c r="GD385" s="60"/>
      <c r="GE385" s="60"/>
      <c r="GF385" s="60"/>
      <c r="GG385" s="60"/>
      <c r="GH385" s="60"/>
      <c r="GI385" s="60"/>
      <c r="GJ385" s="60"/>
      <c r="GK385" s="60"/>
      <c r="GL385" s="60"/>
      <c r="GM385" s="60"/>
      <c r="GN385" s="60"/>
      <c r="GO385" s="60"/>
      <c r="GP385" s="60"/>
      <c r="GQ385" s="60"/>
      <c r="GR385" s="60"/>
      <c r="GS385" s="60"/>
      <c r="GT385" s="60"/>
      <c r="GU385" s="60"/>
      <c r="GV385" s="60"/>
      <c r="GW385" s="60"/>
      <c r="GX385" s="60"/>
      <c r="GY385" s="60"/>
      <c r="GZ385" s="60"/>
      <c r="HA385" s="60"/>
      <c r="HB385" s="60"/>
      <c r="HC385" s="60"/>
      <c r="HD385" s="60"/>
      <c r="HE385" s="60"/>
      <c r="HF385" s="60"/>
      <c r="HG385" s="60"/>
      <c r="HH385" s="60"/>
      <c r="HI385" s="60"/>
      <c r="HJ385" s="60"/>
      <c r="HK385" s="60"/>
      <c r="HL385" s="60"/>
      <c r="HM385" s="60"/>
      <c r="HN385" s="60"/>
      <c r="HO385" s="60"/>
      <c r="HP385" s="60"/>
      <c r="HQ385" s="60"/>
      <c r="HR385" s="60"/>
      <c r="HS385" s="60"/>
      <c r="HT385" s="60"/>
      <c r="HU385" s="60"/>
      <c r="HV385" s="60"/>
      <c r="HW385" s="60"/>
      <c r="HX385" s="60"/>
      <c r="HY385" s="60"/>
      <c r="HZ385" s="60"/>
      <c r="IA385" s="60"/>
      <c r="IB385" s="60"/>
      <c r="IC385" s="60"/>
      <c r="ID385" s="60"/>
      <c r="IE385" s="60"/>
      <c r="IF385" s="60"/>
      <c r="IG385" s="60"/>
      <c r="IH385" s="60"/>
      <c r="II385" s="60"/>
      <c r="IJ385" s="60"/>
      <c r="IK385" s="60"/>
    </row>
    <row r="386" spans="1:245" s="63" customFormat="1" ht="27">
      <c r="A386" s="204">
        <v>296</v>
      </c>
      <c r="B386" s="204">
        <f t="shared" si="219"/>
        <v>300</v>
      </c>
      <c r="C386" s="107" t="s">
        <v>1049</v>
      </c>
      <c r="D386" s="108" t="s">
        <v>71</v>
      </c>
      <c r="E386" s="108" t="s">
        <v>149</v>
      </c>
      <c r="F386" s="2">
        <v>180000000</v>
      </c>
      <c r="G386" s="2">
        <v>0</v>
      </c>
      <c r="H386" s="2">
        <f t="shared" si="220"/>
        <v>180000000</v>
      </c>
      <c r="I386" s="3">
        <f t="shared" si="221"/>
        <v>180</v>
      </c>
      <c r="J386" s="3"/>
      <c r="K386" s="3"/>
      <c r="L386" s="3"/>
      <c r="M386" s="3"/>
      <c r="N386" s="3"/>
      <c r="O386" s="119">
        <f t="shared" si="215"/>
        <v>180000000</v>
      </c>
      <c r="P386" s="3"/>
      <c r="Q386" s="142">
        <f t="shared" si="214"/>
        <v>180000000</v>
      </c>
      <c r="R386" s="142">
        <f t="shared" si="216"/>
        <v>180</v>
      </c>
      <c r="S386" s="77">
        <f t="shared" si="216"/>
        <v>0</v>
      </c>
      <c r="T386" s="109"/>
      <c r="U386" s="109"/>
      <c r="V386" s="109"/>
      <c r="W386" s="3">
        <v>180000000</v>
      </c>
      <c r="X386" s="3"/>
      <c r="Y386" s="77">
        <f t="shared" si="222"/>
        <v>-180000000</v>
      </c>
      <c r="Z386" s="3">
        <f t="shared" si="217"/>
        <v>180</v>
      </c>
      <c r="AA386" s="77">
        <f t="shared" si="217"/>
        <v>0</v>
      </c>
      <c r="AB386" s="119">
        <f t="shared" si="213"/>
        <v>-180</v>
      </c>
      <c r="AC386" s="76"/>
      <c r="AD386" s="3">
        <f t="shared" si="218"/>
        <v>0</v>
      </c>
      <c r="AE386" s="109"/>
      <c r="AF386" s="109"/>
      <c r="AG386" s="107"/>
      <c r="AH386" s="107" t="s">
        <v>333</v>
      </c>
      <c r="AI386" s="107" t="s">
        <v>622</v>
      </c>
      <c r="AJ386" s="1" t="s">
        <v>1</v>
      </c>
      <c r="AK386" s="113" t="s">
        <v>1198</v>
      </c>
      <c r="AL386" s="106">
        <v>296</v>
      </c>
      <c r="AM386" s="132" t="s">
        <v>590</v>
      </c>
      <c r="AN386" s="129"/>
      <c r="AO386" s="130" t="s">
        <v>923</v>
      </c>
      <c r="AP386" s="180">
        <v>296</v>
      </c>
      <c r="AQ386" s="130" t="s">
        <v>923</v>
      </c>
      <c r="AR386" s="181"/>
      <c r="AS386" s="128" t="s">
        <v>590</v>
      </c>
      <c r="AT386" s="175"/>
      <c r="AU386" s="130" t="s">
        <v>923</v>
      </c>
      <c r="AV386" s="180"/>
      <c r="AW386" s="130" t="s">
        <v>923</v>
      </c>
      <c r="AX386" s="181"/>
      <c r="AY386" s="128" t="s">
        <v>590</v>
      </c>
      <c r="AZ386" s="175"/>
      <c r="BA386" s="130" t="s">
        <v>923</v>
      </c>
      <c r="BB386" s="180"/>
      <c r="BC386" s="130" t="s">
        <v>923</v>
      </c>
      <c r="BD386" s="181"/>
      <c r="BE386" s="131"/>
      <c r="BF386" s="1" t="s">
        <v>839</v>
      </c>
      <c r="BG386" s="4"/>
      <c r="BH386" s="4" t="s">
        <v>18</v>
      </c>
      <c r="BI386" s="114" t="s">
        <v>15</v>
      </c>
      <c r="BJ386" s="71"/>
      <c r="BK386" s="31"/>
      <c r="BL386" s="31"/>
      <c r="BM386" s="31" t="s">
        <v>1114</v>
      </c>
      <c r="BN386" s="115" t="s">
        <v>436</v>
      </c>
      <c r="BO386" s="115" t="s">
        <v>439</v>
      </c>
      <c r="BP386" s="115" t="s">
        <v>413</v>
      </c>
      <c r="BQ386" s="62"/>
      <c r="BR386" s="62"/>
      <c r="BS386" s="62"/>
    </row>
    <row r="387" spans="1:245" s="63" customFormat="1" ht="47.25" hidden="1" customHeight="1">
      <c r="A387" s="204">
        <v>297</v>
      </c>
      <c r="B387" s="204">
        <f t="shared" si="219"/>
        <v>301</v>
      </c>
      <c r="C387" s="107" t="s">
        <v>1051</v>
      </c>
      <c r="D387" s="108" t="s">
        <v>71</v>
      </c>
      <c r="E387" s="108" t="s">
        <v>149</v>
      </c>
      <c r="F387" s="2">
        <v>30416000</v>
      </c>
      <c r="G387" s="2">
        <v>0</v>
      </c>
      <c r="H387" s="2">
        <f t="shared" si="220"/>
        <v>30416000</v>
      </c>
      <c r="I387" s="3">
        <f t="shared" si="221"/>
        <v>30.4</v>
      </c>
      <c r="J387" s="3"/>
      <c r="K387" s="3"/>
      <c r="L387" s="3"/>
      <c r="M387" s="3"/>
      <c r="N387" s="3"/>
      <c r="O387" s="119">
        <f t="shared" si="215"/>
        <v>30416000</v>
      </c>
      <c r="P387" s="3"/>
      <c r="Q387" s="142">
        <f t="shared" si="214"/>
        <v>30416000</v>
      </c>
      <c r="R387" s="142">
        <f t="shared" si="216"/>
        <v>30.4</v>
      </c>
      <c r="S387" s="77">
        <f t="shared" si="216"/>
        <v>0</v>
      </c>
      <c r="T387" s="109"/>
      <c r="U387" s="109"/>
      <c r="V387" s="109"/>
      <c r="W387" s="3">
        <v>65456000</v>
      </c>
      <c r="X387" s="3"/>
      <c r="Y387" s="77">
        <f t="shared" si="222"/>
        <v>-65456000</v>
      </c>
      <c r="Z387" s="3">
        <f t="shared" si="217"/>
        <v>65.5</v>
      </c>
      <c r="AA387" s="77">
        <f t="shared" si="217"/>
        <v>0</v>
      </c>
      <c r="AB387" s="119">
        <f t="shared" si="213"/>
        <v>-65.5</v>
      </c>
      <c r="AC387" s="76"/>
      <c r="AD387" s="3">
        <f t="shared" si="218"/>
        <v>0</v>
      </c>
      <c r="AE387" s="109"/>
      <c r="AF387" s="109"/>
      <c r="AG387" s="107"/>
      <c r="AH387" s="107" t="s">
        <v>333</v>
      </c>
      <c r="AI387" s="107" t="s">
        <v>621</v>
      </c>
      <c r="AJ387" s="1" t="s">
        <v>36</v>
      </c>
      <c r="AK387" s="113" t="s">
        <v>1198</v>
      </c>
      <c r="AL387" s="106">
        <v>297</v>
      </c>
      <c r="AM387" s="132" t="s">
        <v>590</v>
      </c>
      <c r="AN387" s="129"/>
      <c r="AO387" s="130" t="s">
        <v>923</v>
      </c>
      <c r="AP387" s="180">
        <v>297</v>
      </c>
      <c r="AQ387" s="130" t="s">
        <v>923</v>
      </c>
      <c r="AR387" s="181"/>
      <c r="AS387" s="128" t="s">
        <v>590</v>
      </c>
      <c r="AT387" s="175"/>
      <c r="AU387" s="130" t="s">
        <v>923</v>
      </c>
      <c r="AV387" s="180"/>
      <c r="AW387" s="130" t="s">
        <v>923</v>
      </c>
      <c r="AX387" s="181"/>
      <c r="AY387" s="128" t="s">
        <v>590</v>
      </c>
      <c r="AZ387" s="175"/>
      <c r="BA387" s="130" t="s">
        <v>923</v>
      </c>
      <c r="BB387" s="180"/>
      <c r="BC387" s="130" t="s">
        <v>923</v>
      </c>
      <c r="BD387" s="181"/>
      <c r="BE387" s="131"/>
      <c r="BF387" s="1" t="s">
        <v>839</v>
      </c>
      <c r="BG387" s="4"/>
      <c r="BH387" s="4" t="s">
        <v>18</v>
      </c>
      <c r="BI387" s="114" t="s">
        <v>15</v>
      </c>
      <c r="BJ387" s="71"/>
      <c r="BK387" s="31"/>
      <c r="BL387" s="31"/>
      <c r="BM387" s="31" t="s">
        <v>1114</v>
      </c>
      <c r="BN387" s="115" t="s">
        <v>436</v>
      </c>
      <c r="BO387" s="115" t="s">
        <v>439</v>
      </c>
      <c r="BP387" s="115" t="s">
        <v>413</v>
      </c>
      <c r="BQ387" s="62"/>
      <c r="BR387" s="62"/>
      <c r="BS387" s="62"/>
    </row>
    <row r="388" spans="1:245" s="63" customFormat="1" ht="27" hidden="1">
      <c r="A388" s="204">
        <v>299</v>
      </c>
      <c r="B388" s="204">
        <f t="shared" si="219"/>
        <v>302</v>
      </c>
      <c r="C388" s="107" t="s">
        <v>1465</v>
      </c>
      <c r="D388" s="108" t="s">
        <v>71</v>
      </c>
      <c r="E388" s="108" t="s">
        <v>149</v>
      </c>
      <c r="F388" s="2">
        <v>45875000</v>
      </c>
      <c r="G388" s="2">
        <v>0</v>
      </c>
      <c r="H388" s="2">
        <f t="shared" si="220"/>
        <v>45875000</v>
      </c>
      <c r="I388" s="3">
        <f t="shared" si="221"/>
        <v>45.9</v>
      </c>
      <c r="J388" s="3"/>
      <c r="K388" s="3"/>
      <c r="L388" s="3"/>
      <c r="M388" s="3"/>
      <c r="N388" s="3"/>
      <c r="O388" s="119">
        <f t="shared" si="215"/>
        <v>45875000</v>
      </c>
      <c r="P388" s="3"/>
      <c r="Q388" s="142">
        <f t="shared" si="214"/>
        <v>45875000</v>
      </c>
      <c r="R388" s="142">
        <f t="shared" si="216"/>
        <v>45.9</v>
      </c>
      <c r="S388" s="77">
        <f t="shared" si="216"/>
        <v>0</v>
      </c>
      <c r="T388" s="109"/>
      <c r="U388" s="109"/>
      <c r="V388" s="109"/>
      <c r="W388" s="3">
        <v>45875000</v>
      </c>
      <c r="X388" s="3"/>
      <c r="Y388" s="77">
        <f t="shared" si="222"/>
        <v>-45875000</v>
      </c>
      <c r="Z388" s="3">
        <f t="shared" si="217"/>
        <v>45.9</v>
      </c>
      <c r="AA388" s="77">
        <f t="shared" si="217"/>
        <v>0</v>
      </c>
      <c r="AB388" s="119">
        <f t="shared" si="213"/>
        <v>-45.9</v>
      </c>
      <c r="AC388" s="76"/>
      <c r="AD388" s="3">
        <f t="shared" si="218"/>
        <v>0</v>
      </c>
      <c r="AE388" s="109"/>
      <c r="AF388" s="109"/>
      <c r="AG388" s="107"/>
      <c r="AH388" s="107" t="s">
        <v>166</v>
      </c>
      <c r="AI388" s="107" t="s">
        <v>625</v>
      </c>
      <c r="AJ388" s="1" t="s">
        <v>36</v>
      </c>
      <c r="AK388" s="113" t="s">
        <v>1385</v>
      </c>
      <c r="AL388" s="106">
        <v>299</v>
      </c>
      <c r="AM388" s="132" t="s">
        <v>590</v>
      </c>
      <c r="AN388" s="129"/>
      <c r="AO388" s="130" t="s">
        <v>339</v>
      </c>
      <c r="AP388" s="180">
        <v>299</v>
      </c>
      <c r="AQ388" s="130" t="s">
        <v>339</v>
      </c>
      <c r="AR388" s="181"/>
      <c r="AS388" s="128" t="s">
        <v>590</v>
      </c>
      <c r="AT388" s="175"/>
      <c r="AU388" s="130" t="s">
        <v>339</v>
      </c>
      <c r="AV388" s="180"/>
      <c r="AW388" s="130" t="s">
        <v>339</v>
      </c>
      <c r="AX388" s="181"/>
      <c r="AY388" s="128" t="s">
        <v>590</v>
      </c>
      <c r="AZ388" s="175"/>
      <c r="BA388" s="130" t="s">
        <v>339</v>
      </c>
      <c r="BB388" s="180"/>
      <c r="BC388" s="130" t="s">
        <v>339</v>
      </c>
      <c r="BD388" s="181"/>
      <c r="BE388" s="131"/>
      <c r="BF388" s="1" t="s">
        <v>84</v>
      </c>
      <c r="BG388" s="4" t="s">
        <v>18</v>
      </c>
      <c r="BH388" s="4"/>
      <c r="BI388" s="114"/>
      <c r="BJ388" s="71"/>
      <c r="BK388" s="31"/>
      <c r="BL388" s="31"/>
      <c r="BM388" s="31"/>
      <c r="BN388" s="115" t="s">
        <v>436</v>
      </c>
      <c r="BO388" s="115" t="s">
        <v>439</v>
      </c>
      <c r="BP388" s="115" t="s">
        <v>565</v>
      </c>
      <c r="BQ388" s="62"/>
      <c r="BR388" s="62"/>
      <c r="BS388" s="62"/>
    </row>
    <row r="389" spans="1:245" s="63" customFormat="1" ht="90">
      <c r="A389" s="204">
        <v>293</v>
      </c>
      <c r="B389" s="204">
        <f t="shared" si="219"/>
        <v>303</v>
      </c>
      <c r="C389" s="107" t="s">
        <v>1048</v>
      </c>
      <c r="D389" s="108" t="s">
        <v>1215</v>
      </c>
      <c r="E389" s="108" t="s">
        <v>66</v>
      </c>
      <c r="F389" s="2">
        <v>494871000</v>
      </c>
      <c r="G389" s="2">
        <v>0</v>
      </c>
      <c r="H389" s="2">
        <f t="shared" si="220"/>
        <v>494871000</v>
      </c>
      <c r="I389" s="3">
        <f t="shared" si="221"/>
        <v>494.9</v>
      </c>
      <c r="J389" s="3"/>
      <c r="K389" s="3"/>
      <c r="L389" s="3"/>
      <c r="M389" s="3"/>
      <c r="N389" s="3"/>
      <c r="O389" s="119">
        <f t="shared" si="215"/>
        <v>494871000</v>
      </c>
      <c r="P389" s="3"/>
      <c r="Q389" s="142">
        <f t="shared" si="214"/>
        <v>494871000</v>
      </c>
      <c r="R389" s="142">
        <f t="shared" si="216"/>
        <v>494.9</v>
      </c>
      <c r="S389" s="77">
        <f t="shared" si="216"/>
        <v>0</v>
      </c>
      <c r="T389" s="109"/>
      <c r="U389" s="109"/>
      <c r="V389" s="109"/>
      <c r="W389" s="3">
        <v>514871000</v>
      </c>
      <c r="X389" s="3"/>
      <c r="Y389" s="77">
        <f t="shared" si="222"/>
        <v>-514871000</v>
      </c>
      <c r="Z389" s="3">
        <f t="shared" si="217"/>
        <v>514.9</v>
      </c>
      <c r="AA389" s="77">
        <f t="shared" si="217"/>
        <v>0</v>
      </c>
      <c r="AB389" s="119">
        <f t="shared" si="213"/>
        <v>-514.9</v>
      </c>
      <c r="AC389" s="76"/>
      <c r="AD389" s="3">
        <f t="shared" si="218"/>
        <v>0</v>
      </c>
      <c r="AE389" s="109"/>
      <c r="AF389" s="109"/>
      <c r="AG389" s="107"/>
      <c r="AH389" s="107" t="s">
        <v>166</v>
      </c>
      <c r="AI389" s="107" t="s">
        <v>622</v>
      </c>
      <c r="AJ389" s="1" t="s">
        <v>36</v>
      </c>
      <c r="AK389" s="113" t="s">
        <v>1385</v>
      </c>
      <c r="AL389" s="106">
        <v>293</v>
      </c>
      <c r="AM389" s="132" t="s">
        <v>590</v>
      </c>
      <c r="AN389" s="129"/>
      <c r="AO389" s="130" t="s">
        <v>339</v>
      </c>
      <c r="AP389" s="180">
        <v>293</v>
      </c>
      <c r="AQ389" s="130" t="s">
        <v>339</v>
      </c>
      <c r="AR389" s="181"/>
      <c r="AS389" s="128" t="s">
        <v>590</v>
      </c>
      <c r="AT389" s="175"/>
      <c r="AU389" s="130" t="s">
        <v>339</v>
      </c>
      <c r="AV389" s="180"/>
      <c r="AW389" s="130" t="s">
        <v>339</v>
      </c>
      <c r="AX389" s="181"/>
      <c r="AY389" s="128" t="s">
        <v>590</v>
      </c>
      <c r="AZ389" s="175"/>
      <c r="BA389" s="130" t="s">
        <v>339</v>
      </c>
      <c r="BB389" s="180"/>
      <c r="BC389" s="130" t="s">
        <v>339</v>
      </c>
      <c r="BD389" s="181"/>
      <c r="BE389" s="131"/>
      <c r="BF389" s="1" t="s">
        <v>503</v>
      </c>
      <c r="BG389" s="4"/>
      <c r="BH389" s="4" t="s">
        <v>18</v>
      </c>
      <c r="BI389" s="114"/>
      <c r="BJ389" s="31"/>
      <c r="BK389" s="31"/>
      <c r="BL389" s="31"/>
      <c r="BM389" s="31" t="s">
        <v>1167</v>
      </c>
      <c r="BN389" s="115" t="s">
        <v>436</v>
      </c>
      <c r="BO389" s="115" t="s">
        <v>439</v>
      </c>
      <c r="BP389" s="115" t="s">
        <v>565</v>
      </c>
      <c r="BQ389" s="62"/>
      <c r="BR389" s="62"/>
      <c r="BS389" s="62"/>
    </row>
    <row r="390" spans="1:245" s="63" customFormat="1" ht="27" hidden="1">
      <c r="A390" s="204">
        <v>298</v>
      </c>
      <c r="B390" s="204">
        <f t="shared" si="219"/>
        <v>304</v>
      </c>
      <c r="C390" s="107" t="s">
        <v>261</v>
      </c>
      <c r="D390" s="108" t="s">
        <v>71</v>
      </c>
      <c r="E390" s="108" t="s">
        <v>149</v>
      </c>
      <c r="F390" s="2">
        <v>8990000</v>
      </c>
      <c r="G390" s="2">
        <v>0</v>
      </c>
      <c r="H390" s="2">
        <f>F390+G390</f>
        <v>8990000</v>
      </c>
      <c r="I390" s="3">
        <f>ROUND(H390/1000000,1)</f>
        <v>9</v>
      </c>
      <c r="J390" s="3"/>
      <c r="K390" s="3"/>
      <c r="L390" s="3"/>
      <c r="M390" s="3"/>
      <c r="N390" s="3"/>
      <c r="O390" s="119">
        <f t="shared" si="215"/>
        <v>8990000</v>
      </c>
      <c r="P390" s="3"/>
      <c r="Q390" s="142">
        <f>O390-P390</f>
        <v>8990000</v>
      </c>
      <c r="R390" s="142">
        <f>ROUND(O390/1000000,1)</f>
        <v>9</v>
      </c>
      <c r="S390" s="77">
        <f>ROUND(P390/1000000,1)</f>
        <v>0</v>
      </c>
      <c r="T390" s="109"/>
      <c r="U390" s="109"/>
      <c r="V390" s="109"/>
      <c r="W390" s="3">
        <v>8990000</v>
      </c>
      <c r="X390" s="3"/>
      <c r="Y390" s="77">
        <f>X390-W390</f>
        <v>-8990000</v>
      </c>
      <c r="Z390" s="3">
        <f>ROUND(W390/1000000,1)</f>
        <v>9</v>
      </c>
      <c r="AA390" s="77">
        <f>ROUND(X390/1000000,1)</f>
        <v>0</v>
      </c>
      <c r="AB390" s="119">
        <f>AA390-Z390</f>
        <v>-9</v>
      </c>
      <c r="AC390" s="76"/>
      <c r="AD390" s="3">
        <f t="shared" si="218"/>
        <v>0</v>
      </c>
      <c r="AE390" s="109"/>
      <c r="AF390" s="109"/>
      <c r="AG390" s="107"/>
      <c r="AH390" s="107" t="s">
        <v>166</v>
      </c>
      <c r="AI390" s="107" t="s">
        <v>624</v>
      </c>
      <c r="AJ390" s="1" t="s">
        <v>36</v>
      </c>
      <c r="AK390" s="113" t="s">
        <v>1385</v>
      </c>
      <c r="AL390" s="106">
        <v>298</v>
      </c>
      <c r="AM390" s="132" t="s">
        <v>590</v>
      </c>
      <c r="AN390" s="129"/>
      <c r="AO390" s="130" t="s">
        <v>339</v>
      </c>
      <c r="AP390" s="180">
        <v>298</v>
      </c>
      <c r="AQ390" s="130" t="s">
        <v>339</v>
      </c>
      <c r="AR390" s="181"/>
      <c r="AS390" s="128" t="s">
        <v>590</v>
      </c>
      <c r="AT390" s="175"/>
      <c r="AU390" s="130" t="s">
        <v>339</v>
      </c>
      <c r="AV390" s="180"/>
      <c r="AW390" s="130" t="s">
        <v>339</v>
      </c>
      <c r="AX390" s="181"/>
      <c r="AY390" s="128" t="s">
        <v>590</v>
      </c>
      <c r="AZ390" s="175"/>
      <c r="BA390" s="130" t="s">
        <v>339</v>
      </c>
      <c r="BB390" s="180"/>
      <c r="BC390" s="130" t="s">
        <v>339</v>
      </c>
      <c r="BD390" s="181"/>
      <c r="BE390" s="131"/>
      <c r="BF390" s="1" t="s">
        <v>84</v>
      </c>
      <c r="BG390" s="4" t="s">
        <v>18</v>
      </c>
      <c r="BH390" s="4"/>
      <c r="BI390" s="114"/>
      <c r="BJ390" s="71"/>
      <c r="BK390" s="33"/>
      <c r="BL390" s="31"/>
      <c r="BM390" s="33"/>
      <c r="BN390" s="115" t="s">
        <v>436</v>
      </c>
      <c r="BO390" s="115" t="s">
        <v>439</v>
      </c>
      <c r="BP390" s="115" t="s">
        <v>565</v>
      </c>
      <c r="BQ390" s="62"/>
      <c r="BR390" s="62"/>
      <c r="BS390" s="62"/>
    </row>
    <row r="391" spans="1:245" s="63" customFormat="1" ht="27" hidden="1">
      <c r="A391" s="204">
        <v>294</v>
      </c>
      <c r="B391" s="204">
        <f t="shared" si="219"/>
        <v>305</v>
      </c>
      <c r="C391" s="107" t="s">
        <v>752</v>
      </c>
      <c r="D391" s="108" t="s">
        <v>258</v>
      </c>
      <c r="E391" s="108" t="s">
        <v>66</v>
      </c>
      <c r="F391" s="2">
        <v>36557000</v>
      </c>
      <c r="G391" s="2">
        <v>0</v>
      </c>
      <c r="H391" s="2">
        <f t="shared" si="220"/>
        <v>36557000</v>
      </c>
      <c r="I391" s="3">
        <f t="shared" si="221"/>
        <v>36.6</v>
      </c>
      <c r="J391" s="3"/>
      <c r="K391" s="3"/>
      <c r="L391" s="3"/>
      <c r="M391" s="3"/>
      <c r="N391" s="3"/>
      <c r="O391" s="119">
        <f t="shared" si="215"/>
        <v>36557000</v>
      </c>
      <c r="P391" s="3"/>
      <c r="Q391" s="142">
        <f t="shared" si="214"/>
        <v>36557000</v>
      </c>
      <c r="R391" s="142">
        <f t="shared" si="216"/>
        <v>36.6</v>
      </c>
      <c r="S391" s="77">
        <f t="shared" si="216"/>
        <v>0</v>
      </c>
      <c r="T391" s="109"/>
      <c r="U391" s="109"/>
      <c r="V391" s="109"/>
      <c r="W391" s="3">
        <v>35151000</v>
      </c>
      <c r="X391" s="3"/>
      <c r="Y391" s="77">
        <f t="shared" si="222"/>
        <v>-35151000</v>
      </c>
      <c r="Z391" s="3">
        <f t="shared" si="217"/>
        <v>35.200000000000003</v>
      </c>
      <c r="AA391" s="77">
        <f t="shared" si="217"/>
        <v>0</v>
      </c>
      <c r="AB391" s="119">
        <f t="shared" si="213"/>
        <v>-35.200000000000003</v>
      </c>
      <c r="AC391" s="76"/>
      <c r="AD391" s="3">
        <f t="shared" si="218"/>
        <v>0</v>
      </c>
      <c r="AE391" s="109"/>
      <c r="AF391" s="109"/>
      <c r="AG391" s="107"/>
      <c r="AH391" s="107" t="s">
        <v>166</v>
      </c>
      <c r="AI391" s="107" t="s">
        <v>622</v>
      </c>
      <c r="AJ391" s="1" t="s">
        <v>36</v>
      </c>
      <c r="AK391" s="113" t="s">
        <v>1385</v>
      </c>
      <c r="AL391" s="106">
        <v>294</v>
      </c>
      <c r="AM391" s="132" t="s">
        <v>590</v>
      </c>
      <c r="AN391" s="129"/>
      <c r="AO391" s="130" t="s">
        <v>339</v>
      </c>
      <c r="AP391" s="180">
        <v>294</v>
      </c>
      <c r="AQ391" s="130" t="s">
        <v>339</v>
      </c>
      <c r="AR391" s="181"/>
      <c r="AS391" s="128" t="s">
        <v>590</v>
      </c>
      <c r="AT391" s="175"/>
      <c r="AU391" s="130" t="s">
        <v>339</v>
      </c>
      <c r="AV391" s="180"/>
      <c r="AW391" s="130" t="s">
        <v>339</v>
      </c>
      <c r="AX391" s="181"/>
      <c r="AY391" s="128" t="s">
        <v>590</v>
      </c>
      <c r="AZ391" s="175"/>
      <c r="BA391" s="130" t="s">
        <v>339</v>
      </c>
      <c r="BB391" s="180"/>
      <c r="BC391" s="130" t="s">
        <v>339</v>
      </c>
      <c r="BD391" s="181"/>
      <c r="BE391" s="131"/>
      <c r="BF391" s="1" t="s">
        <v>84</v>
      </c>
      <c r="BG391" s="4"/>
      <c r="BH391" s="4"/>
      <c r="BI391" s="114"/>
      <c r="BJ391" s="71"/>
      <c r="BK391" s="31"/>
      <c r="BL391" s="31"/>
      <c r="BM391" s="31"/>
      <c r="BN391" s="115" t="s">
        <v>436</v>
      </c>
      <c r="BO391" s="115" t="s">
        <v>439</v>
      </c>
      <c r="BP391" s="115" t="s">
        <v>565</v>
      </c>
      <c r="BQ391" s="62"/>
      <c r="BR391" s="62"/>
      <c r="BS391" s="62"/>
    </row>
    <row r="392" spans="1:245" ht="67.5">
      <c r="A392" s="204">
        <v>304</v>
      </c>
      <c r="B392" s="204">
        <f t="shared" si="219"/>
        <v>306</v>
      </c>
      <c r="C392" s="107" t="s">
        <v>1052</v>
      </c>
      <c r="D392" s="108" t="s">
        <v>73</v>
      </c>
      <c r="E392" s="108" t="s">
        <v>149</v>
      </c>
      <c r="F392" s="2">
        <v>161750000</v>
      </c>
      <c r="G392" s="2">
        <v>0</v>
      </c>
      <c r="H392" s="2">
        <f>F392+G392</f>
        <v>161750000</v>
      </c>
      <c r="I392" s="3">
        <f>ROUND(H392/1000000,1)</f>
        <v>161.80000000000001</v>
      </c>
      <c r="J392" s="3"/>
      <c r="K392" s="3"/>
      <c r="L392" s="3"/>
      <c r="M392" s="3"/>
      <c r="N392" s="3"/>
      <c r="O392" s="119">
        <f t="shared" si="215"/>
        <v>161750000</v>
      </c>
      <c r="P392" s="3"/>
      <c r="Q392" s="142">
        <f>O392-P392</f>
        <v>161750000</v>
      </c>
      <c r="R392" s="142">
        <f>ROUND(O392/1000000,1)</f>
        <v>161.80000000000001</v>
      </c>
      <c r="S392" s="77">
        <f>ROUND(P392/1000000,1)</f>
        <v>0</v>
      </c>
      <c r="T392" s="109"/>
      <c r="U392" s="109"/>
      <c r="V392" s="109"/>
      <c r="W392" s="3">
        <v>138165000</v>
      </c>
      <c r="X392" s="3"/>
      <c r="Y392" s="77">
        <f>X392-W392</f>
        <v>-138165000</v>
      </c>
      <c r="Z392" s="3">
        <f>ROUND(W392/1000000,1)</f>
        <v>138.19999999999999</v>
      </c>
      <c r="AA392" s="77">
        <f>ROUND(X392/1000000,1)</f>
        <v>0</v>
      </c>
      <c r="AB392" s="119">
        <f>AA392-Z392</f>
        <v>-138.19999999999999</v>
      </c>
      <c r="AC392" s="76"/>
      <c r="AD392" s="3">
        <f t="shared" si="218"/>
        <v>0</v>
      </c>
      <c r="AE392" s="109"/>
      <c r="AF392" s="109"/>
      <c r="AG392" s="107"/>
      <c r="AH392" s="107" t="s">
        <v>166</v>
      </c>
      <c r="AI392" s="107" t="s">
        <v>621</v>
      </c>
      <c r="AJ392" s="1" t="s">
        <v>150</v>
      </c>
      <c r="AK392" s="113" t="s">
        <v>1376</v>
      </c>
      <c r="AL392" s="106">
        <v>304</v>
      </c>
      <c r="AM392" s="132" t="s">
        <v>590</v>
      </c>
      <c r="AN392" s="129"/>
      <c r="AO392" s="130" t="s">
        <v>339</v>
      </c>
      <c r="AP392" s="180">
        <v>304</v>
      </c>
      <c r="AQ392" s="130" t="s">
        <v>339</v>
      </c>
      <c r="AR392" s="181"/>
      <c r="AS392" s="128" t="s">
        <v>590</v>
      </c>
      <c r="AT392" s="175"/>
      <c r="AU392" s="130" t="s">
        <v>339</v>
      </c>
      <c r="AV392" s="180"/>
      <c r="AW392" s="130" t="s">
        <v>339</v>
      </c>
      <c r="AX392" s="181"/>
      <c r="AY392" s="128" t="s">
        <v>590</v>
      </c>
      <c r="AZ392" s="175"/>
      <c r="BA392" s="130" t="s">
        <v>339</v>
      </c>
      <c r="BB392" s="180"/>
      <c r="BC392" s="130" t="s">
        <v>339</v>
      </c>
      <c r="BD392" s="181"/>
      <c r="BE392" s="131"/>
      <c r="BF392" s="1" t="s">
        <v>839</v>
      </c>
      <c r="BG392" s="4"/>
      <c r="BH392" s="4"/>
      <c r="BI392" s="114"/>
      <c r="BJ392" s="71"/>
      <c r="BK392" s="31" t="s">
        <v>1413</v>
      </c>
      <c r="BL392" s="31"/>
      <c r="BM392" s="31"/>
      <c r="BN392" s="115" t="s">
        <v>339</v>
      </c>
      <c r="BO392" s="116" t="s">
        <v>439</v>
      </c>
      <c r="BP392" s="115" t="s">
        <v>565</v>
      </c>
      <c r="EX392" s="60"/>
      <c r="EY392" s="60"/>
      <c r="EZ392" s="60"/>
      <c r="FA392" s="60"/>
      <c r="FB392" s="60"/>
      <c r="FC392" s="60"/>
      <c r="FD392" s="60"/>
      <c r="FE392" s="60"/>
      <c r="FF392" s="60"/>
      <c r="FG392" s="60"/>
      <c r="FH392" s="60"/>
      <c r="FI392" s="60"/>
      <c r="FJ392" s="60"/>
      <c r="FK392" s="60"/>
      <c r="FL392" s="60"/>
      <c r="FM392" s="60"/>
      <c r="FN392" s="60"/>
      <c r="FO392" s="60"/>
      <c r="FP392" s="60"/>
      <c r="FQ392" s="60"/>
      <c r="FR392" s="60"/>
      <c r="FS392" s="60"/>
      <c r="FT392" s="60"/>
      <c r="FU392" s="60"/>
      <c r="FV392" s="60"/>
      <c r="FW392" s="60"/>
      <c r="FX392" s="60"/>
      <c r="FY392" s="60"/>
      <c r="FZ392" s="60"/>
      <c r="GA392" s="60"/>
      <c r="GB392" s="60"/>
      <c r="GC392" s="60"/>
      <c r="GD392" s="60"/>
      <c r="GE392" s="60"/>
      <c r="GF392" s="60"/>
      <c r="GG392" s="60"/>
      <c r="GH392" s="60"/>
      <c r="GI392" s="60"/>
      <c r="GJ392" s="60"/>
      <c r="GK392" s="60"/>
      <c r="GL392" s="60"/>
      <c r="GM392" s="60"/>
      <c r="GN392" s="60"/>
      <c r="GO392" s="60"/>
      <c r="GP392" s="60"/>
      <c r="GQ392" s="60"/>
      <c r="GR392" s="60"/>
      <c r="GS392" s="60"/>
      <c r="GT392" s="60"/>
      <c r="GU392" s="60"/>
      <c r="GV392" s="60"/>
      <c r="GW392" s="60"/>
      <c r="GX392" s="60"/>
      <c r="GY392" s="60"/>
      <c r="GZ392" s="60"/>
      <c r="HA392" s="60"/>
      <c r="HB392" s="60"/>
      <c r="HC392" s="60"/>
      <c r="HD392" s="60"/>
      <c r="HE392" s="60"/>
      <c r="HF392" s="60"/>
      <c r="HG392" s="60"/>
      <c r="HH392" s="60"/>
      <c r="HI392" s="60"/>
      <c r="HJ392" s="60"/>
      <c r="HK392" s="60"/>
      <c r="HL392" s="60"/>
      <c r="HM392" s="60"/>
      <c r="HN392" s="60"/>
      <c r="HO392" s="60"/>
      <c r="HP392" s="60"/>
      <c r="HQ392" s="60"/>
      <c r="HR392" s="60"/>
      <c r="HS392" s="60"/>
      <c r="HT392" s="60"/>
      <c r="HU392" s="60"/>
      <c r="HV392" s="60"/>
      <c r="HW392" s="60"/>
      <c r="HX392" s="60"/>
      <c r="HY392" s="60"/>
      <c r="HZ392" s="60"/>
      <c r="IA392" s="60"/>
      <c r="IB392" s="60"/>
      <c r="IC392" s="60"/>
      <c r="ID392" s="60"/>
      <c r="IE392" s="60"/>
      <c r="IF392" s="60"/>
      <c r="IG392" s="60"/>
      <c r="IH392" s="60"/>
      <c r="II392" s="60"/>
      <c r="IJ392" s="60"/>
      <c r="IK392" s="60"/>
    </row>
    <row r="393" spans="1:245" s="63" customFormat="1" ht="27" hidden="1">
      <c r="A393" s="204">
        <v>306</v>
      </c>
      <c r="B393" s="204">
        <f t="shared" si="219"/>
        <v>307</v>
      </c>
      <c r="C393" s="107" t="s">
        <v>471</v>
      </c>
      <c r="D393" s="108" t="s">
        <v>853</v>
      </c>
      <c r="E393" s="108" t="s">
        <v>1466</v>
      </c>
      <c r="F393" s="2">
        <v>10579000</v>
      </c>
      <c r="G393" s="2">
        <v>0</v>
      </c>
      <c r="H393" s="2">
        <f t="shared" si="220"/>
        <v>10579000</v>
      </c>
      <c r="I393" s="3">
        <f t="shared" si="221"/>
        <v>10.6</v>
      </c>
      <c r="J393" s="3"/>
      <c r="K393" s="3"/>
      <c r="L393" s="3"/>
      <c r="M393" s="3"/>
      <c r="N393" s="3"/>
      <c r="O393" s="119">
        <f t="shared" si="215"/>
        <v>10579000</v>
      </c>
      <c r="P393" s="3"/>
      <c r="Q393" s="142">
        <f t="shared" ref="Q393:Q408" si="223">O393-P393</f>
        <v>10579000</v>
      </c>
      <c r="R393" s="142">
        <f t="shared" ref="R393:S407" si="224">ROUND(O393/1000000,1)</f>
        <v>10.6</v>
      </c>
      <c r="S393" s="77">
        <f t="shared" si="224"/>
        <v>0</v>
      </c>
      <c r="T393" s="109"/>
      <c r="U393" s="109"/>
      <c r="V393" s="109"/>
      <c r="W393" s="3">
        <v>0</v>
      </c>
      <c r="X393" s="3"/>
      <c r="Y393" s="77">
        <f t="shared" si="222"/>
        <v>0</v>
      </c>
      <c r="Z393" s="3">
        <f t="shared" ref="Z393:AA396" si="225">ROUND(W393/1000000,1)</f>
        <v>0</v>
      </c>
      <c r="AA393" s="77">
        <f t="shared" si="225"/>
        <v>0</v>
      </c>
      <c r="AB393" s="119">
        <f t="shared" si="213"/>
        <v>0</v>
      </c>
      <c r="AC393" s="76"/>
      <c r="AD393" s="3">
        <f t="shared" si="218"/>
        <v>0</v>
      </c>
      <c r="AE393" s="109"/>
      <c r="AF393" s="109"/>
      <c r="AG393" s="107"/>
      <c r="AH393" s="107" t="s">
        <v>32</v>
      </c>
      <c r="AI393" s="107" t="s">
        <v>622</v>
      </c>
      <c r="AJ393" s="1" t="s">
        <v>36</v>
      </c>
      <c r="AK393" s="113" t="s">
        <v>1000</v>
      </c>
      <c r="AL393" s="106">
        <v>306</v>
      </c>
      <c r="AM393" s="132" t="s">
        <v>590</v>
      </c>
      <c r="AN393" s="129"/>
      <c r="AO393" s="130" t="s">
        <v>923</v>
      </c>
      <c r="AP393" s="180">
        <v>306</v>
      </c>
      <c r="AQ393" s="130" t="s">
        <v>923</v>
      </c>
      <c r="AR393" s="181"/>
      <c r="AS393" s="128" t="s">
        <v>590</v>
      </c>
      <c r="AT393" s="175"/>
      <c r="AU393" s="130" t="s">
        <v>339</v>
      </c>
      <c r="AV393" s="180"/>
      <c r="AW393" s="130" t="s">
        <v>339</v>
      </c>
      <c r="AX393" s="181"/>
      <c r="AY393" s="128" t="s">
        <v>590</v>
      </c>
      <c r="AZ393" s="175"/>
      <c r="BA393" s="130" t="s">
        <v>339</v>
      </c>
      <c r="BB393" s="180"/>
      <c r="BC393" s="130" t="s">
        <v>339</v>
      </c>
      <c r="BD393" s="181"/>
      <c r="BE393" s="131"/>
      <c r="BF393" s="1" t="s">
        <v>1326</v>
      </c>
      <c r="BG393" s="4"/>
      <c r="BH393" s="4"/>
      <c r="BI393" s="114"/>
      <c r="BJ393" s="71"/>
      <c r="BK393" s="31"/>
      <c r="BL393" s="31"/>
      <c r="BM393" s="31"/>
      <c r="BN393" s="115"/>
      <c r="BO393" s="116"/>
      <c r="BP393" s="115"/>
      <c r="BQ393" s="62"/>
      <c r="BR393" s="62"/>
      <c r="BS393" s="62"/>
    </row>
    <row r="394" spans="1:245" s="63" customFormat="1" ht="27" hidden="1">
      <c r="A394" s="204" t="s">
        <v>1146</v>
      </c>
      <c r="B394" s="204">
        <f t="shared" si="219"/>
        <v>308</v>
      </c>
      <c r="C394" s="107" t="s">
        <v>1296</v>
      </c>
      <c r="D394" s="108" t="s">
        <v>1299</v>
      </c>
      <c r="E394" s="108" t="s">
        <v>302</v>
      </c>
      <c r="F394" s="2">
        <v>30000000</v>
      </c>
      <c r="G394" s="2">
        <v>0</v>
      </c>
      <c r="H394" s="2">
        <f t="shared" si="220"/>
        <v>30000000</v>
      </c>
      <c r="I394" s="3">
        <f t="shared" si="221"/>
        <v>30</v>
      </c>
      <c r="J394" s="3"/>
      <c r="K394" s="3"/>
      <c r="L394" s="3"/>
      <c r="M394" s="3"/>
      <c r="N394" s="3"/>
      <c r="O394" s="174">
        <f t="shared" si="215"/>
        <v>30000000</v>
      </c>
      <c r="P394" s="3"/>
      <c r="Q394" s="142">
        <f t="shared" si="223"/>
        <v>30000000</v>
      </c>
      <c r="R394" s="142">
        <f t="shared" si="224"/>
        <v>30</v>
      </c>
      <c r="S394" s="77">
        <f t="shared" si="224"/>
        <v>0</v>
      </c>
      <c r="T394" s="109"/>
      <c r="U394" s="109"/>
      <c r="V394" s="109"/>
      <c r="W394" s="3">
        <v>30000000</v>
      </c>
      <c r="X394" s="3"/>
      <c r="Y394" s="77">
        <f t="shared" si="222"/>
        <v>-30000000</v>
      </c>
      <c r="Z394" s="3">
        <f t="shared" si="225"/>
        <v>30</v>
      </c>
      <c r="AA394" s="77">
        <f t="shared" si="225"/>
        <v>0</v>
      </c>
      <c r="AB394" s="119">
        <f>AA394-Z394</f>
        <v>-30</v>
      </c>
      <c r="AC394" s="76"/>
      <c r="AD394" s="3">
        <f t="shared" si="218"/>
        <v>0</v>
      </c>
      <c r="AE394" s="109"/>
      <c r="AF394" s="109"/>
      <c r="AG394" s="107"/>
      <c r="AH394" s="107" t="s">
        <v>333</v>
      </c>
      <c r="AI394" s="107" t="s">
        <v>621</v>
      </c>
      <c r="AJ394" s="1" t="s">
        <v>1</v>
      </c>
      <c r="AK394" s="113" t="s">
        <v>1034</v>
      </c>
      <c r="AL394" s="106" t="s">
        <v>1146</v>
      </c>
      <c r="AM394" s="132" t="s">
        <v>590</v>
      </c>
      <c r="AN394" s="132" t="s">
        <v>1039</v>
      </c>
      <c r="AO394" s="130" t="s">
        <v>923</v>
      </c>
      <c r="AP394" s="180">
        <v>19</v>
      </c>
      <c r="AQ394" s="130" t="s">
        <v>923</v>
      </c>
      <c r="AR394" s="181"/>
      <c r="AS394" s="128" t="s">
        <v>590</v>
      </c>
      <c r="AT394" s="175"/>
      <c r="AU394" s="130" t="s">
        <v>923</v>
      </c>
      <c r="AV394" s="180"/>
      <c r="AW394" s="130" t="s">
        <v>923</v>
      </c>
      <c r="AX394" s="181"/>
      <c r="AY394" s="128" t="s">
        <v>590</v>
      </c>
      <c r="AZ394" s="175"/>
      <c r="BA394" s="130" t="s">
        <v>923</v>
      </c>
      <c r="BB394" s="180"/>
      <c r="BC394" s="130" t="s">
        <v>923</v>
      </c>
      <c r="BD394" s="181"/>
      <c r="BE394" s="131"/>
      <c r="BF394" s="1" t="s">
        <v>434</v>
      </c>
      <c r="BG394" s="4"/>
      <c r="BH394" s="4"/>
      <c r="BI394" s="114"/>
      <c r="BJ394" s="71"/>
      <c r="BK394" s="31"/>
      <c r="BL394" s="31"/>
      <c r="BM394" s="31"/>
      <c r="BN394" s="115"/>
      <c r="BO394" s="116"/>
      <c r="BP394" s="115"/>
      <c r="BQ394" s="62"/>
      <c r="BR394" s="62"/>
      <c r="BS394" s="62"/>
    </row>
    <row r="395" spans="1:245" ht="27" hidden="1">
      <c r="A395" s="263" t="s">
        <v>257</v>
      </c>
      <c r="B395" s="263" t="s">
        <v>257</v>
      </c>
      <c r="C395" s="107" t="s">
        <v>1568</v>
      </c>
      <c r="D395" s="108"/>
      <c r="E395" s="108"/>
      <c r="F395" s="2"/>
      <c r="G395" s="2">
        <v>0</v>
      </c>
      <c r="H395" s="2">
        <f t="shared" si="220"/>
        <v>0</v>
      </c>
      <c r="I395" s="3">
        <f t="shared" si="221"/>
        <v>0</v>
      </c>
      <c r="J395" s="3"/>
      <c r="K395" s="3"/>
      <c r="L395" s="3"/>
      <c r="M395" s="3"/>
      <c r="N395" s="3"/>
      <c r="O395" s="3">
        <f t="shared" si="215"/>
        <v>0</v>
      </c>
      <c r="P395" s="3"/>
      <c r="Q395" s="142">
        <f t="shared" si="223"/>
        <v>0</v>
      </c>
      <c r="R395" s="142">
        <f t="shared" si="224"/>
        <v>0</v>
      </c>
      <c r="S395" s="77">
        <f t="shared" si="224"/>
        <v>0</v>
      </c>
      <c r="T395" s="3"/>
      <c r="U395" s="110"/>
      <c r="V395" s="111"/>
      <c r="W395" s="29">
        <v>0</v>
      </c>
      <c r="X395" s="3"/>
      <c r="Y395" s="77">
        <f t="shared" si="222"/>
        <v>0</v>
      </c>
      <c r="Z395" s="3">
        <f t="shared" si="225"/>
        <v>0</v>
      </c>
      <c r="AA395" s="77">
        <f t="shared" si="225"/>
        <v>0</v>
      </c>
      <c r="AB395" s="119">
        <f t="shared" si="213"/>
        <v>0</v>
      </c>
      <c r="AC395" s="3"/>
      <c r="AD395" s="3">
        <f t="shared" si="218"/>
        <v>0</v>
      </c>
      <c r="AE395" s="108"/>
      <c r="AF395" s="112"/>
      <c r="AG395" s="107"/>
      <c r="AH395" s="107" t="s">
        <v>844</v>
      </c>
      <c r="AI395" s="107" t="s">
        <v>923</v>
      </c>
      <c r="AJ395" s="1" t="s">
        <v>36</v>
      </c>
      <c r="AK395" s="113"/>
      <c r="AL395" s="123" t="s">
        <v>257</v>
      </c>
      <c r="AM395" s="132" t="s">
        <v>590</v>
      </c>
      <c r="AN395" s="129"/>
      <c r="AO395" s="130" t="s">
        <v>339</v>
      </c>
      <c r="AP395" s="180"/>
      <c r="AQ395" s="130" t="s">
        <v>339</v>
      </c>
      <c r="AR395" s="181"/>
      <c r="AS395" s="128" t="s">
        <v>590</v>
      </c>
      <c r="AT395" s="175"/>
      <c r="AU395" s="130" t="s">
        <v>339</v>
      </c>
      <c r="AV395" s="180"/>
      <c r="AW395" s="130" t="s">
        <v>339</v>
      </c>
      <c r="AX395" s="181"/>
      <c r="AY395" s="128" t="s">
        <v>590</v>
      </c>
      <c r="AZ395" s="175"/>
      <c r="BA395" s="130" t="s">
        <v>339</v>
      </c>
      <c r="BB395" s="180"/>
      <c r="BC395" s="130" t="s">
        <v>339</v>
      </c>
      <c r="BD395" s="181"/>
      <c r="BE395" s="131"/>
      <c r="BF395" s="1"/>
      <c r="BG395" s="4"/>
      <c r="BH395" s="4"/>
      <c r="BI395" s="114"/>
      <c r="BJ395" s="71"/>
      <c r="BK395" s="31"/>
      <c r="BL395" s="31"/>
      <c r="BM395" s="31"/>
      <c r="BN395" s="115" t="s">
        <v>516</v>
      </c>
      <c r="BO395" s="115" t="s">
        <v>516</v>
      </c>
      <c r="BP395" s="115" t="s">
        <v>516</v>
      </c>
      <c r="BQ395" s="63"/>
      <c r="BR395" s="60"/>
      <c r="BS395" s="60"/>
      <c r="BT395" s="60"/>
      <c r="BU395" s="60"/>
      <c r="BV395" s="60"/>
      <c r="BW395" s="60"/>
      <c r="BX395" s="60"/>
      <c r="BY395" s="60"/>
      <c r="BZ395" s="60"/>
      <c r="CA395" s="60"/>
      <c r="CB395" s="60"/>
      <c r="CC395" s="60"/>
      <c r="CD395" s="60"/>
      <c r="CE395" s="60"/>
      <c r="CF395" s="60"/>
      <c r="CG395" s="60"/>
      <c r="CH395" s="60"/>
      <c r="CI395" s="60"/>
      <c r="CJ395" s="60"/>
      <c r="CK395" s="60"/>
      <c r="CL395" s="60"/>
      <c r="CM395" s="60"/>
      <c r="CN395" s="60"/>
      <c r="CO395" s="60"/>
      <c r="CP395" s="60"/>
      <c r="CQ395" s="60"/>
      <c r="CR395" s="60"/>
      <c r="CS395" s="60"/>
      <c r="CT395" s="60"/>
      <c r="CU395" s="60"/>
      <c r="CV395" s="60"/>
      <c r="CW395" s="60"/>
      <c r="CX395" s="60"/>
      <c r="CY395" s="60"/>
      <c r="CZ395" s="60"/>
      <c r="DA395" s="60"/>
      <c r="DB395" s="60"/>
      <c r="DC395" s="60"/>
      <c r="DD395" s="60"/>
      <c r="DE395" s="60"/>
      <c r="DF395" s="60"/>
      <c r="DG395" s="60"/>
      <c r="DH395" s="60"/>
      <c r="DI395" s="60"/>
      <c r="DJ395" s="60"/>
      <c r="DK395" s="60"/>
      <c r="DL395" s="60"/>
      <c r="DM395" s="60"/>
      <c r="DN395" s="60"/>
      <c r="DO395" s="60"/>
      <c r="DP395" s="60"/>
      <c r="DQ395" s="60"/>
      <c r="DR395" s="60"/>
      <c r="DS395" s="60"/>
      <c r="DT395" s="60"/>
      <c r="DU395" s="60"/>
      <c r="DV395" s="60"/>
      <c r="DW395" s="60"/>
      <c r="DX395" s="60"/>
      <c r="DY395" s="60"/>
      <c r="DZ395" s="60"/>
      <c r="EA395" s="60"/>
      <c r="EB395" s="60"/>
      <c r="EC395" s="60"/>
      <c r="ED395" s="60"/>
      <c r="EE395" s="60"/>
      <c r="EF395" s="60"/>
      <c r="EG395" s="60"/>
      <c r="EH395" s="60"/>
      <c r="EI395" s="60"/>
      <c r="EJ395" s="60"/>
      <c r="EK395" s="60"/>
      <c r="EL395" s="60"/>
      <c r="EM395" s="60"/>
      <c r="EN395" s="60"/>
      <c r="EO395" s="60"/>
      <c r="EP395" s="60"/>
      <c r="EQ395" s="60"/>
      <c r="ER395" s="60"/>
      <c r="ES395" s="60"/>
      <c r="ET395" s="60"/>
      <c r="EU395" s="60"/>
      <c r="EV395" s="60"/>
      <c r="EW395" s="60"/>
      <c r="EX395" s="60"/>
      <c r="EY395" s="60"/>
      <c r="EZ395" s="60"/>
      <c r="FA395" s="60"/>
      <c r="FB395" s="60"/>
      <c r="FC395" s="60"/>
      <c r="FD395" s="60"/>
      <c r="FE395" s="60"/>
      <c r="FF395" s="60"/>
      <c r="FG395" s="60"/>
      <c r="FH395" s="60"/>
      <c r="FI395" s="60"/>
      <c r="FJ395" s="60"/>
      <c r="FK395" s="60"/>
      <c r="FL395" s="60"/>
      <c r="FM395" s="60"/>
      <c r="FN395" s="60"/>
      <c r="FO395" s="60"/>
      <c r="FP395" s="60"/>
      <c r="FQ395" s="60"/>
      <c r="FR395" s="60"/>
      <c r="FS395" s="60"/>
      <c r="FT395" s="60"/>
      <c r="FU395" s="60"/>
      <c r="FV395" s="60"/>
      <c r="FW395" s="60"/>
      <c r="FX395" s="60"/>
      <c r="FY395" s="60"/>
      <c r="FZ395" s="60"/>
      <c r="GA395" s="60"/>
      <c r="GB395" s="60"/>
      <c r="GC395" s="60"/>
      <c r="GD395" s="60"/>
      <c r="GE395" s="60"/>
      <c r="GF395" s="60"/>
      <c r="GG395" s="60"/>
      <c r="GH395" s="60"/>
      <c r="GI395" s="60"/>
      <c r="GJ395" s="60"/>
      <c r="GK395" s="60"/>
      <c r="GL395" s="60"/>
      <c r="GM395" s="60"/>
      <c r="GN395" s="60"/>
      <c r="GO395" s="60"/>
      <c r="GP395" s="60"/>
      <c r="GQ395" s="60"/>
      <c r="GR395" s="60"/>
      <c r="GS395" s="60"/>
      <c r="GT395" s="60"/>
      <c r="GU395" s="60"/>
      <c r="GV395" s="60"/>
      <c r="GW395" s="60"/>
      <c r="GX395" s="60"/>
      <c r="GY395" s="60"/>
      <c r="GZ395" s="60"/>
      <c r="HA395" s="60"/>
      <c r="HB395" s="60"/>
      <c r="HC395" s="60"/>
      <c r="HD395" s="60"/>
      <c r="HE395" s="60"/>
      <c r="HF395" s="60"/>
      <c r="HG395" s="60"/>
      <c r="HH395" s="60"/>
      <c r="HI395" s="60"/>
      <c r="HJ395" s="60"/>
      <c r="HK395" s="60"/>
      <c r="HL395" s="60"/>
      <c r="HM395" s="60"/>
      <c r="HN395" s="60"/>
      <c r="HO395" s="60"/>
      <c r="HP395" s="60"/>
      <c r="HQ395" s="60"/>
      <c r="HR395" s="60"/>
      <c r="HS395" s="60"/>
      <c r="HT395" s="60"/>
      <c r="HU395" s="60"/>
      <c r="HV395" s="60"/>
      <c r="HW395" s="60"/>
      <c r="HX395" s="60"/>
      <c r="HY395" s="60"/>
      <c r="HZ395" s="60"/>
      <c r="IA395" s="60"/>
      <c r="IB395" s="60"/>
      <c r="IC395" s="60"/>
      <c r="ID395" s="60"/>
      <c r="IE395" s="60"/>
      <c r="IF395" s="60"/>
      <c r="IG395" s="60"/>
      <c r="IH395" s="60"/>
      <c r="II395" s="60"/>
      <c r="IJ395" s="60"/>
      <c r="IK395" s="60"/>
    </row>
    <row r="396" spans="1:245" ht="27" hidden="1">
      <c r="A396" s="263" t="s">
        <v>257</v>
      </c>
      <c r="B396" s="263" t="s">
        <v>257</v>
      </c>
      <c r="C396" s="107" t="s">
        <v>1567</v>
      </c>
      <c r="D396" s="108"/>
      <c r="E396" s="108"/>
      <c r="F396" s="148"/>
      <c r="G396" s="2">
        <v>0</v>
      </c>
      <c r="H396" s="2">
        <f t="shared" si="220"/>
        <v>0</v>
      </c>
      <c r="I396" s="3">
        <f t="shared" si="221"/>
        <v>0</v>
      </c>
      <c r="J396" s="29"/>
      <c r="K396" s="3"/>
      <c r="L396" s="3"/>
      <c r="M396" s="3"/>
      <c r="N396" s="3"/>
      <c r="O396" s="119">
        <f t="shared" si="215"/>
        <v>0</v>
      </c>
      <c r="P396" s="3"/>
      <c r="Q396" s="142">
        <f t="shared" si="223"/>
        <v>0</v>
      </c>
      <c r="R396" s="142">
        <f t="shared" si="224"/>
        <v>0</v>
      </c>
      <c r="S396" s="77">
        <f t="shared" si="224"/>
        <v>0</v>
      </c>
      <c r="T396" s="109"/>
      <c r="U396" s="110"/>
      <c r="V396" s="111"/>
      <c r="W396" s="29">
        <v>0</v>
      </c>
      <c r="X396" s="3"/>
      <c r="Y396" s="77">
        <f t="shared" si="222"/>
        <v>0</v>
      </c>
      <c r="Z396" s="3">
        <f t="shared" si="225"/>
        <v>0</v>
      </c>
      <c r="AA396" s="77">
        <f t="shared" si="225"/>
        <v>0</v>
      </c>
      <c r="AB396" s="119">
        <f t="shared" si="213"/>
        <v>0</v>
      </c>
      <c r="AC396" s="3"/>
      <c r="AD396" s="3">
        <f t="shared" si="218"/>
        <v>0</v>
      </c>
      <c r="AE396" s="108"/>
      <c r="AF396" s="112"/>
      <c r="AG396" s="107"/>
      <c r="AH396" s="107" t="s">
        <v>841</v>
      </c>
      <c r="AI396" s="107" t="s">
        <v>923</v>
      </c>
      <c r="AJ396" s="1" t="s">
        <v>36</v>
      </c>
      <c r="AK396" s="113"/>
      <c r="AL396" s="123" t="s">
        <v>257</v>
      </c>
      <c r="AM396" s="132" t="s">
        <v>590</v>
      </c>
      <c r="AN396" s="129"/>
      <c r="AO396" s="130" t="s">
        <v>595</v>
      </c>
      <c r="AP396" s="180"/>
      <c r="AQ396" s="130" t="s">
        <v>589</v>
      </c>
      <c r="AR396" s="181"/>
      <c r="AS396" s="128" t="s">
        <v>590</v>
      </c>
      <c r="AT396" s="175"/>
      <c r="AU396" s="130" t="s">
        <v>595</v>
      </c>
      <c r="AV396" s="180"/>
      <c r="AW396" s="130" t="s">
        <v>589</v>
      </c>
      <c r="AX396" s="181"/>
      <c r="AY396" s="128" t="s">
        <v>590</v>
      </c>
      <c r="AZ396" s="175"/>
      <c r="BA396" s="130" t="s">
        <v>595</v>
      </c>
      <c r="BB396" s="180"/>
      <c r="BC396" s="130" t="s">
        <v>595</v>
      </c>
      <c r="BD396" s="181"/>
      <c r="BE396" s="131"/>
      <c r="BF396" s="1"/>
      <c r="BG396" s="4"/>
      <c r="BH396" s="4" t="s">
        <v>18</v>
      </c>
      <c r="BI396" s="114"/>
      <c r="BJ396" s="71"/>
      <c r="BK396" s="31"/>
      <c r="BL396" s="31"/>
      <c r="BM396" s="31"/>
      <c r="BN396" s="115"/>
      <c r="BO396" s="115"/>
      <c r="BP396" s="115"/>
      <c r="BQ396" s="63"/>
      <c r="BR396" s="60"/>
      <c r="BS396" s="60"/>
      <c r="BT396" s="60"/>
      <c r="BU396" s="60"/>
      <c r="BV396" s="60"/>
      <c r="BW396" s="60"/>
      <c r="BX396" s="60"/>
      <c r="BY396" s="60"/>
      <c r="BZ396" s="60"/>
      <c r="CA396" s="60"/>
      <c r="CB396" s="60"/>
      <c r="CC396" s="60"/>
      <c r="CD396" s="60"/>
      <c r="CE396" s="60"/>
      <c r="CF396" s="60"/>
      <c r="CG396" s="60"/>
      <c r="CH396" s="60"/>
      <c r="CI396" s="60"/>
      <c r="CJ396" s="60"/>
      <c r="CK396" s="60"/>
      <c r="CL396" s="60"/>
      <c r="CM396" s="60"/>
      <c r="CN396" s="60"/>
      <c r="CO396" s="60"/>
      <c r="CP396" s="60"/>
      <c r="CQ396" s="60"/>
      <c r="CR396" s="60"/>
      <c r="CS396" s="60"/>
      <c r="CT396" s="60"/>
      <c r="CU396" s="60"/>
      <c r="CV396" s="60"/>
      <c r="CW396" s="60"/>
      <c r="CX396" s="60"/>
      <c r="CY396" s="60"/>
      <c r="CZ396" s="60"/>
      <c r="DA396" s="60"/>
      <c r="DB396" s="60"/>
      <c r="DC396" s="60"/>
      <c r="DD396" s="60"/>
      <c r="DE396" s="60"/>
      <c r="DF396" s="60"/>
      <c r="DG396" s="60"/>
      <c r="DH396" s="60"/>
      <c r="DI396" s="60"/>
      <c r="DJ396" s="60"/>
      <c r="DK396" s="60"/>
      <c r="DL396" s="60"/>
      <c r="DM396" s="60"/>
      <c r="DN396" s="60"/>
      <c r="DO396" s="60"/>
      <c r="DP396" s="60"/>
      <c r="DQ396" s="60"/>
      <c r="DR396" s="60"/>
      <c r="DS396" s="60"/>
      <c r="DT396" s="60"/>
      <c r="DU396" s="60"/>
      <c r="DV396" s="60"/>
      <c r="DW396" s="60"/>
      <c r="DX396" s="60"/>
      <c r="DY396" s="60"/>
      <c r="DZ396" s="60"/>
      <c r="EA396" s="60"/>
      <c r="EB396" s="60"/>
      <c r="EC396" s="60"/>
      <c r="ED396" s="60"/>
      <c r="EE396" s="60"/>
      <c r="EF396" s="60"/>
      <c r="EG396" s="60"/>
      <c r="EH396" s="60"/>
      <c r="EI396" s="60"/>
      <c r="EJ396" s="60"/>
      <c r="EK396" s="60"/>
      <c r="EL396" s="60"/>
      <c r="EM396" s="60"/>
      <c r="EN396" s="60"/>
      <c r="EO396" s="60"/>
      <c r="EP396" s="60"/>
      <c r="EQ396" s="60"/>
      <c r="ER396" s="60"/>
      <c r="ES396" s="60"/>
      <c r="ET396" s="60"/>
      <c r="EU396" s="60"/>
      <c r="EV396" s="60"/>
      <c r="EW396" s="60"/>
      <c r="EX396" s="60"/>
      <c r="EY396" s="60"/>
      <c r="EZ396" s="60"/>
      <c r="FA396" s="60"/>
      <c r="FB396" s="60"/>
      <c r="FC396" s="60"/>
      <c r="FD396" s="60"/>
      <c r="FE396" s="60"/>
      <c r="FF396" s="60"/>
      <c r="FG396" s="60"/>
      <c r="FH396" s="60"/>
      <c r="FI396" s="60"/>
      <c r="FJ396" s="60"/>
      <c r="FK396" s="60"/>
      <c r="FL396" s="60"/>
      <c r="FM396" s="60"/>
      <c r="FN396" s="60"/>
      <c r="FO396" s="60"/>
      <c r="FP396" s="60"/>
      <c r="FQ396" s="60"/>
      <c r="FR396" s="60"/>
      <c r="FS396" s="60"/>
      <c r="FT396" s="60"/>
      <c r="FU396" s="60"/>
      <c r="FV396" s="60"/>
      <c r="FW396" s="60"/>
      <c r="FX396" s="60"/>
      <c r="FY396" s="60"/>
      <c r="FZ396" s="60"/>
      <c r="GA396" s="60"/>
      <c r="GB396" s="60"/>
      <c r="GC396" s="60"/>
      <c r="GD396" s="60"/>
      <c r="GE396" s="60"/>
      <c r="GF396" s="60"/>
      <c r="GG396" s="60"/>
      <c r="GH396" s="60"/>
      <c r="GI396" s="60"/>
      <c r="GJ396" s="60"/>
      <c r="GK396" s="60"/>
      <c r="GL396" s="60"/>
      <c r="GM396" s="60"/>
      <c r="GN396" s="60"/>
      <c r="GO396" s="60"/>
      <c r="GP396" s="60"/>
      <c r="GQ396" s="60"/>
      <c r="GR396" s="60"/>
      <c r="GS396" s="60"/>
      <c r="GT396" s="60"/>
      <c r="GU396" s="60"/>
      <c r="GV396" s="60"/>
      <c r="GW396" s="60"/>
      <c r="GX396" s="60"/>
      <c r="GY396" s="60"/>
      <c r="GZ396" s="60"/>
      <c r="HA396" s="60"/>
      <c r="HB396" s="60"/>
      <c r="HC396" s="60"/>
      <c r="HD396" s="60"/>
      <c r="HE396" s="60"/>
      <c r="HF396" s="60"/>
      <c r="HG396" s="60"/>
      <c r="HH396" s="60"/>
      <c r="HI396" s="60"/>
      <c r="HJ396" s="60"/>
      <c r="HK396" s="60"/>
      <c r="HL396" s="60"/>
      <c r="HM396" s="60"/>
      <c r="HN396" s="60"/>
      <c r="HO396" s="60"/>
      <c r="HP396" s="60"/>
      <c r="HQ396" s="60"/>
      <c r="HR396" s="60"/>
      <c r="HS396" s="60"/>
      <c r="HT396" s="60"/>
      <c r="HU396" s="60"/>
      <c r="HV396" s="60"/>
      <c r="HW396" s="60"/>
      <c r="HX396" s="60"/>
      <c r="HY396" s="60"/>
      <c r="HZ396" s="60"/>
      <c r="IA396" s="60"/>
      <c r="IB396" s="60"/>
      <c r="IC396" s="60"/>
      <c r="ID396" s="60"/>
      <c r="IE396" s="60"/>
      <c r="IF396" s="60"/>
      <c r="IG396" s="60"/>
      <c r="IH396" s="60"/>
      <c r="II396" s="60"/>
      <c r="IJ396" s="60"/>
      <c r="IK396" s="60"/>
    </row>
    <row r="397" spans="1:245" s="314" customFormat="1" hidden="1">
      <c r="A397" s="315"/>
      <c r="B397" s="315"/>
      <c r="C397" s="341" t="s">
        <v>1463</v>
      </c>
      <c r="D397" s="317"/>
      <c r="E397" s="317"/>
      <c r="F397" s="318"/>
      <c r="G397" s="318"/>
      <c r="H397" s="318"/>
      <c r="I397" s="319"/>
      <c r="J397" s="319"/>
      <c r="K397" s="319"/>
      <c r="L397" s="319"/>
      <c r="M397" s="319"/>
      <c r="N397" s="319"/>
      <c r="O397" s="319"/>
      <c r="P397" s="321"/>
      <c r="Q397" s="321">
        <f t="shared" si="223"/>
        <v>0</v>
      </c>
      <c r="R397" s="321">
        <f t="shared" si="224"/>
        <v>0</v>
      </c>
      <c r="S397" s="319"/>
      <c r="T397" s="319"/>
      <c r="U397" s="322"/>
      <c r="V397" s="323"/>
      <c r="W397" s="319"/>
      <c r="X397" s="321"/>
      <c r="Y397" s="319"/>
      <c r="Z397" s="320"/>
      <c r="AA397" s="319"/>
      <c r="AB397" s="324"/>
      <c r="AC397" s="319"/>
      <c r="AD397" s="319"/>
      <c r="AE397" s="317"/>
      <c r="AF397" s="325"/>
      <c r="AG397" s="325"/>
      <c r="AH397" s="325"/>
      <c r="AI397" s="325"/>
      <c r="AJ397" s="326"/>
      <c r="AK397" s="327"/>
      <c r="AL397" s="335"/>
      <c r="AM397" s="328"/>
      <c r="AN397" s="328"/>
      <c r="AO397" s="328"/>
      <c r="AP397" s="329" t="s">
        <v>1331</v>
      </c>
      <c r="AQ397" s="328"/>
      <c r="AR397" s="328"/>
      <c r="AS397" s="328"/>
      <c r="AT397" s="330"/>
      <c r="AU397" s="328"/>
      <c r="AV397" s="330"/>
      <c r="AW397" s="328"/>
      <c r="AX397" s="328"/>
      <c r="AY397" s="328"/>
      <c r="AZ397" s="330"/>
      <c r="BA397" s="328"/>
      <c r="BB397" s="330"/>
      <c r="BC397" s="328"/>
      <c r="BD397" s="328"/>
      <c r="BE397" s="328"/>
      <c r="BF397" s="331"/>
      <c r="BG397" s="332"/>
      <c r="BH397" s="332"/>
      <c r="BI397" s="333"/>
      <c r="BJ397" s="309"/>
      <c r="BK397" s="310"/>
      <c r="BL397" s="310"/>
      <c r="BM397" s="310"/>
      <c r="BN397" s="311" t="s">
        <v>436</v>
      </c>
      <c r="BO397" s="311" t="s">
        <v>440</v>
      </c>
      <c r="BP397" s="311" t="s">
        <v>436</v>
      </c>
      <c r="BQ397" s="313"/>
      <c r="BR397" s="313"/>
      <c r="BS397" s="313"/>
    </row>
    <row r="398" spans="1:245" s="63" customFormat="1" ht="27" hidden="1">
      <c r="A398" s="204">
        <v>316</v>
      </c>
      <c r="B398" s="204">
        <f>B394+1</f>
        <v>309</v>
      </c>
      <c r="C398" s="107" t="s">
        <v>755</v>
      </c>
      <c r="D398" s="108" t="s">
        <v>496</v>
      </c>
      <c r="E398" s="108" t="s">
        <v>1300</v>
      </c>
      <c r="F398" s="2">
        <v>39532000</v>
      </c>
      <c r="G398" s="2">
        <v>0</v>
      </c>
      <c r="H398" s="2">
        <f t="shared" ref="H398:H408" si="226">F398+G398</f>
        <v>39532000</v>
      </c>
      <c r="I398" s="3">
        <f t="shared" ref="I398:I408" si="227">ROUND(H398/1000000,1)</f>
        <v>39.5</v>
      </c>
      <c r="J398" s="3"/>
      <c r="K398" s="3"/>
      <c r="L398" s="3"/>
      <c r="M398" s="3"/>
      <c r="N398" s="3"/>
      <c r="O398" s="119">
        <f t="shared" ref="O398:O408" si="228">H398+SUM(J398:N398)</f>
        <v>39532000</v>
      </c>
      <c r="P398" s="3"/>
      <c r="Q398" s="142">
        <f t="shared" si="223"/>
        <v>39532000</v>
      </c>
      <c r="R398" s="142">
        <f t="shared" si="224"/>
        <v>39.5</v>
      </c>
      <c r="S398" s="77">
        <f t="shared" si="224"/>
        <v>0</v>
      </c>
      <c r="T398" s="109"/>
      <c r="U398" s="109"/>
      <c r="V398" s="109"/>
      <c r="W398" s="3">
        <v>41439000</v>
      </c>
      <c r="X398" s="3"/>
      <c r="Y398" s="77">
        <f t="shared" ref="Y398:Y408" si="229">X398-W398</f>
        <v>-41439000</v>
      </c>
      <c r="Z398" s="3">
        <f t="shared" ref="Z398:AA407" si="230">ROUND(W398/1000000,1)</f>
        <v>41.4</v>
      </c>
      <c r="AA398" s="77">
        <f t="shared" si="230"/>
        <v>0</v>
      </c>
      <c r="AB398" s="119">
        <f>AA398-Z398</f>
        <v>-41.4</v>
      </c>
      <c r="AC398" s="76"/>
      <c r="AD398" s="3">
        <f t="shared" ref="AD398:AD408" si="231">ROUND(AC398/1000000,1)</f>
        <v>0</v>
      </c>
      <c r="AE398" s="109"/>
      <c r="AF398" s="109"/>
      <c r="AG398" s="107"/>
      <c r="AH398" s="107" t="s">
        <v>32</v>
      </c>
      <c r="AI398" s="107" t="s">
        <v>622</v>
      </c>
      <c r="AJ398" s="1" t="s">
        <v>36</v>
      </c>
      <c r="AK398" s="113" t="s">
        <v>1364</v>
      </c>
      <c r="AL398" s="106">
        <v>316</v>
      </c>
      <c r="AM398" s="132" t="s">
        <v>590</v>
      </c>
      <c r="AN398" s="129"/>
      <c r="AO398" s="130" t="s">
        <v>339</v>
      </c>
      <c r="AP398" s="180">
        <v>316</v>
      </c>
      <c r="AQ398" s="130" t="s">
        <v>339</v>
      </c>
      <c r="AR398" s="181"/>
      <c r="AS398" s="128" t="s">
        <v>590</v>
      </c>
      <c r="AT398" s="175"/>
      <c r="AU398" s="130" t="s">
        <v>339</v>
      </c>
      <c r="AV398" s="180"/>
      <c r="AW398" s="130" t="s">
        <v>339</v>
      </c>
      <c r="AX398" s="181"/>
      <c r="AY398" s="128" t="s">
        <v>590</v>
      </c>
      <c r="AZ398" s="175"/>
      <c r="BA398" s="130" t="s">
        <v>339</v>
      </c>
      <c r="BB398" s="180"/>
      <c r="BC398" s="130" t="s">
        <v>339</v>
      </c>
      <c r="BD398" s="181"/>
      <c r="BE398" s="131"/>
      <c r="BF398" s="1" t="s">
        <v>676</v>
      </c>
      <c r="BG398" s="4"/>
      <c r="BH398" s="4"/>
      <c r="BI398" s="114"/>
      <c r="BJ398" s="71"/>
      <c r="BK398" s="31"/>
      <c r="BL398" s="31"/>
      <c r="BM398" s="31"/>
      <c r="BN398" s="115" t="s">
        <v>339</v>
      </c>
      <c r="BO398" s="115" t="s">
        <v>440</v>
      </c>
      <c r="BP398" s="115" t="s">
        <v>436</v>
      </c>
      <c r="BQ398" s="62"/>
      <c r="BR398" s="62"/>
      <c r="BS398" s="62"/>
    </row>
    <row r="399" spans="1:245" ht="27">
      <c r="A399" s="204">
        <v>310</v>
      </c>
      <c r="B399" s="204">
        <f t="shared" ref="B399:B408" si="232">B398+1</f>
        <v>310</v>
      </c>
      <c r="C399" s="107" t="s">
        <v>260</v>
      </c>
      <c r="D399" s="108" t="s">
        <v>86</v>
      </c>
      <c r="E399" s="108" t="s">
        <v>66</v>
      </c>
      <c r="F399" s="2">
        <v>288545000</v>
      </c>
      <c r="G399" s="2">
        <v>0</v>
      </c>
      <c r="H399" s="2">
        <f t="shared" si="226"/>
        <v>288545000</v>
      </c>
      <c r="I399" s="3">
        <f t="shared" si="227"/>
        <v>288.5</v>
      </c>
      <c r="J399" s="3"/>
      <c r="K399" s="3"/>
      <c r="L399" s="3"/>
      <c r="M399" s="3"/>
      <c r="N399" s="3"/>
      <c r="O399" s="119">
        <f t="shared" si="228"/>
        <v>288545000</v>
      </c>
      <c r="P399" s="3"/>
      <c r="Q399" s="142">
        <f t="shared" si="223"/>
        <v>288545000</v>
      </c>
      <c r="R399" s="142">
        <f t="shared" si="224"/>
        <v>288.5</v>
      </c>
      <c r="S399" s="77">
        <f t="shared" si="224"/>
        <v>0</v>
      </c>
      <c r="T399" s="109"/>
      <c r="U399" s="109"/>
      <c r="V399" s="109"/>
      <c r="W399" s="3">
        <v>352381000</v>
      </c>
      <c r="X399" s="3"/>
      <c r="Y399" s="77">
        <f t="shared" si="229"/>
        <v>-352381000</v>
      </c>
      <c r="Z399" s="3">
        <f t="shared" si="230"/>
        <v>352.4</v>
      </c>
      <c r="AA399" s="77">
        <f t="shared" si="230"/>
        <v>0</v>
      </c>
      <c r="AB399" s="119">
        <f>AA399-Z399</f>
        <v>-352.4</v>
      </c>
      <c r="AC399" s="76"/>
      <c r="AD399" s="3">
        <f t="shared" si="231"/>
        <v>0</v>
      </c>
      <c r="AE399" s="109"/>
      <c r="AF399" s="109"/>
      <c r="AG399" s="107"/>
      <c r="AH399" s="107" t="s">
        <v>166</v>
      </c>
      <c r="AI399" s="107" t="s">
        <v>622</v>
      </c>
      <c r="AJ399" s="1" t="s">
        <v>36</v>
      </c>
      <c r="AK399" s="113" t="s">
        <v>1363</v>
      </c>
      <c r="AL399" s="106">
        <v>310</v>
      </c>
      <c r="AM399" s="132" t="s">
        <v>590</v>
      </c>
      <c r="AN399" s="129"/>
      <c r="AO399" s="130" t="s">
        <v>339</v>
      </c>
      <c r="AP399" s="180">
        <v>310</v>
      </c>
      <c r="AQ399" s="130" t="s">
        <v>339</v>
      </c>
      <c r="AR399" s="181"/>
      <c r="AS399" s="128" t="s">
        <v>590</v>
      </c>
      <c r="AT399" s="175"/>
      <c r="AU399" s="130" t="s">
        <v>339</v>
      </c>
      <c r="AV399" s="180"/>
      <c r="AW399" s="130" t="s">
        <v>339</v>
      </c>
      <c r="AX399" s="181"/>
      <c r="AY399" s="128" t="s">
        <v>590</v>
      </c>
      <c r="AZ399" s="175"/>
      <c r="BA399" s="130" t="s">
        <v>339</v>
      </c>
      <c r="BB399" s="180"/>
      <c r="BC399" s="130" t="s">
        <v>339</v>
      </c>
      <c r="BD399" s="181"/>
      <c r="BE399" s="131"/>
      <c r="BF399" s="1" t="s">
        <v>839</v>
      </c>
      <c r="BG399" s="4"/>
      <c r="BH399" s="4" t="s">
        <v>18</v>
      </c>
      <c r="BI399" s="114"/>
      <c r="BJ399" s="71"/>
      <c r="BK399" s="31"/>
      <c r="BL399" s="31"/>
      <c r="BM399" s="31"/>
      <c r="BN399" s="115" t="s">
        <v>436</v>
      </c>
      <c r="BO399" s="115" t="s">
        <v>440</v>
      </c>
      <c r="BP399" s="115" t="s">
        <v>436</v>
      </c>
      <c r="BR399" s="61"/>
      <c r="BS399" s="61"/>
      <c r="BT399" s="60"/>
      <c r="BU399" s="60"/>
      <c r="BV399" s="60"/>
      <c r="BW399" s="60"/>
      <c r="BX399" s="60"/>
      <c r="BY399" s="60"/>
      <c r="BZ399" s="60"/>
      <c r="CA399" s="60"/>
      <c r="CB399" s="60"/>
      <c r="CC399" s="60"/>
      <c r="CD399" s="60"/>
      <c r="CE399" s="60"/>
      <c r="CF399" s="60"/>
      <c r="CG399" s="60"/>
      <c r="CH399" s="60"/>
      <c r="CI399" s="60"/>
      <c r="CJ399" s="60"/>
      <c r="CK399" s="60"/>
      <c r="CL399" s="60"/>
      <c r="CM399" s="60"/>
      <c r="CN399" s="60"/>
      <c r="CO399" s="60"/>
      <c r="CP399" s="60"/>
      <c r="CQ399" s="60"/>
      <c r="CR399" s="60"/>
      <c r="CS399" s="60"/>
      <c r="CT399" s="60"/>
      <c r="CU399" s="60"/>
      <c r="CV399" s="60"/>
      <c r="CW399" s="60"/>
      <c r="CX399" s="60"/>
      <c r="CY399" s="60"/>
      <c r="CZ399" s="60"/>
      <c r="DA399" s="60"/>
      <c r="DB399" s="60"/>
      <c r="DC399" s="60"/>
      <c r="DD399" s="60"/>
      <c r="DE399" s="60"/>
      <c r="DF399" s="60"/>
      <c r="DG399" s="60"/>
      <c r="DH399" s="60"/>
      <c r="DI399" s="60"/>
      <c r="DJ399" s="60"/>
      <c r="DK399" s="60"/>
      <c r="DL399" s="60"/>
      <c r="DM399" s="60"/>
      <c r="DN399" s="60"/>
      <c r="DO399" s="60"/>
      <c r="DP399" s="60"/>
      <c r="DQ399" s="60"/>
      <c r="DR399" s="60"/>
      <c r="DS399" s="60"/>
      <c r="DT399" s="60"/>
      <c r="DU399" s="60"/>
      <c r="DV399" s="60"/>
      <c r="DW399" s="60"/>
      <c r="DX399" s="60"/>
      <c r="DY399" s="60"/>
      <c r="DZ399" s="60"/>
      <c r="EA399" s="60"/>
      <c r="EB399" s="60"/>
      <c r="EC399" s="60"/>
      <c r="ED399" s="60"/>
      <c r="EE399" s="60"/>
      <c r="EF399" s="60"/>
      <c r="EG399" s="60"/>
      <c r="EH399" s="60"/>
      <c r="EI399" s="60"/>
      <c r="EJ399" s="60"/>
      <c r="EK399" s="60"/>
      <c r="EL399" s="60"/>
      <c r="EM399" s="60"/>
      <c r="EN399" s="60"/>
      <c r="EO399" s="60"/>
      <c r="EP399" s="60"/>
      <c r="EQ399" s="60"/>
      <c r="ER399" s="60"/>
      <c r="ES399" s="60"/>
      <c r="ET399" s="60"/>
      <c r="EU399" s="60"/>
      <c r="EV399" s="60"/>
      <c r="EW399" s="60"/>
      <c r="EX399" s="60"/>
      <c r="EY399" s="60"/>
      <c r="EZ399" s="60"/>
      <c r="FA399" s="60"/>
      <c r="FB399" s="60"/>
      <c r="FC399" s="60"/>
      <c r="FD399" s="60"/>
      <c r="FE399" s="60"/>
      <c r="FF399" s="60"/>
      <c r="FG399" s="60"/>
      <c r="FH399" s="60"/>
      <c r="FI399" s="60"/>
      <c r="FJ399" s="60"/>
      <c r="FK399" s="60"/>
      <c r="FL399" s="60"/>
      <c r="FM399" s="60"/>
      <c r="FN399" s="60"/>
      <c r="FO399" s="60"/>
      <c r="FP399" s="60"/>
      <c r="FQ399" s="60"/>
      <c r="FR399" s="60"/>
      <c r="FS399" s="60"/>
      <c r="FT399" s="60"/>
      <c r="FU399" s="60"/>
      <c r="FV399" s="60"/>
      <c r="FW399" s="60"/>
      <c r="FX399" s="60"/>
      <c r="FY399" s="60"/>
      <c r="FZ399" s="60"/>
      <c r="GA399" s="60"/>
      <c r="GB399" s="60"/>
      <c r="GC399" s="60"/>
      <c r="GD399" s="60"/>
      <c r="GE399" s="60"/>
      <c r="GF399" s="60"/>
      <c r="GG399" s="60"/>
      <c r="GH399" s="60"/>
      <c r="GI399" s="60"/>
      <c r="GJ399" s="60"/>
      <c r="GK399" s="60"/>
      <c r="GL399" s="60"/>
      <c r="GM399" s="60"/>
      <c r="GN399" s="60"/>
      <c r="GO399" s="60"/>
      <c r="GP399" s="60"/>
      <c r="GQ399" s="60"/>
      <c r="GR399" s="60"/>
      <c r="GS399" s="60"/>
      <c r="GT399" s="60"/>
      <c r="GU399" s="60"/>
      <c r="GV399" s="60"/>
      <c r="GW399" s="60"/>
      <c r="GX399" s="60"/>
      <c r="GY399" s="60"/>
      <c r="GZ399" s="60"/>
      <c r="HA399" s="60"/>
      <c r="HB399" s="60"/>
      <c r="HC399" s="60"/>
      <c r="HD399" s="60"/>
      <c r="HE399" s="60"/>
      <c r="HF399" s="60"/>
      <c r="HG399" s="60"/>
      <c r="HH399" s="60"/>
      <c r="HI399" s="60"/>
      <c r="HJ399" s="60"/>
      <c r="HK399" s="60"/>
      <c r="HL399" s="60"/>
      <c r="HM399" s="60"/>
      <c r="HN399" s="60"/>
      <c r="HO399" s="60"/>
      <c r="HP399" s="60"/>
      <c r="HQ399" s="60"/>
      <c r="HR399" s="60"/>
      <c r="HS399" s="60"/>
      <c r="HT399" s="60"/>
      <c r="HU399" s="60"/>
      <c r="HV399" s="60"/>
      <c r="HW399" s="60"/>
      <c r="HX399" s="60"/>
      <c r="HY399" s="60"/>
      <c r="HZ399" s="60"/>
      <c r="IA399" s="60"/>
      <c r="IB399" s="60"/>
      <c r="IC399" s="60"/>
      <c r="ID399" s="60"/>
      <c r="IE399" s="60"/>
      <c r="IF399" s="60"/>
      <c r="IG399" s="60"/>
      <c r="IH399" s="60"/>
      <c r="II399" s="60"/>
      <c r="IJ399" s="60"/>
      <c r="IK399" s="60"/>
    </row>
    <row r="400" spans="1:245" ht="27" hidden="1">
      <c r="A400" s="204">
        <v>309</v>
      </c>
      <c r="B400" s="204">
        <f t="shared" si="232"/>
        <v>311</v>
      </c>
      <c r="C400" s="107" t="s">
        <v>259</v>
      </c>
      <c r="D400" s="108" t="s">
        <v>86</v>
      </c>
      <c r="E400" s="108" t="s">
        <v>66</v>
      </c>
      <c r="F400" s="2">
        <v>81000000</v>
      </c>
      <c r="G400" s="2">
        <v>0</v>
      </c>
      <c r="H400" s="2">
        <f t="shared" si="226"/>
        <v>81000000</v>
      </c>
      <c r="I400" s="3">
        <f t="shared" si="227"/>
        <v>81</v>
      </c>
      <c r="J400" s="3"/>
      <c r="K400" s="3"/>
      <c r="L400" s="3"/>
      <c r="M400" s="3"/>
      <c r="N400" s="3"/>
      <c r="O400" s="119">
        <f t="shared" si="228"/>
        <v>81000000</v>
      </c>
      <c r="P400" s="3"/>
      <c r="Q400" s="142">
        <f t="shared" si="223"/>
        <v>81000000</v>
      </c>
      <c r="R400" s="142">
        <f t="shared" si="224"/>
        <v>81</v>
      </c>
      <c r="S400" s="77">
        <f t="shared" si="224"/>
        <v>0</v>
      </c>
      <c r="T400" s="109"/>
      <c r="U400" s="109"/>
      <c r="V400" s="109"/>
      <c r="W400" s="3">
        <v>81000000</v>
      </c>
      <c r="X400" s="3"/>
      <c r="Y400" s="77">
        <f t="shared" si="229"/>
        <v>-81000000</v>
      </c>
      <c r="Z400" s="3">
        <f t="shared" si="230"/>
        <v>81</v>
      </c>
      <c r="AA400" s="77">
        <f t="shared" si="230"/>
        <v>0</v>
      </c>
      <c r="AB400" s="119">
        <f t="shared" si="213"/>
        <v>-81</v>
      </c>
      <c r="AC400" s="76"/>
      <c r="AD400" s="3">
        <f t="shared" si="231"/>
        <v>0</v>
      </c>
      <c r="AE400" s="109"/>
      <c r="AF400" s="109"/>
      <c r="AG400" s="107"/>
      <c r="AH400" s="107" t="s">
        <v>166</v>
      </c>
      <c r="AI400" s="107" t="s">
        <v>622</v>
      </c>
      <c r="AJ400" s="1" t="s">
        <v>36</v>
      </c>
      <c r="AK400" s="113" t="s">
        <v>1363</v>
      </c>
      <c r="AL400" s="106">
        <v>309</v>
      </c>
      <c r="AM400" s="132" t="s">
        <v>590</v>
      </c>
      <c r="AN400" s="129"/>
      <c r="AO400" s="130" t="s">
        <v>339</v>
      </c>
      <c r="AP400" s="180">
        <v>309</v>
      </c>
      <c r="AQ400" s="130" t="s">
        <v>339</v>
      </c>
      <c r="AR400" s="181"/>
      <c r="AS400" s="128" t="s">
        <v>590</v>
      </c>
      <c r="AT400" s="175"/>
      <c r="AU400" s="130" t="s">
        <v>339</v>
      </c>
      <c r="AV400" s="180"/>
      <c r="AW400" s="130" t="s">
        <v>339</v>
      </c>
      <c r="AX400" s="181"/>
      <c r="AY400" s="128" t="s">
        <v>590</v>
      </c>
      <c r="AZ400" s="175"/>
      <c r="BA400" s="130" t="s">
        <v>339</v>
      </c>
      <c r="BB400" s="180"/>
      <c r="BC400" s="130" t="s">
        <v>339</v>
      </c>
      <c r="BD400" s="181"/>
      <c r="BE400" s="131"/>
      <c r="BF400" s="1" t="s">
        <v>839</v>
      </c>
      <c r="BG400" s="4"/>
      <c r="BH400" s="4" t="s">
        <v>18</v>
      </c>
      <c r="BI400" s="114"/>
      <c r="BJ400" s="71"/>
      <c r="BK400" s="31"/>
      <c r="BL400" s="31"/>
      <c r="BM400" s="31"/>
      <c r="BN400" s="115" t="s">
        <v>436</v>
      </c>
      <c r="BO400" s="115" t="s">
        <v>440</v>
      </c>
      <c r="BP400" s="115" t="s">
        <v>436</v>
      </c>
      <c r="BR400" s="61"/>
      <c r="BS400" s="61"/>
      <c r="BT400" s="60"/>
      <c r="BU400" s="60"/>
      <c r="BV400" s="60"/>
      <c r="BW400" s="60"/>
      <c r="BX400" s="60"/>
      <c r="BY400" s="60"/>
      <c r="BZ400" s="60"/>
      <c r="CA400" s="60"/>
      <c r="CB400" s="60"/>
      <c r="CC400" s="60"/>
      <c r="CD400" s="60"/>
      <c r="CE400" s="60"/>
      <c r="CF400" s="60"/>
      <c r="CG400" s="60"/>
      <c r="CH400" s="60"/>
      <c r="CI400" s="60"/>
      <c r="CJ400" s="60"/>
      <c r="CK400" s="60"/>
      <c r="CL400" s="60"/>
      <c r="CM400" s="60"/>
      <c r="CN400" s="60"/>
      <c r="CO400" s="60"/>
      <c r="CP400" s="60"/>
      <c r="CQ400" s="60"/>
      <c r="CR400" s="60"/>
      <c r="CS400" s="60"/>
      <c r="CT400" s="60"/>
      <c r="CU400" s="60"/>
      <c r="CV400" s="60"/>
      <c r="CW400" s="60"/>
      <c r="CX400" s="60"/>
      <c r="CY400" s="60"/>
      <c r="CZ400" s="60"/>
      <c r="DA400" s="60"/>
      <c r="DB400" s="60"/>
      <c r="DC400" s="60"/>
      <c r="DD400" s="60"/>
      <c r="DE400" s="60"/>
      <c r="DF400" s="60"/>
      <c r="DG400" s="60"/>
      <c r="DH400" s="60"/>
      <c r="DI400" s="60"/>
      <c r="DJ400" s="60"/>
      <c r="DK400" s="60"/>
      <c r="DL400" s="60"/>
      <c r="DM400" s="60"/>
      <c r="DN400" s="60"/>
      <c r="DO400" s="60"/>
      <c r="DP400" s="60"/>
      <c r="DQ400" s="60"/>
      <c r="DR400" s="60"/>
      <c r="DS400" s="60"/>
      <c r="DT400" s="60"/>
      <c r="DU400" s="60"/>
      <c r="DV400" s="60"/>
      <c r="DW400" s="60"/>
      <c r="DX400" s="60"/>
      <c r="DY400" s="60"/>
      <c r="DZ400" s="60"/>
      <c r="EA400" s="60"/>
      <c r="EB400" s="60"/>
      <c r="EC400" s="60"/>
      <c r="ED400" s="60"/>
      <c r="EE400" s="60"/>
      <c r="EF400" s="60"/>
      <c r="EG400" s="60"/>
      <c r="EH400" s="60"/>
      <c r="EI400" s="60"/>
      <c r="EJ400" s="60"/>
      <c r="EK400" s="60"/>
      <c r="EL400" s="60"/>
      <c r="EM400" s="60"/>
      <c r="EN400" s="60"/>
      <c r="EO400" s="60"/>
      <c r="EP400" s="60"/>
      <c r="EQ400" s="60"/>
      <c r="ER400" s="60"/>
      <c r="ES400" s="60"/>
      <c r="ET400" s="60"/>
      <c r="EU400" s="60"/>
      <c r="EV400" s="60"/>
      <c r="EW400" s="60"/>
      <c r="EX400" s="60"/>
      <c r="EY400" s="60"/>
      <c r="EZ400" s="60"/>
      <c r="FA400" s="60"/>
      <c r="FB400" s="60"/>
      <c r="FC400" s="60"/>
      <c r="FD400" s="60"/>
      <c r="FE400" s="60"/>
      <c r="FF400" s="60"/>
      <c r="FG400" s="60"/>
      <c r="FH400" s="60"/>
      <c r="FI400" s="60"/>
      <c r="FJ400" s="60"/>
      <c r="FK400" s="60"/>
      <c r="FL400" s="60"/>
      <c r="FM400" s="60"/>
      <c r="FN400" s="60"/>
      <c r="FO400" s="60"/>
      <c r="FP400" s="60"/>
      <c r="FQ400" s="60"/>
      <c r="FR400" s="60"/>
      <c r="FS400" s="60"/>
      <c r="FT400" s="60"/>
      <c r="FU400" s="60"/>
      <c r="FV400" s="60"/>
      <c r="FW400" s="60"/>
      <c r="FX400" s="60"/>
      <c r="FY400" s="60"/>
      <c r="FZ400" s="60"/>
      <c r="GA400" s="60"/>
      <c r="GB400" s="60"/>
      <c r="GC400" s="60"/>
      <c r="GD400" s="60"/>
      <c r="GE400" s="60"/>
      <c r="GF400" s="60"/>
      <c r="GG400" s="60"/>
      <c r="GH400" s="60"/>
      <c r="GI400" s="60"/>
      <c r="GJ400" s="60"/>
      <c r="GK400" s="60"/>
      <c r="GL400" s="60"/>
      <c r="GM400" s="60"/>
      <c r="GN400" s="60"/>
      <c r="GO400" s="60"/>
      <c r="GP400" s="60"/>
      <c r="GQ400" s="60"/>
      <c r="GR400" s="60"/>
      <c r="GS400" s="60"/>
      <c r="GT400" s="60"/>
      <c r="GU400" s="60"/>
      <c r="GV400" s="60"/>
      <c r="GW400" s="60"/>
      <c r="GX400" s="60"/>
      <c r="GY400" s="60"/>
      <c r="GZ400" s="60"/>
      <c r="HA400" s="60"/>
      <c r="HB400" s="60"/>
      <c r="HC400" s="60"/>
      <c r="HD400" s="60"/>
      <c r="HE400" s="60"/>
      <c r="HF400" s="60"/>
      <c r="HG400" s="60"/>
      <c r="HH400" s="60"/>
      <c r="HI400" s="60"/>
      <c r="HJ400" s="60"/>
      <c r="HK400" s="60"/>
      <c r="HL400" s="60"/>
      <c r="HM400" s="60"/>
      <c r="HN400" s="60"/>
      <c r="HO400" s="60"/>
      <c r="HP400" s="60"/>
      <c r="HQ400" s="60"/>
      <c r="HR400" s="60"/>
      <c r="HS400" s="60"/>
      <c r="HT400" s="60"/>
      <c r="HU400" s="60"/>
      <c r="HV400" s="60"/>
      <c r="HW400" s="60"/>
      <c r="HX400" s="60"/>
      <c r="HY400" s="60"/>
      <c r="HZ400" s="60"/>
      <c r="IA400" s="60"/>
      <c r="IB400" s="60"/>
      <c r="IC400" s="60"/>
      <c r="ID400" s="60"/>
      <c r="IE400" s="60"/>
      <c r="IF400" s="60"/>
      <c r="IG400" s="60"/>
      <c r="IH400" s="60"/>
      <c r="II400" s="60"/>
      <c r="IJ400" s="60"/>
      <c r="IK400" s="60"/>
    </row>
    <row r="401" spans="1:245" s="63" customFormat="1" ht="27">
      <c r="A401" s="204">
        <v>314</v>
      </c>
      <c r="B401" s="204">
        <f t="shared" si="232"/>
        <v>312</v>
      </c>
      <c r="C401" s="107" t="s">
        <v>50</v>
      </c>
      <c r="D401" s="108" t="s">
        <v>496</v>
      </c>
      <c r="E401" s="108" t="s">
        <v>302</v>
      </c>
      <c r="F401" s="2">
        <v>203590000</v>
      </c>
      <c r="G401" s="2">
        <v>0</v>
      </c>
      <c r="H401" s="2">
        <f t="shared" si="226"/>
        <v>203590000</v>
      </c>
      <c r="I401" s="3">
        <f t="shared" si="227"/>
        <v>203.6</v>
      </c>
      <c r="J401" s="3"/>
      <c r="K401" s="3"/>
      <c r="L401" s="3"/>
      <c r="M401" s="3"/>
      <c r="N401" s="3"/>
      <c r="O401" s="119">
        <f t="shared" si="228"/>
        <v>203590000</v>
      </c>
      <c r="P401" s="3"/>
      <c r="Q401" s="142">
        <f t="shared" si="223"/>
        <v>203590000</v>
      </c>
      <c r="R401" s="142">
        <f t="shared" si="224"/>
        <v>203.6</v>
      </c>
      <c r="S401" s="77">
        <f t="shared" si="224"/>
        <v>0</v>
      </c>
      <c r="T401" s="109"/>
      <c r="U401" s="109"/>
      <c r="V401" s="109"/>
      <c r="W401" s="3">
        <v>238540000</v>
      </c>
      <c r="X401" s="3"/>
      <c r="Y401" s="77">
        <f t="shared" si="229"/>
        <v>-238540000</v>
      </c>
      <c r="Z401" s="3">
        <f t="shared" si="230"/>
        <v>238.5</v>
      </c>
      <c r="AA401" s="77">
        <f t="shared" si="230"/>
        <v>0</v>
      </c>
      <c r="AB401" s="119">
        <f>AA401-Z401</f>
        <v>-238.5</v>
      </c>
      <c r="AC401" s="76"/>
      <c r="AD401" s="3">
        <f t="shared" si="231"/>
        <v>0</v>
      </c>
      <c r="AE401" s="109"/>
      <c r="AF401" s="109"/>
      <c r="AG401" s="107"/>
      <c r="AH401" s="107" t="s">
        <v>32</v>
      </c>
      <c r="AI401" s="107" t="s">
        <v>625</v>
      </c>
      <c r="AJ401" s="1" t="s">
        <v>36</v>
      </c>
      <c r="AK401" s="113" t="s">
        <v>1364</v>
      </c>
      <c r="AL401" s="106">
        <v>314</v>
      </c>
      <c r="AM401" s="132" t="s">
        <v>590</v>
      </c>
      <c r="AN401" s="129"/>
      <c r="AO401" s="130" t="s">
        <v>339</v>
      </c>
      <c r="AP401" s="180">
        <v>314</v>
      </c>
      <c r="AQ401" s="130" t="s">
        <v>339</v>
      </c>
      <c r="AR401" s="181"/>
      <c r="AS401" s="128" t="s">
        <v>590</v>
      </c>
      <c r="AT401" s="175"/>
      <c r="AU401" s="130" t="s">
        <v>339</v>
      </c>
      <c r="AV401" s="180"/>
      <c r="AW401" s="130" t="s">
        <v>339</v>
      </c>
      <c r="AX401" s="181"/>
      <c r="AY401" s="128" t="s">
        <v>590</v>
      </c>
      <c r="AZ401" s="175"/>
      <c r="BA401" s="130" t="s">
        <v>339</v>
      </c>
      <c r="BB401" s="180"/>
      <c r="BC401" s="130" t="s">
        <v>339</v>
      </c>
      <c r="BD401" s="181"/>
      <c r="BE401" s="131"/>
      <c r="BF401" s="1" t="s">
        <v>839</v>
      </c>
      <c r="BG401" s="4"/>
      <c r="BH401" s="4"/>
      <c r="BI401" s="114"/>
      <c r="BJ401" s="71"/>
      <c r="BK401" s="31"/>
      <c r="BL401" s="31"/>
      <c r="BM401" s="31"/>
      <c r="BN401" s="115" t="s">
        <v>339</v>
      </c>
      <c r="BO401" s="115" t="s">
        <v>440</v>
      </c>
      <c r="BP401" s="115" t="s">
        <v>436</v>
      </c>
      <c r="BQ401" s="62"/>
      <c r="BR401" s="62"/>
      <c r="BS401" s="62"/>
    </row>
    <row r="402" spans="1:245" s="63" customFormat="1" ht="27" hidden="1">
      <c r="A402" s="204">
        <v>315</v>
      </c>
      <c r="B402" s="204">
        <f t="shared" si="232"/>
        <v>313</v>
      </c>
      <c r="C402" s="107" t="s">
        <v>51</v>
      </c>
      <c r="D402" s="108" t="s">
        <v>496</v>
      </c>
      <c r="E402" s="108" t="s">
        <v>149</v>
      </c>
      <c r="F402" s="2">
        <v>25707000</v>
      </c>
      <c r="G402" s="2">
        <v>0</v>
      </c>
      <c r="H402" s="2">
        <f t="shared" si="226"/>
        <v>25707000</v>
      </c>
      <c r="I402" s="3">
        <f t="shared" si="227"/>
        <v>25.7</v>
      </c>
      <c r="J402" s="3"/>
      <c r="K402" s="3"/>
      <c r="L402" s="3"/>
      <c r="M402" s="3"/>
      <c r="N402" s="3"/>
      <c r="O402" s="119">
        <f t="shared" si="228"/>
        <v>25707000</v>
      </c>
      <c r="P402" s="3"/>
      <c r="Q402" s="142">
        <f t="shared" si="223"/>
        <v>25707000</v>
      </c>
      <c r="R402" s="142">
        <f t="shared" si="224"/>
        <v>25.7</v>
      </c>
      <c r="S402" s="77">
        <f t="shared" si="224"/>
        <v>0</v>
      </c>
      <c r="T402" s="109"/>
      <c r="U402" s="109"/>
      <c r="V402" s="109"/>
      <c r="W402" s="3">
        <v>25707000</v>
      </c>
      <c r="X402" s="3"/>
      <c r="Y402" s="77">
        <f t="shared" si="229"/>
        <v>-25707000</v>
      </c>
      <c r="Z402" s="3">
        <f t="shared" si="230"/>
        <v>25.7</v>
      </c>
      <c r="AA402" s="77">
        <f t="shared" si="230"/>
        <v>0</v>
      </c>
      <c r="AB402" s="119">
        <f>AA402-Z402</f>
        <v>-25.7</v>
      </c>
      <c r="AC402" s="76"/>
      <c r="AD402" s="3">
        <f t="shared" si="231"/>
        <v>0</v>
      </c>
      <c r="AE402" s="109"/>
      <c r="AF402" s="109"/>
      <c r="AG402" s="107"/>
      <c r="AH402" s="107" t="s">
        <v>32</v>
      </c>
      <c r="AI402" s="107" t="s">
        <v>624</v>
      </c>
      <c r="AJ402" s="1" t="s">
        <v>36</v>
      </c>
      <c r="AK402" s="113" t="s">
        <v>1364</v>
      </c>
      <c r="AL402" s="106">
        <v>315</v>
      </c>
      <c r="AM402" s="132" t="s">
        <v>590</v>
      </c>
      <c r="AN402" s="129"/>
      <c r="AO402" s="130" t="s">
        <v>339</v>
      </c>
      <c r="AP402" s="180">
        <v>315</v>
      </c>
      <c r="AQ402" s="130" t="s">
        <v>339</v>
      </c>
      <c r="AR402" s="181"/>
      <c r="AS402" s="128" t="s">
        <v>590</v>
      </c>
      <c r="AT402" s="175"/>
      <c r="AU402" s="130" t="s">
        <v>339</v>
      </c>
      <c r="AV402" s="180"/>
      <c r="AW402" s="130" t="s">
        <v>339</v>
      </c>
      <c r="AX402" s="181"/>
      <c r="AY402" s="128" t="s">
        <v>590</v>
      </c>
      <c r="AZ402" s="175"/>
      <c r="BA402" s="130" t="s">
        <v>339</v>
      </c>
      <c r="BB402" s="180"/>
      <c r="BC402" s="130" t="s">
        <v>339</v>
      </c>
      <c r="BD402" s="181"/>
      <c r="BE402" s="131"/>
      <c r="BF402" s="1" t="s">
        <v>839</v>
      </c>
      <c r="BG402" s="4"/>
      <c r="BH402" s="4"/>
      <c r="BI402" s="114"/>
      <c r="BJ402" s="71"/>
      <c r="BK402" s="31"/>
      <c r="BL402" s="31"/>
      <c r="BM402" s="31"/>
      <c r="BN402" s="115" t="s">
        <v>339</v>
      </c>
      <c r="BO402" s="115" t="s">
        <v>440</v>
      </c>
      <c r="BP402" s="115" t="s">
        <v>436</v>
      </c>
      <c r="BQ402" s="62"/>
      <c r="BR402" s="62"/>
      <c r="BS402" s="62"/>
    </row>
    <row r="403" spans="1:245" s="63" customFormat="1" ht="27">
      <c r="A403" s="204">
        <v>312</v>
      </c>
      <c r="B403" s="204">
        <f t="shared" si="232"/>
        <v>314</v>
      </c>
      <c r="C403" s="107" t="s">
        <v>754</v>
      </c>
      <c r="D403" s="108" t="s">
        <v>71</v>
      </c>
      <c r="E403" s="108" t="s">
        <v>149</v>
      </c>
      <c r="F403" s="2">
        <v>108979000</v>
      </c>
      <c r="G403" s="2">
        <v>0</v>
      </c>
      <c r="H403" s="2">
        <f t="shared" si="226"/>
        <v>108979000</v>
      </c>
      <c r="I403" s="3">
        <f t="shared" si="227"/>
        <v>109</v>
      </c>
      <c r="J403" s="3"/>
      <c r="K403" s="3"/>
      <c r="L403" s="3"/>
      <c r="M403" s="3"/>
      <c r="N403" s="3"/>
      <c r="O403" s="119">
        <f t="shared" si="228"/>
        <v>108979000</v>
      </c>
      <c r="P403" s="3"/>
      <c r="Q403" s="142">
        <f t="shared" si="223"/>
        <v>108979000</v>
      </c>
      <c r="R403" s="142">
        <f t="shared" si="224"/>
        <v>109</v>
      </c>
      <c r="S403" s="77">
        <f t="shared" si="224"/>
        <v>0</v>
      </c>
      <c r="T403" s="109"/>
      <c r="U403" s="109"/>
      <c r="V403" s="109"/>
      <c r="W403" s="3">
        <v>146662000</v>
      </c>
      <c r="X403" s="3"/>
      <c r="Y403" s="77">
        <f t="shared" si="229"/>
        <v>-146662000</v>
      </c>
      <c r="Z403" s="3">
        <f t="shared" si="230"/>
        <v>146.69999999999999</v>
      </c>
      <c r="AA403" s="77">
        <f t="shared" si="230"/>
        <v>0</v>
      </c>
      <c r="AB403" s="119">
        <f t="shared" si="213"/>
        <v>-146.69999999999999</v>
      </c>
      <c r="AC403" s="76"/>
      <c r="AD403" s="3">
        <f t="shared" si="231"/>
        <v>0</v>
      </c>
      <c r="AE403" s="109"/>
      <c r="AF403" s="109"/>
      <c r="AG403" s="107"/>
      <c r="AH403" s="107" t="s">
        <v>166</v>
      </c>
      <c r="AI403" s="107" t="s">
        <v>626</v>
      </c>
      <c r="AJ403" s="1" t="s">
        <v>36</v>
      </c>
      <c r="AK403" s="113" t="s">
        <v>1362</v>
      </c>
      <c r="AL403" s="106">
        <v>312</v>
      </c>
      <c r="AM403" s="132" t="s">
        <v>590</v>
      </c>
      <c r="AN403" s="129"/>
      <c r="AO403" s="130" t="s">
        <v>339</v>
      </c>
      <c r="AP403" s="180">
        <v>312</v>
      </c>
      <c r="AQ403" s="130" t="s">
        <v>339</v>
      </c>
      <c r="AR403" s="181"/>
      <c r="AS403" s="128" t="s">
        <v>590</v>
      </c>
      <c r="AT403" s="175"/>
      <c r="AU403" s="130" t="s">
        <v>339</v>
      </c>
      <c r="AV403" s="180"/>
      <c r="AW403" s="130" t="s">
        <v>339</v>
      </c>
      <c r="AX403" s="181"/>
      <c r="AY403" s="128" t="s">
        <v>590</v>
      </c>
      <c r="AZ403" s="175"/>
      <c r="BA403" s="130" t="s">
        <v>339</v>
      </c>
      <c r="BB403" s="180"/>
      <c r="BC403" s="130" t="s">
        <v>339</v>
      </c>
      <c r="BD403" s="181"/>
      <c r="BE403" s="131"/>
      <c r="BF403" s="1" t="s">
        <v>839</v>
      </c>
      <c r="BG403" s="4"/>
      <c r="BH403" s="4"/>
      <c r="BI403" s="114"/>
      <c r="BJ403" s="71"/>
      <c r="BK403" s="31"/>
      <c r="BL403" s="31"/>
      <c r="BM403" s="31"/>
      <c r="BN403" s="115" t="s">
        <v>34</v>
      </c>
      <c r="BO403" s="116" t="s">
        <v>440</v>
      </c>
      <c r="BP403" s="115" t="s">
        <v>436</v>
      </c>
      <c r="BQ403" s="62"/>
      <c r="BR403" s="62"/>
      <c r="BS403" s="62"/>
    </row>
    <row r="404" spans="1:245" s="63" customFormat="1" ht="112.5">
      <c r="A404" s="204">
        <v>313</v>
      </c>
      <c r="B404" s="204">
        <f t="shared" si="232"/>
        <v>315</v>
      </c>
      <c r="C404" s="107" t="s">
        <v>269</v>
      </c>
      <c r="D404" s="108" t="s">
        <v>363</v>
      </c>
      <c r="E404" s="108" t="s">
        <v>1300</v>
      </c>
      <c r="F404" s="2">
        <v>1171370000</v>
      </c>
      <c r="G404" s="2">
        <v>0</v>
      </c>
      <c r="H404" s="2">
        <f t="shared" si="226"/>
        <v>1171370000</v>
      </c>
      <c r="I404" s="3">
        <f t="shared" si="227"/>
        <v>1171.4000000000001</v>
      </c>
      <c r="J404" s="3"/>
      <c r="K404" s="3"/>
      <c r="L404" s="3"/>
      <c r="M404" s="3"/>
      <c r="N404" s="3"/>
      <c r="O404" s="119">
        <f t="shared" si="228"/>
        <v>1171370000</v>
      </c>
      <c r="P404" s="3"/>
      <c r="Q404" s="142">
        <f t="shared" si="223"/>
        <v>1171370000</v>
      </c>
      <c r="R404" s="142">
        <f t="shared" si="224"/>
        <v>1171.4000000000001</v>
      </c>
      <c r="S404" s="77">
        <f t="shared" si="224"/>
        <v>0</v>
      </c>
      <c r="T404" s="109"/>
      <c r="U404" s="109"/>
      <c r="V404" s="109"/>
      <c r="W404" s="2">
        <v>1035192000</v>
      </c>
      <c r="X404" s="3"/>
      <c r="Y404" s="77">
        <f t="shared" si="229"/>
        <v>-1035192000</v>
      </c>
      <c r="Z404" s="3">
        <f t="shared" si="230"/>
        <v>1035.2</v>
      </c>
      <c r="AA404" s="77">
        <f t="shared" si="230"/>
        <v>0</v>
      </c>
      <c r="AB404" s="119">
        <f>AA404-Z404</f>
        <v>-1035.2</v>
      </c>
      <c r="AC404" s="76"/>
      <c r="AD404" s="3">
        <f t="shared" si="231"/>
        <v>0</v>
      </c>
      <c r="AE404" s="109"/>
      <c r="AF404" s="109"/>
      <c r="AG404" s="107"/>
      <c r="AH404" s="107" t="s">
        <v>166</v>
      </c>
      <c r="AI404" s="107" t="s">
        <v>627</v>
      </c>
      <c r="AJ404" s="1" t="s">
        <v>36</v>
      </c>
      <c r="AK404" s="113" t="s">
        <v>1455</v>
      </c>
      <c r="AL404" s="106">
        <v>313</v>
      </c>
      <c r="AM404" s="132" t="s">
        <v>590</v>
      </c>
      <c r="AN404" s="129"/>
      <c r="AO404" s="130" t="s">
        <v>339</v>
      </c>
      <c r="AP404" s="180">
        <v>313</v>
      </c>
      <c r="AQ404" s="130" t="s">
        <v>339</v>
      </c>
      <c r="AR404" s="181"/>
      <c r="AS404" s="128" t="s">
        <v>590</v>
      </c>
      <c r="AT404" s="175"/>
      <c r="AU404" s="130" t="s">
        <v>339</v>
      </c>
      <c r="AV404" s="180"/>
      <c r="AW404" s="130" t="s">
        <v>339</v>
      </c>
      <c r="AX404" s="181"/>
      <c r="AY404" s="128" t="s">
        <v>590</v>
      </c>
      <c r="AZ404" s="175"/>
      <c r="BA404" s="130" t="s">
        <v>339</v>
      </c>
      <c r="BB404" s="180"/>
      <c r="BC404" s="130" t="s">
        <v>339</v>
      </c>
      <c r="BD404" s="181"/>
      <c r="BE404" s="131"/>
      <c r="BF404" s="1" t="s">
        <v>676</v>
      </c>
      <c r="BG404" s="4"/>
      <c r="BH404" s="4"/>
      <c r="BI404" s="114"/>
      <c r="BJ404" s="31"/>
      <c r="BK404" s="31" t="s">
        <v>1414</v>
      </c>
      <c r="BL404" s="31"/>
      <c r="BM404" s="31" t="s">
        <v>1168</v>
      </c>
      <c r="BN404" s="115" t="s">
        <v>34</v>
      </c>
      <c r="BO404" s="116" t="s">
        <v>440</v>
      </c>
      <c r="BP404" s="115" t="s">
        <v>1169</v>
      </c>
      <c r="BQ404" s="62"/>
      <c r="BR404" s="62"/>
      <c r="BS404" s="62"/>
    </row>
    <row r="405" spans="1:245" s="63" customFormat="1" ht="27" hidden="1">
      <c r="A405" s="204">
        <v>311</v>
      </c>
      <c r="B405" s="204">
        <f t="shared" si="232"/>
        <v>316</v>
      </c>
      <c r="C405" s="107" t="s">
        <v>267</v>
      </c>
      <c r="D405" s="108" t="s">
        <v>80</v>
      </c>
      <c r="E405" s="108" t="s">
        <v>1467</v>
      </c>
      <c r="F405" s="2">
        <v>24000000</v>
      </c>
      <c r="G405" s="2">
        <v>0</v>
      </c>
      <c r="H405" s="2">
        <f t="shared" si="226"/>
        <v>24000000</v>
      </c>
      <c r="I405" s="3">
        <f t="shared" si="227"/>
        <v>24</v>
      </c>
      <c r="J405" s="3"/>
      <c r="K405" s="3"/>
      <c r="L405" s="3"/>
      <c r="M405" s="3"/>
      <c r="N405" s="3"/>
      <c r="O405" s="119">
        <f t="shared" si="228"/>
        <v>24000000</v>
      </c>
      <c r="P405" s="3"/>
      <c r="Q405" s="142">
        <f t="shared" si="223"/>
        <v>24000000</v>
      </c>
      <c r="R405" s="142">
        <f t="shared" si="224"/>
        <v>24</v>
      </c>
      <c r="S405" s="77">
        <f t="shared" si="224"/>
        <v>0</v>
      </c>
      <c r="T405" s="109"/>
      <c r="U405" s="109"/>
      <c r="V405" s="109"/>
      <c r="W405" s="3">
        <v>0</v>
      </c>
      <c r="X405" s="3"/>
      <c r="Y405" s="77">
        <f t="shared" si="229"/>
        <v>0</v>
      </c>
      <c r="Z405" s="3">
        <f t="shared" si="230"/>
        <v>0</v>
      </c>
      <c r="AA405" s="77">
        <f t="shared" si="230"/>
        <v>0</v>
      </c>
      <c r="AB405" s="119">
        <f>AA405-Z405</f>
        <v>0</v>
      </c>
      <c r="AC405" s="76"/>
      <c r="AD405" s="3">
        <f t="shared" si="231"/>
        <v>0</v>
      </c>
      <c r="AE405" s="109"/>
      <c r="AF405" s="109"/>
      <c r="AG405" s="107"/>
      <c r="AH405" s="107" t="s">
        <v>166</v>
      </c>
      <c r="AI405" s="107" t="s">
        <v>626</v>
      </c>
      <c r="AJ405" s="1" t="s">
        <v>36</v>
      </c>
      <c r="AK405" s="113" t="s">
        <v>1362</v>
      </c>
      <c r="AL405" s="106">
        <v>311</v>
      </c>
      <c r="AM405" s="132" t="s">
        <v>590</v>
      </c>
      <c r="AN405" s="129"/>
      <c r="AO405" s="130" t="s">
        <v>339</v>
      </c>
      <c r="AP405" s="180">
        <v>311</v>
      </c>
      <c r="AQ405" s="130" t="s">
        <v>339</v>
      </c>
      <c r="AR405" s="181"/>
      <c r="AS405" s="128" t="s">
        <v>590</v>
      </c>
      <c r="AT405" s="175"/>
      <c r="AU405" s="130" t="s">
        <v>339</v>
      </c>
      <c r="AV405" s="180"/>
      <c r="AW405" s="130" t="s">
        <v>339</v>
      </c>
      <c r="AX405" s="181"/>
      <c r="AY405" s="128" t="s">
        <v>590</v>
      </c>
      <c r="AZ405" s="175"/>
      <c r="BA405" s="130" t="s">
        <v>339</v>
      </c>
      <c r="BB405" s="180"/>
      <c r="BC405" s="130" t="s">
        <v>339</v>
      </c>
      <c r="BD405" s="181"/>
      <c r="BE405" s="131"/>
      <c r="BF405" s="1" t="s">
        <v>839</v>
      </c>
      <c r="BG405" s="4"/>
      <c r="BH405" s="4"/>
      <c r="BI405" s="114"/>
      <c r="BJ405" s="71"/>
      <c r="BK405" s="31"/>
      <c r="BL405" s="31"/>
      <c r="BM405" s="31"/>
      <c r="BN405" s="115" t="s">
        <v>34</v>
      </c>
      <c r="BO405" s="116" t="s">
        <v>440</v>
      </c>
      <c r="BP405" s="115" t="s">
        <v>436</v>
      </c>
      <c r="BQ405" s="62"/>
      <c r="BR405" s="62"/>
      <c r="BS405" s="62"/>
    </row>
    <row r="406" spans="1:245" s="63" customFormat="1" ht="27" hidden="1">
      <c r="A406" s="204">
        <v>318</v>
      </c>
      <c r="B406" s="204">
        <f t="shared" si="232"/>
        <v>317</v>
      </c>
      <c r="C406" s="107" t="s">
        <v>473</v>
      </c>
      <c r="D406" s="108" t="s">
        <v>853</v>
      </c>
      <c r="E406" s="108" t="s">
        <v>1468</v>
      </c>
      <c r="F406" s="2">
        <v>34580000</v>
      </c>
      <c r="G406" s="2">
        <v>0</v>
      </c>
      <c r="H406" s="2">
        <f t="shared" si="226"/>
        <v>34580000</v>
      </c>
      <c r="I406" s="3">
        <f t="shared" si="227"/>
        <v>34.6</v>
      </c>
      <c r="J406" s="3"/>
      <c r="K406" s="3"/>
      <c r="L406" s="3"/>
      <c r="M406" s="3"/>
      <c r="N406" s="3"/>
      <c r="O406" s="119">
        <f t="shared" si="228"/>
        <v>34580000</v>
      </c>
      <c r="P406" s="3"/>
      <c r="Q406" s="142">
        <f t="shared" si="223"/>
        <v>34580000</v>
      </c>
      <c r="R406" s="142">
        <f t="shared" si="224"/>
        <v>34.6</v>
      </c>
      <c r="S406" s="77">
        <f t="shared" si="224"/>
        <v>0</v>
      </c>
      <c r="T406" s="109"/>
      <c r="U406" s="109"/>
      <c r="V406" s="109"/>
      <c r="W406" s="3">
        <v>0</v>
      </c>
      <c r="X406" s="76"/>
      <c r="Y406" s="77">
        <f t="shared" si="229"/>
        <v>0</v>
      </c>
      <c r="Z406" s="3">
        <f t="shared" si="230"/>
        <v>0</v>
      </c>
      <c r="AA406" s="77">
        <f t="shared" si="230"/>
        <v>0</v>
      </c>
      <c r="AB406" s="119">
        <f>AA406-Z406</f>
        <v>0</v>
      </c>
      <c r="AC406" s="76"/>
      <c r="AD406" s="3">
        <f t="shared" si="231"/>
        <v>0</v>
      </c>
      <c r="AE406" s="109"/>
      <c r="AF406" s="109"/>
      <c r="AG406" s="107"/>
      <c r="AH406" s="107" t="s">
        <v>32</v>
      </c>
      <c r="AI406" s="107" t="s">
        <v>625</v>
      </c>
      <c r="AJ406" s="1" t="s">
        <v>36</v>
      </c>
      <c r="AK406" s="113" t="s">
        <v>1002</v>
      </c>
      <c r="AL406" s="106">
        <v>318</v>
      </c>
      <c r="AM406" s="132" t="s">
        <v>590</v>
      </c>
      <c r="AN406" s="129"/>
      <c r="AO406" s="130" t="s">
        <v>923</v>
      </c>
      <c r="AP406" s="180">
        <v>318</v>
      </c>
      <c r="AQ406" s="130" t="s">
        <v>923</v>
      </c>
      <c r="AR406" s="181"/>
      <c r="AS406" s="128" t="s">
        <v>590</v>
      </c>
      <c r="AT406" s="175"/>
      <c r="AU406" s="130" t="s">
        <v>339</v>
      </c>
      <c r="AV406" s="180"/>
      <c r="AW406" s="130" t="s">
        <v>339</v>
      </c>
      <c r="AX406" s="181"/>
      <c r="AY406" s="128" t="s">
        <v>590</v>
      </c>
      <c r="AZ406" s="175"/>
      <c r="BA406" s="130" t="s">
        <v>339</v>
      </c>
      <c r="BB406" s="180"/>
      <c r="BC406" s="130" t="s">
        <v>339</v>
      </c>
      <c r="BD406" s="181"/>
      <c r="BE406" s="131"/>
      <c r="BF406" s="1" t="s">
        <v>1326</v>
      </c>
      <c r="BG406" s="4"/>
      <c r="BH406" s="4"/>
      <c r="BI406" s="114"/>
      <c r="BJ406" s="71"/>
      <c r="BK406" s="31"/>
      <c r="BL406" s="31"/>
      <c r="BM406" s="31"/>
      <c r="BN406" s="115"/>
      <c r="BO406" s="115"/>
      <c r="BP406" s="115"/>
      <c r="BQ406" s="62"/>
      <c r="BR406" s="62"/>
      <c r="BS406" s="62"/>
    </row>
    <row r="407" spans="1:245" s="63" customFormat="1" ht="27" hidden="1">
      <c r="A407" s="204">
        <v>317</v>
      </c>
      <c r="B407" s="204">
        <f t="shared" si="232"/>
        <v>318</v>
      </c>
      <c r="C407" s="107" t="s">
        <v>1225</v>
      </c>
      <c r="D407" s="108" t="s">
        <v>853</v>
      </c>
      <c r="E407" s="108" t="s">
        <v>302</v>
      </c>
      <c r="F407" s="2">
        <v>62429000</v>
      </c>
      <c r="G407" s="2">
        <v>0</v>
      </c>
      <c r="H407" s="2">
        <f t="shared" si="226"/>
        <v>62429000</v>
      </c>
      <c r="I407" s="3">
        <f t="shared" si="227"/>
        <v>62.4</v>
      </c>
      <c r="J407" s="3"/>
      <c r="K407" s="3"/>
      <c r="L407" s="3"/>
      <c r="M407" s="3"/>
      <c r="N407" s="3"/>
      <c r="O407" s="119">
        <f t="shared" si="228"/>
        <v>62429000</v>
      </c>
      <c r="P407" s="3"/>
      <c r="Q407" s="142">
        <f t="shared" si="223"/>
        <v>62429000</v>
      </c>
      <c r="R407" s="142">
        <f t="shared" si="224"/>
        <v>62.4</v>
      </c>
      <c r="S407" s="77">
        <f t="shared" si="224"/>
        <v>0</v>
      </c>
      <c r="T407" s="109"/>
      <c r="U407" s="109"/>
      <c r="V407" s="109"/>
      <c r="W407" s="3">
        <v>87497000</v>
      </c>
      <c r="X407" s="3"/>
      <c r="Y407" s="77">
        <f t="shared" si="229"/>
        <v>-87497000</v>
      </c>
      <c r="Z407" s="3">
        <f t="shared" si="230"/>
        <v>87.5</v>
      </c>
      <c r="AA407" s="77">
        <f t="shared" si="230"/>
        <v>0</v>
      </c>
      <c r="AB407" s="119">
        <f>AA407-Z407</f>
        <v>-87.5</v>
      </c>
      <c r="AC407" s="76"/>
      <c r="AD407" s="3">
        <f t="shared" si="231"/>
        <v>0</v>
      </c>
      <c r="AE407" s="109"/>
      <c r="AF407" s="109"/>
      <c r="AG407" s="107"/>
      <c r="AH407" s="107" t="s">
        <v>32</v>
      </c>
      <c r="AI407" s="107" t="s">
        <v>622</v>
      </c>
      <c r="AJ407" s="1" t="s">
        <v>36</v>
      </c>
      <c r="AK407" s="113" t="s">
        <v>1002</v>
      </c>
      <c r="AL407" s="106">
        <v>317</v>
      </c>
      <c r="AM407" s="132" t="s">
        <v>590</v>
      </c>
      <c r="AN407" s="129"/>
      <c r="AO407" s="130" t="s">
        <v>923</v>
      </c>
      <c r="AP407" s="180">
        <v>317</v>
      </c>
      <c r="AQ407" s="130" t="s">
        <v>923</v>
      </c>
      <c r="AR407" s="181"/>
      <c r="AS407" s="128" t="s">
        <v>590</v>
      </c>
      <c r="AT407" s="175"/>
      <c r="AU407" s="130" t="s">
        <v>339</v>
      </c>
      <c r="AV407" s="180"/>
      <c r="AW407" s="130" t="s">
        <v>339</v>
      </c>
      <c r="AX407" s="181"/>
      <c r="AY407" s="128" t="s">
        <v>590</v>
      </c>
      <c r="AZ407" s="175"/>
      <c r="BA407" s="130" t="s">
        <v>339</v>
      </c>
      <c r="BB407" s="180"/>
      <c r="BC407" s="130" t="s">
        <v>339</v>
      </c>
      <c r="BD407" s="181"/>
      <c r="BE407" s="131"/>
      <c r="BF407" s="1" t="s">
        <v>1326</v>
      </c>
      <c r="BG407" s="4"/>
      <c r="BH407" s="4"/>
      <c r="BI407" s="114"/>
      <c r="BJ407" s="71"/>
      <c r="BK407" s="31"/>
      <c r="BL407" s="31"/>
      <c r="BM407" s="31"/>
      <c r="BN407" s="115"/>
      <c r="BO407" s="115"/>
      <c r="BP407" s="115"/>
      <c r="BQ407" s="62"/>
      <c r="BR407" s="62"/>
      <c r="BS407" s="62"/>
    </row>
    <row r="408" spans="1:245" s="63" customFormat="1" ht="42.75" customHeight="1">
      <c r="A408" s="204" t="s">
        <v>1447</v>
      </c>
      <c r="B408" s="204">
        <f t="shared" si="232"/>
        <v>319</v>
      </c>
      <c r="C408" s="107" t="s">
        <v>1469</v>
      </c>
      <c r="D408" s="108" t="s">
        <v>1459</v>
      </c>
      <c r="E408" s="108" t="s">
        <v>302</v>
      </c>
      <c r="F408" s="2">
        <v>0</v>
      </c>
      <c r="G408" s="2">
        <v>620953000</v>
      </c>
      <c r="H408" s="2">
        <f t="shared" si="226"/>
        <v>620953000</v>
      </c>
      <c r="I408" s="3">
        <f t="shared" si="227"/>
        <v>621</v>
      </c>
      <c r="J408" s="3"/>
      <c r="K408" s="3"/>
      <c r="L408" s="3"/>
      <c r="M408" s="3"/>
      <c r="N408" s="3"/>
      <c r="O408" s="119">
        <f t="shared" si="228"/>
        <v>620953000</v>
      </c>
      <c r="P408" s="3"/>
      <c r="Q408" s="142">
        <f t="shared" si="223"/>
        <v>620953000</v>
      </c>
      <c r="R408" s="142">
        <f>ROUND(O408/1000000,1)</f>
        <v>621</v>
      </c>
      <c r="S408" s="77">
        <f>ROUND(P408/1000000,1)</f>
        <v>0</v>
      </c>
      <c r="T408" s="109"/>
      <c r="U408" s="109"/>
      <c r="V408" s="109"/>
      <c r="W408" s="3">
        <v>0</v>
      </c>
      <c r="X408" s="3"/>
      <c r="Y408" s="77">
        <f t="shared" si="229"/>
        <v>0</v>
      </c>
      <c r="Z408" s="3">
        <f>ROUND(W408/1000000,1)</f>
        <v>0</v>
      </c>
      <c r="AA408" s="77">
        <f>ROUND(X408/1000000,1)</f>
        <v>0</v>
      </c>
      <c r="AB408" s="119">
        <f t="shared" si="213"/>
        <v>0</v>
      </c>
      <c r="AC408" s="76"/>
      <c r="AD408" s="3">
        <f t="shared" si="231"/>
        <v>0</v>
      </c>
      <c r="AE408" s="109"/>
      <c r="AF408" s="109"/>
      <c r="AG408" s="107"/>
      <c r="AH408" s="107" t="s">
        <v>32</v>
      </c>
      <c r="AI408" s="107" t="s">
        <v>627</v>
      </c>
      <c r="AJ408" s="1" t="s">
        <v>36</v>
      </c>
      <c r="AK408" s="113" t="s">
        <v>1002</v>
      </c>
      <c r="AL408" s="106" t="s">
        <v>1447</v>
      </c>
      <c r="AM408" s="132" t="s">
        <v>590</v>
      </c>
      <c r="AN408" s="129"/>
      <c r="AO408" s="130" t="s">
        <v>923</v>
      </c>
      <c r="AP408" s="180"/>
      <c r="AQ408" s="130" t="s">
        <v>923</v>
      </c>
      <c r="AR408" s="181"/>
      <c r="AS408" s="128" t="s">
        <v>590</v>
      </c>
      <c r="AT408" s="175"/>
      <c r="AU408" s="130" t="s">
        <v>339</v>
      </c>
      <c r="AV408" s="180"/>
      <c r="AW408" s="130" t="s">
        <v>339</v>
      </c>
      <c r="AX408" s="181"/>
      <c r="AY408" s="128" t="s">
        <v>590</v>
      </c>
      <c r="AZ408" s="175"/>
      <c r="BA408" s="130" t="s">
        <v>339</v>
      </c>
      <c r="BB408" s="180"/>
      <c r="BC408" s="130" t="s">
        <v>339</v>
      </c>
      <c r="BD408" s="181"/>
      <c r="BE408" s="131"/>
      <c r="BF408" s="1" t="s">
        <v>451</v>
      </c>
      <c r="BG408" s="4"/>
      <c r="BH408" s="4"/>
      <c r="BI408" s="114"/>
      <c r="BJ408" s="71"/>
      <c r="BK408" s="31"/>
      <c r="BL408" s="31"/>
      <c r="BM408" s="31"/>
      <c r="BN408" s="115"/>
      <c r="BO408" s="115"/>
      <c r="BP408" s="115"/>
      <c r="BQ408" s="62"/>
      <c r="BR408" s="62"/>
      <c r="BS408" s="62"/>
    </row>
    <row r="409" spans="1:245" s="314" customFormat="1" hidden="1">
      <c r="A409" s="315"/>
      <c r="B409" s="315"/>
      <c r="C409" s="341" t="s">
        <v>1044</v>
      </c>
      <c r="D409" s="317"/>
      <c r="E409" s="317"/>
      <c r="F409" s="318"/>
      <c r="G409" s="318"/>
      <c r="H409" s="318"/>
      <c r="I409" s="319"/>
      <c r="J409" s="319"/>
      <c r="K409" s="319"/>
      <c r="L409" s="319"/>
      <c r="M409" s="319"/>
      <c r="N409" s="319"/>
      <c r="O409" s="319"/>
      <c r="P409" s="321"/>
      <c r="Q409" s="321"/>
      <c r="R409" s="321"/>
      <c r="S409" s="319"/>
      <c r="T409" s="319"/>
      <c r="U409" s="322"/>
      <c r="V409" s="323"/>
      <c r="W409" s="319"/>
      <c r="X409" s="321"/>
      <c r="Y409" s="319"/>
      <c r="Z409" s="320"/>
      <c r="AA409" s="319"/>
      <c r="AB409" s="324"/>
      <c r="AC409" s="319"/>
      <c r="AD409" s="319"/>
      <c r="AE409" s="317"/>
      <c r="AF409" s="325"/>
      <c r="AG409" s="325"/>
      <c r="AH409" s="325"/>
      <c r="AI409" s="325"/>
      <c r="AJ409" s="326"/>
      <c r="AK409" s="327"/>
      <c r="AL409" s="335"/>
      <c r="AM409" s="328"/>
      <c r="AN409" s="328"/>
      <c r="AO409" s="328"/>
      <c r="AP409" s="329" t="s">
        <v>1331</v>
      </c>
      <c r="AQ409" s="328"/>
      <c r="AR409" s="328"/>
      <c r="AS409" s="328"/>
      <c r="AT409" s="330"/>
      <c r="AU409" s="328"/>
      <c r="AV409" s="330"/>
      <c r="AW409" s="328"/>
      <c r="AX409" s="328"/>
      <c r="AY409" s="328"/>
      <c r="AZ409" s="330"/>
      <c r="BA409" s="328"/>
      <c r="BB409" s="330"/>
      <c r="BC409" s="328"/>
      <c r="BD409" s="328"/>
      <c r="BE409" s="328"/>
      <c r="BF409" s="331"/>
      <c r="BG409" s="332"/>
      <c r="BH409" s="332"/>
      <c r="BI409" s="333"/>
      <c r="BJ409" s="309"/>
      <c r="BK409" s="310"/>
      <c r="BL409" s="310"/>
      <c r="BM409" s="310"/>
      <c r="BN409" s="311" t="s">
        <v>437</v>
      </c>
      <c r="BO409" s="311" t="s">
        <v>441</v>
      </c>
      <c r="BP409" s="311" t="s">
        <v>526</v>
      </c>
      <c r="BQ409" s="313"/>
      <c r="BR409" s="313"/>
      <c r="BS409" s="313"/>
    </row>
    <row r="410" spans="1:245" s="64" customFormat="1" ht="33.75">
      <c r="A410" s="204">
        <v>321</v>
      </c>
      <c r="B410" s="204">
        <f>B408+1</f>
        <v>320</v>
      </c>
      <c r="C410" s="112" t="s">
        <v>334</v>
      </c>
      <c r="D410" s="108" t="s">
        <v>497</v>
      </c>
      <c r="E410" s="108" t="s">
        <v>149</v>
      </c>
      <c r="F410" s="2">
        <v>780000000</v>
      </c>
      <c r="G410" s="2">
        <v>0</v>
      </c>
      <c r="H410" s="2">
        <f>F410+G410</f>
        <v>780000000</v>
      </c>
      <c r="I410" s="3">
        <f>ROUND(H410/1000000,1)</f>
        <v>780</v>
      </c>
      <c r="J410" s="3"/>
      <c r="K410" s="3"/>
      <c r="L410" s="3"/>
      <c r="M410" s="3"/>
      <c r="N410" s="3"/>
      <c r="O410" s="3">
        <f>H410+SUM(J410:N410)</f>
        <v>780000000</v>
      </c>
      <c r="P410" s="3"/>
      <c r="Q410" s="142">
        <f t="shared" ref="Q410:Q460" si="233">O410-P410</f>
        <v>780000000</v>
      </c>
      <c r="R410" s="142">
        <f>ROUND(O410/1000000,1)</f>
        <v>780</v>
      </c>
      <c r="S410" s="77">
        <f>ROUND(P410/1000000,1)</f>
        <v>0</v>
      </c>
      <c r="T410" s="109"/>
      <c r="U410" s="109"/>
      <c r="V410" s="109"/>
      <c r="W410" s="3">
        <v>715000000</v>
      </c>
      <c r="X410" s="3"/>
      <c r="Y410" s="77">
        <f>X410-W410</f>
        <v>-715000000</v>
      </c>
      <c r="Z410" s="3">
        <f>ROUND(W410/1000000,1)</f>
        <v>715</v>
      </c>
      <c r="AA410" s="77">
        <f>ROUND(X410/1000000,1)</f>
        <v>0</v>
      </c>
      <c r="AB410" s="119">
        <f>AA410-Z410</f>
        <v>-715</v>
      </c>
      <c r="AC410" s="76"/>
      <c r="AD410" s="3">
        <f t="shared" ref="AD410:AD420" si="234">ROUND(AC410/1000000,1)</f>
        <v>0</v>
      </c>
      <c r="AE410" s="109"/>
      <c r="AF410" s="109"/>
      <c r="AG410" s="112"/>
      <c r="AH410" s="107" t="s">
        <v>166</v>
      </c>
      <c r="AI410" s="107" t="s">
        <v>628</v>
      </c>
      <c r="AJ410" s="1" t="s">
        <v>36</v>
      </c>
      <c r="AK410" s="113" t="s">
        <v>1003</v>
      </c>
      <c r="AL410" s="106">
        <v>321</v>
      </c>
      <c r="AM410" s="132" t="s">
        <v>590</v>
      </c>
      <c r="AN410" s="129"/>
      <c r="AO410" s="130" t="s">
        <v>339</v>
      </c>
      <c r="AP410" s="180">
        <v>321</v>
      </c>
      <c r="AQ410" s="130" t="s">
        <v>339</v>
      </c>
      <c r="AR410" s="181"/>
      <c r="AS410" s="128" t="s">
        <v>590</v>
      </c>
      <c r="AT410" s="175"/>
      <c r="AU410" s="130" t="s">
        <v>339</v>
      </c>
      <c r="AV410" s="180"/>
      <c r="AW410" s="130" t="s">
        <v>339</v>
      </c>
      <c r="AX410" s="181"/>
      <c r="AY410" s="128" t="s">
        <v>590</v>
      </c>
      <c r="AZ410" s="175"/>
      <c r="BA410" s="130" t="s">
        <v>339</v>
      </c>
      <c r="BB410" s="180"/>
      <c r="BC410" s="130" t="s">
        <v>339</v>
      </c>
      <c r="BD410" s="181"/>
      <c r="BE410" s="131"/>
      <c r="BF410" s="1" t="s">
        <v>839</v>
      </c>
      <c r="BG410" s="4"/>
      <c r="BH410" s="4"/>
      <c r="BI410" s="125"/>
      <c r="BJ410" s="71"/>
      <c r="BK410" s="31"/>
      <c r="BL410" s="31"/>
      <c r="BM410" s="31"/>
      <c r="BN410" s="115" t="s">
        <v>339</v>
      </c>
      <c r="BO410" s="116" t="s">
        <v>500</v>
      </c>
      <c r="BP410" s="115" t="s">
        <v>437</v>
      </c>
      <c r="BQ410" s="62"/>
      <c r="BR410" s="62"/>
      <c r="BS410" s="62"/>
      <c r="BT410" s="63"/>
      <c r="BU410" s="63"/>
      <c r="BV410" s="63"/>
      <c r="BW410" s="63"/>
      <c r="BX410" s="63"/>
      <c r="BY410" s="63"/>
      <c r="BZ410" s="63"/>
      <c r="CA410" s="63"/>
      <c r="CB410" s="63"/>
      <c r="CC410" s="63"/>
      <c r="CD410" s="63"/>
      <c r="CE410" s="63"/>
      <c r="CF410" s="63"/>
      <c r="CG410" s="63"/>
      <c r="CH410" s="63"/>
      <c r="CI410" s="63"/>
      <c r="CJ410" s="63"/>
      <c r="CK410" s="63"/>
      <c r="CL410" s="63"/>
      <c r="CM410" s="63"/>
      <c r="CN410" s="63"/>
      <c r="CO410" s="63"/>
      <c r="CP410" s="63"/>
      <c r="CQ410" s="63"/>
      <c r="CR410" s="63"/>
      <c r="CS410" s="63"/>
      <c r="CT410" s="63"/>
      <c r="CU410" s="63"/>
      <c r="CV410" s="63"/>
      <c r="CW410" s="63"/>
      <c r="CX410" s="63"/>
      <c r="CY410" s="63"/>
      <c r="CZ410" s="63"/>
      <c r="DA410" s="63"/>
      <c r="DB410" s="63"/>
      <c r="DC410" s="63"/>
      <c r="DD410" s="63"/>
      <c r="DE410" s="63"/>
      <c r="DF410" s="63"/>
      <c r="DG410" s="63"/>
      <c r="DH410" s="63"/>
      <c r="DI410" s="63"/>
      <c r="DJ410" s="63"/>
      <c r="DK410" s="63"/>
      <c r="DL410" s="63"/>
      <c r="DM410" s="63"/>
      <c r="DN410" s="63"/>
      <c r="DO410" s="63"/>
      <c r="DP410" s="63"/>
      <c r="DQ410" s="63"/>
      <c r="DR410" s="63"/>
      <c r="DS410" s="63"/>
      <c r="DT410" s="63"/>
      <c r="DU410" s="63"/>
      <c r="DV410" s="63"/>
      <c r="DW410" s="63"/>
      <c r="DX410" s="63"/>
      <c r="DY410" s="63"/>
      <c r="DZ410" s="63"/>
      <c r="EA410" s="63"/>
      <c r="EB410" s="63"/>
      <c r="EC410" s="63"/>
      <c r="ED410" s="63"/>
      <c r="EE410" s="63"/>
      <c r="EF410" s="63"/>
      <c r="EG410" s="63"/>
      <c r="EH410" s="63"/>
      <c r="EI410" s="63"/>
      <c r="EJ410" s="63"/>
      <c r="EK410" s="63"/>
      <c r="EL410" s="63"/>
      <c r="EM410" s="63"/>
      <c r="EN410" s="63"/>
      <c r="EO410" s="63"/>
      <c r="EP410" s="63"/>
      <c r="EQ410" s="63"/>
      <c r="ER410" s="63"/>
      <c r="ES410" s="63"/>
      <c r="ET410" s="63"/>
      <c r="EU410" s="63"/>
      <c r="EV410" s="63"/>
      <c r="EW410" s="63"/>
    </row>
    <row r="411" spans="1:245" ht="33.75">
      <c r="A411" s="204">
        <v>319</v>
      </c>
      <c r="B411" s="204">
        <f t="shared" ref="B411:B420" si="235">B410+1</f>
        <v>321</v>
      </c>
      <c r="C411" s="107" t="s">
        <v>358</v>
      </c>
      <c r="D411" s="108" t="s">
        <v>71</v>
      </c>
      <c r="E411" s="108" t="s">
        <v>149</v>
      </c>
      <c r="F411" s="2">
        <v>1263736000</v>
      </c>
      <c r="G411" s="2">
        <v>0</v>
      </c>
      <c r="H411" s="2">
        <f t="shared" ref="H411:H420" si="236">F411+G411</f>
        <v>1263736000</v>
      </c>
      <c r="I411" s="3">
        <f t="shared" ref="I411:I420" si="237">ROUND(H411/1000000,1)</f>
        <v>1263.7</v>
      </c>
      <c r="J411" s="3"/>
      <c r="K411" s="3"/>
      <c r="L411" s="3"/>
      <c r="M411" s="3"/>
      <c r="N411" s="3"/>
      <c r="O411" s="119">
        <f t="shared" ref="O411:O419" si="238">H411+SUM(J411:N411)</f>
        <v>1263736000</v>
      </c>
      <c r="P411" s="3"/>
      <c r="Q411" s="142">
        <f t="shared" si="233"/>
        <v>1263736000</v>
      </c>
      <c r="R411" s="142">
        <f t="shared" ref="R411:S420" si="239">ROUND(O411/1000000,1)</f>
        <v>1263.7</v>
      </c>
      <c r="S411" s="77">
        <f t="shared" si="239"/>
        <v>0</v>
      </c>
      <c r="T411" s="109"/>
      <c r="U411" s="109"/>
      <c r="V411" s="109"/>
      <c r="W411" s="3">
        <v>2203807000</v>
      </c>
      <c r="X411" s="3"/>
      <c r="Y411" s="77">
        <f t="shared" ref="Y411:Y420" si="240">X411-W411</f>
        <v>-2203807000</v>
      </c>
      <c r="Z411" s="3">
        <f t="shared" ref="Z411:AA420" si="241">ROUND(W411/1000000,1)</f>
        <v>2203.8000000000002</v>
      </c>
      <c r="AA411" s="77">
        <f t="shared" si="241"/>
        <v>0</v>
      </c>
      <c r="AB411" s="119">
        <f t="shared" si="213"/>
        <v>-2203.8000000000002</v>
      </c>
      <c r="AC411" s="76"/>
      <c r="AD411" s="3">
        <f t="shared" si="234"/>
        <v>0</v>
      </c>
      <c r="AE411" s="109"/>
      <c r="AF411" s="109"/>
      <c r="AG411" s="107"/>
      <c r="AH411" s="107" t="s">
        <v>166</v>
      </c>
      <c r="AI411" s="107" t="s">
        <v>628</v>
      </c>
      <c r="AJ411" s="1" t="s">
        <v>36</v>
      </c>
      <c r="AK411" s="113" t="s">
        <v>1003</v>
      </c>
      <c r="AL411" s="106">
        <v>319</v>
      </c>
      <c r="AM411" s="132" t="s">
        <v>590</v>
      </c>
      <c r="AN411" s="129"/>
      <c r="AO411" s="130" t="s">
        <v>339</v>
      </c>
      <c r="AP411" s="180">
        <v>319</v>
      </c>
      <c r="AQ411" s="130" t="s">
        <v>339</v>
      </c>
      <c r="AR411" s="181"/>
      <c r="AS411" s="128" t="s">
        <v>590</v>
      </c>
      <c r="AT411" s="175"/>
      <c r="AU411" s="130" t="s">
        <v>339</v>
      </c>
      <c r="AV411" s="180"/>
      <c r="AW411" s="130" t="s">
        <v>339</v>
      </c>
      <c r="AX411" s="181"/>
      <c r="AY411" s="128" t="s">
        <v>590</v>
      </c>
      <c r="AZ411" s="175"/>
      <c r="BA411" s="130" t="s">
        <v>339</v>
      </c>
      <c r="BB411" s="180"/>
      <c r="BC411" s="130" t="s">
        <v>339</v>
      </c>
      <c r="BD411" s="181"/>
      <c r="BE411" s="131"/>
      <c r="BF411" s="1" t="s">
        <v>84</v>
      </c>
      <c r="BG411" s="4"/>
      <c r="BH411" s="4"/>
      <c r="BI411" s="114"/>
      <c r="BJ411" s="71"/>
      <c r="BK411" s="31"/>
      <c r="BL411" s="31"/>
      <c r="BM411" s="31"/>
      <c r="BN411" s="115" t="s">
        <v>34</v>
      </c>
      <c r="BO411" s="116" t="s">
        <v>441</v>
      </c>
      <c r="BP411" s="115" t="s">
        <v>437</v>
      </c>
      <c r="BR411" s="61"/>
      <c r="BS411" s="61"/>
      <c r="BT411" s="60"/>
      <c r="BU411" s="60"/>
      <c r="BV411" s="60"/>
      <c r="BW411" s="60"/>
      <c r="BX411" s="60"/>
      <c r="BY411" s="60"/>
      <c r="BZ411" s="60"/>
      <c r="CA411" s="60"/>
      <c r="CB411" s="60"/>
      <c r="CC411" s="60"/>
      <c r="CD411" s="60"/>
      <c r="CE411" s="60"/>
      <c r="CF411" s="60"/>
      <c r="CG411" s="60"/>
      <c r="CH411" s="60"/>
      <c r="CI411" s="60"/>
      <c r="CJ411" s="60"/>
      <c r="CK411" s="60"/>
      <c r="CL411" s="60"/>
      <c r="CM411" s="60"/>
      <c r="CN411" s="60"/>
      <c r="CO411" s="60"/>
      <c r="CP411" s="60"/>
      <c r="CQ411" s="60"/>
      <c r="CR411" s="60"/>
      <c r="CS411" s="60"/>
      <c r="CT411" s="60"/>
      <c r="CU411" s="60"/>
      <c r="CV411" s="60"/>
      <c r="CW411" s="60"/>
      <c r="CX411" s="60"/>
      <c r="CY411" s="60"/>
      <c r="CZ411" s="60"/>
      <c r="DA411" s="60"/>
      <c r="DB411" s="60"/>
      <c r="DC411" s="60"/>
      <c r="DD411" s="60"/>
      <c r="DE411" s="60"/>
      <c r="DF411" s="60"/>
      <c r="DG411" s="60"/>
      <c r="DH411" s="60"/>
      <c r="DI411" s="60"/>
      <c r="DJ411" s="60"/>
      <c r="DK411" s="60"/>
      <c r="DL411" s="60"/>
      <c r="DM411" s="60"/>
      <c r="DN411" s="60"/>
      <c r="DO411" s="60"/>
      <c r="DP411" s="60"/>
      <c r="DQ411" s="60"/>
      <c r="DR411" s="60"/>
      <c r="DS411" s="60"/>
      <c r="DT411" s="60"/>
      <c r="DU411" s="60"/>
      <c r="DV411" s="60"/>
      <c r="DW411" s="60"/>
      <c r="DX411" s="60"/>
      <c r="DY411" s="60"/>
      <c r="DZ411" s="60"/>
      <c r="EA411" s="60"/>
      <c r="EB411" s="60"/>
      <c r="EC411" s="60"/>
      <c r="ED411" s="60"/>
      <c r="EE411" s="60"/>
      <c r="EF411" s="60"/>
      <c r="EG411" s="60"/>
      <c r="EH411" s="60"/>
      <c r="EI411" s="60"/>
      <c r="EJ411" s="60"/>
      <c r="EK411" s="60"/>
      <c r="EL411" s="60"/>
      <c r="EM411" s="60"/>
      <c r="EN411" s="60"/>
      <c r="EO411" s="60"/>
      <c r="EP411" s="60"/>
      <c r="EQ411" s="60"/>
      <c r="ER411" s="60"/>
      <c r="ES411" s="60"/>
      <c r="ET411" s="60"/>
      <c r="EU411" s="60"/>
      <c r="EV411" s="60"/>
      <c r="EW411" s="60"/>
      <c r="EX411" s="60"/>
      <c r="EY411" s="60"/>
      <c r="EZ411" s="60"/>
      <c r="FA411" s="60"/>
      <c r="FB411" s="60"/>
      <c r="FC411" s="60"/>
      <c r="FD411" s="60"/>
      <c r="FE411" s="60"/>
      <c r="FF411" s="60"/>
      <c r="FG411" s="60"/>
      <c r="FH411" s="60"/>
      <c r="FI411" s="60"/>
      <c r="FJ411" s="60"/>
      <c r="FK411" s="60"/>
      <c r="FL411" s="60"/>
      <c r="FM411" s="60"/>
      <c r="FN411" s="60"/>
      <c r="FO411" s="60"/>
      <c r="FP411" s="60"/>
      <c r="FQ411" s="60"/>
      <c r="FR411" s="60"/>
      <c r="FS411" s="60"/>
      <c r="FT411" s="60"/>
      <c r="FU411" s="60"/>
      <c r="FV411" s="60"/>
      <c r="FW411" s="60"/>
      <c r="FX411" s="60"/>
      <c r="FY411" s="60"/>
      <c r="FZ411" s="60"/>
      <c r="GA411" s="60"/>
      <c r="GB411" s="60"/>
      <c r="GC411" s="60"/>
      <c r="GD411" s="60"/>
      <c r="GE411" s="60"/>
      <c r="GF411" s="60"/>
      <c r="GG411" s="60"/>
      <c r="GH411" s="60"/>
      <c r="GI411" s="60"/>
      <c r="GJ411" s="60"/>
      <c r="GK411" s="60"/>
      <c r="GL411" s="60"/>
      <c r="GM411" s="60"/>
      <c r="GN411" s="60"/>
      <c r="GO411" s="60"/>
      <c r="GP411" s="60"/>
      <c r="GQ411" s="60"/>
      <c r="GR411" s="60"/>
      <c r="GS411" s="60"/>
      <c r="GT411" s="60"/>
      <c r="GU411" s="60"/>
      <c r="GV411" s="60"/>
      <c r="GW411" s="60"/>
      <c r="GX411" s="60"/>
      <c r="GY411" s="60"/>
      <c r="GZ411" s="60"/>
      <c r="HA411" s="60"/>
      <c r="HB411" s="60"/>
      <c r="HC411" s="60"/>
      <c r="HD411" s="60"/>
      <c r="HE411" s="60"/>
      <c r="HF411" s="60"/>
      <c r="HG411" s="60"/>
      <c r="HH411" s="60"/>
      <c r="HI411" s="60"/>
      <c r="HJ411" s="60"/>
      <c r="HK411" s="60"/>
      <c r="HL411" s="60"/>
      <c r="HM411" s="60"/>
      <c r="HN411" s="60"/>
      <c r="HO411" s="60"/>
      <c r="HP411" s="60"/>
      <c r="HQ411" s="60"/>
      <c r="HR411" s="60"/>
      <c r="HS411" s="60"/>
      <c r="HT411" s="60"/>
      <c r="HU411" s="60"/>
      <c r="HV411" s="60"/>
      <c r="HW411" s="60"/>
      <c r="HX411" s="60"/>
      <c r="HY411" s="60"/>
      <c r="HZ411" s="60"/>
      <c r="IA411" s="60"/>
      <c r="IB411" s="60"/>
      <c r="IC411" s="60"/>
      <c r="ID411" s="60"/>
      <c r="IE411" s="60"/>
      <c r="IF411" s="60"/>
      <c r="IG411" s="60"/>
      <c r="IH411" s="60"/>
      <c r="II411" s="60"/>
      <c r="IJ411" s="60"/>
      <c r="IK411" s="60"/>
    </row>
    <row r="412" spans="1:245" ht="33.75" hidden="1">
      <c r="A412" s="204">
        <v>320</v>
      </c>
      <c r="B412" s="204">
        <f t="shared" si="235"/>
        <v>322</v>
      </c>
      <c r="C412" s="107" t="s">
        <v>756</v>
      </c>
      <c r="D412" s="108" t="s">
        <v>71</v>
      </c>
      <c r="E412" s="108" t="s">
        <v>1300</v>
      </c>
      <c r="F412" s="2">
        <v>78462000</v>
      </c>
      <c r="G412" s="2">
        <v>0</v>
      </c>
      <c r="H412" s="2">
        <f t="shared" si="236"/>
        <v>78462000</v>
      </c>
      <c r="I412" s="3">
        <f t="shared" si="237"/>
        <v>78.5</v>
      </c>
      <c r="J412" s="3"/>
      <c r="K412" s="3"/>
      <c r="L412" s="3"/>
      <c r="M412" s="3"/>
      <c r="N412" s="3"/>
      <c r="O412" s="119">
        <f t="shared" si="238"/>
        <v>78462000</v>
      </c>
      <c r="P412" s="3"/>
      <c r="Q412" s="142">
        <f t="shared" si="233"/>
        <v>78462000</v>
      </c>
      <c r="R412" s="142">
        <f t="shared" si="239"/>
        <v>78.5</v>
      </c>
      <c r="S412" s="77">
        <f t="shared" si="239"/>
        <v>0</v>
      </c>
      <c r="T412" s="109"/>
      <c r="U412" s="109"/>
      <c r="V412" s="109"/>
      <c r="W412" s="3">
        <v>78462000</v>
      </c>
      <c r="X412" s="3"/>
      <c r="Y412" s="77">
        <f t="shared" si="240"/>
        <v>-78462000</v>
      </c>
      <c r="Z412" s="3">
        <f t="shared" si="241"/>
        <v>78.5</v>
      </c>
      <c r="AA412" s="77">
        <f t="shared" si="241"/>
        <v>0</v>
      </c>
      <c r="AB412" s="119">
        <f t="shared" si="213"/>
        <v>-78.5</v>
      </c>
      <c r="AC412" s="76"/>
      <c r="AD412" s="3">
        <f t="shared" si="234"/>
        <v>0</v>
      </c>
      <c r="AE412" s="109"/>
      <c r="AF412" s="109"/>
      <c r="AG412" s="107"/>
      <c r="AH412" s="107" t="s">
        <v>166</v>
      </c>
      <c r="AI412" s="107" t="s">
        <v>628</v>
      </c>
      <c r="AJ412" s="1" t="s">
        <v>36</v>
      </c>
      <c r="AK412" s="113" t="s">
        <v>1003</v>
      </c>
      <c r="AL412" s="106">
        <v>320</v>
      </c>
      <c r="AM412" s="132" t="s">
        <v>590</v>
      </c>
      <c r="AN412" s="129"/>
      <c r="AO412" s="130" t="s">
        <v>339</v>
      </c>
      <c r="AP412" s="180">
        <v>320</v>
      </c>
      <c r="AQ412" s="130" t="s">
        <v>339</v>
      </c>
      <c r="AR412" s="181"/>
      <c r="AS412" s="128" t="s">
        <v>590</v>
      </c>
      <c r="AT412" s="175"/>
      <c r="AU412" s="130" t="s">
        <v>339</v>
      </c>
      <c r="AV412" s="180"/>
      <c r="AW412" s="130" t="s">
        <v>339</v>
      </c>
      <c r="AX412" s="181"/>
      <c r="AY412" s="128" t="s">
        <v>590</v>
      </c>
      <c r="AZ412" s="175"/>
      <c r="BA412" s="130" t="s">
        <v>339</v>
      </c>
      <c r="BB412" s="180"/>
      <c r="BC412" s="130" t="s">
        <v>339</v>
      </c>
      <c r="BD412" s="181"/>
      <c r="BE412" s="131"/>
      <c r="BF412" s="1" t="s">
        <v>676</v>
      </c>
      <c r="BG412" s="4"/>
      <c r="BH412" s="4"/>
      <c r="BI412" s="114"/>
      <c r="BJ412" s="71"/>
      <c r="BK412" s="31"/>
      <c r="BL412" s="31"/>
      <c r="BM412" s="31"/>
      <c r="BN412" s="115" t="s">
        <v>34</v>
      </c>
      <c r="BO412" s="116" t="s">
        <v>441</v>
      </c>
      <c r="BP412" s="115" t="s">
        <v>437</v>
      </c>
      <c r="BR412" s="61"/>
      <c r="BS412" s="61"/>
      <c r="BT412" s="60"/>
      <c r="BU412" s="60"/>
      <c r="BV412" s="60"/>
      <c r="BW412" s="60"/>
      <c r="BX412" s="60"/>
      <c r="BY412" s="60"/>
      <c r="BZ412" s="60"/>
      <c r="CA412" s="60"/>
      <c r="CB412" s="60"/>
      <c r="CC412" s="60"/>
      <c r="CD412" s="60"/>
      <c r="CE412" s="60"/>
      <c r="CF412" s="60"/>
      <c r="CG412" s="60"/>
      <c r="CH412" s="60"/>
      <c r="CI412" s="60"/>
      <c r="CJ412" s="60"/>
      <c r="CK412" s="60"/>
      <c r="CL412" s="60"/>
      <c r="CM412" s="60"/>
      <c r="CN412" s="60"/>
      <c r="CO412" s="60"/>
      <c r="CP412" s="60"/>
      <c r="CQ412" s="60"/>
      <c r="CR412" s="60"/>
      <c r="CS412" s="60"/>
      <c r="CT412" s="60"/>
      <c r="CU412" s="60"/>
      <c r="CV412" s="60"/>
      <c r="CW412" s="60"/>
      <c r="CX412" s="60"/>
      <c r="CY412" s="60"/>
      <c r="CZ412" s="60"/>
      <c r="DA412" s="60"/>
      <c r="DB412" s="60"/>
      <c r="DC412" s="60"/>
      <c r="DD412" s="60"/>
      <c r="DE412" s="60"/>
      <c r="DF412" s="60"/>
      <c r="DG412" s="60"/>
      <c r="DH412" s="60"/>
      <c r="DI412" s="60"/>
      <c r="DJ412" s="60"/>
      <c r="DK412" s="60"/>
      <c r="DL412" s="60"/>
      <c r="DM412" s="60"/>
      <c r="DN412" s="60"/>
      <c r="DO412" s="60"/>
      <c r="DP412" s="60"/>
      <c r="DQ412" s="60"/>
      <c r="DR412" s="60"/>
      <c r="DS412" s="60"/>
      <c r="DT412" s="60"/>
      <c r="DU412" s="60"/>
      <c r="DV412" s="60"/>
      <c r="DW412" s="60"/>
      <c r="DX412" s="60"/>
      <c r="DY412" s="60"/>
      <c r="DZ412" s="60"/>
      <c r="EA412" s="60"/>
      <c r="EB412" s="60"/>
      <c r="EC412" s="60"/>
      <c r="ED412" s="60"/>
      <c r="EE412" s="60"/>
      <c r="EF412" s="60"/>
      <c r="EG412" s="60"/>
      <c r="EH412" s="60"/>
      <c r="EI412" s="60"/>
      <c r="EJ412" s="60"/>
      <c r="EK412" s="60"/>
      <c r="EL412" s="60"/>
      <c r="EM412" s="60"/>
      <c r="EN412" s="60"/>
      <c r="EO412" s="60"/>
      <c r="EP412" s="60"/>
      <c r="EQ412" s="60"/>
      <c r="ER412" s="60"/>
      <c r="ES412" s="60"/>
      <c r="ET412" s="60"/>
      <c r="EU412" s="60"/>
      <c r="EV412" s="60"/>
      <c r="EW412" s="60"/>
      <c r="EX412" s="60"/>
      <c r="EY412" s="60"/>
      <c r="EZ412" s="60"/>
      <c r="FA412" s="60"/>
      <c r="FB412" s="60"/>
      <c r="FC412" s="60"/>
      <c r="FD412" s="60"/>
      <c r="FE412" s="60"/>
      <c r="FF412" s="60"/>
      <c r="FG412" s="60"/>
      <c r="FH412" s="60"/>
      <c r="FI412" s="60"/>
      <c r="FJ412" s="60"/>
      <c r="FK412" s="60"/>
      <c r="FL412" s="60"/>
      <c r="FM412" s="60"/>
      <c r="FN412" s="60"/>
      <c r="FO412" s="60"/>
      <c r="FP412" s="60"/>
      <c r="FQ412" s="60"/>
      <c r="FR412" s="60"/>
      <c r="FS412" s="60"/>
      <c r="FT412" s="60"/>
      <c r="FU412" s="60"/>
      <c r="FV412" s="60"/>
      <c r="FW412" s="60"/>
      <c r="FX412" s="60"/>
      <c r="FY412" s="60"/>
      <c r="FZ412" s="60"/>
      <c r="GA412" s="60"/>
      <c r="GB412" s="60"/>
      <c r="GC412" s="60"/>
      <c r="GD412" s="60"/>
      <c r="GE412" s="60"/>
      <c r="GF412" s="60"/>
      <c r="GG412" s="60"/>
      <c r="GH412" s="60"/>
      <c r="GI412" s="60"/>
      <c r="GJ412" s="60"/>
      <c r="GK412" s="60"/>
      <c r="GL412" s="60"/>
      <c r="GM412" s="60"/>
      <c r="GN412" s="60"/>
      <c r="GO412" s="60"/>
      <c r="GP412" s="60"/>
      <c r="GQ412" s="60"/>
      <c r="GR412" s="60"/>
      <c r="GS412" s="60"/>
      <c r="GT412" s="60"/>
      <c r="GU412" s="60"/>
      <c r="GV412" s="60"/>
      <c r="GW412" s="60"/>
      <c r="GX412" s="60"/>
      <c r="GY412" s="60"/>
      <c r="GZ412" s="60"/>
      <c r="HA412" s="60"/>
      <c r="HB412" s="60"/>
      <c r="HC412" s="60"/>
      <c r="HD412" s="60"/>
      <c r="HE412" s="60"/>
      <c r="HF412" s="60"/>
      <c r="HG412" s="60"/>
      <c r="HH412" s="60"/>
      <c r="HI412" s="60"/>
      <c r="HJ412" s="60"/>
      <c r="HK412" s="60"/>
      <c r="HL412" s="60"/>
      <c r="HM412" s="60"/>
      <c r="HN412" s="60"/>
      <c r="HO412" s="60"/>
      <c r="HP412" s="60"/>
      <c r="HQ412" s="60"/>
      <c r="HR412" s="60"/>
      <c r="HS412" s="60"/>
      <c r="HT412" s="60"/>
      <c r="HU412" s="60"/>
      <c r="HV412" s="60"/>
      <c r="HW412" s="60"/>
      <c r="HX412" s="60"/>
      <c r="HY412" s="60"/>
      <c r="HZ412" s="60"/>
      <c r="IA412" s="60"/>
      <c r="IB412" s="60"/>
      <c r="IC412" s="60"/>
      <c r="ID412" s="60"/>
      <c r="IE412" s="60"/>
      <c r="IF412" s="60"/>
      <c r="IG412" s="60"/>
      <c r="IH412" s="60"/>
      <c r="II412" s="60"/>
      <c r="IJ412" s="60"/>
      <c r="IK412" s="60"/>
    </row>
    <row r="413" spans="1:245" s="63" customFormat="1" ht="27">
      <c r="A413" s="204">
        <v>326</v>
      </c>
      <c r="B413" s="204">
        <f t="shared" si="235"/>
        <v>323</v>
      </c>
      <c r="C413" s="107" t="s">
        <v>268</v>
      </c>
      <c r="D413" s="108" t="s">
        <v>69</v>
      </c>
      <c r="E413" s="108" t="s">
        <v>66</v>
      </c>
      <c r="F413" s="2">
        <v>210716000</v>
      </c>
      <c r="G413" s="2">
        <v>0</v>
      </c>
      <c r="H413" s="2">
        <f>F413+G413</f>
        <v>210716000</v>
      </c>
      <c r="I413" s="3">
        <f>ROUND(H413/1000000,1)</f>
        <v>210.7</v>
      </c>
      <c r="J413" s="3"/>
      <c r="K413" s="3"/>
      <c r="L413" s="3"/>
      <c r="M413" s="3"/>
      <c r="N413" s="3"/>
      <c r="O413" s="119">
        <f>H413+SUM(J413:N413)</f>
        <v>210716000</v>
      </c>
      <c r="P413" s="3"/>
      <c r="Q413" s="142">
        <f t="shared" si="233"/>
        <v>210716000</v>
      </c>
      <c r="R413" s="142">
        <f>ROUND(O413/1000000,1)</f>
        <v>210.7</v>
      </c>
      <c r="S413" s="77">
        <f>ROUND(P413/1000000,1)</f>
        <v>0</v>
      </c>
      <c r="T413" s="109"/>
      <c r="U413" s="109"/>
      <c r="V413" s="109"/>
      <c r="W413" s="3">
        <v>210716000</v>
      </c>
      <c r="X413" s="3"/>
      <c r="Y413" s="77">
        <f>X413-W413</f>
        <v>-210716000</v>
      </c>
      <c r="Z413" s="3">
        <f>ROUND(W413/1000000,1)</f>
        <v>210.7</v>
      </c>
      <c r="AA413" s="77">
        <f>ROUND(X413/1000000,1)</f>
        <v>0</v>
      </c>
      <c r="AB413" s="119">
        <f>AA413-Z413</f>
        <v>-210.7</v>
      </c>
      <c r="AC413" s="76"/>
      <c r="AD413" s="3">
        <f t="shared" si="234"/>
        <v>0</v>
      </c>
      <c r="AE413" s="109"/>
      <c r="AF413" s="109"/>
      <c r="AG413" s="107"/>
      <c r="AH413" s="107" t="s">
        <v>166</v>
      </c>
      <c r="AI413" s="107" t="s">
        <v>628</v>
      </c>
      <c r="AJ413" s="1" t="s">
        <v>36</v>
      </c>
      <c r="AK413" s="113" t="s">
        <v>1001</v>
      </c>
      <c r="AL413" s="106">
        <v>326</v>
      </c>
      <c r="AM413" s="132" t="s">
        <v>590</v>
      </c>
      <c r="AN413" s="129"/>
      <c r="AO413" s="130" t="s">
        <v>339</v>
      </c>
      <c r="AP413" s="180">
        <v>326</v>
      </c>
      <c r="AQ413" s="130" t="s">
        <v>339</v>
      </c>
      <c r="AR413" s="181"/>
      <c r="AS413" s="128" t="s">
        <v>590</v>
      </c>
      <c r="AT413" s="175"/>
      <c r="AU413" s="130" t="s">
        <v>339</v>
      </c>
      <c r="AV413" s="180"/>
      <c r="AW413" s="130" t="s">
        <v>339</v>
      </c>
      <c r="AX413" s="181"/>
      <c r="AY413" s="128" t="s">
        <v>590</v>
      </c>
      <c r="AZ413" s="175"/>
      <c r="BA413" s="130" t="s">
        <v>339</v>
      </c>
      <c r="BB413" s="180"/>
      <c r="BC413" s="130" t="s">
        <v>339</v>
      </c>
      <c r="BD413" s="181"/>
      <c r="BE413" s="131"/>
      <c r="BF413" s="1" t="s">
        <v>503</v>
      </c>
      <c r="BG413" s="4"/>
      <c r="BH413" s="4"/>
      <c r="BI413" s="114"/>
      <c r="BJ413" s="71"/>
      <c r="BK413" s="31"/>
      <c r="BL413" s="31"/>
      <c r="BM413" s="31"/>
      <c r="BN413" s="115" t="s">
        <v>34</v>
      </c>
      <c r="BO413" s="116" t="s">
        <v>443</v>
      </c>
      <c r="BP413" s="115" t="s">
        <v>437</v>
      </c>
      <c r="BQ413" s="62"/>
      <c r="BR413" s="62"/>
      <c r="BS413" s="62"/>
    </row>
    <row r="414" spans="1:245" s="63" customFormat="1" ht="27">
      <c r="A414" s="204">
        <v>324</v>
      </c>
      <c r="B414" s="204">
        <f t="shared" si="235"/>
        <v>324</v>
      </c>
      <c r="C414" s="107" t="s">
        <v>757</v>
      </c>
      <c r="D414" s="108" t="s">
        <v>264</v>
      </c>
      <c r="E414" s="108" t="s">
        <v>66</v>
      </c>
      <c r="F414" s="2">
        <v>461807000</v>
      </c>
      <c r="G414" s="2">
        <v>0</v>
      </c>
      <c r="H414" s="2">
        <f>F414+G414</f>
        <v>461807000</v>
      </c>
      <c r="I414" s="3">
        <f>ROUND(H414/1000000,1)</f>
        <v>461.8</v>
      </c>
      <c r="J414" s="3"/>
      <c r="K414" s="3"/>
      <c r="L414" s="3"/>
      <c r="M414" s="3"/>
      <c r="N414" s="3"/>
      <c r="O414" s="119">
        <f>H414+SUM(J414:N414)</f>
        <v>461807000</v>
      </c>
      <c r="P414" s="3"/>
      <c r="Q414" s="142">
        <f t="shared" si="233"/>
        <v>461807000</v>
      </c>
      <c r="R414" s="142">
        <f>ROUND(O414/1000000,1)</f>
        <v>461.8</v>
      </c>
      <c r="S414" s="77">
        <f>ROUND(P414/1000000,1)</f>
        <v>0</v>
      </c>
      <c r="T414" s="109"/>
      <c r="U414" s="109"/>
      <c r="V414" s="109"/>
      <c r="W414" s="3">
        <v>461807000</v>
      </c>
      <c r="X414" s="3"/>
      <c r="Y414" s="77">
        <f>X414-W414</f>
        <v>-461807000</v>
      </c>
      <c r="Z414" s="3">
        <f>ROUND(W414/1000000,1)</f>
        <v>461.8</v>
      </c>
      <c r="AA414" s="77">
        <f>ROUND(X414/1000000,1)</f>
        <v>0</v>
      </c>
      <c r="AB414" s="119">
        <f>AA414-Z414</f>
        <v>-461.8</v>
      </c>
      <c r="AC414" s="76"/>
      <c r="AD414" s="3">
        <f t="shared" si="234"/>
        <v>0</v>
      </c>
      <c r="AE414" s="109"/>
      <c r="AF414" s="109"/>
      <c r="AG414" s="107"/>
      <c r="AH414" s="107" t="s">
        <v>166</v>
      </c>
      <c r="AI414" s="107" t="s">
        <v>628</v>
      </c>
      <c r="AJ414" s="1" t="s">
        <v>36</v>
      </c>
      <c r="AK414" s="113" t="s">
        <v>1001</v>
      </c>
      <c r="AL414" s="106">
        <v>324</v>
      </c>
      <c r="AM414" s="132" t="s">
        <v>590</v>
      </c>
      <c r="AN414" s="129"/>
      <c r="AO414" s="130" t="s">
        <v>339</v>
      </c>
      <c r="AP414" s="180">
        <v>324</v>
      </c>
      <c r="AQ414" s="130" t="s">
        <v>339</v>
      </c>
      <c r="AR414" s="181"/>
      <c r="AS414" s="128" t="s">
        <v>590</v>
      </c>
      <c r="AT414" s="175"/>
      <c r="AU414" s="130" t="s">
        <v>339</v>
      </c>
      <c r="AV414" s="180"/>
      <c r="AW414" s="130" t="s">
        <v>339</v>
      </c>
      <c r="AX414" s="181"/>
      <c r="AY414" s="128" t="s">
        <v>590</v>
      </c>
      <c r="AZ414" s="175"/>
      <c r="BA414" s="130" t="s">
        <v>339</v>
      </c>
      <c r="BB414" s="180"/>
      <c r="BC414" s="130" t="s">
        <v>339</v>
      </c>
      <c r="BD414" s="181"/>
      <c r="BE414" s="131"/>
      <c r="BF414" s="1" t="s">
        <v>83</v>
      </c>
      <c r="BG414" s="4"/>
      <c r="BH414" s="4" t="s">
        <v>18</v>
      </c>
      <c r="BI414" s="114"/>
      <c r="BJ414" s="71"/>
      <c r="BK414" s="31"/>
      <c r="BL414" s="31"/>
      <c r="BM414" s="31"/>
      <c r="BN414" s="115" t="s">
        <v>34</v>
      </c>
      <c r="BO414" s="116" t="s">
        <v>441</v>
      </c>
      <c r="BP414" s="115" t="s">
        <v>437</v>
      </c>
      <c r="BQ414" s="62"/>
      <c r="BR414" s="62"/>
      <c r="BS414" s="62"/>
    </row>
    <row r="415" spans="1:245" ht="27">
      <c r="A415" s="204">
        <v>322</v>
      </c>
      <c r="B415" s="204">
        <f t="shared" si="235"/>
        <v>325</v>
      </c>
      <c r="C415" s="107" t="s">
        <v>1230</v>
      </c>
      <c r="D415" s="108" t="s">
        <v>177</v>
      </c>
      <c r="E415" s="108" t="s">
        <v>66</v>
      </c>
      <c r="F415" s="2">
        <v>962093000</v>
      </c>
      <c r="G415" s="2">
        <v>0</v>
      </c>
      <c r="H415" s="2">
        <f t="shared" si="236"/>
        <v>962093000</v>
      </c>
      <c r="I415" s="3">
        <f t="shared" si="237"/>
        <v>962.1</v>
      </c>
      <c r="J415" s="3"/>
      <c r="K415" s="3"/>
      <c r="L415" s="3"/>
      <c r="M415" s="3"/>
      <c r="N415" s="3"/>
      <c r="O415" s="119">
        <f t="shared" si="238"/>
        <v>962093000</v>
      </c>
      <c r="P415" s="3"/>
      <c r="Q415" s="142">
        <f t="shared" si="233"/>
        <v>962093000</v>
      </c>
      <c r="R415" s="142">
        <f t="shared" si="239"/>
        <v>962.1</v>
      </c>
      <c r="S415" s="77">
        <f t="shared" si="239"/>
        <v>0</v>
      </c>
      <c r="T415" s="109"/>
      <c r="U415" s="109"/>
      <c r="V415" s="109"/>
      <c r="W415" s="3">
        <v>963541000</v>
      </c>
      <c r="X415" s="3"/>
      <c r="Y415" s="77">
        <f t="shared" si="240"/>
        <v>-963541000</v>
      </c>
      <c r="Z415" s="3">
        <f t="shared" si="241"/>
        <v>963.5</v>
      </c>
      <c r="AA415" s="77">
        <f t="shared" si="241"/>
        <v>0</v>
      </c>
      <c r="AB415" s="119">
        <f t="shared" si="213"/>
        <v>-963.5</v>
      </c>
      <c r="AC415" s="76"/>
      <c r="AD415" s="3">
        <f t="shared" si="234"/>
        <v>0</v>
      </c>
      <c r="AE415" s="109"/>
      <c r="AF415" s="109"/>
      <c r="AG415" s="107"/>
      <c r="AH415" s="107" t="s">
        <v>166</v>
      </c>
      <c r="AI415" s="107" t="s">
        <v>628</v>
      </c>
      <c r="AJ415" s="1" t="s">
        <v>36</v>
      </c>
      <c r="AK415" s="113" t="s">
        <v>1001</v>
      </c>
      <c r="AL415" s="106">
        <v>322</v>
      </c>
      <c r="AM415" s="132" t="s">
        <v>590</v>
      </c>
      <c r="AN415" s="129"/>
      <c r="AO415" s="130" t="s">
        <v>339</v>
      </c>
      <c r="AP415" s="180">
        <v>322</v>
      </c>
      <c r="AQ415" s="130" t="s">
        <v>339</v>
      </c>
      <c r="AR415" s="181"/>
      <c r="AS415" s="128" t="s">
        <v>590</v>
      </c>
      <c r="AT415" s="175"/>
      <c r="AU415" s="130" t="s">
        <v>339</v>
      </c>
      <c r="AV415" s="180"/>
      <c r="AW415" s="130" t="s">
        <v>339</v>
      </c>
      <c r="AX415" s="181"/>
      <c r="AY415" s="128" t="s">
        <v>590</v>
      </c>
      <c r="AZ415" s="175"/>
      <c r="BA415" s="130" t="s">
        <v>339</v>
      </c>
      <c r="BB415" s="180"/>
      <c r="BC415" s="130" t="s">
        <v>339</v>
      </c>
      <c r="BD415" s="181"/>
      <c r="BE415" s="131"/>
      <c r="BF415" s="1" t="s">
        <v>83</v>
      </c>
      <c r="BG415" s="4"/>
      <c r="BH415" s="4"/>
      <c r="BI415" s="114"/>
      <c r="BJ415" s="71"/>
      <c r="BK415" s="31"/>
      <c r="BL415" s="31"/>
      <c r="BM415" s="31"/>
      <c r="BN415" s="115" t="s">
        <v>34</v>
      </c>
      <c r="BO415" s="116" t="s">
        <v>441</v>
      </c>
      <c r="BP415" s="115" t="s">
        <v>437</v>
      </c>
      <c r="BR415" s="61"/>
      <c r="BS415" s="61"/>
      <c r="BT415" s="60"/>
      <c r="BU415" s="60"/>
      <c r="BV415" s="60"/>
      <c r="BW415" s="60"/>
      <c r="BX415" s="60"/>
      <c r="BY415" s="60"/>
      <c r="BZ415" s="60"/>
      <c r="CA415" s="60"/>
      <c r="CB415" s="60"/>
      <c r="CC415" s="60"/>
      <c r="CD415" s="60"/>
      <c r="CE415" s="60"/>
      <c r="CF415" s="60"/>
      <c r="CG415" s="60"/>
      <c r="CH415" s="60"/>
      <c r="CI415" s="60"/>
      <c r="CJ415" s="60"/>
      <c r="CK415" s="60"/>
      <c r="CL415" s="60"/>
      <c r="CM415" s="60"/>
      <c r="CN415" s="60"/>
      <c r="CO415" s="60"/>
      <c r="CP415" s="60"/>
      <c r="CQ415" s="60"/>
      <c r="CR415" s="60"/>
      <c r="CS415" s="60"/>
      <c r="CT415" s="60"/>
      <c r="CU415" s="60"/>
      <c r="CV415" s="60"/>
      <c r="CW415" s="60"/>
      <c r="CX415" s="60"/>
      <c r="CY415" s="60"/>
      <c r="CZ415" s="60"/>
      <c r="DA415" s="60"/>
      <c r="DB415" s="60"/>
      <c r="DC415" s="60"/>
      <c r="DD415" s="60"/>
      <c r="DE415" s="60"/>
      <c r="DF415" s="60"/>
      <c r="DG415" s="60"/>
      <c r="DH415" s="60"/>
      <c r="DI415" s="60"/>
      <c r="DJ415" s="60"/>
      <c r="DK415" s="60"/>
      <c r="DL415" s="60"/>
      <c r="DM415" s="60"/>
      <c r="DN415" s="60"/>
      <c r="DO415" s="60"/>
      <c r="DP415" s="60"/>
      <c r="DQ415" s="60"/>
      <c r="DR415" s="60"/>
      <c r="DS415" s="60"/>
      <c r="DT415" s="60"/>
      <c r="DU415" s="60"/>
      <c r="DV415" s="60"/>
      <c r="DW415" s="60"/>
      <c r="DX415" s="60"/>
      <c r="DY415" s="60"/>
      <c r="DZ415" s="60"/>
      <c r="EA415" s="60"/>
      <c r="EB415" s="60"/>
      <c r="EC415" s="60"/>
      <c r="ED415" s="60"/>
      <c r="EE415" s="60"/>
      <c r="EF415" s="60"/>
      <c r="EG415" s="60"/>
      <c r="EH415" s="60"/>
      <c r="EI415" s="60"/>
      <c r="EJ415" s="60"/>
      <c r="EK415" s="60"/>
      <c r="EL415" s="60"/>
      <c r="EM415" s="60"/>
      <c r="EN415" s="60"/>
      <c r="EO415" s="60"/>
      <c r="EP415" s="60"/>
      <c r="EQ415" s="60"/>
      <c r="ER415" s="60"/>
      <c r="ES415" s="60"/>
      <c r="ET415" s="60"/>
      <c r="EU415" s="60"/>
      <c r="EV415" s="60"/>
      <c r="EW415" s="60"/>
      <c r="EX415" s="60"/>
      <c r="EY415" s="60"/>
      <c r="EZ415" s="60"/>
      <c r="FA415" s="60"/>
      <c r="FB415" s="60"/>
      <c r="FC415" s="60"/>
      <c r="FD415" s="60"/>
      <c r="FE415" s="60"/>
      <c r="FF415" s="60"/>
      <c r="FG415" s="60"/>
      <c r="FH415" s="60"/>
      <c r="FI415" s="60"/>
      <c r="FJ415" s="60"/>
      <c r="FK415" s="60"/>
      <c r="FL415" s="60"/>
      <c r="FM415" s="60"/>
      <c r="FN415" s="60"/>
      <c r="FO415" s="60"/>
      <c r="FP415" s="60"/>
      <c r="FQ415" s="60"/>
      <c r="FR415" s="60"/>
      <c r="FS415" s="60"/>
      <c r="FT415" s="60"/>
      <c r="FU415" s="60"/>
      <c r="FV415" s="60"/>
      <c r="FW415" s="60"/>
      <c r="FX415" s="60"/>
      <c r="FY415" s="60"/>
      <c r="FZ415" s="60"/>
      <c r="GA415" s="60"/>
      <c r="GB415" s="60"/>
      <c r="GC415" s="60"/>
      <c r="GD415" s="60"/>
      <c r="GE415" s="60"/>
      <c r="GF415" s="60"/>
      <c r="GG415" s="60"/>
      <c r="GH415" s="60"/>
      <c r="GI415" s="60"/>
      <c r="GJ415" s="60"/>
      <c r="GK415" s="60"/>
      <c r="GL415" s="60"/>
      <c r="GM415" s="60"/>
      <c r="GN415" s="60"/>
      <c r="GO415" s="60"/>
      <c r="GP415" s="60"/>
      <c r="GQ415" s="60"/>
      <c r="GR415" s="60"/>
      <c r="GS415" s="60"/>
      <c r="GT415" s="60"/>
      <c r="GU415" s="60"/>
      <c r="GV415" s="60"/>
      <c r="GW415" s="60"/>
      <c r="GX415" s="60"/>
      <c r="GY415" s="60"/>
      <c r="GZ415" s="60"/>
      <c r="HA415" s="60"/>
      <c r="HB415" s="60"/>
      <c r="HC415" s="60"/>
      <c r="HD415" s="60"/>
      <c r="HE415" s="60"/>
      <c r="HF415" s="60"/>
      <c r="HG415" s="60"/>
      <c r="HH415" s="60"/>
      <c r="HI415" s="60"/>
      <c r="HJ415" s="60"/>
      <c r="HK415" s="60"/>
      <c r="HL415" s="60"/>
      <c r="HM415" s="60"/>
      <c r="HN415" s="60"/>
      <c r="HO415" s="60"/>
      <c r="HP415" s="60"/>
      <c r="HQ415" s="60"/>
      <c r="HR415" s="60"/>
      <c r="HS415" s="60"/>
      <c r="HT415" s="60"/>
      <c r="HU415" s="60"/>
      <c r="HV415" s="60"/>
      <c r="HW415" s="60"/>
      <c r="HX415" s="60"/>
      <c r="HY415" s="60"/>
      <c r="HZ415" s="60"/>
      <c r="IA415" s="60"/>
      <c r="IB415" s="60"/>
      <c r="IC415" s="60"/>
      <c r="ID415" s="60"/>
      <c r="IE415" s="60"/>
      <c r="IF415" s="60"/>
      <c r="IG415" s="60"/>
      <c r="IH415" s="60"/>
      <c r="II415" s="60"/>
      <c r="IJ415" s="60"/>
      <c r="IK415" s="60"/>
    </row>
    <row r="416" spans="1:245" s="63" customFormat="1" ht="45" hidden="1">
      <c r="A416" s="204">
        <v>323</v>
      </c>
      <c r="B416" s="204">
        <f t="shared" si="235"/>
        <v>326</v>
      </c>
      <c r="C416" s="107" t="s">
        <v>262</v>
      </c>
      <c r="D416" s="108" t="s">
        <v>263</v>
      </c>
      <c r="E416" s="108" t="s">
        <v>66</v>
      </c>
      <c r="F416" s="2">
        <v>21267000</v>
      </c>
      <c r="G416" s="2">
        <v>0</v>
      </c>
      <c r="H416" s="2">
        <f t="shared" si="236"/>
        <v>21267000</v>
      </c>
      <c r="I416" s="3">
        <f t="shared" si="237"/>
        <v>21.3</v>
      </c>
      <c r="J416" s="3"/>
      <c r="K416" s="3"/>
      <c r="L416" s="3"/>
      <c r="M416" s="3"/>
      <c r="N416" s="3"/>
      <c r="O416" s="119">
        <f t="shared" si="238"/>
        <v>21267000</v>
      </c>
      <c r="P416" s="3"/>
      <c r="Q416" s="142">
        <f t="shared" si="233"/>
        <v>21267000</v>
      </c>
      <c r="R416" s="142">
        <f t="shared" si="239"/>
        <v>21.3</v>
      </c>
      <c r="S416" s="77">
        <f t="shared" si="239"/>
        <v>0</v>
      </c>
      <c r="T416" s="109"/>
      <c r="U416" s="109"/>
      <c r="V416" s="109"/>
      <c r="W416" s="3">
        <v>25193000</v>
      </c>
      <c r="X416" s="3"/>
      <c r="Y416" s="77">
        <f t="shared" si="240"/>
        <v>-25193000</v>
      </c>
      <c r="Z416" s="3">
        <f t="shared" si="241"/>
        <v>25.2</v>
      </c>
      <c r="AA416" s="77">
        <f t="shared" si="241"/>
        <v>0</v>
      </c>
      <c r="AB416" s="119">
        <f t="shared" si="213"/>
        <v>-25.2</v>
      </c>
      <c r="AC416" s="76"/>
      <c r="AD416" s="3">
        <f t="shared" si="234"/>
        <v>0</v>
      </c>
      <c r="AE416" s="109"/>
      <c r="AF416" s="109"/>
      <c r="AG416" s="107"/>
      <c r="AH416" s="107" t="s">
        <v>166</v>
      </c>
      <c r="AI416" s="107" t="s">
        <v>628</v>
      </c>
      <c r="AJ416" s="1" t="s">
        <v>36</v>
      </c>
      <c r="AK416" s="113" t="s">
        <v>1001</v>
      </c>
      <c r="AL416" s="106">
        <v>323</v>
      </c>
      <c r="AM416" s="132" t="s">
        <v>590</v>
      </c>
      <c r="AN416" s="129"/>
      <c r="AO416" s="130" t="s">
        <v>339</v>
      </c>
      <c r="AP416" s="180">
        <v>323</v>
      </c>
      <c r="AQ416" s="130" t="s">
        <v>339</v>
      </c>
      <c r="AR416" s="181"/>
      <c r="AS416" s="128" t="s">
        <v>590</v>
      </c>
      <c r="AT416" s="175"/>
      <c r="AU416" s="130" t="s">
        <v>339</v>
      </c>
      <c r="AV416" s="180"/>
      <c r="AW416" s="130" t="s">
        <v>339</v>
      </c>
      <c r="AX416" s="181"/>
      <c r="AY416" s="128" t="s">
        <v>590</v>
      </c>
      <c r="AZ416" s="175"/>
      <c r="BA416" s="130" t="s">
        <v>339</v>
      </c>
      <c r="BB416" s="180"/>
      <c r="BC416" s="130" t="s">
        <v>339</v>
      </c>
      <c r="BD416" s="181"/>
      <c r="BE416" s="131"/>
      <c r="BF416" s="1" t="s">
        <v>83</v>
      </c>
      <c r="BG416" s="4"/>
      <c r="BH416" s="4"/>
      <c r="BI416" s="114"/>
      <c r="BJ416" s="31"/>
      <c r="BK416" s="32"/>
      <c r="BL416" s="31"/>
      <c r="BM416" s="32" t="s">
        <v>1127</v>
      </c>
      <c r="BN416" s="115" t="s">
        <v>34</v>
      </c>
      <c r="BO416" s="116" t="s">
        <v>441</v>
      </c>
      <c r="BP416" s="115" t="s">
        <v>437</v>
      </c>
      <c r="BQ416" s="62"/>
      <c r="BR416" s="62"/>
      <c r="BS416" s="62"/>
    </row>
    <row r="417" spans="1:245" s="63" customFormat="1" ht="27">
      <c r="A417" s="204">
        <v>325</v>
      </c>
      <c r="B417" s="204">
        <f t="shared" si="235"/>
        <v>327</v>
      </c>
      <c r="C417" s="107" t="s">
        <v>265</v>
      </c>
      <c r="D417" s="108" t="s">
        <v>234</v>
      </c>
      <c r="E417" s="108" t="s">
        <v>66</v>
      </c>
      <c r="F417" s="2">
        <v>246061000</v>
      </c>
      <c r="G417" s="2">
        <v>0</v>
      </c>
      <c r="H417" s="2">
        <f t="shared" si="236"/>
        <v>246061000</v>
      </c>
      <c r="I417" s="3">
        <f t="shared" si="237"/>
        <v>246.1</v>
      </c>
      <c r="J417" s="3"/>
      <c r="K417" s="3"/>
      <c r="L417" s="3"/>
      <c r="M417" s="3"/>
      <c r="N417" s="3"/>
      <c r="O417" s="119">
        <f t="shared" si="238"/>
        <v>246061000</v>
      </c>
      <c r="P417" s="3"/>
      <c r="Q417" s="142">
        <f t="shared" si="233"/>
        <v>246061000</v>
      </c>
      <c r="R417" s="142">
        <f t="shared" si="239"/>
        <v>246.1</v>
      </c>
      <c r="S417" s="77">
        <f t="shared" si="239"/>
        <v>0</v>
      </c>
      <c r="T417" s="109"/>
      <c r="U417" s="109"/>
      <c r="V417" s="109"/>
      <c r="W417" s="3">
        <v>302734000</v>
      </c>
      <c r="X417" s="3"/>
      <c r="Y417" s="77">
        <f t="shared" si="240"/>
        <v>-302734000</v>
      </c>
      <c r="Z417" s="3">
        <f t="shared" si="241"/>
        <v>302.7</v>
      </c>
      <c r="AA417" s="77">
        <f t="shared" si="241"/>
        <v>0</v>
      </c>
      <c r="AB417" s="119">
        <f t="shared" si="213"/>
        <v>-302.7</v>
      </c>
      <c r="AC417" s="76"/>
      <c r="AD417" s="3">
        <f t="shared" si="234"/>
        <v>0</v>
      </c>
      <c r="AE417" s="109"/>
      <c r="AF417" s="109"/>
      <c r="AG417" s="107"/>
      <c r="AH417" s="107" t="s">
        <v>166</v>
      </c>
      <c r="AI417" s="107" t="s">
        <v>628</v>
      </c>
      <c r="AJ417" s="1" t="s">
        <v>36</v>
      </c>
      <c r="AK417" s="113" t="s">
        <v>1001</v>
      </c>
      <c r="AL417" s="106">
        <v>325</v>
      </c>
      <c r="AM417" s="132" t="s">
        <v>590</v>
      </c>
      <c r="AN417" s="129"/>
      <c r="AO417" s="130" t="s">
        <v>339</v>
      </c>
      <c r="AP417" s="180">
        <v>325</v>
      </c>
      <c r="AQ417" s="130" t="s">
        <v>339</v>
      </c>
      <c r="AR417" s="181"/>
      <c r="AS417" s="128" t="s">
        <v>590</v>
      </c>
      <c r="AT417" s="175"/>
      <c r="AU417" s="130" t="s">
        <v>339</v>
      </c>
      <c r="AV417" s="180"/>
      <c r="AW417" s="130" t="s">
        <v>339</v>
      </c>
      <c r="AX417" s="181"/>
      <c r="AY417" s="128" t="s">
        <v>590</v>
      </c>
      <c r="AZ417" s="175"/>
      <c r="BA417" s="130" t="s">
        <v>339</v>
      </c>
      <c r="BB417" s="180"/>
      <c r="BC417" s="130" t="s">
        <v>339</v>
      </c>
      <c r="BD417" s="181"/>
      <c r="BE417" s="131"/>
      <c r="BF417" s="1" t="s">
        <v>83</v>
      </c>
      <c r="BG417" s="4"/>
      <c r="BH417" s="4" t="s">
        <v>18</v>
      </c>
      <c r="BI417" s="114"/>
      <c r="BJ417" s="71"/>
      <c r="BK417" s="31"/>
      <c r="BL417" s="31"/>
      <c r="BM417" s="31"/>
      <c r="BN417" s="115" t="s">
        <v>34</v>
      </c>
      <c r="BO417" s="116" t="s">
        <v>441</v>
      </c>
      <c r="BP417" s="115" t="s">
        <v>437</v>
      </c>
      <c r="BQ417" s="62"/>
      <c r="BR417" s="62"/>
      <c r="BS417" s="62"/>
    </row>
    <row r="418" spans="1:245" ht="27">
      <c r="A418" s="204">
        <v>327</v>
      </c>
      <c r="B418" s="204">
        <f t="shared" si="235"/>
        <v>328</v>
      </c>
      <c r="C418" s="107" t="s">
        <v>758</v>
      </c>
      <c r="D418" s="108" t="s">
        <v>71</v>
      </c>
      <c r="E418" s="108" t="s">
        <v>1299</v>
      </c>
      <c r="F418" s="2">
        <v>2540754000</v>
      </c>
      <c r="G418" s="2">
        <v>-85292000</v>
      </c>
      <c r="H418" s="2">
        <f t="shared" si="236"/>
        <v>2455462000</v>
      </c>
      <c r="I418" s="3">
        <f t="shared" si="237"/>
        <v>2455.5</v>
      </c>
      <c r="J418" s="3"/>
      <c r="K418" s="3"/>
      <c r="L418" s="3"/>
      <c r="M418" s="3"/>
      <c r="N418" s="76"/>
      <c r="O418" s="119">
        <f t="shared" si="238"/>
        <v>2455462000</v>
      </c>
      <c r="P418" s="3"/>
      <c r="Q418" s="142">
        <f t="shared" si="233"/>
        <v>2455462000</v>
      </c>
      <c r="R418" s="142">
        <f t="shared" si="239"/>
        <v>2455.5</v>
      </c>
      <c r="S418" s="77">
        <f t="shared" si="239"/>
        <v>0</v>
      </c>
      <c r="T418" s="109"/>
      <c r="U418" s="109"/>
      <c r="V418" s="109"/>
      <c r="W418" s="3">
        <v>0</v>
      </c>
      <c r="X418" s="3"/>
      <c r="Y418" s="77">
        <f t="shared" si="240"/>
        <v>0</v>
      </c>
      <c r="Z418" s="3">
        <f t="shared" si="241"/>
        <v>0</v>
      </c>
      <c r="AA418" s="77">
        <f t="shared" si="241"/>
        <v>0</v>
      </c>
      <c r="AB418" s="119">
        <f t="shared" si="213"/>
        <v>0</v>
      </c>
      <c r="AC418" s="76"/>
      <c r="AD418" s="3">
        <f t="shared" si="234"/>
        <v>0</v>
      </c>
      <c r="AE418" s="109"/>
      <c r="AF418" s="109"/>
      <c r="AG418" s="107"/>
      <c r="AH418" s="107" t="s">
        <v>166</v>
      </c>
      <c r="AI418" s="107" t="s">
        <v>628</v>
      </c>
      <c r="AJ418" s="1" t="s">
        <v>36</v>
      </c>
      <c r="AK418" s="113" t="s">
        <v>1004</v>
      </c>
      <c r="AL418" s="106">
        <v>327</v>
      </c>
      <c r="AM418" s="132" t="s">
        <v>590</v>
      </c>
      <c r="AN418" s="129"/>
      <c r="AO418" s="130" t="s">
        <v>339</v>
      </c>
      <c r="AP418" s="180">
        <v>327</v>
      </c>
      <c r="AQ418" s="130" t="s">
        <v>339</v>
      </c>
      <c r="AR418" s="181"/>
      <c r="AS418" s="128" t="s">
        <v>590</v>
      </c>
      <c r="AT418" s="175"/>
      <c r="AU418" s="130" t="s">
        <v>339</v>
      </c>
      <c r="AV418" s="180"/>
      <c r="AW418" s="130" t="s">
        <v>339</v>
      </c>
      <c r="AX418" s="181"/>
      <c r="AY418" s="128" t="s">
        <v>590</v>
      </c>
      <c r="AZ418" s="175"/>
      <c r="BA418" s="130" t="s">
        <v>339</v>
      </c>
      <c r="BB418" s="180"/>
      <c r="BC418" s="130" t="s">
        <v>339</v>
      </c>
      <c r="BD418" s="181"/>
      <c r="BE418" s="131"/>
      <c r="BF418" s="1" t="s">
        <v>1326</v>
      </c>
      <c r="BG418" s="4"/>
      <c r="BH418" s="4"/>
      <c r="BI418" s="114"/>
      <c r="BJ418" s="31"/>
      <c r="BK418" s="31"/>
      <c r="BL418" s="31"/>
      <c r="BM418" s="31"/>
      <c r="BN418" s="115" t="s">
        <v>34</v>
      </c>
      <c r="BO418" s="116" t="s">
        <v>441</v>
      </c>
      <c r="BP418" s="115" t="s">
        <v>437</v>
      </c>
      <c r="BR418" s="61"/>
      <c r="BS418" s="61"/>
      <c r="BT418" s="60"/>
      <c r="BU418" s="60"/>
      <c r="BV418" s="60"/>
      <c r="BW418" s="60"/>
      <c r="BX418" s="60"/>
      <c r="BY418" s="60"/>
      <c r="BZ418" s="60"/>
      <c r="CA418" s="60"/>
      <c r="CB418" s="60"/>
      <c r="CC418" s="60"/>
      <c r="CD418" s="60"/>
      <c r="CE418" s="60"/>
      <c r="CF418" s="60"/>
      <c r="CG418" s="60"/>
      <c r="CH418" s="60"/>
      <c r="CI418" s="60"/>
      <c r="CJ418" s="60"/>
      <c r="CK418" s="60"/>
      <c r="CL418" s="60"/>
      <c r="CM418" s="60"/>
      <c r="CN418" s="60"/>
      <c r="CO418" s="60"/>
      <c r="CP418" s="60"/>
      <c r="CQ418" s="60"/>
      <c r="CR418" s="60"/>
      <c r="CS418" s="60"/>
      <c r="CT418" s="60"/>
      <c r="CU418" s="60"/>
      <c r="CV418" s="60"/>
      <c r="CW418" s="60"/>
      <c r="CX418" s="60"/>
      <c r="CY418" s="60"/>
      <c r="CZ418" s="60"/>
      <c r="DA418" s="60"/>
      <c r="DB418" s="60"/>
      <c r="DC418" s="60"/>
      <c r="DD418" s="60"/>
      <c r="DE418" s="60"/>
      <c r="DF418" s="60"/>
      <c r="DG418" s="60"/>
      <c r="DH418" s="60"/>
      <c r="DI418" s="60"/>
      <c r="DJ418" s="60"/>
      <c r="DK418" s="60"/>
      <c r="DL418" s="60"/>
      <c r="DM418" s="60"/>
      <c r="DN418" s="60"/>
      <c r="DO418" s="60"/>
      <c r="DP418" s="60"/>
      <c r="DQ418" s="60"/>
      <c r="DR418" s="60"/>
      <c r="DS418" s="60"/>
      <c r="DT418" s="60"/>
      <c r="DU418" s="60"/>
      <c r="DV418" s="60"/>
      <c r="DW418" s="60"/>
      <c r="DX418" s="60"/>
      <c r="DY418" s="60"/>
      <c r="DZ418" s="60"/>
      <c r="EA418" s="60"/>
      <c r="EB418" s="60"/>
      <c r="EC418" s="60"/>
      <c r="ED418" s="60"/>
      <c r="EE418" s="60"/>
      <c r="EF418" s="60"/>
      <c r="EG418" s="60"/>
      <c r="EH418" s="60"/>
      <c r="EI418" s="60"/>
      <c r="EJ418" s="60"/>
      <c r="EK418" s="60"/>
      <c r="EL418" s="60"/>
      <c r="EM418" s="60"/>
      <c r="EN418" s="60"/>
      <c r="EO418" s="60"/>
      <c r="EP418" s="60"/>
      <c r="EQ418" s="60"/>
      <c r="ER418" s="60"/>
      <c r="ES418" s="60"/>
      <c r="ET418" s="60"/>
      <c r="EU418" s="60"/>
      <c r="EV418" s="60"/>
      <c r="EW418" s="60"/>
      <c r="EX418" s="60"/>
      <c r="EY418" s="60"/>
      <c r="EZ418" s="60"/>
      <c r="FA418" s="60"/>
      <c r="FB418" s="60"/>
      <c r="FC418" s="60"/>
      <c r="FD418" s="60"/>
      <c r="FE418" s="60"/>
      <c r="FF418" s="60"/>
      <c r="FG418" s="60"/>
      <c r="FH418" s="60"/>
      <c r="FI418" s="60"/>
      <c r="FJ418" s="60"/>
      <c r="FK418" s="60"/>
      <c r="FL418" s="60"/>
      <c r="FM418" s="60"/>
      <c r="FN418" s="60"/>
      <c r="FO418" s="60"/>
      <c r="FP418" s="60"/>
      <c r="FQ418" s="60"/>
      <c r="FR418" s="60"/>
      <c r="FS418" s="60"/>
      <c r="FT418" s="60"/>
      <c r="FU418" s="60"/>
      <c r="FV418" s="60"/>
      <c r="FW418" s="60"/>
      <c r="FX418" s="60"/>
      <c r="FY418" s="60"/>
      <c r="FZ418" s="60"/>
      <c r="GA418" s="60"/>
      <c r="GB418" s="60"/>
      <c r="GC418" s="60"/>
      <c r="GD418" s="60"/>
      <c r="GE418" s="60"/>
      <c r="GF418" s="60"/>
      <c r="GG418" s="60"/>
      <c r="GH418" s="60"/>
      <c r="GI418" s="60"/>
      <c r="GJ418" s="60"/>
      <c r="GK418" s="60"/>
      <c r="GL418" s="60"/>
      <c r="GM418" s="60"/>
      <c r="GN418" s="60"/>
      <c r="GO418" s="60"/>
      <c r="GP418" s="60"/>
      <c r="GQ418" s="60"/>
      <c r="GR418" s="60"/>
      <c r="GS418" s="60"/>
      <c r="GT418" s="60"/>
      <c r="GU418" s="60"/>
      <c r="GV418" s="60"/>
      <c r="GW418" s="60"/>
      <c r="GX418" s="60"/>
      <c r="GY418" s="60"/>
      <c r="GZ418" s="60"/>
      <c r="HA418" s="60"/>
      <c r="HB418" s="60"/>
      <c r="HC418" s="60"/>
      <c r="HD418" s="60"/>
      <c r="HE418" s="60"/>
      <c r="HF418" s="60"/>
      <c r="HG418" s="60"/>
      <c r="HH418" s="60"/>
      <c r="HI418" s="60"/>
      <c r="HJ418" s="60"/>
      <c r="HK418" s="60"/>
      <c r="HL418" s="60"/>
      <c r="HM418" s="60"/>
      <c r="HN418" s="60"/>
      <c r="HO418" s="60"/>
      <c r="HP418" s="60"/>
      <c r="HQ418" s="60"/>
      <c r="HR418" s="60"/>
      <c r="HS418" s="60"/>
      <c r="HT418" s="60"/>
      <c r="HU418" s="60"/>
      <c r="HV418" s="60"/>
      <c r="HW418" s="60"/>
      <c r="HX418" s="60"/>
      <c r="HY418" s="60"/>
      <c r="HZ418" s="60"/>
      <c r="IA418" s="60"/>
      <c r="IB418" s="60"/>
      <c r="IC418" s="60"/>
      <c r="ID418" s="60"/>
      <c r="IE418" s="60"/>
      <c r="IF418" s="60"/>
      <c r="IG418" s="60"/>
      <c r="IH418" s="60"/>
      <c r="II418" s="60"/>
      <c r="IJ418" s="60"/>
      <c r="IK418" s="60"/>
    </row>
    <row r="419" spans="1:245" s="63" customFormat="1" ht="33.75">
      <c r="A419" s="204">
        <v>328</v>
      </c>
      <c r="B419" s="204">
        <f t="shared" si="235"/>
        <v>329</v>
      </c>
      <c r="C419" s="107" t="s">
        <v>266</v>
      </c>
      <c r="D419" s="108" t="s">
        <v>82</v>
      </c>
      <c r="E419" s="108" t="s">
        <v>66</v>
      </c>
      <c r="F419" s="2">
        <v>17961497000</v>
      </c>
      <c r="G419" s="2">
        <v>0</v>
      </c>
      <c r="H419" s="2">
        <f t="shared" si="236"/>
        <v>17961497000</v>
      </c>
      <c r="I419" s="3">
        <f t="shared" si="237"/>
        <v>17961.5</v>
      </c>
      <c r="J419" s="3"/>
      <c r="K419" s="3"/>
      <c r="L419" s="3"/>
      <c r="M419" s="3"/>
      <c r="N419" s="3"/>
      <c r="O419" s="119">
        <f t="shared" si="238"/>
        <v>17961497000</v>
      </c>
      <c r="P419" s="3"/>
      <c r="Q419" s="142">
        <f t="shared" si="233"/>
        <v>17961497000</v>
      </c>
      <c r="R419" s="142">
        <f t="shared" si="239"/>
        <v>17961.5</v>
      </c>
      <c r="S419" s="77">
        <f t="shared" si="239"/>
        <v>0</v>
      </c>
      <c r="T419" s="109"/>
      <c r="U419" s="109"/>
      <c r="V419" s="109"/>
      <c r="W419" s="3">
        <v>19570081000</v>
      </c>
      <c r="X419" s="3"/>
      <c r="Y419" s="77">
        <f t="shared" si="240"/>
        <v>-19570081000</v>
      </c>
      <c r="Z419" s="3">
        <f t="shared" si="241"/>
        <v>19570.099999999999</v>
      </c>
      <c r="AA419" s="77">
        <f t="shared" si="241"/>
        <v>0</v>
      </c>
      <c r="AB419" s="119">
        <f t="shared" si="213"/>
        <v>-19570.099999999999</v>
      </c>
      <c r="AC419" s="76"/>
      <c r="AD419" s="3">
        <f t="shared" si="234"/>
        <v>0</v>
      </c>
      <c r="AE419" s="109"/>
      <c r="AF419" s="109"/>
      <c r="AG419" s="107"/>
      <c r="AH419" s="107" t="s">
        <v>166</v>
      </c>
      <c r="AI419" s="107" t="s">
        <v>623</v>
      </c>
      <c r="AJ419" s="1" t="s">
        <v>36</v>
      </c>
      <c r="AK419" s="113" t="s">
        <v>1005</v>
      </c>
      <c r="AL419" s="106">
        <v>328</v>
      </c>
      <c r="AM419" s="132" t="s">
        <v>590</v>
      </c>
      <c r="AN419" s="129"/>
      <c r="AO419" s="130" t="s">
        <v>339</v>
      </c>
      <c r="AP419" s="180">
        <v>328</v>
      </c>
      <c r="AQ419" s="130" t="s">
        <v>339</v>
      </c>
      <c r="AR419" s="181"/>
      <c r="AS419" s="128" t="s">
        <v>590</v>
      </c>
      <c r="AT419" s="175"/>
      <c r="AU419" s="130" t="s">
        <v>339</v>
      </c>
      <c r="AV419" s="180"/>
      <c r="AW419" s="130" t="s">
        <v>339</v>
      </c>
      <c r="AX419" s="181"/>
      <c r="AY419" s="128" t="s">
        <v>590</v>
      </c>
      <c r="AZ419" s="175"/>
      <c r="BA419" s="130" t="s">
        <v>339</v>
      </c>
      <c r="BB419" s="180"/>
      <c r="BC419" s="130" t="s">
        <v>339</v>
      </c>
      <c r="BD419" s="181"/>
      <c r="BE419" s="131"/>
      <c r="BF419" s="1" t="s">
        <v>84</v>
      </c>
      <c r="BG419" s="4"/>
      <c r="BH419" s="4"/>
      <c r="BI419" s="114"/>
      <c r="BJ419" s="71"/>
      <c r="BK419" s="31"/>
      <c r="BL419" s="31"/>
      <c r="BM419" s="31"/>
      <c r="BN419" s="115" t="s">
        <v>34</v>
      </c>
      <c r="BO419" s="116" t="s">
        <v>444</v>
      </c>
      <c r="BP419" s="115" t="s">
        <v>437</v>
      </c>
      <c r="BQ419" s="62"/>
      <c r="BR419" s="62"/>
      <c r="BS419" s="62"/>
    </row>
    <row r="420" spans="1:245" s="63" customFormat="1" ht="33.75">
      <c r="A420" s="204" t="s">
        <v>1147</v>
      </c>
      <c r="B420" s="204">
        <f t="shared" si="235"/>
        <v>330</v>
      </c>
      <c r="C420" s="112" t="s">
        <v>810</v>
      </c>
      <c r="D420" s="108" t="s">
        <v>1470</v>
      </c>
      <c r="E420" s="108" t="s">
        <v>302</v>
      </c>
      <c r="F420" s="2">
        <v>35376000</v>
      </c>
      <c r="G420" s="2">
        <v>300000000</v>
      </c>
      <c r="H420" s="2">
        <f t="shared" si="236"/>
        <v>335376000</v>
      </c>
      <c r="I420" s="3">
        <f t="shared" si="237"/>
        <v>335.4</v>
      </c>
      <c r="J420" s="3"/>
      <c r="K420" s="3"/>
      <c r="L420" s="3"/>
      <c r="M420" s="3"/>
      <c r="N420" s="3"/>
      <c r="O420" s="174">
        <f>H420+SUM(J420:N420)</f>
        <v>335376000</v>
      </c>
      <c r="P420" s="3"/>
      <c r="Q420" s="142">
        <f t="shared" si="233"/>
        <v>335376000</v>
      </c>
      <c r="R420" s="142">
        <f t="shared" si="239"/>
        <v>335.4</v>
      </c>
      <c r="S420" s="77">
        <f t="shared" si="239"/>
        <v>0</v>
      </c>
      <c r="T420" s="109"/>
      <c r="U420" s="109"/>
      <c r="V420" s="109"/>
      <c r="W420" s="3">
        <v>0</v>
      </c>
      <c r="X420" s="3"/>
      <c r="Y420" s="3">
        <f t="shared" si="240"/>
        <v>0</v>
      </c>
      <c r="Z420" s="3">
        <f t="shared" si="241"/>
        <v>0</v>
      </c>
      <c r="AA420" s="3">
        <f t="shared" si="241"/>
        <v>0</v>
      </c>
      <c r="AB420" s="3">
        <f>AA420-Z420</f>
        <v>0</v>
      </c>
      <c r="AC420" s="76"/>
      <c r="AD420" s="3">
        <f t="shared" si="234"/>
        <v>0</v>
      </c>
      <c r="AE420" s="109"/>
      <c r="AF420" s="109"/>
      <c r="AG420" s="112"/>
      <c r="AH420" s="112" t="s">
        <v>811</v>
      </c>
      <c r="AI420" s="112" t="s">
        <v>628</v>
      </c>
      <c r="AJ420" s="1" t="s">
        <v>1</v>
      </c>
      <c r="AK420" s="113" t="s">
        <v>1035</v>
      </c>
      <c r="AL420" s="106" t="s">
        <v>1147</v>
      </c>
      <c r="AM420" s="132" t="s">
        <v>590</v>
      </c>
      <c r="AN420" s="132" t="s">
        <v>1039</v>
      </c>
      <c r="AO420" s="130" t="s">
        <v>339</v>
      </c>
      <c r="AP420" s="180">
        <v>20</v>
      </c>
      <c r="AQ420" s="130" t="s">
        <v>339</v>
      </c>
      <c r="AR420" s="181"/>
      <c r="AS420" s="128" t="s">
        <v>590</v>
      </c>
      <c r="AT420" s="175"/>
      <c r="AU420" s="130" t="s">
        <v>339</v>
      </c>
      <c r="AV420" s="180"/>
      <c r="AW420" s="130" t="s">
        <v>339</v>
      </c>
      <c r="AX420" s="181"/>
      <c r="AY420" s="128" t="s">
        <v>590</v>
      </c>
      <c r="AZ420" s="175"/>
      <c r="BA420" s="130" t="s">
        <v>339</v>
      </c>
      <c r="BB420" s="180"/>
      <c r="BC420" s="130" t="s">
        <v>339</v>
      </c>
      <c r="BD420" s="181"/>
      <c r="BE420" s="131"/>
      <c r="BF420" s="1" t="s">
        <v>673</v>
      </c>
      <c r="BG420" s="265"/>
      <c r="BH420" s="4" t="s">
        <v>18</v>
      </c>
      <c r="BI420" s="125"/>
      <c r="BJ420" s="71"/>
      <c r="BK420" s="31"/>
      <c r="BL420" s="31"/>
      <c r="BM420" s="31"/>
      <c r="BN420" s="115"/>
      <c r="BO420" s="116"/>
      <c r="BP420" s="115"/>
      <c r="BQ420" s="62"/>
      <c r="BR420" s="62"/>
      <c r="BS420" s="62"/>
    </row>
    <row r="421" spans="1:245" s="314" customFormat="1" hidden="1">
      <c r="A421" s="315"/>
      <c r="B421" s="315"/>
      <c r="C421" s="341" t="s">
        <v>446</v>
      </c>
      <c r="D421" s="317"/>
      <c r="E421" s="317"/>
      <c r="F421" s="318"/>
      <c r="G421" s="318"/>
      <c r="H421" s="318"/>
      <c r="I421" s="319"/>
      <c r="J421" s="319"/>
      <c r="K421" s="319"/>
      <c r="L421" s="319"/>
      <c r="M421" s="319"/>
      <c r="N421" s="319"/>
      <c r="O421" s="319"/>
      <c r="P421" s="321"/>
      <c r="Q421" s="321"/>
      <c r="R421" s="321"/>
      <c r="S421" s="319"/>
      <c r="T421" s="319"/>
      <c r="U421" s="322"/>
      <c r="V421" s="323"/>
      <c r="W421" s="319"/>
      <c r="X421" s="321"/>
      <c r="Y421" s="319"/>
      <c r="Z421" s="320"/>
      <c r="AA421" s="319"/>
      <c r="AB421" s="324"/>
      <c r="AC421" s="319"/>
      <c r="AD421" s="319"/>
      <c r="AE421" s="317"/>
      <c r="AF421" s="325"/>
      <c r="AG421" s="325"/>
      <c r="AH421" s="325"/>
      <c r="AI421" s="325"/>
      <c r="AJ421" s="326"/>
      <c r="AK421" s="327"/>
      <c r="AL421" s="335"/>
      <c r="AM421" s="328"/>
      <c r="AN421" s="328"/>
      <c r="AO421" s="328"/>
      <c r="AP421" s="329" t="s">
        <v>1331</v>
      </c>
      <c r="AQ421" s="328"/>
      <c r="AR421" s="328"/>
      <c r="AS421" s="328"/>
      <c r="AT421" s="330"/>
      <c r="AU421" s="328"/>
      <c r="AV421" s="330"/>
      <c r="AW421" s="328"/>
      <c r="AX421" s="328"/>
      <c r="AY421" s="328"/>
      <c r="AZ421" s="330"/>
      <c r="BA421" s="328"/>
      <c r="BB421" s="330"/>
      <c r="BC421" s="328"/>
      <c r="BD421" s="328"/>
      <c r="BE421" s="328"/>
      <c r="BF421" s="331"/>
      <c r="BG421" s="332"/>
      <c r="BH421" s="332"/>
      <c r="BI421" s="333"/>
      <c r="BJ421" s="309"/>
      <c r="BK421" s="310"/>
      <c r="BL421" s="310"/>
      <c r="BM421" s="310"/>
      <c r="BN421" s="311" t="s">
        <v>445</v>
      </c>
      <c r="BO421" s="311" t="s">
        <v>442</v>
      </c>
      <c r="BP421" s="311" t="s">
        <v>527</v>
      </c>
      <c r="BQ421" s="313"/>
      <c r="BR421" s="313"/>
      <c r="BS421" s="313"/>
    </row>
    <row r="422" spans="1:245" ht="27" hidden="1">
      <c r="A422" s="204">
        <v>333</v>
      </c>
      <c r="B422" s="204">
        <f>B420+1</f>
        <v>331</v>
      </c>
      <c r="C422" s="112" t="s">
        <v>1471</v>
      </c>
      <c r="D422" s="108" t="s">
        <v>435</v>
      </c>
      <c r="E422" s="108" t="s">
        <v>302</v>
      </c>
      <c r="F422" s="2">
        <v>29090000</v>
      </c>
      <c r="G422" s="2">
        <v>0</v>
      </c>
      <c r="H422" s="2">
        <f>F422+G422</f>
        <v>29090000</v>
      </c>
      <c r="I422" s="3">
        <f>ROUND(H422/1000000,1)</f>
        <v>29.1</v>
      </c>
      <c r="J422" s="3"/>
      <c r="K422" s="3"/>
      <c r="L422" s="3"/>
      <c r="M422" s="3"/>
      <c r="N422" s="3"/>
      <c r="O422" s="3">
        <f>H422+SUM(J422:N422)</f>
        <v>29090000</v>
      </c>
      <c r="P422" s="3"/>
      <c r="Q422" s="142">
        <f>O422-P422</f>
        <v>29090000</v>
      </c>
      <c r="R422" s="142">
        <f>ROUND(O422/1000000,1)</f>
        <v>29.1</v>
      </c>
      <c r="S422" s="77">
        <f>ROUND(P422/1000000,1)</f>
        <v>0</v>
      </c>
      <c r="T422" s="109"/>
      <c r="U422" s="109"/>
      <c r="V422" s="109"/>
      <c r="W422" s="3">
        <v>47578000</v>
      </c>
      <c r="X422" s="76"/>
      <c r="Y422" s="77">
        <f>X422-W422</f>
        <v>-47578000</v>
      </c>
      <c r="Z422" s="3">
        <f>ROUND(W422/1000000,1)</f>
        <v>47.6</v>
      </c>
      <c r="AA422" s="77">
        <f>ROUND(X422/1000000,1)</f>
        <v>0</v>
      </c>
      <c r="AB422" s="119">
        <f>AA422-Z422</f>
        <v>-47.6</v>
      </c>
      <c r="AC422" s="76"/>
      <c r="AD422" s="3">
        <f t="shared" ref="AD422:AD428" si="242">ROUND(AC422/1000000,1)</f>
        <v>0</v>
      </c>
      <c r="AE422" s="109"/>
      <c r="AF422" s="109"/>
      <c r="AG422" s="112"/>
      <c r="AH422" s="107" t="s">
        <v>166</v>
      </c>
      <c r="AI422" s="107" t="s">
        <v>625</v>
      </c>
      <c r="AJ422" s="1" t="s">
        <v>36</v>
      </c>
      <c r="AK422" s="113" t="s">
        <v>1397</v>
      </c>
      <c r="AL422" s="106">
        <v>333</v>
      </c>
      <c r="AM422" s="132" t="s">
        <v>590</v>
      </c>
      <c r="AN422" s="129"/>
      <c r="AO422" s="130" t="s">
        <v>339</v>
      </c>
      <c r="AP422" s="180">
        <v>333</v>
      </c>
      <c r="AQ422" s="130" t="s">
        <v>339</v>
      </c>
      <c r="AR422" s="181"/>
      <c r="AS422" s="128" t="s">
        <v>590</v>
      </c>
      <c r="AT422" s="175"/>
      <c r="AU422" s="130" t="s">
        <v>339</v>
      </c>
      <c r="AV422" s="180"/>
      <c r="AW422" s="130" t="s">
        <v>339</v>
      </c>
      <c r="AX422" s="181"/>
      <c r="AY422" s="128" t="s">
        <v>590</v>
      </c>
      <c r="AZ422" s="175"/>
      <c r="BA422" s="130" t="s">
        <v>339</v>
      </c>
      <c r="BB422" s="180"/>
      <c r="BC422" s="130" t="s">
        <v>339</v>
      </c>
      <c r="BD422" s="181"/>
      <c r="BE422" s="131"/>
      <c r="BF422" s="1" t="s">
        <v>1326</v>
      </c>
      <c r="BG422" s="4"/>
      <c r="BH422" s="4"/>
      <c r="BI422" s="125"/>
      <c r="BJ422" s="31"/>
      <c r="BK422" s="31"/>
      <c r="BL422" s="31"/>
      <c r="BM422" s="31"/>
      <c r="BN422" s="115" t="s">
        <v>339</v>
      </c>
      <c r="BO422" s="116" t="s">
        <v>442</v>
      </c>
      <c r="BP422" s="115" t="s">
        <v>527</v>
      </c>
      <c r="EX422" s="60"/>
      <c r="EY422" s="60"/>
      <c r="EZ422" s="60"/>
      <c r="FA422" s="60"/>
      <c r="FB422" s="60"/>
      <c r="FC422" s="60"/>
      <c r="FD422" s="60"/>
      <c r="FE422" s="60"/>
      <c r="FF422" s="60"/>
      <c r="FG422" s="60"/>
      <c r="FH422" s="60"/>
      <c r="FI422" s="60"/>
      <c r="FJ422" s="60"/>
      <c r="FK422" s="60"/>
      <c r="FL422" s="60"/>
      <c r="FM422" s="60"/>
      <c r="FN422" s="60"/>
      <c r="FO422" s="60"/>
      <c r="FP422" s="60"/>
      <c r="FQ422" s="60"/>
      <c r="FR422" s="60"/>
      <c r="FS422" s="60"/>
      <c r="FT422" s="60"/>
      <c r="FU422" s="60"/>
      <c r="FV422" s="60"/>
      <c r="FW422" s="60"/>
      <c r="FX422" s="60"/>
      <c r="FY422" s="60"/>
      <c r="FZ422" s="60"/>
      <c r="GA422" s="60"/>
      <c r="GB422" s="60"/>
      <c r="GC422" s="60"/>
      <c r="GD422" s="60"/>
      <c r="GE422" s="60"/>
      <c r="GF422" s="60"/>
      <c r="GG422" s="60"/>
      <c r="GH422" s="60"/>
      <c r="GI422" s="60"/>
      <c r="GJ422" s="60"/>
      <c r="GK422" s="60"/>
      <c r="GL422" s="60"/>
      <c r="GM422" s="60"/>
      <c r="GN422" s="60"/>
      <c r="GO422" s="60"/>
      <c r="GP422" s="60"/>
      <c r="GQ422" s="60"/>
      <c r="GR422" s="60"/>
      <c r="GS422" s="60"/>
      <c r="GT422" s="60"/>
      <c r="GU422" s="60"/>
      <c r="GV422" s="60"/>
      <c r="GW422" s="60"/>
      <c r="GX422" s="60"/>
      <c r="GY422" s="60"/>
      <c r="GZ422" s="60"/>
      <c r="HA422" s="60"/>
      <c r="HB422" s="60"/>
      <c r="HC422" s="60"/>
      <c r="HD422" s="60"/>
      <c r="HE422" s="60"/>
      <c r="HF422" s="60"/>
      <c r="HG422" s="60"/>
      <c r="HH422" s="60"/>
      <c r="HI422" s="60"/>
      <c r="HJ422" s="60"/>
      <c r="HK422" s="60"/>
      <c r="HL422" s="60"/>
      <c r="HM422" s="60"/>
      <c r="HN422" s="60"/>
      <c r="HO422" s="60"/>
      <c r="HP422" s="60"/>
      <c r="HQ422" s="60"/>
      <c r="HR422" s="60"/>
      <c r="HS422" s="60"/>
      <c r="HT422" s="60"/>
      <c r="HU422" s="60"/>
      <c r="HV422" s="60"/>
      <c r="HW422" s="60"/>
      <c r="HX422" s="60"/>
      <c r="HY422" s="60"/>
      <c r="HZ422" s="60"/>
      <c r="IA422" s="60"/>
      <c r="IB422" s="60"/>
      <c r="IC422" s="60"/>
      <c r="ID422" s="60"/>
      <c r="IE422" s="60"/>
      <c r="IF422" s="60"/>
      <c r="IG422" s="60"/>
      <c r="IH422" s="60"/>
      <c r="II422" s="60"/>
      <c r="IJ422" s="60"/>
      <c r="IK422" s="60"/>
    </row>
    <row r="423" spans="1:245" ht="27" hidden="1">
      <c r="A423" s="204">
        <v>329</v>
      </c>
      <c r="B423" s="204">
        <f>B422+1</f>
        <v>332</v>
      </c>
      <c r="C423" s="107" t="s">
        <v>759</v>
      </c>
      <c r="D423" s="108" t="s">
        <v>72</v>
      </c>
      <c r="E423" s="108" t="s">
        <v>1299</v>
      </c>
      <c r="F423" s="2">
        <v>9378000</v>
      </c>
      <c r="G423" s="2">
        <v>0</v>
      </c>
      <c r="H423" s="2">
        <f t="shared" ref="H423:H466" si="243">F423+G423</f>
        <v>9378000</v>
      </c>
      <c r="I423" s="3">
        <f t="shared" ref="I423:I466" si="244">ROUND(H423/1000000,1)</f>
        <v>9.4</v>
      </c>
      <c r="J423" s="3"/>
      <c r="K423" s="3"/>
      <c r="L423" s="3"/>
      <c r="M423" s="3"/>
      <c r="N423" s="3"/>
      <c r="O423" s="119">
        <f t="shared" ref="O423:O439" si="245">H423+SUM(J423:N423)</f>
        <v>9378000</v>
      </c>
      <c r="P423" s="3"/>
      <c r="Q423" s="142">
        <f t="shared" si="233"/>
        <v>9378000</v>
      </c>
      <c r="R423" s="142">
        <f t="shared" ref="R423:S438" si="246">ROUND(O423/1000000,1)</f>
        <v>9.4</v>
      </c>
      <c r="S423" s="77">
        <f t="shared" si="246"/>
        <v>0</v>
      </c>
      <c r="T423" s="109"/>
      <c r="U423" s="109"/>
      <c r="V423" s="109"/>
      <c r="W423" s="3">
        <v>0</v>
      </c>
      <c r="X423" s="76"/>
      <c r="Y423" s="77">
        <f t="shared" ref="Y423:Y428" si="247">X423-W423</f>
        <v>0</v>
      </c>
      <c r="Z423" s="3">
        <f t="shared" ref="Z423:AA428" si="248">ROUND(W423/1000000,1)</f>
        <v>0</v>
      </c>
      <c r="AA423" s="77">
        <f t="shared" si="248"/>
        <v>0</v>
      </c>
      <c r="AB423" s="119">
        <f t="shared" si="213"/>
        <v>0</v>
      </c>
      <c r="AC423" s="76"/>
      <c r="AD423" s="3">
        <f t="shared" si="242"/>
        <v>0</v>
      </c>
      <c r="AE423" s="109"/>
      <c r="AF423" s="109"/>
      <c r="AG423" s="107"/>
      <c r="AH423" s="107" t="s">
        <v>166</v>
      </c>
      <c r="AI423" s="107" t="s">
        <v>625</v>
      </c>
      <c r="AJ423" s="1" t="s">
        <v>36</v>
      </c>
      <c r="AK423" s="113" t="s">
        <v>1397</v>
      </c>
      <c r="AL423" s="106">
        <v>329</v>
      </c>
      <c r="AM423" s="132" t="s">
        <v>590</v>
      </c>
      <c r="AN423" s="129"/>
      <c r="AO423" s="130" t="s">
        <v>339</v>
      </c>
      <c r="AP423" s="180">
        <v>329</v>
      </c>
      <c r="AQ423" s="130" t="s">
        <v>339</v>
      </c>
      <c r="AR423" s="181"/>
      <c r="AS423" s="128" t="s">
        <v>590</v>
      </c>
      <c r="AT423" s="175"/>
      <c r="AU423" s="130" t="s">
        <v>339</v>
      </c>
      <c r="AV423" s="180"/>
      <c r="AW423" s="130" t="s">
        <v>339</v>
      </c>
      <c r="AX423" s="181"/>
      <c r="AY423" s="128" t="s">
        <v>590</v>
      </c>
      <c r="AZ423" s="175"/>
      <c r="BA423" s="130" t="s">
        <v>339</v>
      </c>
      <c r="BB423" s="180"/>
      <c r="BC423" s="130" t="s">
        <v>339</v>
      </c>
      <c r="BD423" s="181"/>
      <c r="BE423" s="131"/>
      <c r="BF423" s="1" t="s">
        <v>83</v>
      </c>
      <c r="BG423" s="4"/>
      <c r="BH423" s="4"/>
      <c r="BI423" s="114"/>
      <c r="BJ423" s="71"/>
      <c r="BK423" s="31"/>
      <c r="BL423" s="31"/>
      <c r="BM423" s="31"/>
      <c r="BN423" s="115" t="s">
        <v>34</v>
      </c>
      <c r="BO423" s="116" t="s">
        <v>442</v>
      </c>
      <c r="BP423" s="115" t="s">
        <v>527</v>
      </c>
      <c r="BR423" s="61"/>
      <c r="BS423" s="61"/>
      <c r="BT423" s="60"/>
      <c r="BU423" s="60"/>
      <c r="BV423" s="60"/>
      <c r="BW423" s="60"/>
      <c r="BX423" s="60"/>
      <c r="BY423" s="60"/>
      <c r="BZ423" s="60"/>
      <c r="CA423" s="60"/>
      <c r="CB423" s="60"/>
      <c r="CC423" s="60"/>
      <c r="CD423" s="60"/>
      <c r="CE423" s="60"/>
      <c r="CF423" s="60"/>
      <c r="CG423" s="60"/>
      <c r="CH423" s="60"/>
      <c r="CI423" s="60"/>
      <c r="CJ423" s="60"/>
      <c r="CK423" s="60"/>
      <c r="CL423" s="60"/>
      <c r="CM423" s="60"/>
      <c r="CN423" s="60"/>
      <c r="CO423" s="60"/>
      <c r="CP423" s="60"/>
      <c r="CQ423" s="60"/>
      <c r="CR423" s="60"/>
      <c r="CS423" s="60"/>
      <c r="CT423" s="60"/>
      <c r="CU423" s="60"/>
      <c r="CV423" s="60"/>
      <c r="CW423" s="60"/>
      <c r="CX423" s="60"/>
      <c r="CY423" s="60"/>
      <c r="CZ423" s="60"/>
      <c r="DA423" s="60"/>
      <c r="DB423" s="60"/>
      <c r="DC423" s="60"/>
      <c r="DD423" s="60"/>
      <c r="DE423" s="60"/>
      <c r="DF423" s="60"/>
      <c r="DG423" s="60"/>
      <c r="DH423" s="60"/>
      <c r="DI423" s="60"/>
      <c r="DJ423" s="60"/>
      <c r="DK423" s="60"/>
      <c r="DL423" s="60"/>
      <c r="DM423" s="60"/>
      <c r="DN423" s="60"/>
      <c r="DO423" s="60"/>
      <c r="DP423" s="60"/>
      <c r="DQ423" s="60"/>
      <c r="DR423" s="60"/>
      <c r="DS423" s="60"/>
      <c r="DT423" s="60"/>
      <c r="DU423" s="60"/>
      <c r="DV423" s="60"/>
      <c r="DW423" s="60"/>
      <c r="DX423" s="60"/>
      <c r="DY423" s="60"/>
      <c r="DZ423" s="60"/>
      <c r="EA423" s="60"/>
      <c r="EB423" s="60"/>
      <c r="EC423" s="60"/>
      <c r="ED423" s="60"/>
      <c r="EE423" s="60"/>
      <c r="EF423" s="60"/>
      <c r="EG423" s="60"/>
      <c r="EH423" s="60"/>
      <c r="EI423" s="60"/>
      <c r="EJ423" s="60"/>
      <c r="EK423" s="60"/>
      <c r="EL423" s="60"/>
      <c r="EM423" s="60"/>
      <c r="EN423" s="60"/>
      <c r="EO423" s="60"/>
      <c r="EP423" s="60"/>
      <c r="EQ423" s="60"/>
      <c r="ER423" s="60"/>
      <c r="ES423" s="60"/>
      <c r="ET423" s="60"/>
      <c r="EU423" s="60"/>
      <c r="EV423" s="60"/>
      <c r="EW423" s="60"/>
      <c r="EX423" s="60"/>
      <c r="EY423" s="60"/>
      <c r="EZ423" s="60"/>
      <c r="FA423" s="60"/>
      <c r="FB423" s="60"/>
      <c r="FC423" s="60"/>
      <c r="FD423" s="60"/>
      <c r="FE423" s="60"/>
      <c r="FF423" s="60"/>
      <c r="FG423" s="60"/>
      <c r="FH423" s="60"/>
      <c r="FI423" s="60"/>
      <c r="FJ423" s="60"/>
      <c r="FK423" s="60"/>
      <c r="FL423" s="60"/>
      <c r="FM423" s="60"/>
      <c r="FN423" s="60"/>
      <c r="FO423" s="60"/>
      <c r="FP423" s="60"/>
      <c r="FQ423" s="60"/>
      <c r="FR423" s="60"/>
      <c r="FS423" s="60"/>
      <c r="FT423" s="60"/>
      <c r="FU423" s="60"/>
      <c r="FV423" s="60"/>
      <c r="FW423" s="60"/>
      <c r="FX423" s="60"/>
      <c r="FY423" s="60"/>
      <c r="FZ423" s="60"/>
      <c r="GA423" s="60"/>
      <c r="GB423" s="60"/>
      <c r="GC423" s="60"/>
      <c r="GD423" s="60"/>
      <c r="GE423" s="60"/>
      <c r="GF423" s="60"/>
      <c r="GG423" s="60"/>
      <c r="GH423" s="60"/>
      <c r="GI423" s="60"/>
      <c r="GJ423" s="60"/>
      <c r="GK423" s="60"/>
      <c r="GL423" s="60"/>
      <c r="GM423" s="60"/>
      <c r="GN423" s="60"/>
      <c r="GO423" s="60"/>
      <c r="GP423" s="60"/>
      <c r="GQ423" s="60"/>
      <c r="GR423" s="60"/>
      <c r="GS423" s="60"/>
      <c r="GT423" s="60"/>
      <c r="GU423" s="60"/>
      <c r="GV423" s="60"/>
      <c r="GW423" s="60"/>
      <c r="GX423" s="60"/>
      <c r="GY423" s="60"/>
      <c r="GZ423" s="60"/>
      <c r="HA423" s="60"/>
      <c r="HB423" s="60"/>
      <c r="HC423" s="60"/>
      <c r="HD423" s="60"/>
      <c r="HE423" s="60"/>
      <c r="HF423" s="60"/>
      <c r="HG423" s="60"/>
      <c r="HH423" s="60"/>
      <c r="HI423" s="60"/>
      <c r="HJ423" s="60"/>
      <c r="HK423" s="60"/>
      <c r="HL423" s="60"/>
      <c r="HM423" s="60"/>
      <c r="HN423" s="60"/>
      <c r="HO423" s="60"/>
      <c r="HP423" s="60"/>
      <c r="HQ423" s="60"/>
      <c r="HR423" s="60"/>
      <c r="HS423" s="60"/>
      <c r="HT423" s="60"/>
      <c r="HU423" s="60"/>
      <c r="HV423" s="60"/>
      <c r="HW423" s="60"/>
      <c r="HX423" s="60"/>
      <c r="HY423" s="60"/>
      <c r="HZ423" s="60"/>
      <c r="IA423" s="60"/>
      <c r="IB423" s="60"/>
      <c r="IC423" s="60"/>
      <c r="ID423" s="60"/>
      <c r="IE423" s="60"/>
      <c r="IF423" s="60"/>
      <c r="IG423" s="60"/>
      <c r="IH423" s="60"/>
      <c r="II423" s="60"/>
      <c r="IJ423" s="60"/>
      <c r="IK423" s="60"/>
    </row>
    <row r="424" spans="1:245" ht="27">
      <c r="A424" s="204">
        <v>330</v>
      </c>
      <c r="B424" s="204">
        <f>B423+1</f>
        <v>333</v>
      </c>
      <c r="C424" s="107" t="s">
        <v>760</v>
      </c>
      <c r="D424" s="108" t="s">
        <v>94</v>
      </c>
      <c r="E424" s="108" t="s">
        <v>66</v>
      </c>
      <c r="F424" s="2">
        <v>305179000</v>
      </c>
      <c r="G424" s="2">
        <v>0</v>
      </c>
      <c r="H424" s="2">
        <f t="shared" si="243"/>
        <v>305179000</v>
      </c>
      <c r="I424" s="3">
        <f t="shared" si="244"/>
        <v>305.2</v>
      </c>
      <c r="J424" s="3"/>
      <c r="K424" s="3"/>
      <c r="L424" s="3"/>
      <c r="M424" s="3"/>
      <c r="N424" s="3"/>
      <c r="O424" s="119">
        <f t="shared" si="245"/>
        <v>305179000</v>
      </c>
      <c r="P424" s="3"/>
      <c r="Q424" s="142">
        <f t="shared" si="233"/>
        <v>305179000</v>
      </c>
      <c r="R424" s="142">
        <f t="shared" si="246"/>
        <v>305.2</v>
      </c>
      <c r="S424" s="77">
        <f t="shared" si="246"/>
        <v>0</v>
      </c>
      <c r="T424" s="109"/>
      <c r="U424" s="109"/>
      <c r="V424" s="109"/>
      <c r="W424" s="3">
        <v>305097000</v>
      </c>
      <c r="X424" s="3"/>
      <c r="Y424" s="77">
        <f t="shared" si="247"/>
        <v>-305097000</v>
      </c>
      <c r="Z424" s="3">
        <f t="shared" si="248"/>
        <v>305.10000000000002</v>
      </c>
      <c r="AA424" s="77">
        <f t="shared" si="248"/>
        <v>0</v>
      </c>
      <c r="AB424" s="119">
        <f t="shared" si="213"/>
        <v>-305.10000000000002</v>
      </c>
      <c r="AC424" s="76"/>
      <c r="AD424" s="3">
        <f t="shared" si="242"/>
        <v>0</v>
      </c>
      <c r="AE424" s="109"/>
      <c r="AF424" s="109"/>
      <c r="AG424" s="107"/>
      <c r="AH424" s="107" t="s">
        <v>166</v>
      </c>
      <c r="AI424" s="107" t="s">
        <v>626</v>
      </c>
      <c r="AJ424" s="1" t="s">
        <v>36</v>
      </c>
      <c r="AK424" s="113" t="s">
        <v>1397</v>
      </c>
      <c r="AL424" s="106">
        <v>330</v>
      </c>
      <c r="AM424" s="132" t="s">
        <v>590</v>
      </c>
      <c r="AN424" s="129"/>
      <c r="AO424" s="130" t="s">
        <v>339</v>
      </c>
      <c r="AP424" s="180">
        <v>330</v>
      </c>
      <c r="AQ424" s="130" t="s">
        <v>339</v>
      </c>
      <c r="AR424" s="181"/>
      <c r="AS424" s="128" t="s">
        <v>590</v>
      </c>
      <c r="AT424" s="175"/>
      <c r="AU424" s="130" t="s">
        <v>339</v>
      </c>
      <c r="AV424" s="180"/>
      <c r="AW424" s="130" t="s">
        <v>339</v>
      </c>
      <c r="AX424" s="181"/>
      <c r="AY424" s="128" t="s">
        <v>590</v>
      </c>
      <c r="AZ424" s="175"/>
      <c r="BA424" s="130" t="s">
        <v>339</v>
      </c>
      <c r="BB424" s="180"/>
      <c r="BC424" s="130" t="s">
        <v>339</v>
      </c>
      <c r="BD424" s="181"/>
      <c r="BE424" s="131"/>
      <c r="BF424" s="1" t="s">
        <v>83</v>
      </c>
      <c r="BG424" s="4"/>
      <c r="BH424" s="4"/>
      <c r="BI424" s="114"/>
      <c r="BJ424" s="71"/>
      <c r="BK424" s="31"/>
      <c r="BL424" s="31"/>
      <c r="BM424" s="31"/>
      <c r="BN424" s="115" t="s">
        <v>34</v>
      </c>
      <c r="BO424" s="116" t="s">
        <v>442</v>
      </c>
      <c r="BP424" s="115" t="s">
        <v>527</v>
      </c>
      <c r="BR424" s="61"/>
      <c r="BS424" s="61"/>
      <c r="BT424" s="60"/>
      <c r="BU424" s="60"/>
      <c r="BV424" s="60"/>
      <c r="BW424" s="60"/>
      <c r="BX424" s="60"/>
      <c r="BY424" s="60"/>
      <c r="BZ424" s="60"/>
      <c r="CA424" s="60"/>
      <c r="CB424" s="60"/>
      <c r="CC424" s="60"/>
      <c r="CD424" s="60"/>
      <c r="CE424" s="60"/>
      <c r="CF424" s="60"/>
      <c r="CG424" s="60"/>
      <c r="CH424" s="60"/>
      <c r="CI424" s="60"/>
      <c r="CJ424" s="60"/>
      <c r="CK424" s="60"/>
      <c r="CL424" s="60"/>
      <c r="CM424" s="60"/>
      <c r="CN424" s="60"/>
      <c r="CO424" s="60"/>
      <c r="CP424" s="60"/>
      <c r="CQ424" s="60"/>
      <c r="CR424" s="60"/>
      <c r="CS424" s="60"/>
      <c r="CT424" s="60"/>
      <c r="CU424" s="60"/>
      <c r="CV424" s="60"/>
      <c r="CW424" s="60"/>
      <c r="CX424" s="60"/>
      <c r="CY424" s="60"/>
      <c r="CZ424" s="60"/>
      <c r="DA424" s="60"/>
      <c r="DB424" s="60"/>
      <c r="DC424" s="60"/>
      <c r="DD424" s="60"/>
      <c r="DE424" s="60"/>
      <c r="DF424" s="60"/>
      <c r="DG424" s="60"/>
      <c r="DH424" s="60"/>
      <c r="DI424" s="60"/>
      <c r="DJ424" s="60"/>
      <c r="DK424" s="60"/>
      <c r="DL424" s="60"/>
      <c r="DM424" s="60"/>
      <c r="DN424" s="60"/>
      <c r="DO424" s="60"/>
      <c r="DP424" s="60"/>
      <c r="DQ424" s="60"/>
      <c r="DR424" s="60"/>
      <c r="DS424" s="60"/>
      <c r="DT424" s="60"/>
      <c r="DU424" s="60"/>
      <c r="DV424" s="60"/>
      <c r="DW424" s="60"/>
      <c r="DX424" s="60"/>
      <c r="DY424" s="60"/>
      <c r="DZ424" s="60"/>
      <c r="EA424" s="60"/>
      <c r="EB424" s="60"/>
      <c r="EC424" s="60"/>
      <c r="ED424" s="60"/>
      <c r="EE424" s="60"/>
      <c r="EF424" s="60"/>
      <c r="EG424" s="60"/>
      <c r="EH424" s="60"/>
      <c r="EI424" s="60"/>
      <c r="EJ424" s="60"/>
      <c r="EK424" s="60"/>
      <c r="EL424" s="60"/>
      <c r="EM424" s="60"/>
      <c r="EN424" s="60"/>
      <c r="EO424" s="60"/>
      <c r="EP424" s="60"/>
      <c r="EQ424" s="60"/>
      <c r="ER424" s="60"/>
      <c r="ES424" s="60"/>
      <c r="ET424" s="60"/>
      <c r="EU424" s="60"/>
      <c r="EV424" s="60"/>
      <c r="EW424" s="60"/>
      <c r="EX424" s="60"/>
      <c r="EY424" s="60"/>
      <c r="EZ424" s="60"/>
      <c r="FA424" s="60"/>
      <c r="FB424" s="60"/>
      <c r="FC424" s="60"/>
      <c r="FD424" s="60"/>
      <c r="FE424" s="60"/>
      <c r="FF424" s="60"/>
      <c r="FG424" s="60"/>
      <c r="FH424" s="60"/>
      <c r="FI424" s="60"/>
      <c r="FJ424" s="60"/>
      <c r="FK424" s="60"/>
      <c r="FL424" s="60"/>
      <c r="FM424" s="60"/>
      <c r="FN424" s="60"/>
      <c r="FO424" s="60"/>
      <c r="FP424" s="60"/>
      <c r="FQ424" s="60"/>
      <c r="FR424" s="60"/>
      <c r="FS424" s="60"/>
      <c r="FT424" s="60"/>
      <c r="FU424" s="60"/>
      <c r="FV424" s="60"/>
      <c r="FW424" s="60"/>
      <c r="FX424" s="60"/>
      <c r="FY424" s="60"/>
      <c r="FZ424" s="60"/>
      <c r="GA424" s="60"/>
      <c r="GB424" s="60"/>
      <c r="GC424" s="60"/>
      <c r="GD424" s="60"/>
      <c r="GE424" s="60"/>
      <c r="GF424" s="60"/>
      <c r="GG424" s="60"/>
      <c r="GH424" s="60"/>
      <c r="GI424" s="60"/>
      <c r="GJ424" s="60"/>
      <c r="GK424" s="60"/>
      <c r="GL424" s="60"/>
      <c r="GM424" s="60"/>
      <c r="GN424" s="60"/>
      <c r="GO424" s="60"/>
      <c r="GP424" s="60"/>
      <c r="GQ424" s="60"/>
      <c r="GR424" s="60"/>
      <c r="GS424" s="60"/>
      <c r="GT424" s="60"/>
      <c r="GU424" s="60"/>
      <c r="GV424" s="60"/>
      <c r="GW424" s="60"/>
      <c r="GX424" s="60"/>
      <c r="GY424" s="60"/>
      <c r="GZ424" s="60"/>
      <c r="HA424" s="60"/>
      <c r="HB424" s="60"/>
      <c r="HC424" s="60"/>
      <c r="HD424" s="60"/>
      <c r="HE424" s="60"/>
      <c r="HF424" s="60"/>
      <c r="HG424" s="60"/>
      <c r="HH424" s="60"/>
      <c r="HI424" s="60"/>
      <c r="HJ424" s="60"/>
      <c r="HK424" s="60"/>
      <c r="HL424" s="60"/>
      <c r="HM424" s="60"/>
      <c r="HN424" s="60"/>
      <c r="HO424" s="60"/>
      <c r="HP424" s="60"/>
      <c r="HQ424" s="60"/>
      <c r="HR424" s="60"/>
      <c r="HS424" s="60"/>
      <c r="HT424" s="60"/>
      <c r="HU424" s="60"/>
      <c r="HV424" s="60"/>
      <c r="HW424" s="60"/>
      <c r="HX424" s="60"/>
      <c r="HY424" s="60"/>
      <c r="HZ424" s="60"/>
      <c r="IA424" s="60"/>
      <c r="IB424" s="60"/>
      <c r="IC424" s="60"/>
      <c r="ID424" s="60"/>
      <c r="IE424" s="60"/>
      <c r="IF424" s="60"/>
      <c r="IG424" s="60"/>
      <c r="IH424" s="60"/>
      <c r="II424" s="60"/>
      <c r="IJ424" s="60"/>
      <c r="IK424" s="60"/>
    </row>
    <row r="425" spans="1:245" ht="27" hidden="1">
      <c r="A425" s="204">
        <v>331</v>
      </c>
      <c r="B425" s="204">
        <f>B424+1</f>
        <v>334</v>
      </c>
      <c r="C425" s="107" t="s">
        <v>761</v>
      </c>
      <c r="D425" s="108" t="s">
        <v>64</v>
      </c>
      <c r="E425" s="108" t="s">
        <v>66</v>
      </c>
      <c r="F425" s="2">
        <v>21145000</v>
      </c>
      <c r="G425" s="2">
        <v>0</v>
      </c>
      <c r="H425" s="2">
        <f t="shared" si="243"/>
        <v>21145000</v>
      </c>
      <c r="I425" s="3">
        <f t="shared" si="244"/>
        <v>21.1</v>
      </c>
      <c r="J425" s="3"/>
      <c r="K425" s="3"/>
      <c r="L425" s="3"/>
      <c r="M425" s="3"/>
      <c r="N425" s="3"/>
      <c r="O425" s="119">
        <f t="shared" si="245"/>
        <v>21145000</v>
      </c>
      <c r="P425" s="3"/>
      <c r="Q425" s="142">
        <f t="shared" si="233"/>
        <v>21145000</v>
      </c>
      <c r="R425" s="142">
        <f t="shared" si="246"/>
        <v>21.1</v>
      </c>
      <c r="S425" s="77">
        <f t="shared" si="246"/>
        <v>0</v>
      </c>
      <c r="T425" s="109"/>
      <c r="U425" s="109"/>
      <c r="V425" s="109"/>
      <c r="W425" s="3">
        <v>21558000</v>
      </c>
      <c r="X425" s="3"/>
      <c r="Y425" s="77">
        <f t="shared" si="247"/>
        <v>-21558000</v>
      </c>
      <c r="Z425" s="3">
        <f t="shared" si="248"/>
        <v>21.6</v>
      </c>
      <c r="AA425" s="77">
        <f t="shared" si="248"/>
        <v>0</v>
      </c>
      <c r="AB425" s="119">
        <f t="shared" ref="AB425:AB470" si="249">AA425-Z425</f>
        <v>-21.6</v>
      </c>
      <c r="AC425" s="76"/>
      <c r="AD425" s="3">
        <f t="shared" si="242"/>
        <v>0</v>
      </c>
      <c r="AE425" s="109"/>
      <c r="AF425" s="109"/>
      <c r="AG425" s="107"/>
      <c r="AH425" s="107" t="s">
        <v>166</v>
      </c>
      <c r="AI425" s="107" t="s">
        <v>626</v>
      </c>
      <c r="AJ425" s="1" t="s">
        <v>36</v>
      </c>
      <c r="AK425" s="113" t="s">
        <v>1397</v>
      </c>
      <c r="AL425" s="106">
        <v>331</v>
      </c>
      <c r="AM425" s="132" t="s">
        <v>590</v>
      </c>
      <c r="AN425" s="129"/>
      <c r="AO425" s="130" t="s">
        <v>339</v>
      </c>
      <c r="AP425" s="180">
        <v>331</v>
      </c>
      <c r="AQ425" s="130" t="s">
        <v>339</v>
      </c>
      <c r="AR425" s="181"/>
      <c r="AS425" s="128" t="s">
        <v>590</v>
      </c>
      <c r="AT425" s="175"/>
      <c r="AU425" s="130" t="s">
        <v>339</v>
      </c>
      <c r="AV425" s="180"/>
      <c r="AW425" s="130" t="s">
        <v>339</v>
      </c>
      <c r="AX425" s="181"/>
      <c r="AY425" s="128" t="s">
        <v>590</v>
      </c>
      <c r="AZ425" s="175"/>
      <c r="BA425" s="130" t="s">
        <v>339</v>
      </c>
      <c r="BB425" s="180"/>
      <c r="BC425" s="130" t="s">
        <v>339</v>
      </c>
      <c r="BD425" s="181"/>
      <c r="BE425" s="131"/>
      <c r="BF425" s="1" t="s">
        <v>83</v>
      </c>
      <c r="BG425" s="4"/>
      <c r="BH425" s="4"/>
      <c r="BI425" s="114"/>
      <c r="BJ425" s="71"/>
      <c r="BK425" s="31"/>
      <c r="BL425" s="31"/>
      <c r="BM425" s="31"/>
      <c r="BN425" s="115" t="s">
        <v>34</v>
      </c>
      <c r="BO425" s="116" t="s">
        <v>442</v>
      </c>
      <c r="BP425" s="115" t="s">
        <v>527</v>
      </c>
      <c r="BR425" s="61"/>
      <c r="BS425" s="61"/>
      <c r="BT425" s="60"/>
      <c r="BU425" s="60"/>
      <c r="BV425" s="60"/>
      <c r="BW425" s="60"/>
      <c r="BX425" s="60"/>
      <c r="BY425" s="60"/>
      <c r="BZ425" s="60"/>
      <c r="CA425" s="60"/>
      <c r="CB425" s="60"/>
      <c r="CC425" s="60"/>
      <c r="CD425" s="60"/>
      <c r="CE425" s="60"/>
      <c r="CF425" s="60"/>
      <c r="CG425" s="60"/>
      <c r="CH425" s="60"/>
      <c r="CI425" s="60"/>
      <c r="CJ425" s="60"/>
      <c r="CK425" s="60"/>
      <c r="CL425" s="60"/>
      <c r="CM425" s="60"/>
      <c r="CN425" s="60"/>
      <c r="CO425" s="60"/>
      <c r="CP425" s="60"/>
      <c r="CQ425" s="60"/>
      <c r="CR425" s="60"/>
      <c r="CS425" s="60"/>
      <c r="CT425" s="60"/>
      <c r="CU425" s="60"/>
      <c r="CV425" s="60"/>
      <c r="CW425" s="60"/>
      <c r="CX425" s="60"/>
      <c r="CY425" s="60"/>
      <c r="CZ425" s="60"/>
      <c r="DA425" s="60"/>
      <c r="DB425" s="60"/>
      <c r="DC425" s="60"/>
      <c r="DD425" s="60"/>
      <c r="DE425" s="60"/>
      <c r="DF425" s="60"/>
      <c r="DG425" s="60"/>
      <c r="DH425" s="60"/>
      <c r="DI425" s="60"/>
      <c r="DJ425" s="60"/>
      <c r="DK425" s="60"/>
      <c r="DL425" s="60"/>
      <c r="DM425" s="60"/>
      <c r="DN425" s="60"/>
      <c r="DO425" s="60"/>
      <c r="DP425" s="60"/>
      <c r="DQ425" s="60"/>
      <c r="DR425" s="60"/>
      <c r="DS425" s="60"/>
      <c r="DT425" s="60"/>
      <c r="DU425" s="60"/>
      <c r="DV425" s="60"/>
      <c r="DW425" s="60"/>
      <c r="DX425" s="60"/>
      <c r="DY425" s="60"/>
      <c r="DZ425" s="60"/>
      <c r="EA425" s="60"/>
      <c r="EB425" s="60"/>
      <c r="EC425" s="60"/>
      <c r="ED425" s="60"/>
      <c r="EE425" s="60"/>
      <c r="EF425" s="60"/>
      <c r="EG425" s="60"/>
      <c r="EH425" s="60"/>
      <c r="EI425" s="60"/>
      <c r="EJ425" s="60"/>
      <c r="EK425" s="60"/>
      <c r="EL425" s="60"/>
      <c r="EM425" s="60"/>
      <c r="EN425" s="60"/>
      <c r="EO425" s="60"/>
      <c r="EP425" s="60"/>
      <c r="EQ425" s="60"/>
      <c r="ER425" s="60"/>
      <c r="ES425" s="60"/>
      <c r="ET425" s="60"/>
      <c r="EU425" s="60"/>
      <c r="EV425" s="60"/>
      <c r="EW425" s="60"/>
      <c r="EX425" s="60"/>
      <c r="EY425" s="60"/>
      <c r="EZ425" s="60"/>
      <c r="FA425" s="60"/>
      <c r="FB425" s="60"/>
      <c r="FC425" s="60"/>
      <c r="FD425" s="60"/>
      <c r="FE425" s="60"/>
      <c r="FF425" s="60"/>
      <c r="FG425" s="60"/>
      <c r="FH425" s="60"/>
      <c r="FI425" s="60"/>
      <c r="FJ425" s="60"/>
      <c r="FK425" s="60"/>
      <c r="FL425" s="60"/>
      <c r="FM425" s="60"/>
      <c r="FN425" s="60"/>
      <c r="FO425" s="60"/>
      <c r="FP425" s="60"/>
      <c r="FQ425" s="60"/>
      <c r="FR425" s="60"/>
      <c r="FS425" s="60"/>
      <c r="FT425" s="60"/>
      <c r="FU425" s="60"/>
      <c r="FV425" s="60"/>
      <c r="FW425" s="60"/>
      <c r="FX425" s="60"/>
      <c r="FY425" s="60"/>
      <c r="FZ425" s="60"/>
      <c r="GA425" s="60"/>
      <c r="GB425" s="60"/>
      <c r="GC425" s="60"/>
      <c r="GD425" s="60"/>
      <c r="GE425" s="60"/>
      <c r="GF425" s="60"/>
      <c r="GG425" s="60"/>
      <c r="GH425" s="60"/>
      <c r="GI425" s="60"/>
      <c r="GJ425" s="60"/>
      <c r="GK425" s="60"/>
      <c r="GL425" s="60"/>
      <c r="GM425" s="60"/>
      <c r="GN425" s="60"/>
      <c r="GO425" s="60"/>
      <c r="GP425" s="60"/>
      <c r="GQ425" s="60"/>
      <c r="GR425" s="60"/>
      <c r="GS425" s="60"/>
      <c r="GT425" s="60"/>
      <c r="GU425" s="60"/>
      <c r="GV425" s="60"/>
      <c r="GW425" s="60"/>
      <c r="GX425" s="60"/>
      <c r="GY425" s="60"/>
      <c r="GZ425" s="60"/>
      <c r="HA425" s="60"/>
      <c r="HB425" s="60"/>
      <c r="HC425" s="60"/>
      <c r="HD425" s="60"/>
      <c r="HE425" s="60"/>
      <c r="HF425" s="60"/>
      <c r="HG425" s="60"/>
      <c r="HH425" s="60"/>
      <c r="HI425" s="60"/>
      <c r="HJ425" s="60"/>
      <c r="HK425" s="60"/>
      <c r="HL425" s="60"/>
      <c r="HM425" s="60"/>
      <c r="HN425" s="60"/>
      <c r="HO425" s="60"/>
      <c r="HP425" s="60"/>
      <c r="HQ425" s="60"/>
      <c r="HR425" s="60"/>
      <c r="HS425" s="60"/>
      <c r="HT425" s="60"/>
      <c r="HU425" s="60"/>
      <c r="HV425" s="60"/>
      <c r="HW425" s="60"/>
      <c r="HX425" s="60"/>
      <c r="HY425" s="60"/>
      <c r="HZ425" s="60"/>
      <c r="IA425" s="60"/>
      <c r="IB425" s="60"/>
      <c r="IC425" s="60"/>
      <c r="ID425" s="60"/>
      <c r="IE425" s="60"/>
      <c r="IF425" s="60"/>
      <c r="IG425" s="60"/>
      <c r="IH425" s="60"/>
      <c r="II425" s="60"/>
      <c r="IJ425" s="60"/>
      <c r="IK425" s="60"/>
    </row>
    <row r="426" spans="1:245" ht="27">
      <c r="A426" s="204">
        <v>332</v>
      </c>
      <c r="B426" s="204">
        <f>B425+1</f>
        <v>335</v>
      </c>
      <c r="C426" s="107" t="s">
        <v>762</v>
      </c>
      <c r="D426" s="108" t="s">
        <v>102</v>
      </c>
      <c r="E426" s="108" t="s">
        <v>66</v>
      </c>
      <c r="F426" s="2">
        <v>165308000</v>
      </c>
      <c r="G426" s="2">
        <v>0</v>
      </c>
      <c r="H426" s="2">
        <f t="shared" si="243"/>
        <v>165308000</v>
      </c>
      <c r="I426" s="3">
        <f t="shared" si="244"/>
        <v>165.3</v>
      </c>
      <c r="J426" s="3"/>
      <c r="K426" s="3"/>
      <c r="L426" s="3"/>
      <c r="M426" s="3"/>
      <c r="N426" s="3"/>
      <c r="O426" s="119">
        <f t="shared" si="245"/>
        <v>165308000</v>
      </c>
      <c r="P426" s="3"/>
      <c r="Q426" s="142">
        <f t="shared" si="233"/>
        <v>165308000</v>
      </c>
      <c r="R426" s="142">
        <f t="shared" si="246"/>
        <v>165.3</v>
      </c>
      <c r="S426" s="77">
        <f t="shared" si="246"/>
        <v>0</v>
      </c>
      <c r="T426" s="109"/>
      <c r="U426" s="109"/>
      <c r="V426" s="109"/>
      <c r="W426" s="3">
        <v>165308000</v>
      </c>
      <c r="X426" s="3"/>
      <c r="Y426" s="77">
        <f t="shared" si="247"/>
        <v>-165308000</v>
      </c>
      <c r="Z426" s="3">
        <f t="shared" si="248"/>
        <v>165.3</v>
      </c>
      <c r="AA426" s="77">
        <f t="shared" si="248"/>
        <v>0</v>
      </c>
      <c r="AB426" s="119">
        <f t="shared" si="249"/>
        <v>-165.3</v>
      </c>
      <c r="AC426" s="76"/>
      <c r="AD426" s="3">
        <f t="shared" si="242"/>
        <v>0</v>
      </c>
      <c r="AE426" s="109"/>
      <c r="AF426" s="109"/>
      <c r="AG426" s="107"/>
      <c r="AH426" s="107" t="s">
        <v>166</v>
      </c>
      <c r="AI426" s="107" t="s">
        <v>626</v>
      </c>
      <c r="AJ426" s="1" t="s">
        <v>36</v>
      </c>
      <c r="AK426" s="113" t="s">
        <v>1397</v>
      </c>
      <c r="AL426" s="106">
        <v>332</v>
      </c>
      <c r="AM426" s="132" t="s">
        <v>590</v>
      </c>
      <c r="AN426" s="129"/>
      <c r="AO426" s="130" t="s">
        <v>339</v>
      </c>
      <c r="AP426" s="180">
        <v>332</v>
      </c>
      <c r="AQ426" s="130" t="s">
        <v>339</v>
      </c>
      <c r="AR426" s="181"/>
      <c r="AS426" s="128" t="s">
        <v>590</v>
      </c>
      <c r="AT426" s="175"/>
      <c r="AU426" s="130" t="s">
        <v>339</v>
      </c>
      <c r="AV426" s="180"/>
      <c r="AW426" s="130" t="s">
        <v>339</v>
      </c>
      <c r="AX426" s="181"/>
      <c r="AY426" s="128" t="s">
        <v>590</v>
      </c>
      <c r="AZ426" s="175"/>
      <c r="BA426" s="130" t="s">
        <v>339</v>
      </c>
      <c r="BB426" s="180"/>
      <c r="BC426" s="130" t="s">
        <v>339</v>
      </c>
      <c r="BD426" s="181"/>
      <c r="BE426" s="131"/>
      <c r="BF426" s="1" t="s">
        <v>83</v>
      </c>
      <c r="BG426" s="4"/>
      <c r="BH426" s="4"/>
      <c r="BI426" s="114"/>
      <c r="BJ426" s="71"/>
      <c r="BK426" s="31"/>
      <c r="BL426" s="31"/>
      <c r="BM426" s="31"/>
      <c r="BN426" s="115" t="s">
        <v>34</v>
      </c>
      <c r="BO426" s="116" t="s">
        <v>442</v>
      </c>
      <c r="BP426" s="115" t="s">
        <v>527</v>
      </c>
      <c r="BR426" s="61"/>
      <c r="BS426" s="61"/>
      <c r="BT426" s="60"/>
      <c r="BU426" s="60"/>
      <c r="BV426" s="60"/>
      <c r="BW426" s="60"/>
      <c r="BX426" s="60"/>
      <c r="BY426" s="60"/>
      <c r="BZ426" s="60"/>
      <c r="CA426" s="60"/>
      <c r="CB426" s="60"/>
      <c r="CC426" s="60"/>
      <c r="CD426" s="60"/>
      <c r="CE426" s="60"/>
      <c r="CF426" s="60"/>
      <c r="CG426" s="60"/>
      <c r="CH426" s="60"/>
      <c r="CI426" s="60"/>
      <c r="CJ426" s="60"/>
      <c r="CK426" s="60"/>
      <c r="CL426" s="60"/>
      <c r="CM426" s="60"/>
      <c r="CN426" s="60"/>
      <c r="CO426" s="60"/>
      <c r="CP426" s="60"/>
      <c r="CQ426" s="60"/>
      <c r="CR426" s="60"/>
      <c r="CS426" s="60"/>
      <c r="CT426" s="60"/>
      <c r="CU426" s="60"/>
      <c r="CV426" s="60"/>
      <c r="CW426" s="60"/>
      <c r="CX426" s="60"/>
      <c r="CY426" s="60"/>
      <c r="CZ426" s="60"/>
      <c r="DA426" s="60"/>
      <c r="DB426" s="60"/>
      <c r="DC426" s="60"/>
      <c r="DD426" s="60"/>
      <c r="DE426" s="60"/>
      <c r="DF426" s="60"/>
      <c r="DG426" s="60"/>
      <c r="DH426" s="60"/>
      <c r="DI426" s="60"/>
      <c r="DJ426" s="60"/>
      <c r="DK426" s="60"/>
      <c r="DL426" s="60"/>
      <c r="DM426" s="60"/>
      <c r="DN426" s="60"/>
      <c r="DO426" s="60"/>
      <c r="DP426" s="60"/>
      <c r="DQ426" s="60"/>
      <c r="DR426" s="60"/>
      <c r="DS426" s="60"/>
      <c r="DT426" s="60"/>
      <c r="DU426" s="60"/>
      <c r="DV426" s="60"/>
      <c r="DW426" s="60"/>
      <c r="DX426" s="60"/>
      <c r="DY426" s="60"/>
      <c r="DZ426" s="60"/>
      <c r="EA426" s="60"/>
      <c r="EB426" s="60"/>
      <c r="EC426" s="60"/>
      <c r="ED426" s="60"/>
      <c r="EE426" s="60"/>
      <c r="EF426" s="60"/>
      <c r="EG426" s="60"/>
      <c r="EH426" s="60"/>
      <c r="EI426" s="60"/>
      <c r="EJ426" s="60"/>
      <c r="EK426" s="60"/>
      <c r="EL426" s="60"/>
      <c r="EM426" s="60"/>
      <c r="EN426" s="60"/>
      <c r="EO426" s="60"/>
      <c r="EP426" s="60"/>
      <c r="EQ426" s="60"/>
      <c r="ER426" s="60"/>
      <c r="ES426" s="60"/>
      <c r="ET426" s="60"/>
      <c r="EU426" s="60"/>
      <c r="EV426" s="60"/>
      <c r="EW426" s="60"/>
      <c r="EX426" s="60"/>
      <c r="EY426" s="60"/>
      <c r="EZ426" s="60"/>
      <c r="FA426" s="60"/>
      <c r="FB426" s="60"/>
      <c r="FC426" s="60"/>
      <c r="FD426" s="60"/>
      <c r="FE426" s="60"/>
      <c r="FF426" s="60"/>
      <c r="FG426" s="60"/>
      <c r="FH426" s="60"/>
      <c r="FI426" s="60"/>
      <c r="FJ426" s="60"/>
      <c r="FK426" s="60"/>
      <c r="FL426" s="60"/>
      <c r="FM426" s="60"/>
      <c r="FN426" s="60"/>
      <c r="FO426" s="60"/>
      <c r="FP426" s="60"/>
      <c r="FQ426" s="60"/>
      <c r="FR426" s="60"/>
      <c r="FS426" s="60"/>
      <c r="FT426" s="60"/>
      <c r="FU426" s="60"/>
      <c r="FV426" s="60"/>
      <c r="FW426" s="60"/>
      <c r="FX426" s="60"/>
      <c r="FY426" s="60"/>
      <c r="FZ426" s="60"/>
      <c r="GA426" s="60"/>
      <c r="GB426" s="60"/>
      <c r="GC426" s="60"/>
      <c r="GD426" s="60"/>
      <c r="GE426" s="60"/>
      <c r="GF426" s="60"/>
      <c r="GG426" s="60"/>
      <c r="GH426" s="60"/>
      <c r="GI426" s="60"/>
      <c r="GJ426" s="60"/>
      <c r="GK426" s="60"/>
      <c r="GL426" s="60"/>
      <c r="GM426" s="60"/>
      <c r="GN426" s="60"/>
      <c r="GO426" s="60"/>
      <c r="GP426" s="60"/>
      <c r="GQ426" s="60"/>
      <c r="GR426" s="60"/>
      <c r="GS426" s="60"/>
      <c r="GT426" s="60"/>
      <c r="GU426" s="60"/>
      <c r="GV426" s="60"/>
      <c r="GW426" s="60"/>
      <c r="GX426" s="60"/>
      <c r="GY426" s="60"/>
      <c r="GZ426" s="60"/>
      <c r="HA426" s="60"/>
      <c r="HB426" s="60"/>
      <c r="HC426" s="60"/>
      <c r="HD426" s="60"/>
      <c r="HE426" s="60"/>
      <c r="HF426" s="60"/>
      <c r="HG426" s="60"/>
      <c r="HH426" s="60"/>
      <c r="HI426" s="60"/>
      <c r="HJ426" s="60"/>
      <c r="HK426" s="60"/>
      <c r="HL426" s="60"/>
      <c r="HM426" s="60"/>
      <c r="HN426" s="60"/>
      <c r="HO426" s="60"/>
      <c r="HP426" s="60"/>
      <c r="HQ426" s="60"/>
      <c r="HR426" s="60"/>
      <c r="HS426" s="60"/>
      <c r="HT426" s="60"/>
      <c r="HU426" s="60"/>
      <c r="HV426" s="60"/>
      <c r="HW426" s="60"/>
      <c r="HX426" s="60"/>
      <c r="HY426" s="60"/>
      <c r="HZ426" s="60"/>
      <c r="IA426" s="60"/>
      <c r="IB426" s="60"/>
      <c r="IC426" s="60"/>
      <c r="ID426" s="60"/>
      <c r="IE426" s="60"/>
      <c r="IF426" s="60"/>
      <c r="IG426" s="60"/>
      <c r="IH426" s="60"/>
      <c r="II426" s="60"/>
      <c r="IJ426" s="60"/>
      <c r="IK426" s="60"/>
    </row>
    <row r="427" spans="1:245" ht="27" hidden="1">
      <c r="A427" s="204" t="s">
        <v>1148</v>
      </c>
      <c r="B427" s="204">
        <f>B426+1</f>
        <v>336</v>
      </c>
      <c r="C427" s="107" t="s">
        <v>812</v>
      </c>
      <c r="D427" s="108" t="s">
        <v>1299</v>
      </c>
      <c r="E427" s="108" t="s">
        <v>1299</v>
      </c>
      <c r="F427" s="2">
        <v>25766000</v>
      </c>
      <c r="G427" s="2">
        <v>0</v>
      </c>
      <c r="H427" s="2">
        <f t="shared" si="243"/>
        <v>25766000</v>
      </c>
      <c r="I427" s="3">
        <f t="shared" si="244"/>
        <v>25.8</v>
      </c>
      <c r="J427" s="3"/>
      <c r="K427" s="3"/>
      <c r="L427" s="3"/>
      <c r="M427" s="3"/>
      <c r="N427" s="3"/>
      <c r="O427" s="174">
        <f t="shared" si="245"/>
        <v>25766000</v>
      </c>
      <c r="P427" s="3"/>
      <c r="Q427" s="142">
        <f t="shared" si="233"/>
        <v>25766000</v>
      </c>
      <c r="R427" s="142">
        <f t="shared" si="246"/>
        <v>25.8</v>
      </c>
      <c r="S427" s="77">
        <f t="shared" si="246"/>
        <v>0</v>
      </c>
      <c r="T427" s="109"/>
      <c r="U427" s="109"/>
      <c r="V427" s="109"/>
      <c r="W427" s="3">
        <v>0</v>
      </c>
      <c r="X427" s="3"/>
      <c r="Y427" s="77">
        <f t="shared" si="247"/>
        <v>0</v>
      </c>
      <c r="Z427" s="3">
        <f t="shared" si="248"/>
        <v>0</v>
      </c>
      <c r="AA427" s="77">
        <f t="shared" si="248"/>
        <v>0</v>
      </c>
      <c r="AB427" s="119">
        <f>AA427-Z427</f>
        <v>0</v>
      </c>
      <c r="AC427" s="76"/>
      <c r="AD427" s="3">
        <f t="shared" si="242"/>
        <v>0</v>
      </c>
      <c r="AE427" s="109"/>
      <c r="AF427" s="109"/>
      <c r="AG427" s="107"/>
      <c r="AH427" s="107" t="s">
        <v>333</v>
      </c>
      <c r="AI427" s="107" t="s">
        <v>626</v>
      </c>
      <c r="AJ427" s="1" t="s">
        <v>1</v>
      </c>
      <c r="AK427" s="113" t="s">
        <v>1036</v>
      </c>
      <c r="AL427" s="106" t="s">
        <v>1148</v>
      </c>
      <c r="AM427" s="132" t="s">
        <v>590</v>
      </c>
      <c r="AN427" s="132" t="s">
        <v>1039</v>
      </c>
      <c r="AO427" s="130" t="s">
        <v>923</v>
      </c>
      <c r="AP427" s="180">
        <v>21</v>
      </c>
      <c r="AQ427" s="130" t="s">
        <v>923</v>
      </c>
      <c r="AR427" s="181"/>
      <c r="AS427" s="128" t="s">
        <v>590</v>
      </c>
      <c r="AT427" s="175"/>
      <c r="AU427" s="130" t="s">
        <v>923</v>
      </c>
      <c r="AV427" s="180"/>
      <c r="AW427" s="130" t="s">
        <v>923</v>
      </c>
      <c r="AX427" s="181"/>
      <c r="AY427" s="128" t="s">
        <v>590</v>
      </c>
      <c r="AZ427" s="175"/>
      <c r="BA427" s="130" t="s">
        <v>923</v>
      </c>
      <c r="BB427" s="180"/>
      <c r="BC427" s="130" t="s">
        <v>923</v>
      </c>
      <c r="BD427" s="181"/>
      <c r="BE427" s="131"/>
      <c r="BF427" s="1" t="s">
        <v>434</v>
      </c>
      <c r="BG427" s="4"/>
      <c r="BH427" s="4"/>
      <c r="BI427" s="125"/>
      <c r="BJ427" s="71"/>
      <c r="BK427" s="31"/>
      <c r="BL427" s="31"/>
      <c r="BM427" s="31"/>
      <c r="BN427" s="115"/>
      <c r="BO427" s="116"/>
      <c r="BP427" s="115"/>
      <c r="BR427" s="61"/>
      <c r="BS427" s="61"/>
      <c r="BT427" s="60"/>
      <c r="BU427" s="60"/>
      <c r="BV427" s="60"/>
      <c r="BW427" s="60"/>
      <c r="BX427" s="60"/>
      <c r="BY427" s="60"/>
      <c r="BZ427" s="60"/>
      <c r="CA427" s="60"/>
      <c r="CB427" s="60"/>
      <c r="CC427" s="60"/>
      <c r="CD427" s="60"/>
      <c r="CE427" s="60"/>
      <c r="CF427" s="60"/>
      <c r="CG427" s="60"/>
      <c r="CH427" s="60"/>
      <c r="CI427" s="60"/>
      <c r="CJ427" s="60"/>
      <c r="CK427" s="60"/>
      <c r="CL427" s="60"/>
      <c r="CM427" s="60"/>
      <c r="CN427" s="60"/>
      <c r="CO427" s="60"/>
      <c r="CP427" s="60"/>
      <c r="CQ427" s="60"/>
      <c r="CR427" s="60"/>
      <c r="CS427" s="60"/>
      <c r="CT427" s="60"/>
      <c r="CU427" s="60"/>
      <c r="CV427" s="60"/>
      <c r="CW427" s="60"/>
      <c r="CX427" s="60"/>
      <c r="CY427" s="60"/>
      <c r="CZ427" s="60"/>
      <c r="DA427" s="60"/>
      <c r="DB427" s="60"/>
      <c r="DC427" s="60"/>
      <c r="DD427" s="60"/>
      <c r="DE427" s="60"/>
      <c r="DF427" s="60"/>
      <c r="DG427" s="60"/>
      <c r="DH427" s="60"/>
      <c r="DI427" s="60"/>
      <c r="DJ427" s="60"/>
      <c r="DK427" s="60"/>
      <c r="DL427" s="60"/>
      <c r="DM427" s="60"/>
      <c r="DN427" s="60"/>
      <c r="DO427" s="60"/>
      <c r="DP427" s="60"/>
      <c r="DQ427" s="60"/>
      <c r="DR427" s="60"/>
      <c r="DS427" s="60"/>
      <c r="DT427" s="60"/>
      <c r="DU427" s="60"/>
      <c r="DV427" s="60"/>
      <c r="DW427" s="60"/>
      <c r="DX427" s="60"/>
      <c r="DY427" s="60"/>
      <c r="DZ427" s="60"/>
      <c r="EA427" s="60"/>
      <c r="EB427" s="60"/>
      <c r="EC427" s="60"/>
      <c r="ED427" s="60"/>
      <c r="EE427" s="60"/>
      <c r="EF427" s="60"/>
      <c r="EG427" s="60"/>
      <c r="EH427" s="60"/>
      <c r="EI427" s="60"/>
      <c r="EJ427" s="60"/>
      <c r="EK427" s="60"/>
      <c r="EL427" s="60"/>
      <c r="EM427" s="60"/>
      <c r="EN427" s="60"/>
      <c r="EO427" s="60"/>
      <c r="EP427" s="60"/>
      <c r="EQ427" s="60"/>
      <c r="ER427" s="60"/>
      <c r="ES427" s="60"/>
      <c r="ET427" s="60"/>
      <c r="EU427" s="60"/>
      <c r="EV427" s="60"/>
      <c r="EW427" s="60"/>
      <c r="EX427" s="60"/>
      <c r="EY427" s="60"/>
      <c r="EZ427" s="60"/>
      <c r="FA427" s="60"/>
      <c r="FB427" s="60"/>
      <c r="FC427" s="60"/>
      <c r="FD427" s="60"/>
      <c r="FE427" s="60"/>
      <c r="FF427" s="60"/>
      <c r="FG427" s="60"/>
      <c r="FH427" s="60"/>
      <c r="FI427" s="60"/>
      <c r="FJ427" s="60"/>
      <c r="FK427" s="60"/>
      <c r="FL427" s="60"/>
      <c r="FM427" s="60"/>
      <c r="FN427" s="60"/>
      <c r="FO427" s="60"/>
      <c r="FP427" s="60"/>
      <c r="FQ427" s="60"/>
      <c r="FR427" s="60"/>
      <c r="FS427" s="60"/>
      <c r="FT427" s="60"/>
      <c r="FU427" s="60"/>
      <c r="FV427" s="60"/>
      <c r="FW427" s="60"/>
      <c r="FX427" s="60"/>
      <c r="FY427" s="60"/>
      <c r="FZ427" s="60"/>
      <c r="GA427" s="60"/>
      <c r="GB427" s="60"/>
      <c r="GC427" s="60"/>
      <c r="GD427" s="60"/>
      <c r="GE427" s="60"/>
      <c r="GF427" s="60"/>
      <c r="GG427" s="60"/>
      <c r="GH427" s="60"/>
      <c r="GI427" s="60"/>
      <c r="GJ427" s="60"/>
      <c r="GK427" s="60"/>
      <c r="GL427" s="60"/>
      <c r="GM427" s="60"/>
      <c r="GN427" s="60"/>
      <c r="GO427" s="60"/>
      <c r="GP427" s="60"/>
      <c r="GQ427" s="60"/>
      <c r="GR427" s="60"/>
      <c r="GS427" s="60"/>
      <c r="GT427" s="60"/>
      <c r="GU427" s="60"/>
      <c r="GV427" s="60"/>
      <c r="GW427" s="60"/>
      <c r="GX427" s="60"/>
      <c r="GY427" s="60"/>
      <c r="GZ427" s="60"/>
      <c r="HA427" s="60"/>
      <c r="HB427" s="60"/>
      <c r="HC427" s="60"/>
      <c r="HD427" s="60"/>
      <c r="HE427" s="60"/>
      <c r="HF427" s="60"/>
      <c r="HG427" s="60"/>
      <c r="HH427" s="60"/>
      <c r="HI427" s="60"/>
      <c r="HJ427" s="60"/>
      <c r="HK427" s="60"/>
      <c r="HL427" s="60"/>
      <c r="HM427" s="60"/>
      <c r="HN427" s="60"/>
      <c r="HO427" s="60"/>
      <c r="HP427" s="60"/>
      <c r="HQ427" s="60"/>
      <c r="HR427" s="60"/>
      <c r="HS427" s="60"/>
      <c r="HT427" s="60"/>
      <c r="HU427" s="60"/>
      <c r="HV427" s="60"/>
      <c r="HW427" s="60"/>
      <c r="HX427" s="60"/>
      <c r="HY427" s="60"/>
      <c r="HZ427" s="60"/>
      <c r="IA427" s="60"/>
      <c r="IB427" s="60"/>
      <c r="IC427" s="60"/>
      <c r="ID427" s="60"/>
      <c r="IE427" s="60"/>
      <c r="IF427" s="60"/>
      <c r="IG427" s="60"/>
      <c r="IH427" s="60"/>
      <c r="II427" s="60"/>
      <c r="IJ427" s="60"/>
      <c r="IK427" s="60"/>
    </row>
    <row r="428" spans="1:245" ht="67.5" hidden="1">
      <c r="A428" s="204" t="s">
        <v>257</v>
      </c>
      <c r="B428" s="204" t="s">
        <v>257</v>
      </c>
      <c r="C428" s="112" t="s">
        <v>1224</v>
      </c>
      <c r="D428" s="108"/>
      <c r="E428" s="108"/>
      <c r="F428" s="3"/>
      <c r="G428" s="3">
        <v>0</v>
      </c>
      <c r="H428" s="2">
        <f t="shared" si="243"/>
        <v>0</v>
      </c>
      <c r="I428" s="3">
        <f t="shared" si="244"/>
        <v>0</v>
      </c>
      <c r="J428" s="3"/>
      <c r="K428" s="3"/>
      <c r="L428" s="3"/>
      <c r="M428" s="3"/>
      <c r="N428" s="3"/>
      <c r="O428" s="3">
        <f t="shared" si="245"/>
        <v>0</v>
      </c>
      <c r="P428" s="3"/>
      <c r="Q428" s="142">
        <f t="shared" si="233"/>
        <v>0</v>
      </c>
      <c r="R428" s="142">
        <f t="shared" si="246"/>
        <v>0</v>
      </c>
      <c r="S428" s="77">
        <f t="shared" si="246"/>
        <v>0</v>
      </c>
      <c r="T428" s="3"/>
      <c r="U428" s="112"/>
      <c r="V428" s="107"/>
      <c r="W428" s="3">
        <v>0</v>
      </c>
      <c r="X428" s="3"/>
      <c r="Y428" s="77">
        <f t="shared" si="247"/>
        <v>0</v>
      </c>
      <c r="Z428" s="3">
        <f t="shared" si="248"/>
        <v>0</v>
      </c>
      <c r="AA428" s="77">
        <f t="shared" si="248"/>
        <v>0</v>
      </c>
      <c r="AB428" s="119">
        <f t="shared" si="249"/>
        <v>0</v>
      </c>
      <c r="AC428" s="3"/>
      <c r="AD428" s="3">
        <f t="shared" si="242"/>
        <v>0</v>
      </c>
      <c r="AE428" s="108"/>
      <c r="AF428" s="4"/>
      <c r="AG428" s="113"/>
      <c r="AH428" s="112" t="s">
        <v>166</v>
      </c>
      <c r="AI428" s="112" t="s">
        <v>923</v>
      </c>
      <c r="AJ428" s="1" t="s">
        <v>36</v>
      </c>
      <c r="AK428" s="113" t="s">
        <v>1006</v>
      </c>
      <c r="AL428" s="106" t="s">
        <v>257</v>
      </c>
      <c r="AM428" s="132" t="s">
        <v>590</v>
      </c>
      <c r="AN428" s="129"/>
      <c r="AO428" s="130" t="s">
        <v>339</v>
      </c>
      <c r="AP428" s="180"/>
      <c r="AQ428" s="130" t="s">
        <v>339</v>
      </c>
      <c r="AR428" s="181"/>
      <c r="AS428" s="128" t="s">
        <v>590</v>
      </c>
      <c r="AT428" s="175"/>
      <c r="AU428" s="130" t="s">
        <v>339</v>
      </c>
      <c r="AV428" s="180"/>
      <c r="AW428" s="130" t="s">
        <v>339</v>
      </c>
      <c r="AX428" s="181"/>
      <c r="AY428" s="128" t="s">
        <v>590</v>
      </c>
      <c r="AZ428" s="175"/>
      <c r="BA428" s="130" t="s">
        <v>339</v>
      </c>
      <c r="BB428" s="180"/>
      <c r="BC428" s="130" t="s">
        <v>339</v>
      </c>
      <c r="BD428" s="181"/>
      <c r="BE428" s="131"/>
      <c r="BF428" s="1"/>
      <c r="BG428" s="4"/>
      <c r="BH428" s="4"/>
      <c r="BI428" s="125"/>
      <c r="BJ428" s="31"/>
      <c r="BK428" s="31"/>
      <c r="BL428" s="31"/>
      <c r="BM428" s="31" t="s">
        <v>1128</v>
      </c>
      <c r="BN428" s="120" t="s">
        <v>566</v>
      </c>
      <c r="BO428" s="32" t="s">
        <v>567</v>
      </c>
      <c r="BP428" s="115" t="s">
        <v>1170</v>
      </c>
      <c r="EX428" s="60"/>
      <c r="EY428" s="60"/>
      <c r="EZ428" s="60"/>
      <c r="FA428" s="60"/>
      <c r="FB428" s="60"/>
      <c r="FC428" s="60"/>
      <c r="FD428" s="60"/>
      <c r="FE428" s="60"/>
      <c r="FF428" s="60"/>
      <c r="FG428" s="60"/>
      <c r="FH428" s="60"/>
      <c r="FI428" s="60"/>
      <c r="FJ428" s="60"/>
      <c r="FK428" s="60"/>
      <c r="FL428" s="60"/>
      <c r="FM428" s="60"/>
      <c r="FN428" s="60"/>
      <c r="FO428" s="60"/>
      <c r="FP428" s="60"/>
      <c r="FQ428" s="60"/>
      <c r="FR428" s="60"/>
      <c r="FS428" s="60"/>
      <c r="FT428" s="60"/>
      <c r="FU428" s="60"/>
      <c r="FV428" s="60"/>
      <c r="FW428" s="60"/>
      <c r="FX428" s="60"/>
      <c r="FY428" s="60"/>
      <c r="FZ428" s="60"/>
      <c r="GA428" s="60"/>
      <c r="GB428" s="60"/>
      <c r="GC428" s="60"/>
      <c r="GD428" s="60"/>
      <c r="GE428" s="60"/>
      <c r="GF428" s="60"/>
      <c r="GG428" s="60"/>
      <c r="GH428" s="60"/>
      <c r="GI428" s="60"/>
      <c r="GJ428" s="60"/>
      <c r="GK428" s="60"/>
      <c r="GL428" s="60"/>
      <c r="GM428" s="60"/>
      <c r="GN428" s="60"/>
      <c r="GO428" s="60"/>
      <c r="GP428" s="60"/>
      <c r="GQ428" s="60"/>
      <c r="GR428" s="60"/>
      <c r="GS428" s="60"/>
      <c r="GT428" s="60"/>
      <c r="GU428" s="60"/>
      <c r="GV428" s="60"/>
      <c r="GW428" s="60"/>
      <c r="GX428" s="60"/>
      <c r="GY428" s="60"/>
      <c r="GZ428" s="60"/>
      <c r="HA428" s="60"/>
      <c r="HB428" s="60"/>
      <c r="HC428" s="60"/>
      <c r="HD428" s="60"/>
      <c r="HE428" s="60"/>
      <c r="HF428" s="60"/>
      <c r="HG428" s="60"/>
      <c r="HH428" s="60"/>
      <c r="HI428" s="60"/>
      <c r="HJ428" s="60"/>
      <c r="HK428" s="60"/>
      <c r="HL428" s="60"/>
      <c r="HM428" s="60"/>
      <c r="HN428" s="60"/>
      <c r="HO428" s="60"/>
      <c r="HP428" s="60"/>
      <c r="HQ428" s="60"/>
      <c r="HR428" s="60"/>
      <c r="HS428" s="60"/>
      <c r="HT428" s="60"/>
      <c r="HU428" s="60"/>
      <c r="HV428" s="60"/>
      <c r="HW428" s="60"/>
      <c r="HX428" s="60"/>
      <c r="HY428" s="60"/>
      <c r="HZ428" s="60"/>
      <c r="IA428" s="60"/>
      <c r="IB428" s="60"/>
      <c r="IC428" s="60"/>
      <c r="ID428" s="60"/>
      <c r="IE428" s="60"/>
      <c r="IF428" s="60"/>
      <c r="IG428" s="60"/>
      <c r="IH428" s="60"/>
      <c r="II428" s="60"/>
      <c r="IJ428" s="60"/>
      <c r="IK428" s="60"/>
    </row>
    <row r="429" spans="1:245" s="314" customFormat="1" hidden="1">
      <c r="A429" s="315"/>
      <c r="B429" s="315"/>
      <c r="C429" s="341" t="s">
        <v>931</v>
      </c>
      <c r="D429" s="317"/>
      <c r="E429" s="317"/>
      <c r="F429" s="318"/>
      <c r="G429" s="318">
        <v>0</v>
      </c>
      <c r="H429" s="318">
        <f t="shared" si="243"/>
        <v>0</v>
      </c>
      <c r="I429" s="319">
        <f t="shared" si="244"/>
        <v>0</v>
      </c>
      <c r="J429" s="319"/>
      <c r="K429" s="319"/>
      <c r="L429" s="319"/>
      <c r="M429" s="319"/>
      <c r="N429" s="319"/>
      <c r="O429" s="319">
        <f t="shared" si="245"/>
        <v>0</v>
      </c>
      <c r="P429" s="321"/>
      <c r="Q429" s="321">
        <f t="shared" si="233"/>
        <v>0</v>
      </c>
      <c r="R429" s="321">
        <f t="shared" si="246"/>
        <v>0</v>
      </c>
      <c r="S429" s="319"/>
      <c r="T429" s="319"/>
      <c r="U429" s="322"/>
      <c r="V429" s="323"/>
      <c r="W429" s="319"/>
      <c r="X429" s="321"/>
      <c r="Y429" s="319"/>
      <c r="Z429" s="320"/>
      <c r="AA429" s="319"/>
      <c r="AB429" s="324"/>
      <c r="AC429" s="319"/>
      <c r="AD429" s="319"/>
      <c r="AE429" s="317"/>
      <c r="AF429" s="325"/>
      <c r="AG429" s="325"/>
      <c r="AH429" s="325"/>
      <c r="AI429" s="325"/>
      <c r="AJ429" s="326"/>
      <c r="AK429" s="327"/>
      <c r="AL429" s="335"/>
      <c r="AM429" s="328"/>
      <c r="AN429" s="328"/>
      <c r="AO429" s="328"/>
      <c r="AP429" s="329" t="s">
        <v>1331</v>
      </c>
      <c r="AQ429" s="328"/>
      <c r="AR429" s="328"/>
      <c r="AS429" s="328"/>
      <c r="AT429" s="330"/>
      <c r="AU429" s="328"/>
      <c r="AV429" s="330"/>
      <c r="AW429" s="328"/>
      <c r="AX429" s="328"/>
      <c r="AY429" s="328"/>
      <c r="AZ429" s="330"/>
      <c r="BA429" s="328"/>
      <c r="BB429" s="330"/>
      <c r="BC429" s="328"/>
      <c r="BD429" s="328"/>
      <c r="BE429" s="328"/>
      <c r="BF429" s="331"/>
      <c r="BG429" s="332"/>
      <c r="BH429" s="332"/>
      <c r="BI429" s="333"/>
      <c r="BJ429" s="309"/>
      <c r="BK429" s="310"/>
      <c r="BL429" s="310"/>
      <c r="BM429" s="310"/>
      <c r="BN429" s="311" t="s">
        <v>418</v>
      </c>
      <c r="BO429" s="311" t="s">
        <v>418</v>
      </c>
      <c r="BP429" s="311" t="s">
        <v>418</v>
      </c>
      <c r="BQ429" s="313"/>
      <c r="BR429" s="313"/>
      <c r="BS429" s="313"/>
    </row>
    <row r="430" spans="1:245" s="63" customFormat="1" ht="27">
      <c r="A430" s="204">
        <v>334</v>
      </c>
      <c r="B430" s="204">
        <f>B427+1</f>
        <v>337</v>
      </c>
      <c r="C430" s="107" t="s">
        <v>693</v>
      </c>
      <c r="D430" s="108" t="s">
        <v>270</v>
      </c>
      <c r="E430" s="108" t="s">
        <v>66</v>
      </c>
      <c r="F430" s="2">
        <v>899500000</v>
      </c>
      <c r="G430" s="2">
        <v>-21000000</v>
      </c>
      <c r="H430" s="2">
        <f t="shared" si="243"/>
        <v>878500000</v>
      </c>
      <c r="I430" s="3">
        <f t="shared" si="244"/>
        <v>878.5</v>
      </c>
      <c r="J430" s="3"/>
      <c r="K430" s="3"/>
      <c r="L430" s="3"/>
      <c r="M430" s="3"/>
      <c r="N430" s="3"/>
      <c r="O430" s="119">
        <f t="shared" si="245"/>
        <v>878500000</v>
      </c>
      <c r="P430" s="3"/>
      <c r="Q430" s="142">
        <f t="shared" si="233"/>
        <v>878500000</v>
      </c>
      <c r="R430" s="142">
        <f t="shared" si="246"/>
        <v>878.5</v>
      </c>
      <c r="S430" s="77">
        <f t="shared" si="246"/>
        <v>0</v>
      </c>
      <c r="T430" s="109"/>
      <c r="U430" s="109"/>
      <c r="V430" s="109"/>
      <c r="W430" s="3">
        <v>924000000</v>
      </c>
      <c r="X430" s="3"/>
      <c r="Y430" s="77">
        <f t="shared" ref="Y430:Y466" si="250">X430-W430</f>
        <v>-924000000</v>
      </c>
      <c r="Z430" s="3">
        <f t="shared" ref="Z430:AA459" si="251">ROUND(W430/1000000,1)</f>
        <v>924</v>
      </c>
      <c r="AA430" s="77">
        <f t="shared" si="251"/>
        <v>0</v>
      </c>
      <c r="AB430" s="119">
        <f t="shared" si="249"/>
        <v>-924</v>
      </c>
      <c r="AC430" s="76"/>
      <c r="AD430" s="3">
        <f t="shared" ref="AD430:AD460" si="252">ROUND(AC430/1000000,1)</f>
        <v>0</v>
      </c>
      <c r="AE430" s="109"/>
      <c r="AF430" s="109"/>
      <c r="AG430" s="107"/>
      <c r="AH430" s="107" t="s">
        <v>277</v>
      </c>
      <c r="AI430" s="107" t="s">
        <v>331</v>
      </c>
      <c r="AJ430" s="1" t="s">
        <v>36</v>
      </c>
      <c r="AK430" s="113" t="s">
        <v>1007</v>
      </c>
      <c r="AL430" s="106">
        <v>334</v>
      </c>
      <c r="AM430" s="132" t="s">
        <v>590</v>
      </c>
      <c r="AN430" s="129"/>
      <c r="AO430" s="130" t="s">
        <v>339</v>
      </c>
      <c r="AP430" s="180">
        <v>334</v>
      </c>
      <c r="AQ430" s="130" t="s">
        <v>339</v>
      </c>
      <c r="AR430" s="181"/>
      <c r="AS430" s="128" t="s">
        <v>590</v>
      </c>
      <c r="AT430" s="175"/>
      <c r="AU430" s="130" t="s">
        <v>339</v>
      </c>
      <c r="AV430" s="180"/>
      <c r="AW430" s="130" t="s">
        <v>339</v>
      </c>
      <c r="AX430" s="181"/>
      <c r="AY430" s="128" t="s">
        <v>590</v>
      </c>
      <c r="AZ430" s="175"/>
      <c r="BA430" s="130" t="s">
        <v>339</v>
      </c>
      <c r="BB430" s="180"/>
      <c r="BC430" s="130" t="s">
        <v>339</v>
      </c>
      <c r="BD430" s="181"/>
      <c r="BE430" s="131"/>
      <c r="BF430" s="1" t="s">
        <v>503</v>
      </c>
      <c r="BG430" s="4"/>
      <c r="BH430" s="4"/>
      <c r="BI430" s="114"/>
      <c r="BJ430" s="71"/>
      <c r="BK430" s="31"/>
      <c r="BL430" s="31"/>
      <c r="BM430" s="31"/>
      <c r="BN430" s="115" t="s">
        <v>418</v>
      </c>
      <c r="BO430" s="115" t="s">
        <v>418</v>
      </c>
      <c r="BP430" s="115" t="s">
        <v>418</v>
      </c>
    </row>
    <row r="431" spans="1:245" s="63" customFormat="1" ht="27">
      <c r="A431" s="204">
        <v>335</v>
      </c>
      <c r="B431" s="204">
        <f t="shared" ref="B431:B466" si="253">B430+1</f>
        <v>338</v>
      </c>
      <c r="C431" s="107" t="s">
        <v>1480</v>
      </c>
      <c r="D431" s="108" t="s">
        <v>95</v>
      </c>
      <c r="E431" s="108" t="s">
        <v>66</v>
      </c>
      <c r="F431" s="2">
        <v>4193304000</v>
      </c>
      <c r="G431" s="2">
        <v>0</v>
      </c>
      <c r="H431" s="2">
        <f t="shared" si="243"/>
        <v>4193304000</v>
      </c>
      <c r="I431" s="3">
        <f t="shared" si="244"/>
        <v>4193.3</v>
      </c>
      <c r="J431" s="3"/>
      <c r="K431" s="3"/>
      <c r="L431" s="3"/>
      <c r="M431" s="3"/>
      <c r="N431" s="3"/>
      <c r="O431" s="119">
        <f t="shared" si="245"/>
        <v>4193304000</v>
      </c>
      <c r="P431" s="3"/>
      <c r="Q431" s="142">
        <f t="shared" si="233"/>
        <v>4193304000</v>
      </c>
      <c r="R431" s="142">
        <f t="shared" si="246"/>
        <v>4193.3</v>
      </c>
      <c r="S431" s="77">
        <f t="shared" si="246"/>
        <v>0</v>
      </c>
      <c r="T431" s="109"/>
      <c r="U431" s="109"/>
      <c r="V431" s="109"/>
      <c r="W431" s="3">
        <v>4300398000</v>
      </c>
      <c r="X431" s="3"/>
      <c r="Y431" s="77">
        <f t="shared" si="250"/>
        <v>-4300398000</v>
      </c>
      <c r="Z431" s="3">
        <f t="shared" si="251"/>
        <v>4300.3999999999996</v>
      </c>
      <c r="AA431" s="77">
        <f t="shared" si="251"/>
        <v>0</v>
      </c>
      <c r="AB431" s="119">
        <f t="shared" si="249"/>
        <v>-4300.3999999999996</v>
      </c>
      <c r="AC431" s="76"/>
      <c r="AD431" s="3">
        <f t="shared" si="252"/>
        <v>0</v>
      </c>
      <c r="AE431" s="109"/>
      <c r="AF431" s="109"/>
      <c r="AG431" s="107"/>
      <c r="AH431" s="107" t="s">
        <v>278</v>
      </c>
      <c r="AI431" s="107" t="s">
        <v>944</v>
      </c>
      <c r="AJ431" s="1" t="s">
        <v>36</v>
      </c>
      <c r="AK431" s="113" t="s">
        <v>1204</v>
      </c>
      <c r="AL431" s="106">
        <v>335</v>
      </c>
      <c r="AM431" s="132" t="s">
        <v>590</v>
      </c>
      <c r="AN431" s="129"/>
      <c r="AO431" s="130" t="s">
        <v>339</v>
      </c>
      <c r="AP431" s="180">
        <v>335</v>
      </c>
      <c r="AQ431" s="130" t="s">
        <v>339</v>
      </c>
      <c r="AR431" s="181"/>
      <c r="AS431" s="128" t="s">
        <v>590</v>
      </c>
      <c r="AT431" s="175"/>
      <c r="AU431" s="130" t="s">
        <v>339</v>
      </c>
      <c r="AV431" s="180"/>
      <c r="AW431" s="130" t="s">
        <v>339</v>
      </c>
      <c r="AX431" s="181"/>
      <c r="AY431" s="128" t="s">
        <v>590</v>
      </c>
      <c r="AZ431" s="175"/>
      <c r="BA431" s="130" t="s">
        <v>339</v>
      </c>
      <c r="BB431" s="180"/>
      <c r="BC431" s="130" t="s">
        <v>339</v>
      </c>
      <c r="BD431" s="181"/>
      <c r="BE431" s="131"/>
      <c r="BF431" s="1" t="s">
        <v>84</v>
      </c>
      <c r="BG431" s="4" t="s">
        <v>18</v>
      </c>
      <c r="BH431" s="4" t="s">
        <v>18</v>
      </c>
      <c r="BI431" s="114"/>
      <c r="BJ431" s="71"/>
      <c r="BK431" s="31"/>
      <c r="BL431" s="31"/>
      <c r="BM431" s="31" t="s">
        <v>910</v>
      </c>
      <c r="BN431" s="115" t="s">
        <v>418</v>
      </c>
      <c r="BO431" s="115" t="s">
        <v>418</v>
      </c>
      <c r="BP431" s="115" t="s">
        <v>418</v>
      </c>
    </row>
    <row r="432" spans="1:245" s="63" customFormat="1" ht="27">
      <c r="A432" s="204">
        <v>336</v>
      </c>
      <c r="B432" s="204">
        <f t="shared" si="253"/>
        <v>339</v>
      </c>
      <c r="C432" s="107" t="s">
        <v>763</v>
      </c>
      <c r="D432" s="108" t="s">
        <v>271</v>
      </c>
      <c r="E432" s="108" t="s">
        <v>66</v>
      </c>
      <c r="F432" s="2">
        <v>292855000</v>
      </c>
      <c r="G432" s="2">
        <v>0</v>
      </c>
      <c r="H432" s="2">
        <f t="shared" si="243"/>
        <v>292855000</v>
      </c>
      <c r="I432" s="3">
        <f t="shared" si="244"/>
        <v>292.89999999999998</v>
      </c>
      <c r="J432" s="3"/>
      <c r="K432" s="3"/>
      <c r="L432" s="3"/>
      <c r="M432" s="3"/>
      <c r="N432" s="3"/>
      <c r="O432" s="119">
        <f t="shared" si="245"/>
        <v>292855000</v>
      </c>
      <c r="P432" s="3"/>
      <c r="Q432" s="142">
        <f t="shared" si="233"/>
        <v>292855000</v>
      </c>
      <c r="R432" s="142">
        <f t="shared" si="246"/>
        <v>292.89999999999998</v>
      </c>
      <c r="S432" s="77">
        <f t="shared" si="246"/>
        <v>0</v>
      </c>
      <c r="T432" s="109"/>
      <c r="U432" s="109"/>
      <c r="V432" s="109"/>
      <c r="W432" s="3">
        <v>292457000</v>
      </c>
      <c r="X432" s="3"/>
      <c r="Y432" s="77">
        <f t="shared" si="250"/>
        <v>-292457000</v>
      </c>
      <c r="Z432" s="3">
        <f t="shared" si="251"/>
        <v>292.5</v>
      </c>
      <c r="AA432" s="77">
        <f t="shared" si="251"/>
        <v>0</v>
      </c>
      <c r="AB432" s="119">
        <f t="shared" si="249"/>
        <v>-292.5</v>
      </c>
      <c r="AC432" s="76"/>
      <c r="AD432" s="3">
        <f t="shared" si="252"/>
        <v>0</v>
      </c>
      <c r="AE432" s="109"/>
      <c r="AF432" s="109"/>
      <c r="AG432" s="107"/>
      <c r="AH432" s="107" t="s">
        <v>278</v>
      </c>
      <c r="AI432" s="107" t="s">
        <v>945</v>
      </c>
      <c r="AJ432" s="1" t="s">
        <v>36</v>
      </c>
      <c r="AK432" s="113" t="s">
        <v>1204</v>
      </c>
      <c r="AL432" s="106">
        <v>336</v>
      </c>
      <c r="AM432" s="132" t="s">
        <v>590</v>
      </c>
      <c r="AN432" s="129"/>
      <c r="AO432" s="130" t="s">
        <v>339</v>
      </c>
      <c r="AP432" s="180">
        <v>336</v>
      </c>
      <c r="AQ432" s="130" t="s">
        <v>339</v>
      </c>
      <c r="AR432" s="181"/>
      <c r="AS432" s="128" t="s">
        <v>590</v>
      </c>
      <c r="AT432" s="175"/>
      <c r="AU432" s="130" t="s">
        <v>339</v>
      </c>
      <c r="AV432" s="180"/>
      <c r="AW432" s="130" t="s">
        <v>339</v>
      </c>
      <c r="AX432" s="181"/>
      <c r="AY432" s="128" t="s">
        <v>590</v>
      </c>
      <c r="AZ432" s="175"/>
      <c r="BA432" s="130" t="s">
        <v>339</v>
      </c>
      <c r="BB432" s="180"/>
      <c r="BC432" s="130" t="s">
        <v>339</v>
      </c>
      <c r="BD432" s="181"/>
      <c r="BE432" s="131"/>
      <c r="BF432" s="1" t="s">
        <v>503</v>
      </c>
      <c r="BG432" s="4"/>
      <c r="BH432" s="4"/>
      <c r="BI432" s="114"/>
      <c r="BJ432" s="71"/>
      <c r="BK432" s="31"/>
      <c r="BL432" s="31"/>
      <c r="BM432" s="31"/>
      <c r="BN432" s="115" t="s">
        <v>418</v>
      </c>
      <c r="BO432" s="115" t="s">
        <v>418</v>
      </c>
      <c r="BP432" s="115" t="s">
        <v>418</v>
      </c>
    </row>
    <row r="433" spans="1:245" s="63" customFormat="1" ht="27">
      <c r="A433" s="204">
        <v>337</v>
      </c>
      <c r="B433" s="204">
        <f t="shared" si="253"/>
        <v>340</v>
      </c>
      <c r="C433" s="107" t="s">
        <v>764</v>
      </c>
      <c r="D433" s="108" t="s">
        <v>240</v>
      </c>
      <c r="E433" s="108" t="s">
        <v>66</v>
      </c>
      <c r="F433" s="2">
        <v>245277000</v>
      </c>
      <c r="G433" s="2">
        <v>0</v>
      </c>
      <c r="H433" s="2">
        <f t="shared" si="243"/>
        <v>245277000</v>
      </c>
      <c r="I433" s="3">
        <f t="shared" si="244"/>
        <v>245.3</v>
      </c>
      <c r="J433" s="3"/>
      <c r="K433" s="3"/>
      <c r="L433" s="3"/>
      <c r="M433" s="3"/>
      <c r="N433" s="3"/>
      <c r="O433" s="119">
        <f t="shared" si="245"/>
        <v>245277000</v>
      </c>
      <c r="P433" s="3"/>
      <c r="Q433" s="142">
        <f t="shared" si="233"/>
        <v>245277000</v>
      </c>
      <c r="R433" s="142">
        <f t="shared" si="246"/>
        <v>245.3</v>
      </c>
      <c r="S433" s="77">
        <f t="shared" si="246"/>
        <v>0</v>
      </c>
      <c r="T433" s="109"/>
      <c r="U433" s="109"/>
      <c r="V433" s="109"/>
      <c r="W433" s="3">
        <v>250351000</v>
      </c>
      <c r="X433" s="3"/>
      <c r="Y433" s="77">
        <f t="shared" si="250"/>
        <v>-250351000</v>
      </c>
      <c r="Z433" s="3">
        <f t="shared" si="251"/>
        <v>250.4</v>
      </c>
      <c r="AA433" s="77">
        <f t="shared" si="251"/>
        <v>0</v>
      </c>
      <c r="AB433" s="119">
        <f t="shared" si="249"/>
        <v>-250.4</v>
      </c>
      <c r="AC433" s="76"/>
      <c r="AD433" s="3">
        <f t="shared" si="252"/>
        <v>0</v>
      </c>
      <c r="AE433" s="109"/>
      <c r="AF433" s="109"/>
      <c r="AG433" s="107"/>
      <c r="AH433" s="107" t="s">
        <v>278</v>
      </c>
      <c r="AI433" s="107" t="s">
        <v>945</v>
      </c>
      <c r="AJ433" s="1" t="s">
        <v>36</v>
      </c>
      <c r="AK433" s="113" t="s">
        <v>1204</v>
      </c>
      <c r="AL433" s="106">
        <v>337</v>
      </c>
      <c r="AM433" s="132" t="s">
        <v>590</v>
      </c>
      <c r="AN433" s="129"/>
      <c r="AO433" s="130" t="s">
        <v>339</v>
      </c>
      <c r="AP433" s="180">
        <v>337</v>
      </c>
      <c r="AQ433" s="130" t="s">
        <v>339</v>
      </c>
      <c r="AR433" s="181"/>
      <c r="AS433" s="128" t="s">
        <v>590</v>
      </c>
      <c r="AT433" s="175"/>
      <c r="AU433" s="130" t="s">
        <v>339</v>
      </c>
      <c r="AV433" s="180"/>
      <c r="AW433" s="130" t="s">
        <v>339</v>
      </c>
      <c r="AX433" s="181"/>
      <c r="AY433" s="128" t="s">
        <v>590</v>
      </c>
      <c r="AZ433" s="175"/>
      <c r="BA433" s="130" t="s">
        <v>339</v>
      </c>
      <c r="BB433" s="180"/>
      <c r="BC433" s="130" t="s">
        <v>339</v>
      </c>
      <c r="BD433" s="181"/>
      <c r="BE433" s="131"/>
      <c r="BF433" s="1" t="s">
        <v>503</v>
      </c>
      <c r="BG433" s="4" t="s">
        <v>18</v>
      </c>
      <c r="BH433" s="4"/>
      <c r="BI433" s="114"/>
      <c r="BJ433" s="71"/>
      <c r="BK433" s="31"/>
      <c r="BL433" s="31"/>
      <c r="BM433" s="31"/>
      <c r="BN433" s="115" t="s">
        <v>418</v>
      </c>
      <c r="BO433" s="115" t="s">
        <v>418</v>
      </c>
      <c r="BP433" s="115" t="s">
        <v>418</v>
      </c>
    </row>
    <row r="434" spans="1:245" s="63" customFormat="1" ht="27" hidden="1">
      <c r="A434" s="204">
        <v>338</v>
      </c>
      <c r="B434" s="204">
        <f t="shared" si="253"/>
        <v>341</v>
      </c>
      <c r="C434" s="126" t="s">
        <v>765</v>
      </c>
      <c r="D434" s="108" t="s">
        <v>272</v>
      </c>
      <c r="E434" s="108" t="s">
        <v>66</v>
      </c>
      <c r="F434" s="2">
        <v>98615000</v>
      </c>
      <c r="G434" s="2">
        <v>0</v>
      </c>
      <c r="H434" s="2">
        <f t="shared" si="243"/>
        <v>98615000</v>
      </c>
      <c r="I434" s="3">
        <f t="shared" si="244"/>
        <v>98.6</v>
      </c>
      <c r="J434" s="3"/>
      <c r="K434" s="3"/>
      <c r="L434" s="3"/>
      <c r="M434" s="3"/>
      <c r="N434" s="3"/>
      <c r="O434" s="119">
        <f>H434+SUM(J434:M434)</f>
        <v>98615000</v>
      </c>
      <c r="P434" s="3"/>
      <c r="Q434" s="142">
        <f t="shared" si="233"/>
        <v>98615000</v>
      </c>
      <c r="R434" s="142">
        <f t="shared" si="246"/>
        <v>98.6</v>
      </c>
      <c r="S434" s="77">
        <f t="shared" si="246"/>
        <v>0</v>
      </c>
      <c r="T434" s="109"/>
      <c r="U434" s="109"/>
      <c r="V434" s="109"/>
      <c r="W434" s="3">
        <v>98615000</v>
      </c>
      <c r="X434" s="3"/>
      <c r="Y434" s="77">
        <f t="shared" si="250"/>
        <v>-98615000</v>
      </c>
      <c r="Z434" s="3">
        <f t="shared" si="251"/>
        <v>98.6</v>
      </c>
      <c r="AA434" s="77">
        <f t="shared" si="251"/>
        <v>0</v>
      </c>
      <c r="AB434" s="119">
        <f t="shared" si="249"/>
        <v>-98.6</v>
      </c>
      <c r="AC434" s="76"/>
      <c r="AD434" s="3">
        <f t="shared" si="252"/>
        <v>0</v>
      </c>
      <c r="AE434" s="109"/>
      <c r="AF434" s="109"/>
      <c r="AG434" s="107"/>
      <c r="AH434" s="107" t="s">
        <v>278</v>
      </c>
      <c r="AI434" s="107" t="s">
        <v>945</v>
      </c>
      <c r="AJ434" s="1" t="s">
        <v>36</v>
      </c>
      <c r="AK434" s="113" t="s">
        <v>1204</v>
      </c>
      <c r="AL434" s="106">
        <v>338</v>
      </c>
      <c r="AM434" s="132" t="s">
        <v>590</v>
      </c>
      <c r="AN434" s="129"/>
      <c r="AO434" s="130" t="s">
        <v>339</v>
      </c>
      <c r="AP434" s="180">
        <v>338</v>
      </c>
      <c r="AQ434" s="130" t="s">
        <v>339</v>
      </c>
      <c r="AR434" s="181"/>
      <c r="AS434" s="128" t="s">
        <v>590</v>
      </c>
      <c r="AT434" s="175"/>
      <c r="AU434" s="130" t="s">
        <v>339</v>
      </c>
      <c r="AV434" s="180"/>
      <c r="AW434" s="130" t="s">
        <v>339</v>
      </c>
      <c r="AX434" s="181"/>
      <c r="AY434" s="128" t="s">
        <v>590</v>
      </c>
      <c r="AZ434" s="175"/>
      <c r="BA434" s="130" t="s">
        <v>339</v>
      </c>
      <c r="BB434" s="180"/>
      <c r="BC434" s="130" t="s">
        <v>339</v>
      </c>
      <c r="BD434" s="181"/>
      <c r="BE434" s="131"/>
      <c r="BF434" s="1" t="s">
        <v>503</v>
      </c>
      <c r="BG434" s="4"/>
      <c r="BH434" s="4"/>
      <c r="BI434" s="114"/>
      <c r="BJ434" s="71"/>
      <c r="BK434" s="31"/>
      <c r="BL434" s="31"/>
      <c r="BM434" s="31"/>
      <c r="BN434" s="115" t="s">
        <v>418</v>
      </c>
      <c r="BO434" s="115" t="s">
        <v>418</v>
      </c>
      <c r="BP434" s="115" t="s">
        <v>418</v>
      </c>
    </row>
    <row r="435" spans="1:245" ht="33.75">
      <c r="A435" s="204">
        <v>339</v>
      </c>
      <c r="B435" s="204">
        <f t="shared" si="253"/>
        <v>342</v>
      </c>
      <c r="C435" s="107" t="s">
        <v>681</v>
      </c>
      <c r="D435" s="108" t="s">
        <v>71</v>
      </c>
      <c r="E435" s="108" t="s">
        <v>149</v>
      </c>
      <c r="F435" s="2">
        <v>2009331000</v>
      </c>
      <c r="G435" s="2">
        <v>0</v>
      </c>
      <c r="H435" s="2">
        <f t="shared" si="243"/>
        <v>2009331000</v>
      </c>
      <c r="I435" s="3">
        <f t="shared" si="244"/>
        <v>2009.3</v>
      </c>
      <c r="J435" s="3"/>
      <c r="K435" s="3"/>
      <c r="L435" s="3"/>
      <c r="M435" s="3"/>
      <c r="N435" s="3"/>
      <c r="O435" s="119">
        <f>H435+SUM(J435:M435)</f>
        <v>2009331000</v>
      </c>
      <c r="P435" s="3"/>
      <c r="Q435" s="142">
        <f t="shared" si="233"/>
        <v>2009331000</v>
      </c>
      <c r="R435" s="142">
        <f t="shared" si="246"/>
        <v>2009.3</v>
      </c>
      <c r="S435" s="77">
        <f t="shared" si="246"/>
        <v>0</v>
      </c>
      <c r="T435" s="109"/>
      <c r="U435" s="109"/>
      <c r="V435" s="109"/>
      <c r="W435" s="3">
        <v>1905137000</v>
      </c>
      <c r="X435" s="3"/>
      <c r="Y435" s="77">
        <f t="shared" si="250"/>
        <v>-1905137000</v>
      </c>
      <c r="Z435" s="3">
        <f t="shared" si="251"/>
        <v>1905.1</v>
      </c>
      <c r="AA435" s="77">
        <f t="shared" si="251"/>
        <v>0</v>
      </c>
      <c r="AB435" s="119">
        <f t="shared" si="249"/>
        <v>-1905.1</v>
      </c>
      <c r="AC435" s="76"/>
      <c r="AD435" s="3">
        <f t="shared" si="252"/>
        <v>0</v>
      </c>
      <c r="AE435" s="109"/>
      <c r="AF435" s="109"/>
      <c r="AG435" s="107"/>
      <c r="AH435" s="107" t="s">
        <v>278</v>
      </c>
      <c r="AI435" s="107" t="s">
        <v>1226</v>
      </c>
      <c r="AJ435" s="1" t="s">
        <v>36</v>
      </c>
      <c r="AK435" s="113" t="s">
        <v>1204</v>
      </c>
      <c r="AL435" s="106">
        <v>339</v>
      </c>
      <c r="AM435" s="132" t="s">
        <v>590</v>
      </c>
      <c r="AN435" s="129"/>
      <c r="AO435" s="130" t="s">
        <v>339</v>
      </c>
      <c r="AP435" s="180">
        <v>339</v>
      </c>
      <c r="AQ435" s="130" t="s">
        <v>339</v>
      </c>
      <c r="AR435" s="181"/>
      <c r="AS435" s="128" t="s">
        <v>590</v>
      </c>
      <c r="AT435" s="175"/>
      <c r="AU435" s="130" t="s">
        <v>339</v>
      </c>
      <c r="AV435" s="180"/>
      <c r="AW435" s="130" t="s">
        <v>339</v>
      </c>
      <c r="AX435" s="181"/>
      <c r="AY435" s="128" t="s">
        <v>590</v>
      </c>
      <c r="AZ435" s="175"/>
      <c r="BA435" s="130" t="s">
        <v>339</v>
      </c>
      <c r="BB435" s="180"/>
      <c r="BC435" s="130" t="s">
        <v>339</v>
      </c>
      <c r="BD435" s="181"/>
      <c r="BE435" s="131"/>
      <c r="BF435" s="1" t="s">
        <v>84</v>
      </c>
      <c r="BG435" s="4"/>
      <c r="BH435" s="4" t="s">
        <v>18</v>
      </c>
      <c r="BI435" s="114"/>
      <c r="BJ435" s="71"/>
      <c r="BK435" s="31" t="s">
        <v>1415</v>
      </c>
      <c r="BL435" s="31"/>
      <c r="BM435" s="31" t="s">
        <v>1171</v>
      </c>
      <c r="BN435" s="115" t="s">
        <v>418</v>
      </c>
      <c r="BO435" s="115" t="s">
        <v>418</v>
      </c>
      <c r="BP435" s="115" t="s">
        <v>418</v>
      </c>
      <c r="BQ435" s="63"/>
      <c r="BR435" s="60"/>
      <c r="BS435" s="60"/>
      <c r="BT435" s="60"/>
      <c r="BU435" s="60"/>
      <c r="BV435" s="60"/>
      <c r="BW435" s="60"/>
      <c r="BX435" s="60"/>
      <c r="BY435" s="60"/>
      <c r="BZ435" s="60"/>
      <c r="CA435" s="60"/>
      <c r="CB435" s="60"/>
      <c r="CC435" s="60"/>
      <c r="CD435" s="60"/>
      <c r="CE435" s="60"/>
      <c r="CF435" s="60"/>
      <c r="CG435" s="60"/>
      <c r="CH435" s="60"/>
      <c r="CI435" s="60"/>
      <c r="CJ435" s="60"/>
      <c r="CK435" s="60"/>
      <c r="CL435" s="60"/>
      <c r="CM435" s="60"/>
      <c r="CN435" s="60"/>
      <c r="CO435" s="60"/>
      <c r="CP435" s="60"/>
      <c r="CQ435" s="60"/>
      <c r="CR435" s="60"/>
      <c r="CS435" s="60"/>
      <c r="CT435" s="60"/>
      <c r="CU435" s="60"/>
      <c r="CV435" s="60"/>
      <c r="CW435" s="60"/>
      <c r="CX435" s="60"/>
      <c r="CY435" s="60"/>
      <c r="CZ435" s="60"/>
      <c r="DA435" s="60"/>
      <c r="DB435" s="60"/>
      <c r="DC435" s="60"/>
      <c r="DD435" s="60"/>
      <c r="DE435" s="60"/>
      <c r="DF435" s="60"/>
      <c r="DG435" s="60"/>
      <c r="DH435" s="60"/>
      <c r="DI435" s="60"/>
      <c r="DJ435" s="60"/>
      <c r="DK435" s="60"/>
      <c r="DL435" s="60"/>
      <c r="DM435" s="60"/>
      <c r="DN435" s="60"/>
      <c r="DO435" s="60"/>
      <c r="DP435" s="60"/>
      <c r="DQ435" s="60"/>
      <c r="DR435" s="60"/>
      <c r="DS435" s="60"/>
      <c r="DT435" s="60"/>
      <c r="DU435" s="60"/>
      <c r="DV435" s="60"/>
      <c r="DW435" s="60"/>
      <c r="DX435" s="60"/>
      <c r="DY435" s="60"/>
      <c r="DZ435" s="60"/>
      <c r="EA435" s="60"/>
      <c r="EB435" s="60"/>
      <c r="EC435" s="60"/>
      <c r="ED435" s="60"/>
      <c r="EE435" s="60"/>
      <c r="EF435" s="60"/>
      <c r="EG435" s="60"/>
      <c r="EH435" s="60"/>
      <c r="EI435" s="60"/>
      <c r="EJ435" s="60"/>
      <c r="EK435" s="60"/>
      <c r="EL435" s="60"/>
      <c r="EM435" s="60"/>
      <c r="EN435" s="60"/>
      <c r="EO435" s="60"/>
      <c r="EP435" s="60"/>
      <c r="EQ435" s="60"/>
      <c r="ER435" s="60"/>
      <c r="ES435" s="60"/>
      <c r="ET435" s="60"/>
      <c r="EU435" s="60"/>
      <c r="EV435" s="60"/>
      <c r="EW435" s="60"/>
      <c r="EX435" s="60"/>
      <c r="EY435" s="60"/>
      <c r="EZ435" s="60"/>
      <c r="FA435" s="60"/>
      <c r="FB435" s="60"/>
      <c r="FC435" s="60"/>
      <c r="FD435" s="60"/>
      <c r="FE435" s="60"/>
      <c r="FF435" s="60"/>
      <c r="FG435" s="60"/>
      <c r="FH435" s="60"/>
      <c r="FI435" s="60"/>
      <c r="FJ435" s="60"/>
      <c r="FK435" s="60"/>
      <c r="FL435" s="60"/>
      <c r="FM435" s="60"/>
      <c r="FN435" s="60"/>
      <c r="FO435" s="60"/>
      <c r="FP435" s="60"/>
      <c r="FQ435" s="60"/>
      <c r="FR435" s="60"/>
      <c r="FS435" s="60"/>
      <c r="FT435" s="60"/>
      <c r="FU435" s="60"/>
      <c r="FV435" s="60"/>
      <c r="FW435" s="60"/>
      <c r="FX435" s="60"/>
      <c r="FY435" s="60"/>
      <c r="FZ435" s="60"/>
      <c r="GA435" s="60"/>
      <c r="GB435" s="60"/>
      <c r="GC435" s="60"/>
      <c r="GD435" s="60"/>
      <c r="GE435" s="60"/>
      <c r="GF435" s="60"/>
      <c r="GG435" s="60"/>
      <c r="GH435" s="60"/>
      <c r="GI435" s="60"/>
      <c r="GJ435" s="60"/>
      <c r="GK435" s="60"/>
      <c r="GL435" s="60"/>
      <c r="GM435" s="60"/>
      <c r="GN435" s="60"/>
      <c r="GO435" s="60"/>
      <c r="GP435" s="60"/>
      <c r="GQ435" s="60"/>
      <c r="GR435" s="60"/>
      <c r="GS435" s="60"/>
      <c r="GT435" s="60"/>
      <c r="GU435" s="60"/>
      <c r="GV435" s="60"/>
      <c r="GW435" s="60"/>
      <c r="GX435" s="60"/>
      <c r="GY435" s="60"/>
      <c r="GZ435" s="60"/>
      <c r="HA435" s="60"/>
      <c r="HB435" s="60"/>
      <c r="HC435" s="60"/>
      <c r="HD435" s="60"/>
      <c r="HE435" s="60"/>
      <c r="HF435" s="60"/>
      <c r="HG435" s="60"/>
      <c r="HH435" s="60"/>
      <c r="HI435" s="60"/>
      <c r="HJ435" s="60"/>
      <c r="HK435" s="60"/>
      <c r="HL435" s="60"/>
      <c r="HM435" s="60"/>
      <c r="HN435" s="60"/>
      <c r="HO435" s="60"/>
      <c r="HP435" s="60"/>
      <c r="HQ435" s="60"/>
      <c r="HR435" s="60"/>
      <c r="HS435" s="60"/>
      <c r="HT435" s="60"/>
      <c r="HU435" s="60"/>
      <c r="HV435" s="60"/>
      <c r="HW435" s="60"/>
      <c r="HX435" s="60"/>
      <c r="HY435" s="60"/>
      <c r="HZ435" s="60"/>
      <c r="IA435" s="60"/>
      <c r="IB435" s="60"/>
      <c r="IC435" s="60"/>
      <c r="ID435" s="60"/>
      <c r="IE435" s="60"/>
      <c r="IF435" s="60"/>
      <c r="IG435" s="60"/>
      <c r="IH435" s="60"/>
      <c r="II435" s="60"/>
      <c r="IJ435" s="60"/>
      <c r="IK435" s="60"/>
    </row>
    <row r="436" spans="1:245" ht="27">
      <c r="A436" s="204">
        <v>340</v>
      </c>
      <c r="B436" s="204">
        <f t="shared" si="253"/>
        <v>343</v>
      </c>
      <c r="C436" s="107" t="s">
        <v>680</v>
      </c>
      <c r="D436" s="108" t="s">
        <v>69</v>
      </c>
      <c r="E436" s="108" t="s">
        <v>66</v>
      </c>
      <c r="F436" s="2">
        <v>2600847000</v>
      </c>
      <c r="G436" s="2">
        <v>0</v>
      </c>
      <c r="H436" s="2">
        <f t="shared" si="243"/>
        <v>2600847000</v>
      </c>
      <c r="I436" s="3">
        <f t="shared" si="244"/>
        <v>2600.8000000000002</v>
      </c>
      <c r="J436" s="3"/>
      <c r="K436" s="3"/>
      <c r="L436" s="3"/>
      <c r="M436" s="3"/>
      <c r="N436" s="3"/>
      <c r="O436" s="119">
        <f>H436+SUM(J436:N436)</f>
        <v>2600847000</v>
      </c>
      <c r="P436" s="3"/>
      <c r="Q436" s="142">
        <f t="shared" si="233"/>
        <v>2600847000</v>
      </c>
      <c r="R436" s="142">
        <f t="shared" si="246"/>
        <v>2600.8000000000002</v>
      </c>
      <c r="S436" s="77">
        <f t="shared" si="246"/>
        <v>0</v>
      </c>
      <c r="T436" s="109"/>
      <c r="U436" s="109"/>
      <c r="V436" s="109"/>
      <c r="W436" s="3">
        <v>2430501000</v>
      </c>
      <c r="X436" s="3"/>
      <c r="Y436" s="77">
        <f t="shared" si="250"/>
        <v>-2430501000</v>
      </c>
      <c r="Z436" s="3">
        <f t="shared" si="251"/>
        <v>2430.5</v>
      </c>
      <c r="AA436" s="77">
        <f t="shared" si="251"/>
        <v>0</v>
      </c>
      <c r="AB436" s="119">
        <f t="shared" si="249"/>
        <v>-2430.5</v>
      </c>
      <c r="AC436" s="76"/>
      <c r="AD436" s="3">
        <f t="shared" si="252"/>
        <v>0</v>
      </c>
      <c r="AE436" s="109"/>
      <c r="AF436" s="109"/>
      <c r="AG436" s="107"/>
      <c r="AH436" s="107" t="s">
        <v>278</v>
      </c>
      <c r="AI436" s="107" t="s">
        <v>943</v>
      </c>
      <c r="AJ436" s="1" t="s">
        <v>36</v>
      </c>
      <c r="AK436" s="113" t="s">
        <v>1204</v>
      </c>
      <c r="AL436" s="106">
        <v>340</v>
      </c>
      <c r="AM436" s="132" t="s">
        <v>590</v>
      </c>
      <c r="AN436" s="129"/>
      <c r="AO436" s="130" t="s">
        <v>339</v>
      </c>
      <c r="AP436" s="180">
        <v>340</v>
      </c>
      <c r="AQ436" s="130" t="s">
        <v>339</v>
      </c>
      <c r="AR436" s="181"/>
      <c r="AS436" s="128" t="s">
        <v>590</v>
      </c>
      <c r="AT436" s="175"/>
      <c r="AU436" s="130" t="s">
        <v>339</v>
      </c>
      <c r="AV436" s="180"/>
      <c r="AW436" s="130" t="s">
        <v>339</v>
      </c>
      <c r="AX436" s="181"/>
      <c r="AY436" s="128" t="s">
        <v>590</v>
      </c>
      <c r="AZ436" s="175"/>
      <c r="BA436" s="130" t="s">
        <v>339</v>
      </c>
      <c r="BB436" s="180"/>
      <c r="BC436" s="130" t="s">
        <v>339</v>
      </c>
      <c r="BD436" s="181"/>
      <c r="BE436" s="131"/>
      <c r="BF436" s="1" t="s">
        <v>84</v>
      </c>
      <c r="BG436" s="4" t="s">
        <v>18</v>
      </c>
      <c r="BH436" s="4" t="s">
        <v>18</v>
      </c>
      <c r="BI436" s="114"/>
      <c r="BJ436" s="71"/>
      <c r="BK436" s="31"/>
      <c r="BL436" s="31"/>
      <c r="BM436" s="31"/>
      <c r="BN436" s="115" t="s">
        <v>418</v>
      </c>
      <c r="BO436" s="115" t="s">
        <v>418</v>
      </c>
      <c r="BP436" s="115" t="s">
        <v>418</v>
      </c>
      <c r="BQ436" s="63"/>
      <c r="BR436" s="60"/>
      <c r="BS436" s="60"/>
      <c r="BT436" s="60"/>
      <c r="BU436" s="60"/>
      <c r="BV436" s="60"/>
      <c r="BW436" s="60"/>
      <c r="BX436" s="60"/>
      <c r="BY436" s="60"/>
      <c r="BZ436" s="60"/>
      <c r="CA436" s="60"/>
      <c r="CB436" s="60"/>
      <c r="CC436" s="60"/>
      <c r="CD436" s="60"/>
      <c r="CE436" s="60"/>
      <c r="CF436" s="60"/>
      <c r="CG436" s="60"/>
      <c r="CH436" s="60"/>
      <c r="CI436" s="60"/>
      <c r="CJ436" s="60"/>
      <c r="CK436" s="60"/>
      <c r="CL436" s="60"/>
      <c r="CM436" s="60"/>
      <c r="CN436" s="60"/>
      <c r="CO436" s="60"/>
      <c r="CP436" s="60"/>
      <c r="CQ436" s="60"/>
      <c r="CR436" s="60"/>
      <c r="CS436" s="60"/>
      <c r="CT436" s="60"/>
      <c r="CU436" s="60"/>
      <c r="CV436" s="60"/>
      <c r="CW436" s="60"/>
      <c r="CX436" s="60"/>
      <c r="CY436" s="60"/>
      <c r="CZ436" s="60"/>
      <c r="DA436" s="60"/>
      <c r="DB436" s="60"/>
      <c r="DC436" s="60"/>
      <c r="DD436" s="60"/>
      <c r="DE436" s="60"/>
      <c r="DF436" s="60"/>
      <c r="DG436" s="60"/>
      <c r="DH436" s="60"/>
      <c r="DI436" s="60"/>
      <c r="DJ436" s="60"/>
      <c r="DK436" s="60"/>
      <c r="DL436" s="60"/>
      <c r="DM436" s="60"/>
      <c r="DN436" s="60"/>
      <c r="DO436" s="60"/>
      <c r="DP436" s="60"/>
      <c r="DQ436" s="60"/>
      <c r="DR436" s="60"/>
      <c r="DS436" s="60"/>
      <c r="DT436" s="60"/>
      <c r="DU436" s="60"/>
      <c r="DV436" s="60"/>
      <c r="DW436" s="60"/>
      <c r="DX436" s="60"/>
      <c r="DY436" s="60"/>
      <c r="DZ436" s="60"/>
      <c r="EA436" s="60"/>
      <c r="EB436" s="60"/>
      <c r="EC436" s="60"/>
      <c r="ED436" s="60"/>
      <c r="EE436" s="60"/>
      <c r="EF436" s="60"/>
      <c r="EG436" s="60"/>
      <c r="EH436" s="60"/>
      <c r="EI436" s="60"/>
      <c r="EJ436" s="60"/>
      <c r="EK436" s="60"/>
      <c r="EL436" s="60"/>
      <c r="EM436" s="60"/>
      <c r="EN436" s="60"/>
      <c r="EO436" s="60"/>
      <c r="EP436" s="60"/>
      <c r="EQ436" s="60"/>
      <c r="ER436" s="60"/>
      <c r="ES436" s="60"/>
      <c r="ET436" s="60"/>
      <c r="EU436" s="60"/>
      <c r="EV436" s="60"/>
      <c r="EW436" s="60"/>
      <c r="EX436" s="60"/>
      <c r="EY436" s="60"/>
      <c r="EZ436" s="60"/>
      <c r="FA436" s="60"/>
      <c r="FB436" s="60"/>
      <c r="FC436" s="60"/>
      <c r="FD436" s="60"/>
      <c r="FE436" s="60"/>
      <c r="FF436" s="60"/>
      <c r="FG436" s="60"/>
      <c r="FH436" s="60"/>
      <c r="FI436" s="60"/>
      <c r="FJ436" s="60"/>
      <c r="FK436" s="60"/>
      <c r="FL436" s="60"/>
      <c r="FM436" s="60"/>
      <c r="FN436" s="60"/>
      <c r="FO436" s="60"/>
      <c r="FP436" s="60"/>
      <c r="FQ436" s="60"/>
      <c r="FR436" s="60"/>
      <c r="FS436" s="60"/>
      <c r="FT436" s="60"/>
      <c r="FU436" s="60"/>
      <c r="FV436" s="60"/>
      <c r="FW436" s="60"/>
      <c r="FX436" s="60"/>
      <c r="FY436" s="60"/>
      <c r="FZ436" s="60"/>
      <c r="GA436" s="60"/>
      <c r="GB436" s="60"/>
      <c r="GC436" s="60"/>
      <c r="GD436" s="60"/>
      <c r="GE436" s="60"/>
      <c r="GF436" s="60"/>
      <c r="GG436" s="60"/>
      <c r="GH436" s="60"/>
      <c r="GI436" s="60"/>
      <c r="GJ436" s="60"/>
      <c r="GK436" s="60"/>
      <c r="GL436" s="60"/>
      <c r="GM436" s="60"/>
      <c r="GN436" s="60"/>
      <c r="GO436" s="60"/>
      <c r="GP436" s="60"/>
      <c r="GQ436" s="60"/>
      <c r="GR436" s="60"/>
      <c r="GS436" s="60"/>
      <c r="GT436" s="60"/>
      <c r="GU436" s="60"/>
      <c r="GV436" s="60"/>
      <c r="GW436" s="60"/>
      <c r="GX436" s="60"/>
      <c r="GY436" s="60"/>
      <c r="GZ436" s="60"/>
      <c r="HA436" s="60"/>
      <c r="HB436" s="60"/>
      <c r="HC436" s="60"/>
      <c r="HD436" s="60"/>
      <c r="HE436" s="60"/>
      <c r="HF436" s="60"/>
      <c r="HG436" s="60"/>
      <c r="HH436" s="60"/>
      <c r="HI436" s="60"/>
      <c r="HJ436" s="60"/>
      <c r="HK436" s="60"/>
      <c r="HL436" s="60"/>
      <c r="HM436" s="60"/>
      <c r="HN436" s="60"/>
      <c r="HO436" s="60"/>
      <c r="HP436" s="60"/>
      <c r="HQ436" s="60"/>
      <c r="HR436" s="60"/>
      <c r="HS436" s="60"/>
      <c r="HT436" s="60"/>
      <c r="HU436" s="60"/>
      <c r="HV436" s="60"/>
      <c r="HW436" s="60"/>
      <c r="HX436" s="60"/>
      <c r="HY436" s="60"/>
      <c r="HZ436" s="60"/>
      <c r="IA436" s="60"/>
      <c r="IB436" s="60"/>
      <c r="IC436" s="60"/>
      <c r="ID436" s="60"/>
      <c r="IE436" s="60"/>
      <c r="IF436" s="60"/>
      <c r="IG436" s="60"/>
      <c r="IH436" s="60"/>
      <c r="II436" s="60"/>
      <c r="IJ436" s="60"/>
      <c r="IK436" s="60"/>
    </row>
    <row r="437" spans="1:245" s="63" customFormat="1" ht="27">
      <c r="A437" s="204">
        <v>341</v>
      </c>
      <c r="B437" s="204">
        <f t="shared" si="253"/>
        <v>344</v>
      </c>
      <c r="C437" s="107" t="s">
        <v>1546</v>
      </c>
      <c r="D437" s="108" t="s">
        <v>82</v>
      </c>
      <c r="E437" s="108" t="s">
        <v>66</v>
      </c>
      <c r="F437" s="2">
        <v>1163723000</v>
      </c>
      <c r="G437" s="2">
        <v>0</v>
      </c>
      <c r="H437" s="2">
        <f t="shared" si="243"/>
        <v>1163723000</v>
      </c>
      <c r="I437" s="3">
        <f t="shared" si="244"/>
        <v>1163.7</v>
      </c>
      <c r="J437" s="3"/>
      <c r="K437" s="3"/>
      <c r="L437" s="3"/>
      <c r="M437" s="3"/>
      <c r="N437" s="3"/>
      <c r="O437" s="119">
        <f t="shared" si="245"/>
        <v>1163723000</v>
      </c>
      <c r="P437" s="3"/>
      <c r="Q437" s="142">
        <f t="shared" si="233"/>
        <v>1163723000</v>
      </c>
      <c r="R437" s="142">
        <f t="shared" si="246"/>
        <v>1163.7</v>
      </c>
      <c r="S437" s="77">
        <f t="shared" si="246"/>
        <v>0</v>
      </c>
      <c r="T437" s="109"/>
      <c r="U437" s="109"/>
      <c r="V437" s="109"/>
      <c r="W437" s="3">
        <v>1190686000</v>
      </c>
      <c r="X437" s="3"/>
      <c r="Y437" s="77">
        <f t="shared" si="250"/>
        <v>-1190686000</v>
      </c>
      <c r="Z437" s="3">
        <f t="shared" si="251"/>
        <v>1190.7</v>
      </c>
      <c r="AA437" s="77">
        <f t="shared" si="251"/>
        <v>0</v>
      </c>
      <c r="AB437" s="119">
        <f t="shared" si="249"/>
        <v>-1190.7</v>
      </c>
      <c r="AC437" s="76"/>
      <c r="AD437" s="3">
        <f t="shared" si="252"/>
        <v>0</v>
      </c>
      <c r="AE437" s="109"/>
      <c r="AF437" s="109"/>
      <c r="AG437" s="107"/>
      <c r="AH437" s="107" t="s">
        <v>278</v>
      </c>
      <c r="AI437" s="107" t="s">
        <v>945</v>
      </c>
      <c r="AJ437" s="1" t="s">
        <v>36</v>
      </c>
      <c r="AK437" s="113" t="s">
        <v>1204</v>
      </c>
      <c r="AL437" s="106">
        <v>341</v>
      </c>
      <c r="AM437" s="132" t="s">
        <v>590</v>
      </c>
      <c r="AN437" s="129"/>
      <c r="AO437" s="130" t="s">
        <v>339</v>
      </c>
      <c r="AP437" s="180">
        <v>341</v>
      </c>
      <c r="AQ437" s="130" t="s">
        <v>339</v>
      </c>
      <c r="AR437" s="181"/>
      <c r="AS437" s="128" t="s">
        <v>590</v>
      </c>
      <c r="AT437" s="175"/>
      <c r="AU437" s="130" t="s">
        <v>339</v>
      </c>
      <c r="AV437" s="180"/>
      <c r="AW437" s="130" t="s">
        <v>339</v>
      </c>
      <c r="AX437" s="181"/>
      <c r="AY437" s="128" t="s">
        <v>590</v>
      </c>
      <c r="AZ437" s="175"/>
      <c r="BA437" s="130" t="s">
        <v>339</v>
      </c>
      <c r="BB437" s="180"/>
      <c r="BC437" s="130" t="s">
        <v>339</v>
      </c>
      <c r="BD437" s="181"/>
      <c r="BE437" s="131"/>
      <c r="BF437" s="1" t="s">
        <v>1326</v>
      </c>
      <c r="BG437" s="4"/>
      <c r="BH437" s="4" t="s">
        <v>18</v>
      </c>
      <c r="BI437" s="114"/>
      <c r="BJ437" s="71"/>
      <c r="BK437" s="31"/>
      <c r="BL437" s="31"/>
      <c r="BM437" s="31" t="s">
        <v>909</v>
      </c>
      <c r="BN437" s="115" t="s">
        <v>418</v>
      </c>
      <c r="BO437" s="115" t="s">
        <v>418</v>
      </c>
      <c r="BP437" s="115" t="s">
        <v>418</v>
      </c>
    </row>
    <row r="438" spans="1:245" s="63" customFormat="1" ht="27">
      <c r="A438" s="204">
        <v>343</v>
      </c>
      <c r="B438" s="204">
        <f t="shared" si="253"/>
        <v>345</v>
      </c>
      <c r="C438" s="107" t="s">
        <v>1292</v>
      </c>
      <c r="D438" s="108" t="s">
        <v>74</v>
      </c>
      <c r="E438" s="108" t="s">
        <v>66</v>
      </c>
      <c r="F438" s="2">
        <v>1004755000</v>
      </c>
      <c r="G438" s="2">
        <v>0</v>
      </c>
      <c r="H438" s="2">
        <f t="shared" si="243"/>
        <v>1004755000</v>
      </c>
      <c r="I438" s="3">
        <f t="shared" si="244"/>
        <v>1004.8</v>
      </c>
      <c r="J438" s="3"/>
      <c r="K438" s="3"/>
      <c r="L438" s="3"/>
      <c r="M438" s="3"/>
      <c r="N438" s="3"/>
      <c r="O438" s="119">
        <f t="shared" si="245"/>
        <v>1004755000</v>
      </c>
      <c r="P438" s="3"/>
      <c r="Q438" s="142">
        <f t="shared" si="233"/>
        <v>1004755000</v>
      </c>
      <c r="R438" s="142">
        <f t="shared" si="246"/>
        <v>1004.8</v>
      </c>
      <c r="S438" s="77">
        <f t="shared" si="246"/>
        <v>0</v>
      </c>
      <c r="T438" s="109"/>
      <c r="U438" s="109"/>
      <c r="V438" s="109"/>
      <c r="W438" s="3">
        <v>1024979000</v>
      </c>
      <c r="X438" s="3"/>
      <c r="Y438" s="77">
        <f t="shared" si="250"/>
        <v>-1024979000</v>
      </c>
      <c r="Z438" s="3">
        <f t="shared" si="251"/>
        <v>1025</v>
      </c>
      <c r="AA438" s="77">
        <f t="shared" si="251"/>
        <v>0</v>
      </c>
      <c r="AB438" s="119">
        <f t="shared" si="249"/>
        <v>-1025</v>
      </c>
      <c r="AC438" s="76"/>
      <c r="AD438" s="3">
        <f t="shared" si="252"/>
        <v>0</v>
      </c>
      <c r="AE438" s="109"/>
      <c r="AF438" s="109"/>
      <c r="AG438" s="107"/>
      <c r="AH438" s="107" t="s">
        <v>278</v>
      </c>
      <c r="AI438" s="107" t="s">
        <v>945</v>
      </c>
      <c r="AJ438" s="1" t="s">
        <v>36</v>
      </c>
      <c r="AK438" s="113" t="s">
        <v>1204</v>
      </c>
      <c r="AL438" s="106">
        <v>343</v>
      </c>
      <c r="AM438" s="132" t="s">
        <v>590</v>
      </c>
      <c r="AN438" s="129"/>
      <c r="AO438" s="130" t="s">
        <v>339</v>
      </c>
      <c r="AP438" s="180">
        <v>343</v>
      </c>
      <c r="AQ438" s="130" t="s">
        <v>339</v>
      </c>
      <c r="AR438" s="181"/>
      <c r="AS438" s="128" t="s">
        <v>590</v>
      </c>
      <c r="AT438" s="175"/>
      <c r="AU438" s="130" t="s">
        <v>339</v>
      </c>
      <c r="AV438" s="180"/>
      <c r="AW438" s="130" t="s">
        <v>339</v>
      </c>
      <c r="AX438" s="181"/>
      <c r="AY438" s="128" t="s">
        <v>590</v>
      </c>
      <c r="AZ438" s="175"/>
      <c r="BA438" s="130" t="s">
        <v>339</v>
      </c>
      <c r="BB438" s="180"/>
      <c r="BC438" s="130" t="s">
        <v>339</v>
      </c>
      <c r="BD438" s="181"/>
      <c r="BE438" s="131"/>
      <c r="BF438" s="1" t="s">
        <v>503</v>
      </c>
      <c r="BG438" s="4"/>
      <c r="BH438" s="4" t="s">
        <v>18</v>
      </c>
      <c r="BI438" s="114"/>
      <c r="BJ438" s="71"/>
      <c r="BK438" s="31"/>
      <c r="BL438" s="31"/>
      <c r="BM438" s="31"/>
      <c r="BN438" s="115" t="s">
        <v>418</v>
      </c>
      <c r="BO438" s="115" t="s">
        <v>418</v>
      </c>
      <c r="BP438" s="115" t="s">
        <v>418</v>
      </c>
    </row>
    <row r="439" spans="1:245" s="63" customFormat="1" ht="27">
      <c r="A439" s="204">
        <v>345</v>
      </c>
      <c r="B439" s="204">
        <f t="shared" si="253"/>
        <v>346</v>
      </c>
      <c r="C439" s="107" t="s">
        <v>273</v>
      </c>
      <c r="D439" s="108" t="s">
        <v>1216</v>
      </c>
      <c r="E439" s="108" t="s">
        <v>66</v>
      </c>
      <c r="F439" s="2">
        <v>6890833000</v>
      </c>
      <c r="G439" s="2">
        <v>0</v>
      </c>
      <c r="H439" s="2">
        <f t="shared" si="243"/>
        <v>6890833000</v>
      </c>
      <c r="I439" s="3">
        <f t="shared" si="244"/>
        <v>6890.8</v>
      </c>
      <c r="J439" s="3"/>
      <c r="K439" s="3"/>
      <c r="L439" s="3"/>
      <c r="M439" s="3"/>
      <c r="N439" s="3"/>
      <c r="O439" s="119">
        <f t="shared" si="245"/>
        <v>6890833000</v>
      </c>
      <c r="P439" s="3"/>
      <c r="Q439" s="142">
        <f t="shared" si="233"/>
        <v>6890833000</v>
      </c>
      <c r="R439" s="142">
        <f t="shared" ref="R439:S466" si="254">ROUND(O439/1000000,1)</f>
        <v>6890.8</v>
      </c>
      <c r="S439" s="77">
        <f t="shared" si="254"/>
        <v>0</v>
      </c>
      <c r="T439" s="109"/>
      <c r="U439" s="109"/>
      <c r="V439" s="109"/>
      <c r="W439" s="3">
        <v>6908073000</v>
      </c>
      <c r="X439" s="3"/>
      <c r="Y439" s="77">
        <f t="shared" si="250"/>
        <v>-6908073000</v>
      </c>
      <c r="Z439" s="3">
        <f t="shared" si="251"/>
        <v>6908.1</v>
      </c>
      <c r="AA439" s="77">
        <f t="shared" si="251"/>
        <v>0</v>
      </c>
      <c r="AB439" s="119">
        <f t="shared" si="249"/>
        <v>-6908.1</v>
      </c>
      <c r="AC439" s="76"/>
      <c r="AD439" s="3">
        <f t="shared" si="252"/>
        <v>0</v>
      </c>
      <c r="AE439" s="109"/>
      <c r="AF439" s="109"/>
      <c r="AG439" s="107"/>
      <c r="AH439" s="107" t="s">
        <v>278</v>
      </c>
      <c r="AI439" s="107" t="s">
        <v>945</v>
      </c>
      <c r="AJ439" s="1" t="s">
        <v>36</v>
      </c>
      <c r="AK439" s="113" t="s">
        <v>1204</v>
      </c>
      <c r="AL439" s="106">
        <v>345</v>
      </c>
      <c r="AM439" s="132" t="s">
        <v>590</v>
      </c>
      <c r="AN439" s="129"/>
      <c r="AO439" s="130" t="s">
        <v>339</v>
      </c>
      <c r="AP439" s="180">
        <v>345</v>
      </c>
      <c r="AQ439" s="130" t="s">
        <v>339</v>
      </c>
      <c r="AR439" s="181"/>
      <c r="AS439" s="128" t="s">
        <v>590</v>
      </c>
      <c r="AT439" s="175"/>
      <c r="AU439" s="130" t="s">
        <v>339</v>
      </c>
      <c r="AV439" s="180"/>
      <c r="AW439" s="130" t="s">
        <v>339</v>
      </c>
      <c r="AX439" s="181"/>
      <c r="AY439" s="128" t="s">
        <v>590</v>
      </c>
      <c r="AZ439" s="175"/>
      <c r="BA439" s="130" t="s">
        <v>339</v>
      </c>
      <c r="BB439" s="180"/>
      <c r="BC439" s="130" t="s">
        <v>339</v>
      </c>
      <c r="BD439" s="181"/>
      <c r="BE439" s="131"/>
      <c r="BF439" s="1" t="s">
        <v>1326</v>
      </c>
      <c r="BG439" s="4" t="s">
        <v>18</v>
      </c>
      <c r="BH439" s="4" t="s">
        <v>18</v>
      </c>
      <c r="BI439" s="114"/>
      <c r="BJ439" s="31"/>
      <c r="BK439" s="31"/>
      <c r="BL439" s="31"/>
      <c r="BM439" s="31"/>
      <c r="BN439" s="115" t="s">
        <v>418</v>
      </c>
      <c r="BO439" s="115" t="s">
        <v>418</v>
      </c>
      <c r="BP439" s="115" t="s">
        <v>418</v>
      </c>
    </row>
    <row r="440" spans="1:245" s="63" customFormat="1" ht="27">
      <c r="A440" s="204">
        <v>346</v>
      </c>
      <c r="B440" s="204">
        <f t="shared" si="253"/>
        <v>347</v>
      </c>
      <c r="C440" s="107" t="s">
        <v>290</v>
      </c>
      <c r="D440" s="108" t="s">
        <v>80</v>
      </c>
      <c r="E440" s="108" t="s">
        <v>66</v>
      </c>
      <c r="F440" s="2">
        <v>138672000</v>
      </c>
      <c r="G440" s="2">
        <v>0</v>
      </c>
      <c r="H440" s="2">
        <f t="shared" si="243"/>
        <v>138672000</v>
      </c>
      <c r="I440" s="3">
        <f t="shared" si="244"/>
        <v>138.69999999999999</v>
      </c>
      <c r="J440" s="3"/>
      <c r="K440" s="3"/>
      <c r="L440" s="3"/>
      <c r="M440" s="3"/>
      <c r="N440" s="3"/>
      <c r="O440" s="119">
        <f t="shared" ref="O440:O466" si="255">H440+SUM(J440:N440)</f>
        <v>138672000</v>
      </c>
      <c r="P440" s="3"/>
      <c r="Q440" s="142">
        <f t="shared" si="233"/>
        <v>138672000</v>
      </c>
      <c r="R440" s="142">
        <f t="shared" si="254"/>
        <v>138.69999999999999</v>
      </c>
      <c r="S440" s="77">
        <f t="shared" si="254"/>
        <v>0</v>
      </c>
      <c r="T440" s="109"/>
      <c r="U440" s="109"/>
      <c r="V440" s="109"/>
      <c r="W440" s="3">
        <v>138757000</v>
      </c>
      <c r="X440" s="3"/>
      <c r="Y440" s="77">
        <f t="shared" si="250"/>
        <v>-138757000</v>
      </c>
      <c r="Z440" s="3">
        <f t="shared" si="251"/>
        <v>138.80000000000001</v>
      </c>
      <c r="AA440" s="77">
        <f t="shared" si="251"/>
        <v>0</v>
      </c>
      <c r="AB440" s="119">
        <f t="shared" si="249"/>
        <v>-138.80000000000001</v>
      </c>
      <c r="AC440" s="76"/>
      <c r="AD440" s="3">
        <f t="shared" si="252"/>
        <v>0</v>
      </c>
      <c r="AE440" s="109"/>
      <c r="AF440" s="109"/>
      <c r="AG440" s="107"/>
      <c r="AH440" s="107" t="s">
        <v>278</v>
      </c>
      <c r="AI440" s="107" t="s">
        <v>946</v>
      </c>
      <c r="AJ440" s="1" t="s">
        <v>36</v>
      </c>
      <c r="AK440" s="113" t="s">
        <v>1347</v>
      </c>
      <c r="AL440" s="106">
        <v>346</v>
      </c>
      <c r="AM440" s="132" t="s">
        <v>590</v>
      </c>
      <c r="AN440" s="129"/>
      <c r="AO440" s="130" t="s">
        <v>339</v>
      </c>
      <c r="AP440" s="180">
        <v>346</v>
      </c>
      <c r="AQ440" s="130" t="s">
        <v>339</v>
      </c>
      <c r="AR440" s="181"/>
      <c r="AS440" s="128" t="s">
        <v>590</v>
      </c>
      <c r="AT440" s="175"/>
      <c r="AU440" s="130" t="s">
        <v>339</v>
      </c>
      <c r="AV440" s="180"/>
      <c r="AW440" s="130" t="s">
        <v>339</v>
      </c>
      <c r="AX440" s="181"/>
      <c r="AY440" s="128" t="s">
        <v>590</v>
      </c>
      <c r="AZ440" s="175"/>
      <c r="BA440" s="130" t="s">
        <v>339</v>
      </c>
      <c r="BB440" s="180"/>
      <c r="BC440" s="130" t="s">
        <v>339</v>
      </c>
      <c r="BD440" s="181"/>
      <c r="BE440" s="131"/>
      <c r="BF440" s="1" t="s">
        <v>839</v>
      </c>
      <c r="BG440" s="4"/>
      <c r="BH440" s="4"/>
      <c r="BI440" s="114"/>
      <c r="BJ440" s="71"/>
      <c r="BK440" s="31"/>
      <c r="BL440" s="31"/>
      <c r="BM440" s="31"/>
      <c r="BN440" s="115" t="s">
        <v>420</v>
      </c>
      <c r="BO440" s="115" t="s">
        <v>420</v>
      </c>
      <c r="BP440" s="115" t="s">
        <v>528</v>
      </c>
    </row>
    <row r="441" spans="1:245" s="63" customFormat="1" ht="27" hidden="1">
      <c r="A441" s="204">
        <v>347</v>
      </c>
      <c r="B441" s="204">
        <f t="shared" si="253"/>
        <v>348</v>
      </c>
      <c r="C441" s="107" t="s">
        <v>778</v>
      </c>
      <c r="D441" s="108" t="s">
        <v>72</v>
      </c>
      <c r="E441" s="108" t="s">
        <v>66</v>
      </c>
      <c r="F441" s="2">
        <v>65572000</v>
      </c>
      <c r="G441" s="2">
        <v>0</v>
      </c>
      <c r="H441" s="2">
        <f t="shared" si="243"/>
        <v>65572000</v>
      </c>
      <c r="I441" s="3">
        <f t="shared" si="244"/>
        <v>65.599999999999994</v>
      </c>
      <c r="J441" s="3"/>
      <c r="K441" s="3"/>
      <c r="L441" s="3"/>
      <c r="M441" s="3"/>
      <c r="N441" s="3"/>
      <c r="O441" s="119">
        <f t="shared" si="255"/>
        <v>65572000</v>
      </c>
      <c r="P441" s="3"/>
      <c r="Q441" s="142">
        <f t="shared" si="233"/>
        <v>65572000</v>
      </c>
      <c r="R441" s="142">
        <f t="shared" si="254"/>
        <v>65.599999999999994</v>
      </c>
      <c r="S441" s="77">
        <f t="shared" si="254"/>
        <v>0</v>
      </c>
      <c r="T441" s="109"/>
      <c r="U441" s="109"/>
      <c r="V441" s="109"/>
      <c r="W441" s="3">
        <v>65514000</v>
      </c>
      <c r="X441" s="3"/>
      <c r="Y441" s="77">
        <f t="shared" si="250"/>
        <v>-65514000</v>
      </c>
      <c r="Z441" s="3">
        <f t="shared" si="251"/>
        <v>65.5</v>
      </c>
      <c r="AA441" s="77">
        <f t="shared" si="251"/>
        <v>0</v>
      </c>
      <c r="AB441" s="119">
        <f t="shared" si="249"/>
        <v>-65.5</v>
      </c>
      <c r="AC441" s="76"/>
      <c r="AD441" s="3">
        <f t="shared" si="252"/>
        <v>0</v>
      </c>
      <c r="AE441" s="109"/>
      <c r="AF441" s="109"/>
      <c r="AG441" s="107"/>
      <c r="AH441" s="107" t="s">
        <v>278</v>
      </c>
      <c r="AI441" s="107" t="s">
        <v>1226</v>
      </c>
      <c r="AJ441" s="1" t="s">
        <v>36</v>
      </c>
      <c r="AK441" s="113" t="s">
        <v>1347</v>
      </c>
      <c r="AL441" s="106">
        <v>347</v>
      </c>
      <c r="AM441" s="132" t="s">
        <v>590</v>
      </c>
      <c r="AN441" s="129"/>
      <c r="AO441" s="130" t="s">
        <v>339</v>
      </c>
      <c r="AP441" s="180">
        <v>347</v>
      </c>
      <c r="AQ441" s="130" t="s">
        <v>339</v>
      </c>
      <c r="AR441" s="181"/>
      <c r="AS441" s="128" t="s">
        <v>590</v>
      </c>
      <c r="AT441" s="175"/>
      <c r="AU441" s="130" t="s">
        <v>339</v>
      </c>
      <c r="AV441" s="180"/>
      <c r="AW441" s="130" t="s">
        <v>339</v>
      </c>
      <c r="AX441" s="181"/>
      <c r="AY441" s="128" t="s">
        <v>590</v>
      </c>
      <c r="AZ441" s="175"/>
      <c r="BA441" s="130" t="s">
        <v>339</v>
      </c>
      <c r="BB441" s="180"/>
      <c r="BC441" s="130" t="s">
        <v>339</v>
      </c>
      <c r="BD441" s="181"/>
      <c r="BE441" s="131"/>
      <c r="BF441" s="1" t="s">
        <v>839</v>
      </c>
      <c r="BG441" s="4"/>
      <c r="BH441" s="4" t="s">
        <v>18</v>
      </c>
      <c r="BI441" s="114"/>
      <c r="BJ441" s="71"/>
      <c r="BK441" s="31"/>
      <c r="BL441" s="31"/>
      <c r="BM441" s="31" t="s">
        <v>914</v>
      </c>
      <c r="BN441" s="115" t="s">
        <v>420</v>
      </c>
      <c r="BO441" s="115" t="s">
        <v>420</v>
      </c>
      <c r="BP441" s="115" t="s">
        <v>528</v>
      </c>
    </row>
    <row r="442" spans="1:245" s="63" customFormat="1" ht="27" hidden="1">
      <c r="A442" s="204">
        <v>348</v>
      </c>
      <c r="B442" s="204">
        <f t="shared" si="253"/>
        <v>349</v>
      </c>
      <c r="C442" s="107" t="s">
        <v>287</v>
      </c>
      <c r="D442" s="108" t="s">
        <v>288</v>
      </c>
      <c r="E442" s="108" t="s">
        <v>66</v>
      </c>
      <c r="F442" s="2">
        <v>16502000</v>
      </c>
      <c r="G442" s="2">
        <v>0</v>
      </c>
      <c r="H442" s="2">
        <f t="shared" si="243"/>
        <v>16502000</v>
      </c>
      <c r="I442" s="3">
        <f t="shared" si="244"/>
        <v>16.5</v>
      </c>
      <c r="J442" s="3"/>
      <c r="K442" s="3"/>
      <c r="L442" s="3"/>
      <c r="M442" s="3"/>
      <c r="N442" s="3"/>
      <c r="O442" s="119">
        <f t="shared" si="255"/>
        <v>16502000</v>
      </c>
      <c r="P442" s="3"/>
      <c r="Q442" s="142">
        <f t="shared" si="233"/>
        <v>16502000</v>
      </c>
      <c r="R442" s="142">
        <f t="shared" si="254"/>
        <v>16.5</v>
      </c>
      <c r="S442" s="77">
        <f t="shared" si="254"/>
        <v>0</v>
      </c>
      <c r="T442" s="109"/>
      <c r="U442" s="109"/>
      <c r="V442" s="109"/>
      <c r="W442" s="3">
        <v>18533000</v>
      </c>
      <c r="X442" s="3"/>
      <c r="Y442" s="77">
        <f t="shared" si="250"/>
        <v>-18533000</v>
      </c>
      <c r="Z442" s="3">
        <f t="shared" si="251"/>
        <v>18.5</v>
      </c>
      <c r="AA442" s="77">
        <f t="shared" si="251"/>
        <v>0</v>
      </c>
      <c r="AB442" s="119">
        <f t="shared" si="249"/>
        <v>-18.5</v>
      </c>
      <c r="AC442" s="76"/>
      <c r="AD442" s="3">
        <f t="shared" si="252"/>
        <v>0</v>
      </c>
      <c r="AE442" s="109"/>
      <c r="AF442" s="109"/>
      <c r="AG442" s="107"/>
      <c r="AH442" s="107" t="s">
        <v>278</v>
      </c>
      <c r="AI442" s="107" t="s">
        <v>946</v>
      </c>
      <c r="AJ442" s="1" t="s">
        <v>36</v>
      </c>
      <c r="AK442" s="113" t="s">
        <v>1347</v>
      </c>
      <c r="AL442" s="106">
        <v>348</v>
      </c>
      <c r="AM442" s="132" t="s">
        <v>590</v>
      </c>
      <c r="AN442" s="129"/>
      <c r="AO442" s="130" t="s">
        <v>339</v>
      </c>
      <c r="AP442" s="180">
        <v>348</v>
      </c>
      <c r="AQ442" s="130" t="s">
        <v>339</v>
      </c>
      <c r="AR442" s="181"/>
      <c r="AS442" s="128" t="s">
        <v>590</v>
      </c>
      <c r="AT442" s="175"/>
      <c r="AU442" s="130" t="s">
        <v>339</v>
      </c>
      <c r="AV442" s="180"/>
      <c r="AW442" s="130" t="s">
        <v>339</v>
      </c>
      <c r="AX442" s="181"/>
      <c r="AY442" s="128" t="s">
        <v>590</v>
      </c>
      <c r="AZ442" s="175"/>
      <c r="BA442" s="130" t="s">
        <v>339</v>
      </c>
      <c r="BB442" s="180"/>
      <c r="BC442" s="130" t="s">
        <v>339</v>
      </c>
      <c r="BD442" s="181"/>
      <c r="BE442" s="131"/>
      <c r="BF442" s="1" t="s">
        <v>1326</v>
      </c>
      <c r="BG442" s="4"/>
      <c r="BH442" s="4"/>
      <c r="BI442" s="114"/>
      <c r="BJ442" s="71"/>
      <c r="BK442" s="31"/>
      <c r="BL442" s="31"/>
      <c r="BM442" s="31"/>
      <c r="BN442" s="115" t="s">
        <v>420</v>
      </c>
      <c r="BO442" s="115" t="s">
        <v>420</v>
      </c>
      <c r="BP442" s="115" t="s">
        <v>528</v>
      </c>
    </row>
    <row r="443" spans="1:245" s="63" customFormat="1" ht="27" hidden="1">
      <c r="A443" s="204" t="s">
        <v>1149</v>
      </c>
      <c r="B443" s="204">
        <f t="shared" si="253"/>
        <v>350</v>
      </c>
      <c r="C443" s="107" t="s">
        <v>814</v>
      </c>
      <c r="D443" s="108" t="s">
        <v>1299</v>
      </c>
      <c r="E443" s="108" t="s">
        <v>1307</v>
      </c>
      <c r="F443" s="2">
        <v>68098000</v>
      </c>
      <c r="G443" s="2">
        <v>0</v>
      </c>
      <c r="H443" s="2">
        <f t="shared" si="243"/>
        <v>68098000</v>
      </c>
      <c r="I443" s="3">
        <f t="shared" si="244"/>
        <v>68.099999999999994</v>
      </c>
      <c r="J443" s="3"/>
      <c r="K443" s="3"/>
      <c r="L443" s="3"/>
      <c r="M443" s="3"/>
      <c r="N443" s="3"/>
      <c r="O443" s="174">
        <f>H443+SUM(J443:N443)</f>
        <v>68098000</v>
      </c>
      <c r="P443" s="3"/>
      <c r="Q443" s="142">
        <f t="shared" si="233"/>
        <v>68098000</v>
      </c>
      <c r="R443" s="142">
        <f t="shared" si="254"/>
        <v>68.099999999999994</v>
      </c>
      <c r="S443" s="77">
        <f t="shared" si="254"/>
        <v>0</v>
      </c>
      <c r="T443" s="109"/>
      <c r="U443" s="109"/>
      <c r="V443" s="109"/>
      <c r="W443" s="3">
        <v>67578000</v>
      </c>
      <c r="X443" s="3"/>
      <c r="Y443" s="77">
        <f t="shared" si="250"/>
        <v>-67578000</v>
      </c>
      <c r="Z443" s="3">
        <f t="shared" si="251"/>
        <v>67.599999999999994</v>
      </c>
      <c r="AA443" s="77">
        <f t="shared" si="251"/>
        <v>0</v>
      </c>
      <c r="AB443" s="119">
        <f>AA443-Z443</f>
        <v>-67.599999999999994</v>
      </c>
      <c r="AC443" s="76"/>
      <c r="AD443" s="3">
        <f t="shared" si="252"/>
        <v>0</v>
      </c>
      <c r="AE443" s="109"/>
      <c r="AF443" s="109"/>
      <c r="AG443" s="107"/>
      <c r="AH443" s="107" t="s">
        <v>813</v>
      </c>
      <c r="AI443" s="107" t="s">
        <v>946</v>
      </c>
      <c r="AJ443" s="1" t="s">
        <v>1</v>
      </c>
      <c r="AK443" s="113" t="s">
        <v>1347</v>
      </c>
      <c r="AL443" s="106" t="s">
        <v>1149</v>
      </c>
      <c r="AM443" s="132" t="s">
        <v>590</v>
      </c>
      <c r="AN443" s="132" t="s">
        <v>1039</v>
      </c>
      <c r="AO443" s="130" t="s">
        <v>923</v>
      </c>
      <c r="AP443" s="180">
        <v>22</v>
      </c>
      <c r="AQ443" s="130" t="s">
        <v>923</v>
      </c>
      <c r="AR443" s="181"/>
      <c r="AS443" s="128" t="s">
        <v>590</v>
      </c>
      <c r="AT443" s="175"/>
      <c r="AU443" s="130" t="s">
        <v>923</v>
      </c>
      <c r="AV443" s="180"/>
      <c r="AW443" s="130" t="s">
        <v>923</v>
      </c>
      <c r="AX443" s="181"/>
      <c r="AY443" s="128" t="s">
        <v>590</v>
      </c>
      <c r="AZ443" s="175"/>
      <c r="BA443" s="130" t="s">
        <v>923</v>
      </c>
      <c r="BB443" s="180"/>
      <c r="BC443" s="130" t="s">
        <v>923</v>
      </c>
      <c r="BD443" s="181"/>
      <c r="BE443" s="131"/>
      <c r="BF443" s="1" t="s">
        <v>434</v>
      </c>
      <c r="BG443" s="4"/>
      <c r="BH443" s="4"/>
      <c r="BI443" s="114"/>
      <c r="BJ443" s="71"/>
      <c r="BK443" s="31"/>
      <c r="BL443" s="31"/>
      <c r="BM443" s="31"/>
      <c r="BN443" s="115"/>
      <c r="BO443" s="115"/>
      <c r="BP443" s="115"/>
    </row>
    <row r="444" spans="1:245" s="63" customFormat="1" ht="27">
      <c r="A444" s="204">
        <v>349</v>
      </c>
      <c r="B444" s="204">
        <f t="shared" si="253"/>
        <v>351</v>
      </c>
      <c r="C444" s="107" t="s">
        <v>779</v>
      </c>
      <c r="D444" s="108" t="s">
        <v>102</v>
      </c>
      <c r="E444" s="108" t="s">
        <v>66</v>
      </c>
      <c r="F444" s="2">
        <v>241568000</v>
      </c>
      <c r="G444" s="2">
        <v>0</v>
      </c>
      <c r="H444" s="2">
        <f t="shared" si="243"/>
        <v>241568000</v>
      </c>
      <c r="I444" s="3">
        <f t="shared" si="244"/>
        <v>241.6</v>
      </c>
      <c r="J444" s="3"/>
      <c r="K444" s="3"/>
      <c r="L444" s="3"/>
      <c r="M444" s="3"/>
      <c r="N444" s="3"/>
      <c r="O444" s="119">
        <f t="shared" si="255"/>
        <v>241568000</v>
      </c>
      <c r="P444" s="3"/>
      <c r="Q444" s="142">
        <f t="shared" si="233"/>
        <v>241568000</v>
      </c>
      <c r="R444" s="142">
        <f t="shared" si="254"/>
        <v>241.6</v>
      </c>
      <c r="S444" s="77">
        <f t="shared" si="254"/>
        <v>0</v>
      </c>
      <c r="T444" s="109"/>
      <c r="U444" s="109"/>
      <c r="V444" s="109"/>
      <c r="W444" s="3">
        <v>241568000</v>
      </c>
      <c r="X444" s="3"/>
      <c r="Y444" s="77">
        <f t="shared" si="250"/>
        <v>-241568000</v>
      </c>
      <c r="Z444" s="3">
        <f t="shared" si="251"/>
        <v>241.6</v>
      </c>
      <c r="AA444" s="77">
        <f t="shared" si="251"/>
        <v>0</v>
      </c>
      <c r="AB444" s="119">
        <f t="shared" si="249"/>
        <v>-241.6</v>
      </c>
      <c r="AC444" s="76"/>
      <c r="AD444" s="3">
        <f t="shared" si="252"/>
        <v>0</v>
      </c>
      <c r="AE444" s="109"/>
      <c r="AF444" s="109"/>
      <c r="AG444" s="107"/>
      <c r="AH444" s="107" t="s">
        <v>278</v>
      </c>
      <c r="AI444" s="107" t="s">
        <v>946</v>
      </c>
      <c r="AJ444" s="1" t="s">
        <v>36</v>
      </c>
      <c r="AK444" s="113" t="s">
        <v>1347</v>
      </c>
      <c r="AL444" s="106">
        <v>349</v>
      </c>
      <c r="AM444" s="132" t="s">
        <v>590</v>
      </c>
      <c r="AN444" s="129"/>
      <c r="AO444" s="130" t="s">
        <v>339</v>
      </c>
      <c r="AP444" s="180">
        <v>349</v>
      </c>
      <c r="AQ444" s="130" t="s">
        <v>339</v>
      </c>
      <c r="AR444" s="181"/>
      <c r="AS444" s="128" t="s">
        <v>590</v>
      </c>
      <c r="AT444" s="175"/>
      <c r="AU444" s="130" t="s">
        <v>339</v>
      </c>
      <c r="AV444" s="180"/>
      <c r="AW444" s="130" t="s">
        <v>339</v>
      </c>
      <c r="AX444" s="181"/>
      <c r="AY444" s="128" t="s">
        <v>590</v>
      </c>
      <c r="AZ444" s="175"/>
      <c r="BA444" s="130" t="s">
        <v>339</v>
      </c>
      <c r="BB444" s="180"/>
      <c r="BC444" s="130" t="s">
        <v>339</v>
      </c>
      <c r="BD444" s="181"/>
      <c r="BE444" s="131"/>
      <c r="BF444" s="1" t="s">
        <v>503</v>
      </c>
      <c r="BG444" s="4"/>
      <c r="BH444" s="4"/>
      <c r="BI444" s="114"/>
      <c r="BJ444" s="71"/>
      <c r="BK444" s="31"/>
      <c r="BL444" s="31"/>
      <c r="BM444" s="31"/>
      <c r="BN444" s="115" t="s">
        <v>420</v>
      </c>
      <c r="BO444" s="115" t="s">
        <v>420</v>
      </c>
      <c r="BP444" s="115" t="s">
        <v>528</v>
      </c>
    </row>
    <row r="445" spans="1:245" s="63" customFormat="1" ht="36">
      <c r="A445" s="204" t="s">
        <v>1484</v>
      </c>
      <c r="B445" s="204">
        <f t="shared" si="253"/>
        <v>352</v>
      </c>
      <c r="C445" s="107" t="s">
        <v>1482</v>
      </c>
      <c r="D445" s="108" t="s">
        <v>86</v>
      </c>
      <c r="E445" s="108" t="s">
        <v>66</v>
      </c>
      <c r="F445" s="2">
        <v>812409000</v>
      </c>
      <c r="G445" s="2">
        <v>0</v>
      </c>
      <c r="H445" s="2">
        <f>F445+G445</f>
        <v>812409000</v>
      </c>
      <c r="I445" s="3">
        <f>ROUND(H445/1000000,1)</f>
        <v>812.4</v>
      </c>
      <c r="J445" s="3"/>
      <c r="K445" s="3"/>
      <c r="L445" s="3"/>
      <c r="M445" s="3"/>
      <c r="N445" s="3"/>
      <c r="O445" s="119">
        <f t="shared" si="255"/>
        <v>812409000</v>
      </c>
      <c r="P445" s="3"/>
      <c r="Q445" s="142">
        <f t="shared" si="233"/>
        <v>812409000</v>
      </c>
      <c r="R445" s="142">
        <f t="shared" si="254"/>
        <v>812.4</v>
      </c>
      <c r="S445" s="77">
        <f t="shared" si="254"/>
        <v>0</v>
      </c>
      <c r="T445" s="109"/>
      <c r="U445" s="109"/>
      <c r="V445" s="109"/>
      <c r="W445" s="3">
        <v>812409000</v>
      </c>
      <c r="X445" s="3"/>
      <c r="Y445" s="77">
        <f t="shared" si="250"/>
        <v>-812409000</v>
      </c>
      <c r="Z445" s="3">
        <f t="shared" si="251"/>
        <v>812.4</v>
      </c>
      <c r="AA445" s="77"/>
      <c r="AB445" s="119">
        <f t="shared" si="249"/>
        <v>-812.4</v>
      </c>
      <c r="AC445" s="76"/>
      <c r="AD445" s="3">
        <f t="shared" si="252"/>
        <v>0</v>
      </c>
      <c r="AE445" s="109"/>
      <c r="AF445" s="109"/>
      <c r="AG445" s="107"/>
      <c r="AH445" s="107" t="s">
        <v>278</v>
      </c>
      <c r="AI445" s="107" t="s">
        <v>944</v>
      </c>
      <c r="AJ445" s="1" t="s">
        <v>36</v>
      </c>
      <c r="AK445" s="113" t="s">
        <v>1347</v>
      </c>
      <c r="AL445" s="106"/>
      <c r="AM445" s="132" t="s">
        <v>590</v>
      </c>
      <c r="AN445" s="129"/>
      <c r="AO445" s="130" t="s">
        <v>339</v>
      </c>
      <c r="AP445" s="180">
        <v>351</v>
      </c>
      <c r="AQ445" s="130" t="s">
        <v>339</v>
      </c>
      <c r="AR445" s="181"/>
      <c r="AS445" s="128" t="s">
        <v>590</v>
      </c>
      <c r="AT445" s="175"/>
      <c r="AU445" s="130" t="s">
        <v>339</v>
      </c>
      <c r="AV445" s="180"/>
      <c r="AW445" s="130" t="s">
        <v>339</v>
      </c>
      <c r="AX445" s="181"/>
      <c r="AY445" s="128" t="s">
        <v>590</v>
      </c>
      <c r="AZ445" s="175"/>
      <c r="BA445" s="130" t="s">
        <v>339</v>
      </c>
      <c r="BB445" s="180"/>
      <c r="BC445" s="130" t="s">
        <v>339</v>
      </c>
      <c r="BD445" s="181"/>
      <c r="BE445" s="131"/>
      <c r="BF445" s="1" t="s">
        <v>839</v>
      </c>
      <c r="BG445" s="4"/>
      <c r="BH445" s="4"/>
      <c r="BI445" s="114"/>
      <c r="BJ445" s="71"/>
      <c r="BK445" s="31" t="s">
        <v>1485</v>
      </c>
      <c r="BL445" s="31"/>
      <c r="BM445" s="31"/>
      <c r="BN445" s="115"/>
      <c r="BO445" s="115"/>
      <c r="BP445" s="115"/>
    </row>
    <row r="446" spans="1:245" s="63" customFormat="1" ht="36">
      <c r="A446" s="204" t="s">
        <v>1484</v>
      </c>
      <c r="B446" s="204">
        <f t="shared" si="253"/>
        <v>353</v>
      </c>
      <c r="C446" s="107" t="s">
        <v>1483</v>
      </c>
      <c r="D446" s="108" t="s">
        <v>86</v>
      </c>
      <c r="E446" s="108" t="s">
        <v>66</v>
      </c>
      <c r="F446" s="2">
        <v>192309000</v>
      </c>
      <c r="G446" s="2">
        <v>0</v>
      </c>
      <c r="H446" s="2">
        <f>F446+G446</f>
        <v>192309000</v>
      </c>
      <c r="I446" s="3">
        <f>ROUND(H446/1000000,1)</f>
        <v>192.3</v>
      </c>
      <c r="J446" s="3"/>
      <c r="K446" s="3"/>
      <c r="L446" s="3"/>
      <c r="M446" s="3"/>
      <c r="N446" s="3"/>
      <c r="O446" s="119">
        <f t="shared" si="255"/>
        <v>192309000</v>
      </c>
      <c r="P446" s="3"/>
      <c r="Q446" s="142">
        <f t="shared" si="233"/>
        <v>192309000</v>
      </c>
      <c r="R446" s="142">
        <f t="shared" si="254"/>
        <v>192.3</v>
      </c>
      <c r="S446" s="77">
        <f t="shared" si="254"/>
        <v>0</v>
      </c>
      <c r="T446" s="109"/>
      <c r="U446" s="109"/>
      <c r="V446" s="109"/>
      <c r="W446" s="3">
        <v>192346000</v>
      </c>
      <c r="X446" s="3"/>
      <c r="Y446" s="77">
        <f t="shared" si="250"/>
        <v>-192346000</v>
      </c>
      <c r="Z446" s="3">
        <f t="shared" si="251"/>
        <v>192.3</v>
      </c>
      <c r="AA446" s="77"/>
      <c r="AB446" s="119">
        <f t="shared" si="249"/>
        <v>-192.3</v>
      </c>
      <c r="AC446" s="76"/>
      <c r="AD446" s="3">
        <f t="shared" si="252"/>
        <v>0</v>
      </c>
      <c r="AE446" s="109"/>
      <c r="AF446" s="109"/>
      <c r="AG446" s="107"/>
      <c r="AH446" s="107" t="s">
        <v>278</v>
      </c>
      <c r="AI446" s="107" t="s">
        <v>946</v>
      </c>
      <c r="AJ446" s="1" t="s">
        <v>36</v>
      </c>
      <c r="AK446" s="113" t="s">
        <v>1347</v>
      </c>
      <c r="AL446" s="106"/>
      <c r="AM446" s="132" t="s">
        <v>590</v>
      </c>
      <c r="AN446" s="129"/>
      <c r="AO446" s="130" t="s">
        <v>339</v>
      </c>
      <c r="AP446" s="180">
        <v>351</v>
      </c>
      <c r="AQ446" s="130" t="s">
        <v>339</v>
      </c>
      <c r="AR446" s="181"/>
      <c r="AS446" s="128" t="s">
        <v>590</v>
      </c>
      <c r="AT446" s="175"/>
      <c r="AU446" s="130" t="s">
        <v>339</v>
      </c>
      <c r="AV446" s="180"/>
      <c r="AW446" s="130" t="s">
        <v>339</v>
      </c>
      <c r="AX446" s="181"/>
      <c r="AY446" s="128" t="s">
        <v>590</v>
      </c>
      <c r="AZ446" s="175"/>
      <c r="BA446" s="130" t="s">
        <v>339</v>
      </c>
      <c r="BB446" s="180"/>
      <c r="BC446" s="130" t="s">
        <v>339</v>
      </c>
      <c r="BD446" s="181"/>
      <c r="BE446" s="131"/>
      <c r="BF446" s="1" t="s">
        <v>839</v>
      </c>
      <c r="BG446" s="4"/>
      <c r="BH446" s="4" t="s">
        <v>18</v>
      </c>
      <c r="BI446" s="114"/>
      <c r="BJ446" s="71"/>
      <c r="BK446" s="31" t="s">
        <v>1486</v>
      </c>
      <c r="BL446" s="31"/>
      <c r="BM446" s="31"/>
      <c r="BN446" s="115"/>
      <c r="BO446" s="115"/>
      <c r="BP446" s="115"/>
    </row>
    <row r="447" spans="1:245" s="63" customFormat="1" ht="27" hidden="1">
      <c r="A447" s="204">
        <v>352</v>
      </c>
      <c r="B447" s="204">
        <f t="shared" si="253"/>
        <v>354</v>
      </c>
      <c r="C447" s="107" t="s">
        <v>784</v>
      </c>
      <c r="D447" s="108" t="s">
        <v>263</v>
      </c>
      <c r="E447" s="108" t="s">
        <v>66</v>
      </c>
      <c r="F447" s="2">
        <v>48506000</v>
      </c>
      <c r="G447" s="2">
        <v>0</v>
      </c>
      <c r="H447" s="2">
        <f t="shared" si="243"/>
        <v>48506000</v>
      </c>
      <c r="I447" s="3">
        <f t="shared" si="244"/>
        <v>48.5</v>
      </c>
      <c r="J447" s="3"/>
      <c r="K447" s="3"/>
      <c r="L447" s="3"/>
      <c r="M447" s="3"/>
      <c r="N447" s="3"/>
      <c r="O447" s="119">
        <f t="shared" si="255"/>
        <v>48506000</v>
      </c>
      <c r="P447" s="3"/>
      <c r="Q447" s="142">
        <f t="shared" si="233"/>
        <v>48506000</v>
      </c>
      <c r="R447" s="142">
        <f t="shared" si="254"/>
        <v>48.5</v>
      </c>
      <c r="S447" s="77">
        <f t="shared" si="254"/>
        <v>0</v>
      </c>
      <c r="T447" s="109"/>
      <c r="U447" s="109"/>
      <c r="V447" s="109"/>
      <c r="W447" s="3">
        <v>48499000</v>
      </c>
      <c r="X447" s="3"/>
      <c r="Y447" s="77">
        <f t="shared" si="250"/>
        <v>-48499000</v>
      </c>
      <c r="Z447" s="3">
        <f t="shared" si="251"/>
        <v>48.5</v>
      </c>
      <c r="AA447" s="77">
        <f t="shared" si="251"/>
        <v>0</v>
      </c>
      <c r="AB447" s="119">
        <f t="shared" si="249"/>
        <v>-48.5</v>
      </c>
      <c r="AC447" s="76"/>
      <c r="AD447" s="3">
        <f t="shared" si="252"/>
        <v>0</v>
      </c>
      <c r="AE447" s="109"/>
      <c r="AF447" s="109"/>
      <c r="AG447" s="107"/>
      <c r="AH447" s="107" t="s">
        <v>278</v>
      </c>
      <c r="AI447" s="107" t="s">
        <v>947</v>
      </c>
      <c r="AJ447" s="1" t="s">
        <v>36</v>
      </c>
      <c r="AK447" s="113" t="s">
        <v>1350</v>
      </c>
      <c r="AL447" s="106">
        <v>352</v>
      </c>
      <c r="AM447" s="132" t="s">
        <v>590</v>
      </c>
      <c r="AN447" s="129"/>
      <c r="AO447" s="130" t="s">
        <v>339</v>
      </c>
      <c r="AP447" s="180">
        <v>352</v>
      </c>
      <c r="AQ447" s="130" t="s">
        <v>339</v>
      </c>
      <c r="AR447" s="181"/>
      <c r="AS447" s="128" t="s">
        <v>590</v>
      </c>
      <c r="AT447" s="175"/>
      <c r="AU447" s="130" t="s">
        <v>339</v>
      </c>
      <c r="AV447" s="180"/>
      <c r="AW447" s="130" t="s">
        <v>339</v>
      </c>
      <c r="AX447" s="181"/>
      <c r="AY447" s="128" t="s">
        <v>590</v>
      </c>
      <c r="AZ447" s="175"/>
      <c r="BA447" s="130" t="s">
        <v>339</v>
      </c>
      <c r="BB447" s="180"/>
      <c r="BC447" s="130" t="s">
        <v>339</v>
      </c>
      <c r="BD447" s="181"/>
      <c r="BE447" s="131"/>
      <c r="BF447" s="1" t="s">
        <v>839</v>
      </c>
      <c r="BG447" s="4" t="s">
        <v>18</v>
      </c>
      <c r="BH447" s="4"/>
      <c r="BI447" s="114"/>
      <c r="BJ447" s="71"/>
      <c r="BK447" s="31"/>
      <c r="BL447" s="31"/>
      <c r="BM447" s="31"/>
      <c r="BN447" s="115" t="s">
        <v>421</v>
      </c>
      <c r="BO447" s="115" t="s">
        <v>421</v>
      </c>
      <c r="BP447" s="115" t="s">
        <v>529</v>
      </c>
    </row>
    <row r="448" spans="1:245" s="63" customFormat="1" ht="27">
      <c r="A448" s="204">
        <v>353</v>
      </c>
      <c r="B448" s="204">
        <f t="shared" si="253"/>
        <v>355</v>
      </c>
      <c r="C448" s="107" t="s">
        <v>785</v>
      </c>
      <c r="D448" s="108" t="s">
        <v>121</v>
      </c>
      <c r="E448" s="108" t="s">
        <v>66</v>
      </c>
      <c r="F448" s="2">
        <v>804028000</v>
      </c>
      <c r="G448" s="2">
        <v>0</v>
      </c>
      <c r="H448" s="2">
        <f t="shared" si="243"/>
        <v>804028000</v>
      </c>
      <c r="I448" s="3">
        <f t="shared" si="244"/>
        <v>804</v>
      </c>
      <c r="J448" s="3"/>
      <c r="K448" s="3"/>
      <c r="L448" s="3"/>
      <c r="M448" s="3"/>
      <c r="N448" s="3"/>
      <c r="O448" s="119">
        <f t="shared" si="255"/>
        <v>804028000</v>
      </c>
      <c r="P448" s="3"/>
      <c r="Q448" s="142">
        <f t="shared" si="233"/>
        <v>804028000</v>
      </c>
      <c r="R448" s="142">
        <f t="shared" si="254"/>
        <v>804</v>
      </c>
      <c r="S448" s="77">
        <f t="shared" si="254"/>
        <v>0</v>
      </c>
      <c r="T448" s="109"/>
      <c r="U448" s="109"/>
      <c r="V448" s="109"/>
      <c r="W448" s="3">
        <v>954867000</v>
      </c>
      <c r="X448" s="3"/>
      <c r="Y448" s="77">
        <f t="shared" si="250"/>
        <v>-954867000</v>
      </c>
      <c r="Z448" s="3">
        <f t="shared" si="251"/>
        <v>954.9</v>
      </c>
      <c r="AA448" s="77">
        <f t="shared" si="251"/>
        <v>0</v>
      </c>
      <c r="AB448" s="119">
        <f t="shared" si="249"/>
        <v>-954.9</v>
      </c>
      <c r="AC448" s="76"/>
      <c r="AD448" s="3">
        <f t="shared" si="252"/>
        <v>0</v>
      </c>
      <c r="AE448" s="109"/>
      <c r="AF448" s="109"/>
      <c r="AG448" s="107"/>
      <c r="AH448" s="107" t="s">
        <v>278</v>
      </c>
      <c r="AI448" s="107" t="s">
        <v>947</v>
      </c>
      <c r="AJ448" s="1" t="s">
        <v>36</v>
      </c>
      <c r="AK448" s="113" t="s">
        <v>1350</v>
      </c>
      <c r="AL448" s="106">
        <v>353</v>
      </c>
      <c r="AM448" s="132" t="s">
        <v>590</v>
      </c>
      <c r="AN448" s="129"/>
      <c r="AO448" s="130" t="s">
        <v>339</v>
      </c>
      <c r="AP448" s="180">
        <v>353</v>
      </c>
      <c r="AQ448" s="130" t="s">
        <v>339</v>
      </c>
      <c r="AR448" s="181"/>
      <c r="AS448" s="128" t="s">
        <v>590</v>
      </c>
      <c r="AT448" s="175"/>
      <c r="AU448" s="130" t="s">
        <v>339</v>
      </c>
      <c r="AV448" s="180"/>
      <c r="AW448" s="130" t="s">
        <v>339</v>
      </c>
      <c r="AX448" s="181"/>
      <c r="AY448" s="128" t="s">
        <v>590</v>
      </c>
      <c r="AZ448" s="175"/>
      <c r="BA448" s="130" t="s">
        <v>339</v>
      </c>
      <c r="BB448" s="180"/>
      <c r="BC448" s="130" t="s">
        <v>339</v>
      </c>
      <c r="BD448" s="181"/>
      <c r="BE448" s="131"/>
      <c r="BF448" s="1" t="s">
        <v>83</v>
      </c>
      <c r="BG448" s="4" t="s">
        <v>18</v>
      </c>
      <c r="BH448" s="4"/>
      <c r="BI448" s="114"/>
      <c r="BJ448" s="71"/>
      <c r="BK448" s="31"/>
      <c r="BL448" s="31"/>
      <c r="BM448" s="31"/>
      <c r="BN448" s="115" t="s">
        <v>421</v>
      </c>
      <c r="BO448" s="115" t="s">
        <v>421</v>
      </c>
      <c r="BP448" s="115" t="s">
        <v>529</v>
      </c>
    </row>
    <row r="449" spans="1:68" s="63" customFormat="1" ht="27">
      <c r="A449" s="204">
        <v>358</v>
      </c>
      <c r="B449" s="204">
        <f t="shared" si="253"/>
        <v>356</v>
      </c>
      <c r="C449" s="107" t="s">
        <v>285</v>
      </c>
      <c r="D449" s="108" t="s">
        <v>86</v>
      </c>
      <c r="E449" s="108" t="s">
        <v>66</v>
      </c>
      <c r="F449" s="2">
        <v>1284032000</v>
      </c>
      <c r="G449" s="2">
        <v>0</v>
      </c>
      <c r="H449" s="2">
        <f>F449+G449</f>
        <v>1284032000</v>
      </c>
      <c r="I449" s="3">
        <f>ROUND(H449/1000000,1)</f>
        <v>1284</v>
      </c>
      <c r="J449" s="3"/>
      <c r="K449" s="3"/>
      <c r="L449" s="3"/>
      <c r="M449" s="3"/>
      <c r="N449" s="3"/>
      <c r="O449" s="119">
        <f>H449+SUM(J449:N449)</f>
        <v>1284032000</v>
      </c>
      <c r="P449" s="3"/>
      <c r="Q449" s="142">
        <f>O449-P449</f>
        <v>1284032000</v>
      </c>
      <c r="R449" s="142">
        <f>ROUND(O449/1000000,1)</f>
        <v>1284</v>
      </c>
      <c r="S449" s="77">
        <f>ROUND(P449/1000000,1)</f>
        <v>0</v>
      </c>
      <c r="T449" s="109"/>
      <c r="U449" s="109"/>
      <c r="V449" s="109"/>
      <c r="W449" s="3">
        <v>1292875000</v>
      </c>
      <c r="X449" s="3"/>
      <c r="Y449" s="77">
        <f>X449-W449</f>
        <v>-1292875000</v>
      </c>
      <c r="Z449" s="3">
        <f>ROUND(W449/1000000,1)</f>
        <v>1292.9000000000001</v>
      </c>
      <c r="AA449" s="77">
        <f>ROUND(X449/1000000,1)</f>
        <v>0</v>
      </c>
      <c r="AB449" s="119">
        <f>AA449-Z449</f>
        <v>-1292.9000000000001</v>
      </c>
      <c r="AC449" s="76"/>
      <c r="AD449" s="3">
        <f>ROUND(AC449/1000000,1)</f>
        <v>0</v>
      </c>
      <c r="AE449" s="109"/>
      <c r="AF449" s="109"/>
      <c r="AG449" s="107"/>
      <c r="AH449" s="107" t="s">
        <v>278</v>
      </c>
      <c r="AI449" s="107" t="s">
        <v>1226</v>
      </c>
      <c r="AJ449" s="1" t="s">
        <v>36</v>
      </c>
      <c r="AK449" s="113" t="s">
        <v>1350</v>
      </c>
      <c r="AL449" s="106">
        <v>358</v>
      </c>
      <c r="AM449" s="132" t="s">
        <v>590</v>
      </c>
      <c r="AN449" s="129"/>
      <c r="AO449" s="130" t="s">
        <v>339</v>
      </c>
      <c r="AP449" s="180">
        <v>358</v>
      </c>
      <c r="AQ449" s="130" t="s">
        <v>339</v>
      </c>
      <c r="AR449" s="181"/>
      <c r="AS449" s="128" t="s">
        <v>590</v>
      </c>
      <c r="AT449" s="175"/>
      <c r="AU449" s="130" t="s">
        <v>339</v>
      </c>
      <c r="AV449" s="180"/>
      <c r="AW449" s="130" t="s">
        <v>339</v>
      </c>
      <c r="AX449" s="181"/>
      <c r="AY449" s="128" t="s">
        <v>590</v>
      </c>
      <c r="AZ449" s="175"/>
      <c r="BA449" s="130" t="s">
        <v>339</v>
      </c>
      <c r="BB449" s="180"/>
      <c r="BC449" s="130" t="s">
        <v>339</v>
      </c>
      <c r="BD449" s="181"/>
      <c r="BE449" s="131"/>
      <c r="BF449" s="1" t="s">
        <v>1326</v>
      </c>
      <c r="BG449" s="4"/>
      <c r="BH449" s="4"/>
      <c r="BI449" s="114"/>
      <c r="BJ449" s="31"/>
      <c r="BK449" s="31"/>
      <c r="BL449" s="31"/>
      <c r="BM449" s="31"/>
      <c r="BN449" s="115" t="s">
        <v>419</v>
      </c>
      <c r="BO449" s="115" t="s">
        <v>419</v>
      </c>
      <c r="BP449" s="115" t="s">
        <v>419</v>
      </c>
    </row>
    <row r="450" spans="1:68" s="63" customFormat="1" ht="27" hidden="1">
      <c r="A450" s="204">
        <v>354</v>
      </c>
      <c r="B450" s="204">
        <f t="shared" si="253"/>
        <v>357</v>
      </c>
      <c r="C450" s="107" t="s">
        <v>767</v>
      </c>
      <c r="D450" s="108" t="s">
        <v>279</v>
      </c>
      <c r="E450" s="108" t="s">
        <v>66</v>
      </c>
      <c r="F450" s="2">
        <v>61490000</v>
      </c>
      <c r="G450" s="2">
        <v>-24000</v>
      </c>
      <c r="H450" s="2">
        <f t="shared" si="243"/>
        <v>61466000</v>
      </c>
      <c r="I450" s="3">
        <f t="shared" si="244"/>
        <v>61.5</v>
      </c>
      <c r="J450" s="3"/>
      <c r="K450" s="3"/>
      <c r="L450" s="3"/>
      <c r="M450" s="3"/>
      <c r="N450" s="3"/>
      <c r="O450" s="119">
        <f t="shared" si="255"/>
        <v>61466000</v>
      </c>
      <c r="P450" s="3"/>
      <c r="Q450" s="142">
        <f t="shared" si="233"/>
        <v>61466000</v>
      </c>
      <c r="R450" s="142">
        <f t="shared" si="254"/>
        <v>61.5</v>
      </c>
      <c r="S450" s="77">
        <f t="shared" si="254"/>
        <v>0</v>
      </c>
      <c r="T450" s="109"/>
      <c r="U450" s="109"/>
      <c r="V450" s="109"/>
      <c r="W450" s="3">
        <v>97909000</v>
      </c>
      <c r="X450" s="3"/>
      <c r="Y450" s="77">
        <f t="shared" si="250"/>
        <v>-97909000</v>
      </c>
      <c r="Z450" s="3">
        <f t="shared" si="251"/>
        <v>97.9</v>
      </c>
      <c r="AA450" s="77">
        <f t="shared" si="251"/>
        <v>0</v>
      </c>
      <c r="AB450" s="119">
        <f t="shared" si="249"/>
        <v>-97.9</v>
      </c>
      <c r="AC450" s="76"/>
      <c r="AD450" s="3">
        <f t="shared" si="252"/>
        <v>0</v>
      </c>
      <c r="AE450" s="109"/>
      <c r="AF450" s="109"/>
      <c r="AG450" s="107"/>
      <c r="AH450" s="107" t="s">
        <v>278</v>
      </c>
      <c r="AI450" s="107" t="s">
        <v>948</v>
      </c>
      <c r="AJ450" s="1" t="s">
        <v>36</v>
      </c>
      <c r="AK450" s="113" t="s">
        <v>951</v>
      </c>
      <c r="AL450" s="106">
        <v>354</v>
      </c>
      <c r="AM450" s="132" t="s">
        <v>590</v>
      </c>
      <c r="AN450" s="129"/>
      <c r="AO450" s="130" t="s">
        <v>339</v>
      </c>
      <c r="AP450" s="180">
        <v>354</v>
      </c>
      <c r="AQ450" s="130" t="s">
        <v>339</v>
      </c>
      <c r="AR450" s="181"/>
      <c r="AS450" s="128" t="s">
        <v>590</v>
      </c>
      <c r="AT450" s="175"/>
      <c r="AU450" s="130" t="s">
        <v>339</v>
      </c>
      <c r="AV450" s="180"/>
      <c r="AW450" s="130" t="s">
        <v>339</v>
      </c>
      <c r="AX450" s="181"/>
      <c r="AY450" s="128" t="s">
        <v>590</v>
      </c>
      <c r="AZ450" s="175"/>
      <c r="BA450" s="130" t="s">
        <v>339</v>
      </c>
      <c r="BB450" s="180"/>
      <c r="BC450" s="130" t="s">
        <v>339</v>
      </c>
      <c r="BD450" s="181"/>
      <c r="BE450" s="131"/>
      <c r="BF450" s="1" t="s">
        <v>503</v>
      </c>
      <c r="BG450" s="4"/>
      <c r="BH450" s="4"/>
      <c r="BI450" s="114"/>
      <c r="BJ450" s="71"/>
      <c r="BK450" s="31"/>
      <c r="BL450" s="31"/>
      <c r="BM450" s="31"/>
      <c r="BN450" s="115" t="s">
        <v>419</v>
      </c>
      <c r="BO450" s="115" t="s">
        <v>419</v>
      </c>
      <c r="BP450" s="115" t="s">
        <v>419</v>
      </c>
    </row>
    <row r="451" spans="1:68" s="63" customFormat="1" ht="27" hidden="1">
      <c r="A451" s="204">
        <v>355</v>
      </c>
      <c r="B451" s="204">
        <f t="shared" si="253"/>
        <v>358</v>
      </c>
      <c r="C451" s="107" t="s">
        <v>768</v>
      </c>
      <c r="D451" s="108" t="s">
        <v>280</v>
      </c>
      <c r="E451" s="108" t="s">
        <v>66</v>
      </c>
      <c r="F451" s="2">
        <v>92538000</v>
      </c>
      <c r="G451" s="2">
        <v>0</v>
      </c>
      <c r="H451" s="2">
        <f t="shared" si="243"/>
        <v>92538000</v>
      </c>
      <c r="I451" s="3">
        <f t="shared" si="244"/>
        <v>92.5</v>
      </c>
      <c r="J451" s="3"/>
      <c r="K451" s="3"/>
      <c r="L451" s="3"/>
      <c r="M451" s="3"/>
      <c r="N451" s="3"/>
      <c r="O451" s="119">
        <f t="shared" si="255"/>
        <v>92538000</v>
      </c>
      <c r="P451" s="3"/>
      <c r="Q451" s="142">
        <f t="shared" si="233"/>
        <v>92538000</v>
      </c>
      <c r="R451" s="142">
        <f t="shared" si="254"/>
        <v>92.5</v>
      </c>
      <c r="S451" s="77">
        <f t="shared" si="254"/>
        <v>0</v>
      </c>
      <c r="T451" s="109"/>
      <c r="U451" s="109"/>
      <c r="V451" s="109"/>
      <c r="W451" s="3">
        <v>103960000</v>
      </c>
      <c r="X451" s="3"/>
      <c r="Y451" s="77">
        <f t="shared" si="250"/>
        <v>-103960000</v>
      </c>
      <c r="Z451" s="3">
        <f t="shared" si="251"/>
        <v>104</v>
      </c>
      <c r="AA451" s="77">
        <f t="shared" si="251"/>
        <v>0</v>
      </c>
      <c r="AB451" s="119">
        <f t="shared" si="249"/>
        <v>-104</v>
      </c>
      <c r="AC451" s="76"/>
      <c r="AD451" s="3">
        <f t="shared" si="252"/>
        <v>0</v>
      </c>
      <c r="AE451" s="109"/>
      <c r="AF451" s="109"/>
      <c r="AG451" s="107"/>
      <c r="AH451" s="107" t="s">
        <v>278</v>
      </c>
      <c r="AI451" s="107" t="s">
        <v>949</v>
      </c>
      <c r="AJ451" s="1" t="s">
        <v>36</v>
      </c>
      <c r="AK451" s="113" t="s">
        <v>951</v>
      </c>
      <c r="AL451" s="106">
        <v>355</v>
      </c>
      <c r="AM451" s="132" t="s">
        <v>590</v>
      </c>
      <c r="AN451" s="129"/>
      <c r="AO451" s="130" t="s">
        <v>339</v>
      </c>
      <c r="AP451" s="180">
        <v>355</v>
      </c>
      <c r="AQ451" s="130" t="s">
        <v>339</v>
      </c>
      <c r="AR451" s="181"/>
      <c r="AS451" s="128" t="s">
        <v>590</v>
      </c>
      <c r="AT451" s="175"/>
      <c r="AU451" s="130" t="s">
        <v>339</v>
      </c>
      <c r="AV451" s="180"/>
      <c r="AW451" s="130" t="s">
        <v>339</v>
      </c>
      <c r="AX451" s="181"/>
      <c r="AY451" s="128" t="s">
        <v>590</v>
      </c>
      <c r="AZ451" s="175"/>
      <c r="BA451" s="130" t="s">
        <v>339</v>
      </c>
      <c r="BB451" s="180"/>
      <c r="BC451" s="130" t="s">
        <v>339</v>
      </c>
      <c r="BD451" s="181"/>
      <c r="BE451" s="131"/>
      <c r="BF451" s="1" t="s">
        <v>503</v>
      </c>
      <c r="BG451" s="4" t="s">
        <v>18</v>
      </c>
      <c r="BH451" s="4"/>
      <c r="BI451" s="114"/>
      <c r="BJ451" s="71"/>
      <c r="BK451" s="31"/>
      <c r="BL451" s="31"/>
      <c r="BM451" s="31"/>
      <c r="BN451" s="115" t="s">
        <v>419</v>
      </c>
      <c r="BO451" s="115" t="s">
        <v>419</v>
      </c>
      <c r="BP451" s="115" t="s">
        <v>419</v>
      </c>
    </row>
    <row r="452" spans="1:68" s="63" customFormat="1" ht="27" hidden="1">
      <c r="A452" s="204">
        <v>356</v>
      </c>
      <c r="B452" s="204">
        <f t="shared" si="253"/>
        <v>359</v>
      </c>
      <c r="C452" s="107" t="s">
        <v>769</v>
      </c>
      <c r="D452" s="108" t="s">
        <v>75</v>
      </c>
      <c r="E452" s="108" t="s">
        <v>66</v>
      </c>
      <c r="F452" s="2">
        <v>22014000</v>
      </c>
      <c r="G452" s="2">
        <v>0</v>
      </c>
      <c r="H452" s="2">
        <f t="shared" si="243"/>
        <v>22014000</v>
      </c>
      <c r="I452" s="3">
        <f t="shared" si="244"/>
        <v>22</v>
      </c>
      <c r="J452" s="3"/>
      <c r="K452" s="3"/>
      <c r="L452" s="3"/>
      <c r="M452" s="3"/>
      <c r="N452" s="3"/>
      <c r="O452" s="119">
        <f t="shared" si="255"/>
        <v>22014000</v>
      </c>
      <c r="P452" s="3"/>
      <c r="Q452" s="142">
        <f t="shared" si="233"/>
        <v>22014000</v>
      </c>
      <c r="R452" s="142">
        <f t="shared" si="254"/>
        <v>22</v>
      </c>
      <c r="S452" s="77">
        <f t="shared" si="254"/>
        <v>0</v>
      </c>
      <c r="T452" s="109"/>
      <c r="U452" s="109"/>
      <c r="V452" s="109"/>
      <c r="W452" s="3">
        <v>22014000</v>
      </c>
      <c r="X452" s="3"/>
      <c r="Y452" s="77">
        <f t="shared" si="250"/>
        <v>-22014000</v>
      </c>
      <c r="Z452" s="3">
        <f t="shared" si="251"/>
        <v>22</v>
      </c>
      <c r="AA452" s="77">
        <f t="shared" si="251"/>
        <v>0</v>
      </c>
      <c r="AB452" s="119">
        <f t="shared" si="249"/>
        <v>-22</v>
      </c>
      <c r="AC452" s="76"/>
      <c r="AD452" s="3">
        <f t="shared" si="252"/>
        <v>0</v>
      </c>
      <c r="AE452" s="109"/>
      <c r="AF452" s="109"/>
      <c r="AG452" s="107"/>
      <c r="AH452" s="107" t="s">
        <v>278</v>
      </c>
      <c r="AI452" s="107" t="s">
        <v>950</v>
      </c>
      <c r="AJ452" s="1" t="s">
        <v>36</v>
      </c>
      <c r="AK452" s="113" t="s">
        <v>951</v>
      </c>
      <c r="AL452" s="106">
        <v>356</v>
      </c>
      <c r="AM452" s="132" t="s">
        <v>590</v>
      </c>
      <c r="AN452" s="129"/>
      <c r="AO452" s="130" t="s">
        <v>339</v>
      </c>
      <c r="AP452" s="180">
        <v>356</v>
      </c>
      <c r="AQ452" s="130" t="s">
        <v>339</v>
      </c>
      <c r="AR452" s="181"/>
      <c r="AS452" s="128" t="s">
        <v>590</v>
      </c>
      <c r="AT452" s="175"/>
      <c r="AU452" s="130" t="s">
        <v>339</v>
      </c>
      <c r="AV452" s="180"/>
      <c r="AW452" s="130" t="s">
        <v>339</v>
      </c>
      <c r="AX452" s="181"/>
      <c r="AY452" s="128" t="s">
        <v>590</v>
      </c>
      <c r="AZ452" s="175"/>
      <c r="BA452" s="130" t="s">
        <v>339</v>
      </c>
      <c r="BB452" s="180"/>
      <c r="BC452" s="130" t="s">
        <v>339</v>
      </c>
      <c r="BD452" s="181"/>
      <c r="BE452" s="131"/>
      <c r="BF452" s="1" t="s">
        <v>503</v>
      </c>
      <c r="BG452" s="4"/>
      <c r="BH452" s="4"/>
      <c r="BI452" s="114"/>
      <c r="BJ452" s="71"/>
      <c r="BK452" s="31"/>
      <c r="BL452" s="31"/>
      <c r="BM452" s="31"/>
      <c r="BN452" s="115" t="s">
        <v>419</v>
      </c>
      <c r="BO452" s="115" t="s">
        <v>419</v>
      </c>
      <c r="BP452" s="115" t="s">
        <v>419</v>
      </c>
    </row>
    <row r="453" spans="1:68" s="63" customFormat="1" ht="45">
      <c r="A453" s="204">
        <v>357</v>
      </c>
      <c r="B453" s="204">
        <f t="shared" si="253"/>
        <v>360</v>
      </c>
      <c r="C453" s="107" t="s">
        <v>770</v>
      </c>
      <c r="D453" s="108" t="s">
        <v>281</v>
      </c>
      <c r="E453" s="108" t="s">
        <v>66</v>
      </c>
      <c r="F453" s="2">
        <v>150768000</v>
      </c>
      <c r="G453" s="2">
        <v>0</v>
      </c>
      <c r="H453" s="2">
        <f t="shared" si="243"/>
        <v>150768000</v>
      </c>
      <c r="I453" s="3">
        <f t="shared" si="244"/>
        <v>150.80000000000001</v>
      </c>
      <c r="J453" s="3"/>
      <c r="K453" s="3"/>
      <c r="L453" s="3"/>
      <c r="M453" s="3"/>
      <c r="N453" s="3"/>
      <c r="O453" s="119">
        <f t="shared" si="255"/>
        <v>150768000</v>
      </c>
      <c r="P453" s="3"/>
      <c r="Q453" s="142">
        <f t="shared" si="233"/>
        <v>150768000</v>
      </c>
      <c r="R453" s="142">
        <f t="shared" si="254"/>
        <v>150.80000000000001</v>
      </c>
      <c r="S453" s="77">
        <f t="shared" si="254"/>
        <v>0</v>
      </c>
      <c r="T453" s="109"/>
      <c r="U453" s="109"/>
      <c r="V453" s="109"/>
      <c r="W453" s="3">
        <v>221878000</v>
      </c>
      <c r="X453" s="3"/>
      <c r="Y453" s="77">
        <f t="shared" si="250"/>
        <v>-221878000</v>
      </c>
      <c r="Z453" s="3">
        <f t="shared" si="251"/>
        <v>221.9</v>
      </c>
      <c r="AA453" s="77">
        <f t="shared" si="251"/>
        <v>0</v>
      </c>
      <c r="AB453" s="119">
        <f t="shared" si="249"/>
        <v>-221.9</v>
      </c>
      <c r="AC453" s="76"/>
      <c r="AD453" s="3">
        <f t="shared" si="252"/>
        <v>0</v>
      </c>
      <c r="AE453" s="109"/>
      <c r="AF453" s="109"/>
      <c r="AG453" s="107"/>
      <c r="AH453" s="107" t="s">
        <v>278</v>
      </c>
      <c r="AI453" s="107" t="s">
        <v>1229</v>
      </c>
      <c r="AJ453" s="1" t="s">
        <v>36</v>
      </c>
      <c r="AK453" s="113" t="s">
        <v>1348</v>
      </c>
      <c r="AL453" s="106">
        <v>357</v>
      </c>
      <c r="AM453" s="132" t="s">
        <v>590</v>
      </c>
      <c r="AN453" s="129"/>
      <c r="AO453" s="130" t="s">
        <v>339</v>
      </c>
      <c r="AP453" s="180">
        <v>357</v>
      </c>
      <c r="AQ453" s="130" t="s">
        <v>339</v>
      </c>
      <c r="AR453" s="181"/>
      <c r="AS453" s="128" t="s">
        <v>590</v>
      </c>
      <c r="AT453" s="175"/>
      <c r="AU453" s="130" t="s">
        <v>339</v>
      </c>
      <c r="AV453" s="180"/>
      <c r="AW453" s="130" t="s">
        <v>339</v>
      </c>
      <c r="AX453" s="181"/>
      <c r="AY453" s="128" t="s">
        <v>590</v>
      </c>
      <c r="AZ453" s="175"/>
      <c r="BA453" s="130" t="s">
        <v>339</v>
      </c>
      <c r="BB453" s="180"/>
      <c r="BC453" s="130" t="s">
        <v>339</v>
      </c>
      <c r="BD453" s="181"/>
      <c r="BE453" s="131"/>
      <c r="BF453" s="1" t="s">
        <v>839</v>
      </c>
      <c r="BG453" s="4" t="s">
        <v>18</v>
      </c>
      <c r="BH453" s="4"/>
      <c r="BI453" s="114"/>
      <c r="BJ453" s="71"/>
      <c r="BK453" s="31" t="s">
        <v>1416</v>
      </c>
      <c r="BL453" s="31"/>
      <c r="BM453" s="31" t="s">
        <v>912</v>
      </c>
      <c r="BN453" s="115" t="s">
        <v>419</v>
      </c>
      <c r="BO453" s="115" t="s">
        <v>419</v>
      </c>
      <c r="BP453" s="115" t="s">
        <v>419</v>
      </c>
    </row>
    <row r="454" spans="1:68" s="63" customFormat="1" ht="27">
      <c r="A454" s="204">
        <v>359</v>
      </c>
      <c r="B454" s="204">
        <f t="shared" si="253"/>
        <v>361</v>
      </c>
      <c r="C454" s="107" t="s">
        <v>771</v>
      </c>
      <c r="D454" s="108" t="s">
        <v>127</v>
      </c>
      <c r="E454" s="108" t="s">
        <v>66</v>
      </c>
      <c r="F454" s="2">
        <v>150311000</v>
      </c>
      <c r="G454" s="2">
        <v>0</v>
      </c>
      <c r="H454" s="2">
        <f t="shared" si="243"/>
        <v>150311000</v>
      </c>
      <c r="I454" s="3">
        <f t="shared" si="244"/>
        <v>150.30000000000001</v>
      </c>
      <c r="J454" s="3"/>
      <c r="K454" s="3"/>
      <c r="L454" s="3"/>
      <c r="M454" s="3"/>
      <c r="N454" s="3"/>
      <c r="O454" s="119">
        <f t="shared" si="255"/>
        <v>150311000</v>
      </c>
      <c r="P454" s="3"/>
      <c r="Q454" s="142">
        <f t="shared" si="233"/>
        <v>150311000</v>
      </c>
      <c r="R454" s="142">
        <f t="shared" si="254"/>
        <v>150.30000000000001</v>
      </c>
      <c r="S454" s="77">
        <f t="shared" si="254"/>
        <v>0</v>
      </c>
      <c r="T454" s="109"/>
      <c r="U454" s="109"/>
      <c r="V454" s="109"/>
      <c r="W454" s="3">
        <v>201021000</v>
      </c>
      <c r="X454" s="3"/>
      <c r="Y454" s="77">
        <f t="shared" si="250"/>
        <v>-201021000</v>
      </c>
      <c r="Z454" s="3">
        <f t="shared" si="251"/>
        <v>201</v>
      </c>
      <c r="AA454" s="77">
        <f t="shared" si="251"/>
        <v>0</v>
      </c>
      <c r="AB454" s="119">
        <f t="shared" si="249"/>
        <v>-201</v>
      </c>
      <c r="AC454" s="76"/>
      <c r="AD454" s="3">
        <f t="shared" si="252"/>
        <v>0</v>
      </c>
      <c r="AE454" s="109"/>
      <c r="AF454" s="109"/>
      <c r="AG454" s="107"/>
      <c r="AH454" s="107" t="s">
        <v>278</v>
      </c>
      <c r="AI454" s="107" t="s">
        <v>623</v>
      </c>
      <c r="AJ454" s="1" t="s">
        <v>36</v>
      </c>
      <c r="AK454" s="113" t="s">
        <v>951</v>
      </c>
      <c r="AL454" s="106">
        <v>359</v>
      </c>
      <c r="AM454" s="132" t="s">
        <v>590</v>
      </c>
      <c r="AN454" s="129"/>
      <c r="AO454" s="130" t="s">
        <v>339</v>
      </c>
      <c r="AP454" s="180">
        <v>359</v>
      </c>
      <c r="AQ454" s="130" t="s">
        <v>339</v>
      </c>
      <c r="AR454" s="181"/>
      <c r="AS454" s="128" t="s">
        <v>590</v>
      </c>
      <c r="AT454" s="175"/>
      <c r="AU454" s="130" t="s">
        <v>339</v>
      </c>
      <c r="AV454" s="180"/>
      <c r="AW454" s="130" t="s">
        <v>339</v>
      </c>
      <c r="AX454" s="181"/>
      <c r="AY454" s="128" t="s">
        <v>590</v>
      </c>
      <c r="AZ454" s="175"/>
      <c r="BA454" s="130" t="s">
        <v>339</v>
      </c>
      <c r="BB454" s="180"/>
      <c r="BC454" s="130" t="s">
        <v>339</v>
      </c>
      <c r="BD454" s="181"/>
      <c r="BE454" s="131"/>
      <c r="BF454" s="1" t="s">
        <v>503</v>
      </c>
      <c r="BG454" s="4"/>
      <c r="BH454" s="4"/>
      <c r="BI454" s="114"/>
      <c r="BJ454" s="31"/>
      <c r="BK454" s="31"/>
      <c r="BL454" s="31"/>
      <c r="BM454" s="31" t="s">
        <v>911</v>
      </c>
      <c r="BN454" s="115" t="s">
        <v>419</v>
      </c>
      <c r="BO454" s="115" t="s">
        <v>419</v>
      </c>
      <c r="BP454" s="115" t="s">
        <v>419</v>
      </c>
    </row>
    <row r="455" spans="1:68" s="63" customFormat="1" ht="27" hidden="1">
      <c r="A455" s="204">
        <v>360</v>
      </c>
      <c r="B455" s="204">
        <f t="shared" si="253"/>
        <v>362</v>
      </c>
      <c r="C455" s="107" t="s">
        <v>284</v>
      </c>
      <c r="D455" s="108" t="s">
        <v>86</v>
      </c>
      <c r="E455" s="108" t="s">
        <v>66</v>
      </c>
      <c r="F455" s="2">
        <v>74587000</v>
      </c>
      <c r="G455" s="2">
        <v>0</v>
      </c>
      <c r="H455" s="2">
        <f t="shared" si="243"/>
        <v>74587000</v>
      </c>
      <c r="I455" s="3">
        <f t="shared" si="244"/>
        <v>74.599999999999994</v>
      </c>
      <c r="J455" s="3"/>
      <c r="K455" s="3"/>
      <c r="L455" s="3"/>
      <c r="M455" s="3"/>
      <c r="N455" s="3"/>
      <c r="O455" s="119">
        <f t="shared" si="255"/>
        <v>74587000</v>
      </c>
      <c r="P455" s="3"/>
      <c r="Q455" s="142">
        <f t="shared" si="233"/>
        <v>74587000</v>
      </c>
      <c r="R455" s="142">
        <f t="shared" si="254"/>
        <v>74.599999999999994</v>
      </c>
      <c r="S455" s="77">
        <f t="shared" si="254"/>
        <v>0</v>
      </c>
      <c r="T455" s="109"/>
      <c r="U455" s="109"/>
      <c r="V455" s="109"/>
      <c r="W455" s="3">
        <v>70277000</v>
      </c>
      <c r="X455" s="3"/>
      <c r="Y455" s="77">
        <f t="shared" si="250"/>
        <v>-70277000</v>
      </c>
      <c r="Z455" s="3">
        <f t="shared" si="251"/>
        <v>70.3</v>
      </c>
      <c r="AA455" s="77">
        <f t="shared" si="251"/>
        <v>0</v>
      </c>
      <c r="AB455" s="119">
        <f t="shared" si="249"/>
        <v>-70.3</v>
      </c>
      <c r="AC455" s="76"/>
      <c r="AD455" s="3">
        <f t="shared" si="252"/>
        <v>0</v>
      </c>
      <c r="AE455" s="109"/>
      <c r="AF455" s="109"/>
      <c r="AG455" s="107"/>
      <c r="AH455" s="107" t="s">
        <v>278</v>
      </c>
      <c r="AI455" s="107" t="s">
        <v>952</v>
      </c>
      <c r="AJ455" s="1" t="s">
        <v>36</v>
      </c>
      <c r="AK455" s="113" t="s">
        <v>951</v>
      </c>
      <c r="AL455" s="106">
        <v>360</v>
      </c>
      <c r="AM455" s="132" t="s">
        <v>590</v>
      </c>
      <c r="AN455" s="129"/>
      <c r="AO455" s="130" t="s">
        <v>339</v>
      </c>
      <c r="AP455" s="180">
        <v>360</v>
      </c>
      <c r="AQ455" s="130" t="s">
        <v>339</v>
      </c>
      <c r="AR455" s="181"/>
      <c r="AS455" s="128" t="s">
        <v>590</v>
      </c>
      <c r="AT455" s="175"/>
      <c r="AU455" s="130" t="s">
        <v>339</v>
      </c>
      <c r="AV455" s="180"/>
      <c r="AW455" s="130" t="s">
        <v>339</v>
      </c>
      <c r="AX455" s="181"/>
      <c r="AY455" s="128" t="s">
        <v>590</v>
      </c>
      <c r="AZ455" s="175"/>
      <c r="BA455" s="130" t="s">
        <v>339</v>
      </c>
      <c r="BB455" s="180"/>
      <c r="BC455" s="130" t="s">
        <v>339</v>
      </c>
      <c r="BD455" s="181"/>
      <c r="BE455" s="131"/>
      <c r="BF455" s="1" t="s">
        <v>83</v>
      </c>
      <c r="BG455" s="4" t="s">
        <v>18</v>
      </c>
      <c r="BH455" s="4"/>
      <c r="BI455" s="114"/>
      <c r="BJ455" s="71"/>
      <c r="BK455" s="31"/>
      <c r="BL455" s="31"/>
      <c r="BM455" s="31"/>
      <c r="BN455" s="115" t="s">
        <v>419</v>
      </c>
      <c r="BO455" s="115" t="s">
        <v>419</v>
      </c>
      <c r="BP455" s="115" t="s">
        <v>419</v>
      </c>
    </row>
    <row r="456" spans="1:68" s="63" customFormat="1" ht="27">
      <c r="A456" s="204">
        <v>361</v>
      </c>
      <c r="B456" s="204">
        <f t="shared" si="253"/>
        <v>363</v>
      </c>
      <c r="C456" s="107" t="s">
        <v>772</v>
      </c>
      <c r="D456" s="108" t="s">
        <v>74</v>
      </c>
      <c r="E456" s="108" t="s">
        <v>66</v>
      </c>
      <c r="F456" s="2">
        <v>1254236000</v>
      </c>
      <c r="G456" s="2">
        <v>0</v>
      </c>
      <c r="H456" s="2">
        <f t="shared" si="243"/>
        <v>1254236000</v>
      </c>
      <c r="I456" s="3">
        <f t="shared" si="244"/>
        <v>1254.2</v>
      </c>
      <c r="J456" s="3"/>
      <c r="K456" s="3"/>
      <c r="L456" s="3"/>
      <c r="M456" s="3"/>
      <c r="N456" s="3"/>
      <c r="O456" s="119">
        <f t="shared" si="255"/>
        <v>1254236000</v>
      </c>
      <c r="P456" s="3"/>
      <c r="Q456" s="142">
        <f t="shared" si="233"/>
        <v>1254236000</v>
      </c>
      <c r="R456" s="142">
        <f t="shared" si="254"/>
        <v>1254.2</v>
      </c>
      <c r="S456" s="77">
        <f t="shared" si="254"/>
        <v>0</v>
      </c>
      <c r="T456" s="109"/>
      <c r="U456" s="109"/>
      <c r="V456" s="109"/>
      <c r="W456" s="3">
        <v>1375730000</v>
      </c>
      <c r="X456" s="3"/>
      <c r="Y456" s="77">
        <f t="shared" si="250"/>
        <v>-1375730000</v>
      </c>
      <c r="Z456" s="3">
        <f t="shared" si="251"/>
        <v>1375.7</v>
      </c>
      <c r="AA456" s="77">
        <f t="shared" si="251"/>
        <v>0</v>
      </c>
      <c r="AB456" s="119">
        <f t="shared" si="249"/>
        <v>-1375.7</v>
      </c>
      <c r="AC456" s="76"/>
      <c r="AD456" s="3">
        <f t="shared" si="252"/>
        <v>0</v>
      </c>
      <c r="AE456" s="109"/>
      <c r="AF456" s="109"/>
      <c r="AG456" s="107"/>
      <c r="AH456" s="107" t="s">
        <v>278</v>
      </c>
      <c r="AI456" s="107" t="s">
        <v>943</v>
      </c>
      <c r="AJ456" s="1" t="s">
        <v>36</v>
      </c>
      <c r="AK456" s="113" t="s">
        <v>951</v>
      </c>
      <c r="AL456" s="106">
        <v>361</v>
      </c>
      <c r="AM456" s="132" t="s">
        <v>590</v>
      </c>
      <c r="AN456" s="129"/>
      <c r="AO456" s="130" t="s">
        <v>339</v>
      </c>
      <c r="AP456" s="180">
        <v>361</v>
      </c>
      <c r="AQ456" s="130" t="s">
        <v>339</v>
      </c>
      <c r="AR456" s="181"/>
      <c r="AS456" s="128" t="s">
        <v>590</v>
      </c>
      <c r="AT456" s="175"/>
      <c r="AU456" s="130" t="s">
        <v>339</v>
      </c>
      <c r="AV456" s="180"/>
      <c r="AW456" s="130" t="s">
        <v>339</v>
      </c>
      <c r="AX456" s="181"/>
      <c r="AY456" s="128" t="s">
        <v>590</v>
      </c>
      <c r="AZ456" s="175"/>
      <c r="BA456" s="130" t="s">
        <v>339</v>
      </c>
      <c r="BB456" s="180"/>
      <c r="BC456" s="130" t="s">
        <v>339</v>
      </c>
      <c r="BD456" s="181"/>
      <c r="BE456" s="131"/>
      <c r="BF456" s="1" t="s">
        <v>84</v>
      </c>
      <c r="BG456" s="4" t="s">
        <v>18</v>
      </c>
      <c r="BH456" s="4" t="s">
        <v>18</v>
      </c>
      <c r="BI456" s="114"/>
      <c r="BJ456" s="71"/>
      <c r="BK456" s="31"/>
      <c r="BL456" s="31"/>
      <c r="BM456" s="31"/>
      <c r="BN456" s="115" t="s">
        <v>419</v>
      </c>
      <c r="BO456" s="115" t="s">
        <v>419</v>
      </c>
      <c r="BP456" s="115" t="s">
        <v>419</v>
      </c>
    </row>
    <row r="457" spans="1:68" s="63" customFormat="1" ht="27">
      <c r="A457" s="204">
        <v>362</v>
      </c>
      <c r="B457" s="204">
        <f t="shared" si="253"/>
        <v>364</v>
      </c>
      <c r="C457" s="107" t="s">
        <v>773</v>
      </c>
      <c r="D457" s="108" t="s">
        <v>279</v>
      </c>
      <c r="E457" s="108" t="s">
        <v>66</v>
      </c>
      <c r="F457" s="2">
        <v>955813000</v>
      </c>
      <c r="G457" s="2">
        <v>0</v>
      </c>
      <c r="H457" s="2">
        <f t="shared" si="243"/>
        <v>955813000</v>
      </c>
      <c r="I457" s="3">
        <f t="shared" si="244"/>
        <v>955.8</v>
      </c>
      <c r="J457" s="3"/>
      <c r="K457" s="3"/>
      <c r="L457" s="3"/>
      <c r="M457" s="3"/>
      <c r="N457" s="3"/>
      <c r="O457" s="119">
        <f t="shared" si="255"/>
        <v>955813000</v>
      </c>
      <c r="P457" s="3"/>
      <c r="Q457" s="142">
        <f t="shared" si="233"/>
        <v>955813000</v>
      </c>
      <c r="R457" s="142">
        <f t="shared" si="254"/>
        <v>955.8</v>
      </c>
      <c r="S457" s="77">
        <f t="shared" si="254"/>
        <v>0</v>
      </c>
      <c r="T457" s="109"/>
      <c r="U457" s="109"/>
      <c r="V457" s="109"/>
      <c r="W457" s="3">
        <v>1002694000</v>
      </c>
      <c r="X457" s="3"/>
      <c r="Y457" s="77">
        <f t="shared" si="250"/>
        <v>-1002694000</v>
      </c>
      <c r="Z457" s="3">
        <f t="shared" si="251"/>
        <v>1002.7</v>
      </c>
      <c r="AA457" s="77">
        <f t="shared" si="251"/>
        <v>0</v>
      </c>
      <c r="AB457" s="119">
        <f t="shared" si="249"/>
        <v>-1002.7</v>
      </c>
      <c r="AC457" s="76"/>
      <c r="AD457" s="3">
        <f t="shared" si="252"/>
        <v>0</v>
      </c>
      <c r="AE457" s="109"/>
      <c r="AF457" s="109"/>
      <c r="AG457" s="107"/>
      <c r="AH457" s="107" t="s">
        <v>278</v>
      </c>
      <c r="AI457" s="107" t="s">
        <v>953</v>
      </c>
      <c r="AJ457" s="1" t="s">
        <v>36</v>
      </c>
      <c r="AK457" s="113" t="s">
        <v>951</v>
      </c>
      <c r="AL457" s="106">
        <v>362</v>
      </c>
      <c r="AM457" s="132" t="s">
        <v>590</v>
      </c>
      <c r="AN457" s="129"/>
      <c r="AO457" s="130" t="s">
        <v>339</v>
      </c>
      <c r="AP457" s="180">
        <v>362</v>
      </c>
      <c r="AQ457" s="130" t="s">
        <v>339</v>
      </c>
      <c r="AR457" s="181"/>
      <c r="AS457" s="128" t="s">
        <v>590</v>
      </c>
      <c r="AT457" s="175"/>
      <c r="AU457" s="130" t="s">
        <v>339</v>
      </c>
      <c r="AV457" s="180"/>
      <c r="AW457" s="130" t="s">
        <v>339</v>
      </c>
      <c r="AX457" s="181"/>
      <c r="AY457" s="128" t="s">
        <v>590</v>
      </c>
      <c r="AZ457" s="175"/>
      <c r="BA457" s="130" t="s">
        <v>339</v>
      </c>
      <c r="BB457" s="180"/>
      <c r="BC457" s="130" t="s">
        <v>339</v>
      </c>
      <c r="BD457" s="181"/>
      <c r="BE457" s="131"/>
      <c r="BF457" s="1" t="s">
        <v>1326</v>
      </c>
      <c r="BG457" s="4"/>
      <c r="BH457" s="4"/>
      <c r="BI457" s="114"/>
      <c r="BJ457" s="71"/>
      <c r="BK457" s="31"/>
      <c r="BL457" s="31"/>
      <c r="BM457" s="31"/>
      <c r="BN457" s="115" t="s">
        <v>419</v>
      </c>
      <c r="BO457" s="115" t="s">
        <v>419</v>
      </c>
      <c r="BP457" s="115" t="s">
        <v>419</v>
      </c>
    </row>
    <row r="458" spans="1:68" s="63" customFormat="1" ht="27" hidden="1">
      <c r="A458" s="204">
        <v>363</v>
      </c>
      <c r="B458" s="204">
        <f t="shared" si="253"/>
        <v>365</v>
      </c>
      <c r="C458" s="107" t="s">
        <v>774</v>
      </c>
      <c r="D458" s="108" t="s">
        <v>113</v>
      </c>
      <c r="E458" s="108" t="s">
        <v>66</v>
      </c>
      <c r="F458" s="2">
        <v>35384000</v>
      </c>
      <c r="G458" s="2">
        <v>0</v>
      </c>
      <c r="H458" s="2">
        <f t="shared" si="243"/>
        <v>35384000</v>
      </c>
      <c r="I458" s="3">
        <f t="shared" si="244"/>
        <v>35.4</v>
      </c>
      <c r="J458" s="3"/>
      <c r="K458" s="3"/>
      <c r="L458" s="3"/>
      <c r="M458" s="3"/>
      <c r="N458" s="3"/>
      <c r="O458" s="119">
        <f t="shared" si="255"/>
        <v>35384000</v>
      </c>
      <c r="P458" s="3"/>
      <c r="Q458" s="142">
        <f t="shared" si="233"/>
        <v>35384000</v>
      </c>
      <c r="R458" s="142">
        <f t="shared" si="254"/>
        <v>35.4</v>
      </c>
      <c r="S458" s="77">
        <f t="shared" si="254"/>
        <v>0</v>
      </c>
      <c r="T458" s="109"/>
      <c r="U458" s="109"/>
      <c r="V458" s="109"/>
      <c r="W458" s="3">
        <v>35093000</v>
      </c>
      <c r="X458" s="3"/>
      <c r="Y458" s="77">
        <f t="shared" si="250"/>
        <v>-35093000</v>
      </c>
      <c r="Z458" s="3">
        <f t="shared" si="251"/>
        <v>35.1</v>
      </c>
      <c r="AA458" s="77">
        <f t="shared" si="251"/>
        <v>0</v>
      </c>
      <c r="AB458" s="119">
        <f t="shared" si="249"/>
        <v>-35.1</v>
      </c>
      <c r="AC458" s="76"/>
      <c r="AD458" s="3">
        <f t="shared" si="252"/>
        <v>0</v>
      </c>
      <c r="AE458" s="109"/>
      <c r="AF458" s="109"/>
      <c r="AG458" s="107"/>
      <c r="AH458" s="107" t="s">
        <v>278</v>
      </c>
      <c r="AI458" s="107" t="s">
        <v>952</v>
      </c>
      <c r="AJ458" s="1" t="s">
        <v>36</v>
      </c>
      <c r="AK458" s="113" t="s">
        <v>951</v>
      </c>
      <c r="AL458" s="106">
        <v>363</v>
      </c>
      <c r="AM458" s="132" t="s">
        <v>590</v>
      </c>
      <c r="AN458" s="129"/>
      <c r="AO458" s="130" t="s">
        <v>339</v>
      </c>
      <c r="AP458" s="180">
        <v>363</v>
      </c>
      <c r="AQ458" s="130" t="s">
        <v>339</v>
      </c>
      <c r="AR458" s="181"/>
      <c r="AS458" s="128" t="s">
        <v>590</v>
      </c>
      <c r="AT458" s="175"/>
      <c r="AU458" s="130" t="s">
        <v>339</v>
      </c>
      <c r="AV458" s="180"/>
      <c r="AW458" s="130" t="s">
        <v>339</v>
      </c>
      <c r="AX458" s="181"/>
      <c r="AY458" s="128" t="s">
        <v>590</v>
      </c>
      <c r="AZ458" s="175"/>
      <c r="BA458" s="130" t="s">
        <v>339</v>
      </c>
      <c r="BB458" s="180"/>
      <c r="BC458" s="130" t="s">
        <v>339</v>
      </c>
      <c r="BD458" s="181"/>
      <c r="BE458" s="131"/>
      <c r="BF458" s="1" t="s">
        <v>503</v>
      </c>
      <c r="BG458" s="4"/>
      <c r="BH458" s="4"/>
      <c r="BI458" s="114"/>
      <c r="BJ458" s="71"/>
      <c r="BK458" s="31"/>
      <c r="BL458" s="31"/>
      <c r="BM458" s="31"/>
      <c r="BN458" s="115" t="s">
        <v>419</v>
      </c>
      <c r="BO458" s="115" t="s">
        <v>419</v>
      </c>
      <c r="BP458" s="115" t="s">
        <v>419</v>
      </c>
    </row>
    <row r="459" spans="1:68" s="63" customFormat="1" ht="27">
      <c r="A459" s="204">
        <v>364</v>
      </c>
      <c r="B459" s="204">
        <f t="shared" si="253"/>
        <v>366</v>
      </c>
      <c r="C459" s="107" t="s">
        <v>775</v>
      </c>
      <c r="D459" s="108" t="s">
        <v>279</v>
      </c>
      <c r="E459" s="108" t="s">
        <v>66</v>
      </c>
      <c r="F459" s="2">
        <v>739360000</v>
      </c>
      <c r="G459" s="2">
        <v>0</v>
      </c>
      <c r="H459" s="2">
        <f t="shared" si="243"/>
        <v>739360000</v>
      </c>
      <c r="I459" s="3">
        <f t="shared" si="244"/>
        <v>739.4</v>
      </c>
      <c r="J459" s="3"/>
      <c r="K459" s="3"/>
      <c r="L459" s="3"/>
      <c r="M459" s="3"/>
      <c r="N459" s="3"/>
      <c r="O459" s="119">
        <f t="shared" si="255"/>
        <v>739360000</v>
      </c>
      <c r="P459" s="3"/>
      <c r="Q459" s="142">
        <f t="shared" si="233"/>
        <v>739360000</v>
      </c>
      <c r="R459" s="142">
        <f t="shared" si="254"/>
        <v>739.4</v>
      </c>
      <c r="S459" s="77">
        <f t="shared" si="254"/>
        <v>0</v>
      </c>
      <c r="T459" s="109"/>
      <c r="U459" s="109"/>
      <c r="V459" s="109"/>
      <c r="W459" s="3">
        <v>739437000</v>
      </c>
      <c r="X459" s="3"/>
      <c r="Y459" s="77">
        <f t="shared" si="250"/>
        <v>-739437000</v>
      </c>
      <c r="Z459" s="3">
        <f t="shared" si="251"/>
        <v>739.4</v>
      </c>
      <c r="AA459" s="77">
        <f t="shared" si="251"/>
        <v>0</v>
      </c>
      <c r="AB459" s="119">
        <f t="shared" si="249"/>
        <v>-739.4</v>
      </c>
      <c r="AC459" s="76"/>
      <c r="AD459" s="3">
        <f t="shared" si="252"/>
        <v>0</v>
      </c>
      <c r="AE459" s="109"/>
      <c r="AF459" s="109"/>
      <c r="AG459" s="107"/>
      <c r="AH459" s="107" t="s">
        <v>278</v>
      </c>
      <c r="AI459" s="107" t="s">
        <v>949</v>
      </c>
      <c r="AJ459" s="1" t="s">
        <v>36</v>
      </c>
      <c r="AK459" s="113" t="s">
        <v>951</v>
      </c>
      <c r="AL459" s="106">
        <v>364</v>
      </c>
      <c r="AM459" s="132" t="s">
        <v>590</v>
      </c>
      <c r="AN459" s="129"/>
      <c r="AO459" s="130" t="s">
        <v>339</v>
      </c>
      <c r="AP459" s="180">
        <v>364</v>
      </c>
      <c r="AQ459" s="130" t="s">
        <v>339</v>
      </c>
      <c r="AR459" s="181"/>
      <c r="AS459" s="128" t="s">
        <v>590</v>
      </c>
      <c r="AT459" s="175"/>
      <c r="AU459" s="130" t="s">
        <v>339</v>
      </c>
      <c r="AV459" s="180"/>
      <c r="AW459" s="130" t="s">
        <v>339</v>
      </c>
      <c r="AX459" s="181"/>
      <c r="AY459" s="128" t="s">
        <v>590</v>
      </c>
      <c r="AZ459" s="175"/>
      <c r="BA459" s="130" t="s">
        <v>339</v>
      </c>
      <c r="BB459" s="180"/>
      <c r="BC459" s="130" t="s">
        <v>339</v>
      </c>
      <c r="BD459" s="181"/>
      <c r="BE459" s="131"/>
      <c r="BF459" s="1" t="s">
        <v>503</v>
      </c>
      <c r="BG459" s="4"/>
      <c r="BH459" s="4"/>
      <c r="BI459" s="114"/>
      <c r="BJ459" s="31"/>
      <c r="BK459" s="31"/>
      <c r="BL459" s="31"/>
      <c r="BM459" s="31"/>
      <c r="BN459" s="115" t="s">
        <v>419</v>
      </c>
      <c r="BO459" s="115" t="s">
        <v>419</v>
      </c>
      <c r="BP459" s="115" t="s">
        <v>419</v>
      </c>
    </row>
    <row r="460" spans="1:68" s="63" customFormat="1" ht="135">
      <c r="A460" s="204">
        <v>365</v>
      </c>
      <c r="B460" s="204">
        <f t="shared" si="253"/>
        <v>367</v>
      </c>
      <c r="C460" s="107" t="s">
        <v>282</v>
      </c>
      <c r="D460" s="108" t="s">
        <v>279</v>
      </c>
      <c r="E460" s="108" t="s">
        <v>66</v>
      </c>
      <c r="F460" s="2">
        <v>27984009000</v>
      </c>
      <c r="G460" s="2">
        <f>856510000+5664936000</f>
        <v>6521446000</v>
      </c>
      <c r="H460" s="2">
        <f t="shared" si="243"/>
        <v>34505455000</v>
      </c>
      <c r="I460" s="3">
        <f t="shared" si="244"/>
        <v>34505.5</v>
      </c>
      <c r="J460" s="2"/>
      <c r="K460" s="2"/>
      <c r="L460" s="2"/>
      <c r="M460" s="2"/>
      <c r="N460" s="2"/>
      <c r="O460" s="119">
        <f t="shared" si="255"/>
        <v>34505455000</v>
      </c>
      <c r="P460" s="2"/>
      <c r="Q460" s="142">
        <f t="shared" si="233"/>
        <v>34505455000</v>
      </c>
      <c r="R460" s="142">
        <f t="shared" si="254"/>
        <v>34505.5</v>
      </c>
      <c r="S460" s="77">
        <f t="shared" si="254"/>
        <v>0</v>
      </c>
      <c r="T460" s="109"/>
      <c r="U460" s="109"/>
      <c r="V460" s="109"/>
      <c r="W460" s="2">
        <f>26265543000+2631729000</f>
        <v>28897272000</v>
      </c>
      <c r="X460" s="3"/>
      <c r="Y460" s="77">
        <f t="shared" si="250"/>
        <v>-28897272000</v>
      </c>
      <c r="Z460" s="3">
        <f t="shared" ref="Z460:AA466" si="256">ROUND(W460/1000000,1)</f>
        <v>28897.3</v>
      </c>
      <c r="AA460" s="77">
        <f t="shared" si="256"/>
        <v>0</v>
      </c>
      <c r="AB460" s="119">
        <f t="shared" si="249"/>
        <v>-28897.3</v>
      </c>
      <c r="AC460" s="76"/>
      <c r="AD460" s="3">
        <f t="shared" si="252"/>
        <v>0</v>
      </c>
      <c r="AE460" s="109"/>
      <c r="AF460" s="109"/>
      <c r="AG460" s="107"/>
      <c r="AH460" s="107" t="s">
        <v>278</v>
      </c>
      <c r="AI460" s="107" t="s">
        <v>952</v>
      </c>
      <c r="AJ460" s="1" t="s">
        <v>36</v>
      </c>
      <c r="AK460" s="113" t="s">
        <v>951</v>
      </c>
      <c r="AL460" s="106">
        <v>365</v>
      </c>
      <c r="AM460" s="132" t="s">
        <v>590</v>
      </c>
      <c r="AN460" s="129"/>
      <c r="AO460" s="130" t="s">
        <v>339</v>
      </c>
      <c r="AP460" s="180">
        <v>365</v>
      </c>
      <c r="AQ460" s="130" t="s">
        <v>339</v>
      </c>
      <c r="AR460" s="181"/>
      <c r="AS460" s="128" t="s">
        <v>590</v>
      </c>
      <c r="AT460" s="175"/>
      <c r="AU460" s="130" t="s">
        <v>339</v>
      </c>
      <c r="AV460" s="180"/>
      <c r="AW460" s="130" t="s">
        <v>339</v>
      </c>
      <c r="AX460" s="181"/>
      <c r="AY460" s="128" t="s">
        <v>590</v>
      </c>
      <c r="AZ460" s="175"/>
      <c r="BA460" s="130" t="s">
        <v>339</v>
      </c>
      <c r="BB460" s="180"/>
      <c r="BC460" s="130" t="s">
        <v>339</v>
      </c>
      <c r="BD460" s="181"/>
      <c r="BE460" s="131"/>
      <c r="BF460" s="1" t="s">
        <v>1326</v>
      </c>
      <c r="BG460" s="4"/>
      <c r="BH460" s="4" t="s">
        <v>18</v>
      </c>
      <c r="BI460" s="114"/>
      <c r="BJ460" s="396"/>
      <c r="BK460" s="32" t="s">
        <v>1429</v>
      </c>
      <c r="BL460" s="32" t="s">
        <v>1445</v>
      </c>
      <c r="BM460" s="32" t="s">
        <v>1172</v>
      </c>
      <c r="BN460" s="115" t="s">
        <v>419</v>
      </c>
      <c r="BO460" s="115" t="s">
        <v>419</v>
      </c>
      <c r="BP460" s="115" t="s">
        <v>419</v>
      </c>
    </row>
    <row r="461" spans="1:68" s="63" customFormat="1" ht="27" hidden="1">
      <c r="A461" s="204">
        <v>369</v>
      </c>
      <c r="B461" s="204">
        <f t="shared" si="253"/>
        <v>368</v>
      </c>
      <c r="C461" s="107" t="s">
        <v>286</v>
      </c>
      <c r="D461" s="108" t="s">
        <v>71</v>
      </c>
      <c r="E461" s="108" t="s">
        <v>149</v>
      </c>
      <c r="F461" s="2">
        <v>10280000</v>
      </c>
      <c r="G461" s="2">
        <v>0</v>
      </c>
      <c r="H461" s="2">
        <f>F461+G461</f>
        <v>10280000</v>
      </c>
      <c r="I461" s="3">
        <f>ROUND(H461/1000000,1)</f>
        <v>10.3</v>
      </c>
      <c r="J461" s="3"/>
      <c r="K461" s="3"/>
      <c r="L461" s="3"/>
      <c r="M461" s="3"/>
      <c r="N461" s="3"/>
      <c r="O461" s="119">
        <f>H461+SUM(J461:N461)</f>
        <v>10280000</v>
      </c>
      <c r="P461" s="3"/>
      <c r="Q461" s="142">
        <f t="shared" ref="Q461:Q466" si="257">O461-P461</f>
        <v>10280000</v>
      </c>
      <c r="R461" s="142">
        <f>ROUND(O461/1000000,1)</f>
        <v>10.3</v>
      </c>
      <c r="S461" s="77">
        <f>ROUND(P461/1000000,1)</f>
        <v>0</v>
      </c>
      <c r="T461" s="109"/>
      <c r="U461" s="109"/>
      <c r="V461" s="109"/>
      <c r="W461" s="3">
        <v>10280000</v>
      </c>
      <c r="X461" s="3"/>
      <c r="Y461" s="77">
        <f>X461-W461</f>
        <v>-10280000</v>
      </c>
      <c r="Z461" s="3">
        <f>ROUND(W461/1000000,1)</f>
        <v>10.3</v>
      </c>
      <c r="AA461" s="77">
        <f>ROUND(X461/1000000,1)</f>
        <v>0</v>
      </c>
      <c r="AB461" s="119">
        <f>AA461-Z461</f>
        <v>-10.3</v>
      </c>
      <c r="AC461" s="76"/>
      <c r="AD461" s="3">
        <f t="shared" ref="AD461:AD466" si="258">ROUND(AC461/1000000,1)</f>
        <v>0</v>
      </c>
      <c r="AE461" s="109"/>
      <c r="AF461" s="109"/>
      <c r="AG461" s="107"/>
      <c r="AH461" s="107" t="s">
        <v>278</v>
      </c>
      <c r="AI461" s="107" t="s">
        <v>952</v>
      </c>
      <c r="AJ461" s="1" t="s">
        <v>36</v>
      </c>
      <c r="AK461" s="113" t="s">
        <v>951</v>
      </c>
      <c r="AL461" s="106">
        <v>369</v>
      </c>
      <c r="AM461" s="132" t="s">
        <v>590</v>
      </c>
      <c r="AN461" s="129"/>
      <c r="AO461" s="130" t="s">
        <v>339</v>
      </c>
      <c r="AP461" s="180">
        <v>369</v>
      </c>
      <c r="AQ461" s="130" t="s">
        <v>339</v>
      </c>
      <c r="AR461" s="181"/>
      <c r="AS461" s="128" t="s">
        <v>590</v>
      </c>
      <c r="AT461" s="175"/>
      <c r="AU461" s="130" t="s">
        <v>339</v>
      </c>
      <c r="AV461" s="180"/>
      <c r="AW461" s="130" t="s">
        <v>339</v>
      </c>
      <c r="AX461" s="181"/>
      <c r="AY461" s="128" t="s">
        <v>590</v>
      </c>
      <c r="AZ461" s="175"/>
      <c r="BA461" s="130" t="s">
        <v>339</v>
      </c>
      <c r="BB461" s="180"/>
      <c r="BC461" s="130" t="s">
        <v>339</v>
      </c>
      <c r="BD461" s="181"/>
      <c r="BE461" s="131"/>
      <c r="BF461" s="1" t="s">
        <v>84</v>
      </c>
      <c r="BG461" s="4" t="s">
        <v>18</v>
      </c>
      <c r="BH461" s="4"/>
      <c r="BI461" s="114"/>
      <c r="BJ461" s="71"/>
      <c r="BK461" s="31"/>
      <c r="BL461" s="31"/>
      <c r="BM461" s="31"/>
      <c r="BN461" s="115" t="s">
        <v>419</v>
      </c>
      <c r="BO461" s="115" t="s">
        <v>419</v>
      </c>
      <c r="BP461" s="115" t="s">
        <v>419</v>
      </c>
    </row>
    <row r="462" spans="1:68" s="63" customFormat="1" ht="27">
      <c r="A462" s="204">
        <v>366</v>
      </c>
      <c r="B462" s="204">
        <f t="shared" si="253"/>
        <v>369</v>
      </c>
      <c r="C462" s="107" t="s">
        <v>1131</v>
      </c>
      <c r="D462" s="108" t="s">
        <v>69</v>
      </c>
      <c r="E462" s="108" t="s">
        <v>149</v>
      </c>
      <c r="F462" s="2">
        <v>2484737000</v>
      </c>
      <c r="G462" s="2">
        <v>0</v>
      </c>
      <c r="H462" s="2">
        <f t="shared" si="243"/>
        <v>2484737000</v>
      </c>
      <c r="I462" s="3">
        <f t="shared" si="244"/>
        <v>2484.6999999999998</v>
      </c>
      <c r="J462" s="29"/>
      <c r="K462" s="3"/>
      <c r="L462" s="3"/>
      <c r="M462" s="3"/>
      <c r="N462" s="3"/>
      <c r="O462" s="119">
        <f>H462+SUM(J462:N462)</f>
        <v>2484737000</v>
      </c>
      <c r="P462" s="3"/>
      <c r="Q462" s="142">
        <f t="shared" si="257"/>
        <v>2484737000</v>
      </c>
      <c r="R462" s="142">
        <f t="shared" si="254"/>
        <v>2484.6999999999998</v>
      </c>
      <c r="S462" s="77">
        <f t="shared" si="254"/>
        <v>0</v>
      </c>
      <c r="T462" s="109"/>
      <c r="U462" s="109"/>
      <c r="V462" s="109"/>
      <c r="W462" s="3">
        <v>2272549000</v>
      </c>
      <c r="X462" s="3"/>
      <c r="Y462" s="77">
        <f t="shared" si="250"/>
        <v>-2272549000</v>
      </c>
      <c r="Z462" s="3">
        <f t="shared" si="256"/>
        <v>2272.5</v>
      </c>
      <c r="AA462" s="77">
        <f t="shared" si="256"/>
        <v>0</v>
      </c>
      <c r="AB462" s="119">
        <f t="shared" si="249"/>
        <v>-2272.5</v>
      </c>
      <c r="AC462" s="76"/>
      <c r="AD462" s="3">
        <f t="shared" si="258"/>
        <v>0</v>
      </c>
      <c r="AE462" s="109"/>
      <c r="AF462" s="109"/>
      <c r="AG462" s="107"/>
      <c r="AH462" s="107" t="s">
        <v>278</v>
      </c>
      <c r="AI462" s="107" t="s">
        <v>948</v>
      </c>
      <c r="AJ462" s="1" t="s">
        <v>36</v>
      </c>
      <c r="AK462" s="113" t="s">
        <v>951</v>
      </c>
      <c r="AL462" s="106">
        <v>366</v>
      </c>
      <c r="AM462" s="132" t="s">
        <v>590</v>
      </c>
      <c r="AN462" s="129"/>
      <c r="AO462" s="130" t="s">
        <v>595</v>
      </c>
      <c r="AP462" s="180">
        <v>366</v>
      </c>
      <c r="AQ462" s="130" t="s">
        <v>595</v>
      </c>
      <c r="AR462" s="181"/>
      <c r="AS462" s="128" t="s">
        <v>590</v>
      </c>
      <c r="AT462" s="175"/>
      <c r="AU462" s="130" t="s">
        <v>595</v>
      </c>
      <c r="AV462" s="180"/>
      <c r="AW462" s="130" t="s">
        <v>595</v>
      </c>
      <c r="AX462" s="181"/>
      <c r="AY462" s="128" t="s">
        <v>590</v>
      </c>
      <c r="AZ462" s="175"/>
      <c r="BA462" s="130" t="s">
        <v>595</v>
      </c>
      <c r="BB462" s="180"/>
      <c r="BC462" s="130" t="s">
        <v>595</v>
      </c>
      <c r="BD462" s="181"/>
      <c r="BE462" s="131"/>
      <c r="BF462" s="1" t="s">
        <v>1326</v>
      </c>
      <c r="BG462" s="4"/>
      <c r="BH462" s="4" t="s">
        <v>18</v>
      </c>
      <c r="BI462" s="114"/>
      <c r="BJ462" s="31"/>
      <c r="BK462" s="31"/>
      <c r="BL462" s="31"/>
      <c r="BM462" s="31"/>
      <c r="BN462" s="115" t="s">
        <v>419</v>
      </c>
      <c r="BO462" s="115" t="s">
        <v>419</v>
      </c>
      <c r="BP462" s="115" t="s">
        <v>499</v>
      </c>
    </row>
    <row r="463" spans="1:68" s="63" customFormat="1" ht="27">
      <c r="A463" s="204">
        <v>370</v>
      </c>
      <c r="B463" s="204">
        <f t="shared" si="253"/>
        <v>370</v>
      </c>
      <c r="C463" s="107" t="s">
        <v>776</v>
      </c>
      <c r="D463" s="108" t="s">
        <v>128</v>
      </c>
      <c r="E463" s="108" t="s">
        <v>66</v>
      </c>
      <c r="F463" s="2">
        <v>10634384000</v>
      </c>
      <c r="G463" s="2">
        <v>0</v>
      </c>
      <c r="H463" s="2">
        <f t="shared" si="243"/>
        <v>10634384000</v>
      </c>
      <c r="I463" s="3">
        <f t="shared" si="244"/>
        <v>10634.4</v>
      </c>
      <c r="J463" s="3"/>
      <c r="K463" s="3"/>
      <c r="L463" s="3"/>
      <c r="M463" s="3"/>
      <c r="N463" s="3"/>
      <c r="O463" s="119">
        <f t="shared" si="255"/>
        <v>10634384000</v>
      </c>
      <c r="P463" s="3"/>
      <c r="Q463" s="142">
        <f t="shared" si="257"/>
        <v>10634384000</v>
      </c>
      <c r="R463" s="142">
        <f t="shared" si="254"/>
        <v>10634.4</v>
      </c>
      <c r="S463" s="77">
        <f t="shared" si="254"/>
        <v>0</v>
      </c>
      <c r="T463" s="109"/>
      <c r="U463" s="109"/>
      <c r="V463" s="109"/>
      <c r="W463" s="3">
        <v>10307619000</v>
      </c>
      <c r="X463" s="3"/>
      <c r="Y463" s="77">
        <f t="shared" si="250"/>
        <v>-10307619000</v>
      </c>
      <c r="Z463" s="3">
        <f t="shared" si="256"/>
        <v>10307.6</v>
      </c>
      <c r="AA463" s="77">
        <f t="shared" si="256"/>
        <v>0</v>
      </c>
      <c r="AB463" s="119">
        <f t="shared" si="249"/>
        <v>-10307.6</v>
      </c>
      <c r="AC463" s="76"/>
      <c r="AD463" s="3">
        <f t="shared" si="258"/>
        <v>0</v>
      </c>
      <c r="AE463" s="109"/>
      <c r="AF463" s="109"/>
      <c r="AG463" s="107"/>
      <c r="AH463" s="107" t="s">
        <v>278</v>
      </c>
      <c r="AI463" s="107" t="s">
        <v>954</v>
      </c>
      <c r="AJ463" s="1" t="s">
        <v>36</v>
      </c>
      <c r="AK463" s="113" t="s">
        <v>951</v>
      </c>
      <c r="AL463" s="106">
        <v>370</v>
      </c>
      <c r="AM463" s="132" t="s">
        <v>590</v>
      </c>
      <c r="AN463" s="129"/>
      <c r="AO463" s="130" t="s">
        <v>339</v>
      </c>
      <c r="AP463" s="180">
        <v>370</v>
      </c>
      <c r="AQ463" s="130" t="s">
        <v>339</v>
      </c>
      <c r="AR463" s="181"/>
      <c r="AS463" s="128" t="s">
        <v>590</v>
      </c>
      <c r="AT463" s="175"/>
      <c r="AU463" s="130" t="s">
        <v>339</v>
      </c>
      <c r="AV463" s="180"/>
      <c r="AW463" s="130" t="s">
        <v>339</v>
      </c>
      <c r="AX463" s="181"/>
      <c r="AY463" s="128" t="s">
        <v>590</v>
      </c>
      <c r="AZ463" s="175"/>
      <c r="BA463" s="130" t="s">
        <v>339</v>
      </c>
      <c r="BB463" s="180"/>
      <c r="BC463" s="130" t="s">
        <v>339</v>
      </c>
      <c r="BD463" s="181"/>
      <c r="BE463" s="131"/>
      <c r="BF463" s="1" t="s">
        <v>1326</v>
      </c>
      <c r="BG463" s="4"/>
      <c r="BH463" s="4" t="s">
        <v>18</v>
      </c>
      <c r="BI463" s="114"/>
      <c r="BJ463" s="71"/>
      <c r="BK463" s="31"/>
      <c r="BL463" s="31"/>
      <c r="BM463" s="31"/>
      <c r="BN463" s="115" t="s">
        <v>419</v>
      </c>
      <c r="BO463" s="115" t="s">
        <v>419</v>
      </c>
      <c r="BP463" s="115" t="s">
        <v>419</v>
      </c>
    </row>
    <row r="464" spans="1:68" s="63" customFormat="1" ht="27">
      <c r="A464" s="204">
        <v>371</v>
      </c>
      <c r="B464" s="204">
        <f t="shared" si="253"/>
        <v>371</v>
      </c>
      <c r="C464" s="107" t="s">
        <v>780</v>
      </c>
      <c r="D464" s="108" t="s">
        <v>289</v>
      </c>
      <c r="E464" s="108" t="s">
        <v>66</v>
      </c>
      <c r="F464" s="2">
        <v>349716000</v>
      </c>
      <c r="G464" s="2">
        <v>0</v>
      </c>
      <c r="H464" s="2">
        <f t="shared" si="243"/>
        <v>349716000</v>
      </c>
      <c r="I464" s="3">
        <f t="shared" si="244"/>
        <v>349.7</v>
      </c>
      <c r="J464" s="3"/>
      <c r="K464" s="3"/>
      <c r="L464" s="3"/>
      <c r="M464" s="3"/>
      <c r="N464" s="3"/>
      <c r="O464" s="119">
        <f t="shared" si="255"/>
        <v>349716000</v>
      </c>
      <c r="P464" s="3"/>
      <c r="Q464" s="142">
        <f t="shared" si="257"/>
        <v>349716000</v>
      </c>
      <c r="R464" s="142">
        <f t="shared" si="254"/>
        <v>349.7</v>
      </c>
      <c r="S464" s="77">
        <f t="shared" si="254"/>
        <v>0</v>
      </c>
      <c r="T464" s="109"/>
      <c r="U464" s="109"/>
      <c r="V464" s="109"/>
      <c r="W464" s="3">
        <v>355740000</v>
      </c>
      <c r="X464" s="3"/>
      <c r="Y464" s="77">
        <f t="shared" si="250"/>
        <v>-355740000</v>
      </c>
      <c r="Z464" s="3">
        <f t="shared" si="256"/>
        <v>355.7</v>
      </c>
      <c r="AA464" s="77">
        <f t="shared" si="256"/>
        <v>0</v>
      </c>
      <c r="AB464" s="119">
        <f t="shared" si="249"/>
        <v>-355.7</v>
      </c>
      <c r="AC464" s="76"/>
      <c r="AD464" s="3">
        <f t="shared" si="258"/>
        <v>0</v>
      </c>
      <c r="AE464" s="109"/>
      <c r="AF464" s="109"/>
      <c r="AG464" s="107"/>
      <c r="AH464" s="107" t="s">
        <v>278</v>
      </c>
      <c r="AI464" s="107" t="s">
        <v>952</v>
      </c>
      <c r="AJ464" s="1" t="s">
        <v>36</v>
      </c>
      <c r="AK464" s="113" t="s">
        <v>1349</v>
      </c>
      <c r="AL464" s="106">
        <v>371</v>
      </c>
      <c r="AM464" s="132" t="s">
        <v>590</v>
      </c>
      <c r="AN464" s="129"/>
      <c r="AO464" s="130" t="s">
        <v>339</v>
      </c>
      <c r="AP464" s="180">
        <v>371</v>
      </c>
      <c r="AQ464" s="130" t="s">
        <v>339</v>
      </c>
      <c r="AR464" s="181"/>
      <c r="AS464" s="128" t="s">
        <v>590</v>
      </c>
      <c r="AT464" s="175"/>
      <c r="AU464" s="130" t="s">
        <v>339</v>
      </c>
      <c r="AV464" s="180"/>
      <c r="AW464" s="130" t="s">
        <v>339</v>
      </c>
      <c r="AX464" s="181"/>
      <c r="AY464" s="128" t="s">
        <v>590</v>
      </c>
      <c r="AZ464" s="175"/>
      <c r="BA464" s="130" t="s">
        <v>339</v>
      </c>
      <c r="BB464" s="180"/>
      <c r="BC464" s="130" t="s">
        <v>339</v>
      </c>
      <c r="BD464" s="181"/>
      <c r="BE464" s="131"/>
      <c r="BF464" s="1" t="s">
        <v>1326</v>
      </c>
      <c r="BG464" s="4" t="s">
        <v>18</v>
      </c>
      <c r="BH464" s="4"/>
      <c r="BI464" s="114"/>
      <c r="BJ464" s="71"/>
      <c r="BK464" s="31"/>
      <c r="BL464" s="31"/>
      <c r="BM464" s="31"/>
      <c r="BN464" s="115" t="s">
        <v>420</v>
      </c>
      <c r="BO464" s="115" t="s">
        <v>420</v>
      </c>
      <c r="BP464" s="115" t="s">
        <v>528</v>
      </c>
    </row>
    <row r="465" spans="1:245" s="63" customFormat="1" ht="37.5" customHeight="1">
      <c r="A465" s="204">
        <v>372</v>
      </c>
      <c r="B465" s="204">
        <f t="shared" si="253"/>
        <v>372</v>
      </c>
      <c r="C465" s="107" t="s">
        <v>777</v>
      </c>
      <c r="D465" s="108" t="s">
        <v>112</v>
      </c>
      <c r="E465" s="108" t="s">
        <v>66</v>
      </c>
      <c r="F465" s="2">
        <v>483082000</v>
      </c>
      <c r="G465" s="2">
        <v>0</v>
      </c>
      <c r="H465" s="2">
        <f t="shared" si="243"/>
        <v>483082000</v>
      </c>
      <c r="I465" s="3">
        <f t="shared" si="244"/>
        <v>483.1</v>
      </c>
      <c r="J465" s="3"/>
      <c r="K465" s="3"/>
      <c r="L465" s="3"/>
      <c r="M465" s="3"/>
      <c r="N465" s="3"/>
      <c r="O465" s="119">
        <f t="shared" si="255"/>
        <v>483082000</v>
      </c>
      <c r="P465" s="3"/>
      <c r="Q465" s="142">
        <f t="shared" si="257"/>
        <v>483082000</v>
      </c>
      <c r="R465" s="142">
        <f t="shared" si="254"/>
        <v>483.1</v>
      </c>
      <c r="S465" s="77">
        <f t="shared" si="254"/>
        <v>0</v>
      </c>
      <c r="T465" s="109"/>
      <c r="U465" s="109"/>
      <c r="V465" s="109"/>
      <c r="W465" s="3">
        <v>469919000</v>
      </c>
      <c r="X465" s="3"/>
      <c r="Y465" s="77">
        <f t="shared" si="250"/>
        <v>-469919000</v>
      </c>
      <c r="Z465" s="3">
        <f t="shared" si="256"/>
        <v>469.9</v>
      </c>
      <c r="AA465" s="77">
        <f t="shared" si="256"/>
        <v>0</v>
      </c>
      <c r="AB465" s="119">
        <f t="shared" si="249"/>
        <v>-469.9</v>
      </c>
      <c r="AC465" s="76"/>
      <c r="AD465" s="3">
        <f t="shared" si="258"/>
        <v>0</v>
      </c>
      <c r="AE465" s="109"/>
      <c r="AF465" s="109"/>
      <c r="AG465" s="107"/>
      <c r="AH465" s="107" t="s">
        <v>278</v>
      </c>
      <c r="AI465" s="107" t="s">
        <v>954</v>
      </c>
      <c r="AJ465" s="1" t="s">
        <v>36</v>
      </c>
      <c r="AK465" s="113" t="s">
        <v>1008</v>
      </c>
      <c r="AL465" s="106">
        <v>372</v>
      </c>
      <c r="AM465" s="132" t="s">
        <v>590</v>
      </c>
      <c r="AN465" s="129"/>
      <c r="AO465" s="130" t="s">
        <v>339</v>
      </c>
      <c r="AP465" s="180">
        <v>372</v>
      </c>
      <c r="AQ465" s="130" t="s">
        <v>339</v>
      </c>
      <c r="AR465" s="181"/>
      <c r="AS465" s="128" t="s">
        <v>590</v>
      </c>
      <c r="AT465" s="175"/>
      <c r="AU465" s="130" t="s">
        <v>339</v>
      </c>
      <c r="AV465" s="180"/>
      <c r="AW465" s="130" t="s">
        <v>339</v>
      </c>
      <c r="AX465" s="181"/>
      <c r="AY465" s="128" t="s">
        <v>590</v>
      </c>
      <c r="AZ465" s="175"/>
      <c r="BA465" s="130" t="s">
        <v>339</v>
      </c>
      <c r="BB465" s="180"/>
      <c r="BC465" s="130" t="s">
        <v>339</v>
      </c>
      <c r="BD465" s="181"/>
      <c r="BE465" s="131"/>
      <c r="BF465" s="1" t="s">
        <v>503</v>
      </c>
      <c r="BG465" s="4"/>
      <c r="BH465" s="4"/>
      <c r="BI465" s="114"/>
      <c r="BJ465" s="71"/>
      <c r="BK465" s="31"/>
      <c r="BL465" s="31"/>
      <c r="BM465" s="31"/>
      <c r="BN465" s="115" t="s">
        <v>419</v>
      </c>
      <c r="BO465" s="115" t="s">
        <v>419</v>
      </c>
      <c r="BP465" s="115" t="s">
        <v>419</v>
      </c>
    </row>
    <row r="466" spans="1:245" s="63" customFormat="1" ht="37.5" customHeight="1">
      <c r="A466" s="204">
        <v>373</v>
      </c>
      <c r="B466" s="204">
        <f t="shared" si="253"/>
        <v>373</v>
      </c>
      <c r="C466" s="107" t="s">
        <v>329</v>
      </c>
      <c r="D466" s="108" t="s">
        <v>164</v>
      </c>
      <c r="E466" s="108" t="s">
        <v>66</v>
      </c>
      <c r="F466" s="2">
        <v>144552000</v>
      </c>
      <c r="G466" s="2">
        <v>0</v>
      </c>
      <c r="H466" s="2">
        <f t="shared" si="243"/>
        <v>144552000</v>
      </c>
      <c r="I466" s="3">
        <f t="shared" si="244"/>
        <v>144.6</v>
      </c>
      <c r="J466" s="3"/>
      <c r="K466" s="3"/>
      <c r="L466" s="3"/>
      <c r="M466" s="3"/>
      <c r="N466" s="3"/>
      <c r="O466" s="119">
        <f t="shared" si="255"/>
        <v>144552000</v>
      </c>
      <c r="P466" s="3"/>
      <c r="Q466" s="142">
        <f t="shared" si="257"/>
        <v>144552000</v>
      </c>
      <c r="R466" s="142">
        <f t="shared" si="254"/>
        <v>144.6</v>
      </c>
      <c r="S466" s="77">
        <f t="shared" si="254"/>
        <v>0</v>
      </c>
      <c r="T466" s="109"/>
      <c r="U466" s="109"/>
      <c r="V466" s="109"/>
      <c r="W466" s="3">
        <v>139295000</v>
      </c>
      <c r="X466" s="3"/>
      <c r="Y466" s="77">
        <f t="shared" si="250"/>
        <v>-139295000</v>
      </c>
      <c r="Z466" s="3">
        <f t="shared" si="256"/>
        <v>139.30000000000001</v>
      </c>
      <c r="AA466" s="77">
        <f t="shared" si="256"/>
        <v>0</v>
      </c>
      <c r="AB466" s="119">
        <f t="shared" si="249"/>
        <v>-139.30000000000001</v>
      </c>
      <c r="AC466" s="76"/>
      <c r="AD466" s="3">
        <f t="shared" si="258"/>
        <v>0</v>
      </c>
      <c r="AE466" s="109"/>
      <c r="AF466" s="109"/>
      <c r="AG466" s="107"/>
      <c r="AH466" s="107" t="s">
        <v>278</v>
      </c>
      <c r="AI466" s="107" t="s">
        <v>954</v>
      </c>
      <c r="AJ466" s="1" t="s">
        <v>36</v>
      </c>
      <c r="AK466" s="113" t="s">
        <v>1008</v>
      </c>
      <c r="AL466" s="106">
        <v>373</v>
      </c>
      <c r="AM466" s="132" t="s">
        <v>590</v>
      </c>
      <c r="AN466" s="129"/>
      <c r="AO466" s="130" t="s">
        <v>339</v>
      </c>
      <c r="AP466" s="180">
        <v>373</v>
      </c>
      <c r="AQ466" s="130" t="s">
        <v>339</v>
      </c>
      <c r="AR466" s="181"/>
      <c r="AS466" s="128" t="s">
        <v>590</v>
      </c>
      <c r="AT466" s="175"/>
      <c r="AU466" s="130" t="s">
        <v>339</v>
      </c>
      <c r="AV466" s="180"/>
      <c r="AW466" s="130" t="s">
        <v>339</v>
      </c>
      <c r="AX466" s="181"/>
      <c r="AY466" s="128" t="s">
        <v>590</v>
      </c>
      <c r="AZ466" s="175"/>
      <c r="BA466" s="130" t="s">
        <v>339</v>
      </c>
      <c r="BB466" s="180"/>
      <c r="BC466" s="130" t="s">
        <v>339</v>
      </c>
      <c r="BD466" s="181"/>
      <c r="BE466" s="131"/>
      <c r="BF466" s="1" t="s">
        <v>503</v>
      </c>
      <c r="BG466" s="4"/>
      <c r="BH466" s="4"/>
      <c r="BI466" s="114"/>
      <c r="BJ466" s="71"/>
      <c r="BK466" s="31"/>
      <c r="BL466" s="31"/>
      <c r="BM466" s="31"/>
      <c r="BN466" s="115" t="s">
        <v>419</v>
      </c>
      <c r="BO466" s="115" t="s">
        <v>419</v>
      </c>
      <c r="BP466" s="115" t="s">
        <v>419</v>
      </c>
    </row>
    <row r="467" spans="1:245" s="314" customFormat="1" hidden="1">
      <c r="A467" s="315"/>
      <c r="B467" s="315"/>
      <c r="C467" s="341" t="s">
        <v>932</v>
      </c>
      <c r="D467" s="317"/>
      <c r="E467" s="317"/>
      <c r="F467" s="318"/>
      <c r="G467" s="318"/>
      <c r="H467" s="318"/>
      <c r="I467" s="319"/>
      <c r="J467" s="319"/>
      <c r="K467" s="319"/>
      <c r="L467" s="319"/>
      <c r="M467" s="319"/>
      <c r="N467" s="319"/>
      <c r="O467" s="319"/>
      <c r="P467" s="321"/>
      <c r="Q467" s="321"/>
      <c r="R467" s="321"/>
      <c r="S467" s="319"/>
      <c r="T467" s="319"/>
      <c r="U467" s="322"/>
      <c r="V467" s="323"/>
      <c r="W467" s="319"/>
      <c r="X467" s="321"/>
      <c r="Y467" s="319"/>
      <c r="Z467" s="320"/>
      <c r="AA467" s="319"/>
      <c r="AB467" s="324"/>
      <c r="AC467" s="319"/>
      <c r="AD467" s="319"/>
      <c r="AE467" s="317"/>
      <c r="AF467" s="325"/>
      <c r="AG467" s="325"/>
      <c r="AH467" s="325"/>
      <c r="AI467" s="325"/>
      <c r="AJ467" s="326"/>
      <c r="AK467" s="327"/>
      <c r="AL467" s="335"/>
      <c r="AM467" s="328"/>
      <c r="AN467" s="328"/>
      <c r="AO467" s="328"/>
      <c r="AP467" s="329" t="s">
        <v>1331</v>
      </c>
      <c r="AQ467" s="328"/>
      <c r="AR467" s="328"/>
      <c r="AS467" s="328"/>
      <c r="AT467" s="330"/>
      <c r="AU467" s="328"/>
      <c r="AV467" s="330"/>
      <c r="AW467" s="328"/>
      <c r="AX467" s="328"/>
      <c r="AY467" s="328"/>
      <c r="AZ467" s="330"/>
      <c r="BA467" s="328"/>
      <c r="BB467" s="330"/>
      <c r="BC467" s="328"/>
      <c r="BD467" s="328"/>
      <c r="BE467" s="328"/>
      <c r="BF467" s="331"/>
      <c r="BG467" s="332"/>
      <c r="BH467" s="332"/>
      <c r="BI467" s="333"/>
      <c r="BJ467" s="309"/>
      <c r="BK467" s="310"/>
      <c r="BL467" s="310"/>
      <c r="BM467" s="310"/>
      <c r="BN467" s="311" t="s">
        <v>419</v>
      </c>
      <c r="BO467" s="311" t="s">
        <v>419</v>
      </c>
      <c r="BP467" s="311" t="s">
        <v>419</v>
      </c>
      <c r="BQ467" s="313"/>
      <c r="BR467" s="313"/>
      <c r="BS467" s="313"/>
    </row>
    <row r="468" spans="1:245" hidden="1">
      <c r="A468" s="204"/>
      <c r="B468" s="204"/>
      <c r="C468" s="107" t="s">
        <v>253</v>
      </c>
      <c r="D468" s="108"/>
      <c r="E468" s="108"/>
      <c r="F468" s="2"/>
      <c r="G468" s="2">
        <v>0</v>
      </c>
      <c r="H468" s="2">
        <f>F468+G468</f>
        <v>0</v>
      </c>
      <c r="I468" s="3">
        <f>ROUND(H468/1000000,1)</f>
        <v>0</v>
      </c>
      <c r="J468" s="3"/>
      <c r="K468" s="3"/>
      <c r="L468" s="3"/>
      <c r="M468" s="3"/>
      <c r="N468" s="3"/>
      <c r="O468" s="119">
        <f>H468+SUM(J468:N468)</f>
        <v>0</v>
      </c>
      <c r="P468" s="3"/>
      <c r="Q468" s="142">
        <f t="shared" ref="Q468:Q500" si="259">O468-P468</f>
        <v>0</v>
      </c>
      <c r="R468" s="142">
        <f>ROUND(O468/1000000,1)</f>
        <v>0</v>
      </c>
      <c r="S468" s="77">
        <f>ROUND(P468/1000000,1)</f>
        <v>0</v>
      </c>
      <c r="T468" s="3"/>
      <c r="U468" s="110"/>
      <c r="V468" s="111"/>
      <c r="W468" s="3">
        <v>0</v>
      </c>
      <c r="X468" s="3"/>
      <c r="Y468" s="77">
        <f>X468-W468</f>
        <v>0</v>
      </c>
      <c r="Z468" s="3">
        <f>ROUND(W468/1000000,1)</f>
        <v>0</v>
      </c>
      <c r="AA468" s="77">
        <f>ROUND(X468/1000000,1)</f>
        <v>0</v>
      </c>
      <c r="AB468" s="119">
        <f t="shared" si="249"/>
        <v>0</v>
      </c>
      <c r="AC468" s="3"/>
      <c r="AD468" s="3">
        <f>ROUND(AC468/1000000,1)</f>
        <v>0</v>
      </c>
      <c r="AE468" s="108"/>
      <c r="AF468" s="112"/>
      <c r="AG468" s="107"/>
      <c r="AH468" s="107"/>
      <c r="AI468" s="107"/>
      <c r="AJ468" s="1"/>
      <c r="AK468" s="113"/>
      <c r="AL468" s="106"/>
      <c r="AM468" s="287"/>
      <c r="AN468" s="287"/>
      <c r="AO468" s="287"/>
      <c r="AP468" s="288" t="s">
        <v>1331</v>
      </c>
      <c r="AQ468" s="287"/>
      <c r="AR468" s="287"/>
      <c r="AS468" s="287"/>
      <c r="AT468" s="289"/>
      <c r="AU468" s="287"/>
      <c r="AV468" s="289"/>
      <c r="AW468" s="287"/>
      <c r="AX468" s="287"/>
      <c r="AY468" s="287"/>
      <c r="AZ468" s="289"/>
      <c r="BA468" s="287"/>
      <c r="BB468" s="289"/>
      <c r="BC468" s="287"/>
      <c r="BD468" s="287"/>
      <c r="BE468" s="287"/>
      <c r="BF468" s="1"/>
      <c r="BG468" s="4"/>
      <c r="BH468" s="4"/>
      <c r="BI468" s="114"/>
      <c r="BJ468" s="71"/>
      <c r="BK468" s="31"/>
      <c r="BL468" s="31"/>
      <c r="BM468" s="31"/>
      <c r="BN468" s="115" t="s">
        <v>339</v>
      </c>
      <c r="BO468" s="115" t="s">
        <v>339</v>
      </c>
      <c r="BP468" s="115" t="s">
        <v>564</v>
      </c>
      <c r="EX468" s="60"/>
      <c r="EY468" s="60"/>
      <c r="EZ468" s="60"/>
      <c r="FA468" s="60"/>
      <c r="FB468" s="60"/>
      <c r="FC468" s="60"/>
      <c r="FD468" s="60"/>
      <c r="FE468" s="60"/>
      <c r="FF468" s="60"/>
      <c r="FG468" s="60"/>
      <c r="FH468" s="60"/>
      <c r="FI468" s="60"/>
      <c r="FJ468" s="60"/>
      <c r="FK468" s="60"/>
      <c r="FL468" s="60"/>
      <c r="FM468" s="60"/>
      <c r="FN468" s="60"/>
      <c r="FO468" s="60"/>
      <c r="FP468" s="60"/>
      <c r="FQ468" s="60"/>
      <c r="FR468" s="60"/>
      <c r="FS468" s="60"/>
      <c r="FT468" s="60"/>
      <c r="FU468" s="60"/>
      <c r="FV468" s="60"/>
      <c r="FW468" s="60"/>
      <c r="FX468" s="60"/>
      <c r="FY468" s="60"/>
      <c r="FZ468" s="60"/>
      <c r="GA468" s="60"/>
      <c r="GB468" s="60"/>
      <c r="GC468" s="60"/>
      <c r="GD468" s="60"/>
      <c r="GE468" s="60"/>
      <c r="GF468" s="60"/>
      <c r="GG468" s="60"/>
      <c r="GH468" s="60"/>
      <c r="GI468" s="60"/>
      <c r="GJ468" s="60"/>
      <c r="GK468" s="60"/>
      <c r="GL468" s="60"/>
      <c r="GM468" s="60"/>
      <c r="GN468" s="60"/>
      <c r="GO468" s="60"/>
      <c r="GP468" s="60"/>
      <c r="GQ468" s="60"/>
      <c r="GR468" s="60"/>
      <c r="GS468" s="60"/>
      <c r="GT468" s="60"/>
      <c r="GU468" s="60"/>
      <c r="GV468" s="60"/>
      <c r="GW468" s="60"/>
      <c r="GX468" s="60"/>
      <c r="GY468" s="60"/>
      <c r="GZ468" s="60"/>
      <c r="HA468" s="60"/>
      <c r="HB468" s="60"/>
      <c r="HC468" s="60"/>
      <c r="HD468" s="60"/>
      <c r="HE468" s="60"/>
      <c r="HF468" s="60"/>
      <c r="HG468" s="60"/>
      <c r="HH468" s="60"/>
      <c r="HI468" s="60"/>
      <c r="HJ468" s="60"/>
      <c r="HK468" s="60"/>
      <c r="HL468" s="60"/>
      <c r="HM468" s="60"/>
      <c r="HN468" s="60"/>
      <c r="HO468" s="60"/>
      <c r="HP468" s="60"/>
      <c r="HQ468" s="60"/>
      <c r="HR468" s="60"/>
      <c r="HS468" s="60"/>
      <c r="HT468" s="60"/>
      <c r="HU468" s="60"/>
      <c r="HV468" s="60"/>
      <c r="HW468" s="60"/>
      <c r="HX468" s="60"/>
      <c r="HY468" s="60"/>
      <c r="HZ468" s="60"/>
      <c r="IA468" s="60"/>
      <c r="IB468" s="60"/>
      <c r="IC468" s="60"/>
      <c r="ID468" s="60"/>
      <c r="IE468" s="60"/>
      <c r="IF468" s="60"/>
      <c r="IG468" s="60"/>
      <c r="IH468" s="60"/>
      <c r="II468" s="60"/>
      <c r="IJ468" s="60"/>
      <c r="IK468" s="60"/>
    </row>
    <row r="469" spans="1:245" s="314" customFormat="1" hidden="1">
      <c r="A469" s="315"/>
      <c r="B469" s="315"/>
      <c r="C469" s="341" t="s">
        <v>1045</v>
      </c>
      <c r="D469" s="317"/>
      <c r="E469" s="317"/>
      <c r="F469" s="318"/>
      <c r="G469" s="318"/>
      <c r="H469" s="318"/>
      <c r="I469" s="319"/>
      <c r="J469" s="319"/>
      <c r="K469" s="319"/>
      <c r="L469" s="319"/>
      <c r="M469" s="319"/>
      <c r="N469" s="319"/>
      <c r="O469" s="319"/>
      <c r="P469" s="321"/>
      <c r="Q469" s="321"/>
      <c r="R469" s="321">
        <f>ROUND(O469/1000000,1)</f>
        <v>0</v>
      </c>
      <c r="S469" s="319"/>
      <c r="T469" s="319"/>
      <c r="U469" s="322"/>
      <c r="V469" s="323"/>
      <c r="W469" s="319"/>
      <c r="X469" s="321"/>
      <c r="Y469" s="319"/>
      <c r="Z469" s="320"/>
      <c r="AA469" s="319"/>
      <c r="AB469" s="324"/>
      <c r="AC469" s="319"/>
      <c r="AD469" s="319"/>
      <c r="AE469" s="317"/>
      <c r="AF469" s="325"/>
      <c r="AG469" s="325"/>
      <c r="AH469" s="325"/>
      <c r="AI469" s="325"/>
      <c r="AJ469" s="326"/>
      <c r="AK469" s="327"/>
      <c r="AL469" s="335"/>
      <c r="AM469" s="328"/>
      <c r="AN469" s="328"/>
      <c r="AO469" s="328"/>
      <c r="AP469" s="329" t="s">
        <v>1331</v>
      </c>
      <c r="AQ469" s="328"/>
      <c r="AR469" s="328"/>
      <c r="AS469" s="328"/>
      <c r="AT469" s="330"/>
      <c r="AU469" s="328"/>
      <c r="AV469" s="330"/>
      <c r="AW469" s="328"/>
      <c r="AX469" s="328"/>
      <c r="AY469" s="328"/>
      <c r="AZ469" s="330"/>
      <c r="BA469" s="328"/>
      <c r="BB469" s="330"/>
      <c r="BC469" s="328"/>
      <c r="BD469" s="328"/>
      <c r="BE469" s="328"/>
      <c r="BF469" s="331"/>
      <c r="BG469" s="332"/>
      <c r="BH469" s="332"/>
      <c r="BI469" s="333"/>
      <c r="BJ469" s="309"/>
      <c r="BK469" s="310"/>
      <c r="BL469" s="310"/>
      <c r="BM469" s="310"/>
      <c r="BN469" s="311" t="s">
        <v>563</v>
      </c>
      <c r="BO469" s="311" t="s">
        <v>563</v>
      </c>
      <c r="BP469" s="311" t="s">
        <v>564</v>
      </c>
      <c r="BQ469" s="313"/>
      <c r="BR469" s="313"/>
      <c r="BS469" s="313"/>
    </row>
    <row r="470" spans="1:245" hidden="1">
      <c r="A470" s="204"/>
      <c r="B470" s="204"/>
      <c r="C470" s="107" t="s">
        <v>253</v>
      </c>
      <c r="D470" s="108"/>
      <c r="E470" s="108"/>
      <c r="F470" s="2"/>
      <c r="G470" s="2">
        <v>0</v>
      </c>
      <c r="H470" s="2">
        <f>F470+G470</f>
        <v>0</v>
      </c>
      <c r="I470" s="3">
        <f>ROUND(H470/1000000,1)</f>
        <v>0</v>
      </c>
      <c r="J470" s="3"/>
      <c r="K470" s="3"/>
      <c r="L470" s="3"/>
      <c r="M470" s="3"/>
      <c r="N470" s="3"/>
      <c r="O470" s="119">
        <f>H470+SUM(J470:N470)</f>
        <v>0</v>
      </c>
      <c r="P470" s="3"/>
      <c r="Q470" s="142">
        <f t="shared" si="259"/>
        <v>0</v>
      </c>
      <c r="R470" s="142">
        <f>ROUND(O470/1000000,1)</f>
        <v>0</v>
      </c>
      <c r="S470" s="77">
        <f>ROUND(P470/1000000,1)</f>
        <v>0</v>
      </c>
      <c r="T470" s="3"/>
      <c r="U470" s="110"/>
      <c r="V470" s="111"/>
      <c r="W470" s="3">
        <v>0</v>
      </c>
      <c r="X470" s="3"/>
      <c r="Y470" s="77">
        <f>X470-W470</f>
        <v>0</v>
      </c>
      <c r="Z470" s="3">
        <f>ROUND(W470/1000000,1)</f>
        <v>0</v>
      </c>
      <c r="AA470" s="77">
        <f>ROUND(X470/1000000,1)</f>
        <v>0</v>
      </c>
      <c r="AB470" s="119">
        <f t="shared" si="249"/>
        <v>0</v>
      </c>
      <c r="AC470" s="3"/>
      <c r="AD470" s="3">
        <f>ROUND(AC470/1000000,1)</f>
        <v>0</v>
      </c>
      <c r="AE470" s="108"/>
      <c r="AF470" s="112"/>
      <c r="AG470" s="107"/>
      <c r="AH470" s="107"/>
      <c r="AI470" s="107"/>
      <c r="AJ470" s="1"/>
      <c r="AK470" s="113"/>
      <c r="AL470" s="106"/>
      <c r="AM470" s="287"/>
      <c r="AN470" s="287"/>
      <c r="AO470" s="287"/>
      <c r="AP470" s="288" t="s">
        <v>1331</v>
      </c>
      <c r="AQ470" s="287"/>
      <c r="AR470" s="287"/>
      <c r="AS470" s="287"/>
      <c r="AT470" s="289"/>
      <c r="AU470" s="287"/>
      <c r="AV470" s="289"/>
      <c r="AW470" s="287"/>
      <c r="AX470" s="287"/>
      <c r="AY470" s="287"/>
      <c r="AZ470" s="289"/>
      <c r="BA470" s="287"/>
      <c r="BB470" s="289"/>
      <c r="BC470" s="287"/>
      <c r="BD470" s="287"/>
      <c r="BE470" s="287"/>
      <c r="BF470" s="1"/>
      <c r="BG470" s="4"/>
      <c r="BH470" s="4"/>
      <c r="BI470" s="114"/>
      <c r="BJ470" s="71"/>
      <c r="BK470" s="31"/>
      <c r="BL470" s="31"/>
      <c r="BM470" s="31"/>
      <c r="BN470" s="115" t="s">
        <v>563</v>
      </c>
      <c r="BO470" s="115" t="s">
        <v>563</v>
      </c>
      <c r="BP470" s="115" t="s">
        <v>564</v>
      </c>
      <c r="EX470" s="60"/>
      <c r="EY470" s="60"/>
      <c r="EZ470" s="60"/>
      <c r="FA470" s="60"/>
      <c r="FB470" s="60"/>
      <c r="FC470" s="60"/>
      <c r="FD470" s="60"/>
      <c r="FE470" s="60"/>
      <c r="FF470" s="60"/>
      <c r="FG470" s="60"/>
      <c r="FH470" s="60"/>
      <c r="FI470" s="60"/>
      <c r="FJ470" s="60"/>
      <c r="FK470" s="60"/>
      <c r="FL470" s="60"/>
      <c r="FM470" s="60"/>
      <c r="FN470" s="60"/>
      <c r="FO470" s="60"/>
      <c r="FP470" s="60"/>
      <c r="FQ470" s="60"/>
      <c r="FR470" s="60"/>
      <c r="FS470" s="60"/>
      <c r="FT470" s="60"/>
      <c r="FU470" s="60"/>
      <c r="FV470" s="60"/>
      <c r="FW470" s="60"/>
      <c r="FX470" s="60"/>
      <c r="FY470" s="60"/>
      <c r="FZ470" s="60"/>
      <c r="GA470" s="60"/>
      <c r="GB470" s="60"/>
      <c r="GC470" s="60"/>
      <c r="GD470" s="60"/>
      <c r="GE470" s="60"/>
      <c r="GF470" s="60"/>
      <c r="GG470" s="60"/>
      <c r="GH470" s="60"/>
      <c r="GI470" s="60"/>
      <c r="GJ470" s="60"/>
      <c r="GK470" s="60"/>
      <c r="GL470" s="60"/>
      <c r="GM470" s="60"/>
      <c r="GN470" s="60"/>
      <c r="GO470" s="60"/>
      <c r="GP470" s="60"/>
      <c r="GQ470" s="60"/>
      <c r="GR470" s="60"/>
      <c r="GS470" s="60"/>
      <c r="GT470" s="60"/>
      <c r="GU470" s="60"/>
      <c r="GV470" s="60"/>
      <c r="GW470" s="60"/>
      <c r="GX470" s="60"/>
      <c r="GY470" s="60"/>
      <c r="GZ470" s="60"/>
      <c r="HA470" s="60"/>
      <c r="HB470" s="60"/>
      <c r="HC470" s="60"/>
      <c r="HD470" s="60"/>
      <c r="HE470" s="60"/>
      <c r="HF470" s="60"/>
      <c r="HG470" s="60"/>
      <c r="HH470" s="60"/>
      <c r="HI470" s="60"/>
      <c r="HJ470" s="60"/>
      <c r="HK470" s="60"/>
      <c r="HL470" s="60"/>
      <c r="HM470" s="60"/>
      <c r="HN470" s="60"/>
      <c r="HO470" s="60"/>
      <c r="HP470" s="60"/>
      <c r="HQ470" s="60"/>
      <c r="HR470" s="60"/>
      <c r="HS470" s="60"/>
      <c r="HT470" s="60"/>
      <c r="HU470" s="60"/>
      <c r="HV470" s="60"/>
      <c r="HW470" s="60"/>
      <c r="HX470" s="60"/>
      <c r="HY470" s="60"/>
      <c r="HZ470" s="60"/>
      <c r="IA470" s="60"/>
      <c r="IB470" s="60"/>
      <c r="IC470" s="60"/>
      <c r="ID470" s="60"/>
      <c r="IE470" s="60"/>
      <c r="IF470" s="60"/>
      <c r="IG470" s="60"/>
      <c r="IH470" s="60"/>
      <c r="II470" s="60"/>
      <c r="IJ470" s="60"/>
      <c r="IK470" s="60"/>
    </row>
    <row r="471" spans="1:245" s="314" customFormat="1" hidden="1">
      <c r="A471" s="315"/>
      <c r="B471" s="315"/>
      <c r="C471" s="341" t="s">
        <v>1046</v>
      </c>
      <c r="D471" s="317"/>
      <c r="E471" s="317"/>
      <c r="F471" s="318"/>
      <c r="G471" s="318"/>
      <c r="H471" s="318"/>
      <c r="I471" s="319"/>
      <c r="J471" s="319"/>
      <c r="K471" s="319"/>
      <c r="L471" s="319"/>
      <c r="M471" s="319"/>
      <c r="N471" s="319"/>
      <c r="O471" s="319"/>
      <c r="P471" s="321"/>
      <c r="Q471" s="321"/>
      <c r="R471" s="321">
        <f>ROUND(O471/1000000,1)</f>
        <v>0</v>
      </c>
      <c r="S471" s="319"/>
      <c r="T471" s="319"/>
      <c r="U471" s="322"/>
      <c r="V471" s="323"/>
      <c r="W471" s="319"/>
      <c r="X471" s="321"/>
      <c r="Y471" s="319"/>
      <c r="Z471" s="320"/>
      <c r="AA471" s="319"/>
      <c r="AB471" s="324"/>
      <c r="AC471" s="319"/>
      <c r="AD471" s="319"/>
      <c r="AE471" s="317"/>
      <c r="AF471" s="325"/>
      <c r="AG471" s="325"/>
      <c r="AH471" s="325"/>
      <c r="AI471" s="325"/>
      <c r="AJ471" s="326"/>
      <c r="AK471" s="327"/>
      <c r="AL471" s="335"/>
      <c r="AM471" s="328"/>
      <c r="AN471" s="328"/>
      <c r="AO471" s="328"/>
      <c r="AP471" s="329" t="s">
        <v>1331</v>
      </c>
      <c r="AQ471" s="328"/>
      <c r="AR471" s="328"/>
      <c r="AS471" s="328"/>
      <c r="AT471" s="330"/>
      <c r="AU471" s="328"/>
      <c r="AV471" s="330"/>
      <c r="AW471" s="328"/>
      <c r="AX471" s="328"/>
      <c r="AY471" s="328"/>
      <c r="AZ471" s="330"/>
      <c r="BA471" s="328"/>
      <c r="BB471" s="330"/>
      <c r="BC471" s="328"/>
      <c r="BD471" s="328"/>
      <c r="BE471" s="328"/>
      <c r="BF471" s="331"/>
      <c r="BG471" s="332"/>
      <c r="BH471" s="332"/>
      <c r="BI471" s="333"/>
      <c r="BJ471" s="309"/>
      <c r="BK471" s="310"/>
      <c r="BL471" s="310"/>
      <c r="BM471" s="310"/>
      <c r="BN471" s="311" t="s">
        <v>420</v>
      </c>
      <c r="BO471" s="311" t="s">
        <v>420</v>
      </c>
      <c r="BP471" s="311" t="s">
        <v>528</v>
      </c>
      <c r="BQ471" s="313"/>
      <c r="BR471" s="313"/>
      <c r="BS471" s="313"/>
    </row>
    <row r="472" spans="1:245" s="63" customFormat="1" ht="27">
      <c r="A472" s="204">
        <v>376</v>
      </c>
      <c r="B472" s="204">
        <f>B466+1</f>
        <v>374</v>
      </c>
      <c r="C472" s="107" t="s">
        <v>781</v>
      </c>
      <c r="D472" s="108" t="s">
        <v>121</v>
      </c>
      <c r="E472" s="108" t="s">
        <v>66</v>
      </c>
      <c r="F472" s="2">
        <v>196028000</v>
      </c>
      <c r="G472" s="2">
        <v>0</v>
      </c>
      <c r="H472" s="2">
        <f t="shared" ref="H472:H491" si="260">F472+G472</f>
        <v>196028000</v>
      </c>
      <c r="I472" s="3">
        <f t="shared" ref="I472:I491" si="261">ROUND(H472/1000000,1)</f>
        <v>196</v>
      </c>
      <c r="J472" s="3"/>
      <c r="K472" s="3"/>
      <c r="L472" s="3"/>
      <c r="M472" s="3"/>
      <c r="N472" s="3"/>
      <c r="O472" s="119">
        <f t="shared" ref="O472:O491" si="262">H472+SUM(J472:N472)</f>
        <v>196028000</v>
      </c>
      <c r="P472" s="3"/>
      <c r="Q472" s="142">
        <f t="shared" si="259"/>
        <v>196028000</v>
      </c>
      <c r="R472" s="142">
        <f t="shared" ref="R472:S491" si="263">ROUND(O472/1000000,1)</f>
        <v>196</v>
      </c>
      <c r="S472" s="77">
        <f t="shared" si="263"/>
        <v>0</v>
      </c>
      <c r="T472" s="109"/>
      <c r="U472" s="109"/>
      <c r="V472" s="109"/>
      <c r="W472" s="3">
        <v>238678000</v>
      </c>
      <c r="X472" s="3"/>
      <c r="Y472" s="77">
        <f t="shared" ref="Y472:Y491" si="264">X472-W472</f>
        <v>-238678000</v>
      </c>
      <c r="Z472" s="3">
        <f t="shared" ref="Z472:AA491" si="265">ROUND(W472/1000000,1)</f>
        <v>238.7</v>
      </c>
      <c r="AA472" s="77">
        <f t="shared" si="265"/>
        <v>0</v>
      </c>
      <c r="AB472" s="119">
        <f t="shared" ref="AB472:AB536" si="266">AA472-Z472</f>
        <v>-238.7</v>
      </c>
      <c r="AC472" s="76"/>
      <c r="AD472" s="3">
        <f t="shared" ref="AD472:AD491" si="267">ROUND(AC472/1000000,1)</f>
        <v>0</v>
      </c>
      <c r="AE472" s="109"/>
      <c r="AF472" s="109"/>
      <c r="AG472" s="107"/>
      <c r="AH472" s="107" t="s">
        <v>278</v>
      </c>
      <c r="AI472" s="107" t="s">
        <v>1227</v>
      </c>
      <c r="AJ472" s="1" t="s">
        <v>36</v>
      </c>
      <c r="AK472" s="113" t="s">
        <v>1009</v>
      </c>
      <c r="AL472" s="106">
        <v>376</v>
      </c>
      <c r="AM472" s="132" t="s">
        <v>590</v>
      </c>
      <c r="AN472" s="129"/>
      <c r="AO472" s="130" t="s">
        <v>339</v>
      </c>
      <c r="AP472" s="180">
        <v>376</v>
      </c>
      <c r="AQ472" s="130" t="s">
        <v>339</v>
      </c>
      <c r="AR472" s="181"/>
      <c r="AS472" s="128" t="s">
        <v>590</v>
      </c>
      <c r="AT472" s="175"/>
      <c r="AU472" s="130" t="s">
        <v>339</v>
      </c>
      <c r="AV472" s="180"/>
      <c r="AW472" s="130" t="s">
        <v>339</v>
      </c>
      <c r="AX472" s="181"/>
      <c r="AY472" s="128" t="s">
        <v>590</v>
      </c>
      <c r="AZ472" s="175"/>
      <c r="BA472" s="130" t="s">
        <v>339</v>
      </c>
      <c r="BB472" s="180"/>
      <c r="BC472" s="130" t="s">
        <v>339</v>
      </c>
      <c r="BD472" s="181"/>
      <c r="BE472" s="131"/>
      <c r="BF472" s="1" t="s">
        <v>83</v>
      </c>
      <c r="BG472" s="4" t="s">
        <v>18</v>
      </c>
      <c r="BH472" s="4"/>
      <c r="BI472" s="114"/>
      <c r="BJ472" s="71"/>
      <c r="BK472" s="31"/>
      <c r="BL472" s="31"/>
      <c r="BM472" s="31"/>
      <c r="BN472" s="115" t="s">
        <v>421</v>
      </c>
      <c r="BO472" s="115" t="s">
        <v>421</v>
      </c>
      <c r="BP472" s="115" t="s">
        <v>529</v>
      </c>
    </row>
    <row r="473" spans="1:245" s="63" customFormat="1" ht="27" hidden="1">
      <c r="A473" s="204">
        <v>377</v>
      </c>
      <c r="B473" s="204">
        <f t="shared" ref="B473:B491" si="268">B472+1</f>
        <v>375</v>
      </c>
      <c r="C473" s="107" t="s">
        <v>782</v>
      </c>
      <c r="D473" s="108" t="s">
        <v>85</v>
      </c>
      <c r="E473" s="108" t="s">
        <v>66</v>
      </c>
      <c r="F473" s="2">
        <v>11843000</v>
      </c>
      <c r="G473" s="2">
        <v>0</v>
      </c>
      <c r="H473" s="2">
        <f t="shared" si="260"/>
        <v>11843000</v>
      </c>
      <c r="I473" s="3">
        <f t="shared" si="261"/>
        <v>11.8</v>
      </c>
      <c r="J473" s="3"/>
      <c r="K473" s="3"/>
      <c r="L473" s="3"/>
      <c r="M473" s="3"/>
      <c r="N473" s="3"/>
      <c r="O473" s="119">
        <f t="shared" si="262"/>
        <v>11843000</v>
      </c>
      <c r="P473" s="3"/>
      <c r="Q473" s="142">
        <f t="shared" si="259"/>
        <v>11843000</v>
      </c>
      <c r="R473" s="142">
        <f t="shared" si="263"/>
        <v>11.8</v>
      </c>
      <c r="S473" s="77">
        <f t="shared" si="263"/>
        <v>0</v>
      </c>
      <c r="T473" s="109"/>
      <c r="U473" s="109"/>
      <c r="V473" s="109"/>
      <c r="W473" s="3">
        <v>11843000</v>
      </c>
      <c r="X473" s="3"/>
      <c r="Y473" s="77">
        <f t="shared" si="264"/>
        <v>-11843000</v>
      </c>
      <c r="Z473" s="3">
        <f t="shared" si="265"/>
        <v>11.8</v>
      </c>
      <c r="AA473" s="77">
        <f t="shared" si="265"/>
        <v>0</v>
      </c>
      <c r="AB473" s="119">
        <f t="shared" si="266"/>
        <v>-11.8</v>
      </c>
      <c r="AC473" s="76"/>
      <c r="AD473" s="3">
        <f t="shared" si="267"/>
        <v>0</v>
      </c>
      <c r="AE473" s="109"/>
      <c r="AF473" s="109"/>
      <c r="AG473" s="107"/>
      <c r="AH473" s="107" t="s">
        <v>278</v>
      </c>
      <c r="AI473" s="107" t="s">
        <v>1227</v>
      </c>
      <c r="AJ473" s="1" t="s">
        <v>36</v>
      </c>
      <c r="AK473" s="113" t="s">
        <v>1009</v>
      </c>
      <c r="AL473" s="106">
        <v>377</v>
      </c>
      <c r="AM473" s="132" t="s">
        <v>590</v>
      </c>
      <c r="AN473" s="129"/>
      <c r="AO473" s="130" t="s">
        <v>339</v>
      </c>
      <c r="AP473" s="180">
        <v>377</v>
      </c>
      <c r="AQ473" s="130" t="s">
        <v>339</v>
      </c>
      <c r="AR473" s="181"/>
      <c r="AS473" s="128" t="s">
        <v>590</v>
      </c>
      <c r="AT473" s="175"/>
      <c r="AU473" s="130" t="s">
        <v>339</v>
      </c>
      <c r="AV473" s="180"/>
      <c r="AW473" s="130" t="s">
        <v>339</v>
      </c>
      <c r="AX473" s="181"/>
      <c r="AY473" s="128" t="s">
        <v>590</v>
      </c>
      <c r="AZ473" s="175"/>
      <c r="BA473" s="130" t="s">
        <v>339</v>
      </c>
      <c r="BB473" s="180"/>
      <c r="BC473" s="130" t="s">
        <v>339</v>
      </c>
      <c r="BD473" s="181"/>
      <c r="BE473" s="131"/>
      <c r="BF473" s="1" t="s">
        <v>839</v>
      </c>
      <c r="BG473" s="4"/>
      <c r="BH473" s="4"/>
      <c r="BI473" s="114"/>
      <c r="BJ473" s="71"/>
      <c r="BK473" s="31"/>
      <c r="BL473" s="31"/>
      <c r="BM473" s="31"/>
      <c r="BN473" s="115" t="s">
        <v>421</v>
      </c>
      <c r="BO473" s="115" t="s">
        <v>421</v>
      </c>
      <c r="BP473" s="115" t="s">
        <v>529</v>
      </c>
    </row>
    <row r="474" spans="1:245" s="63" customFormat="1" ht="27" hidden="1">
      <c r="A474" s="204">
        <v>378</v>
      </c>
      <c r="B474" s="204">
        <f t="shared" si="268"/>
        <v>376</v>
      </c>
      <c r="C474" s="107" t="s">
        <v>291</v>
      </c>
      <c r="D474" s="108" t="s">
        <v>72</v>
      </c>
      <c r="E474" s="108" t="s">
        <v>66</v>
      </c>
      <c r="F474" s="2">
        <v>53901000</v>
      </c>
      <c r="G474" s="2">
        <v>0</v>
      </c>
      <c r="H474" s="2">
        <f t="shared" si="260"/>
        <v>53901000</v>
      </c>
      <c r="I474" s="3">
        <f t="shared" si="261"/>
        <v>53.9</v>
      </c>
      <c r="J474" s="3"/>
      <c r="K474" s="3"/>
      <c r="L474" s="3"/>
      <c r="M474" s="3"/>
      <c r="N474" s="3"/>
      <c r="O474" s="119">
        <f t="shared" si="262"/>
        <v>53901000</v>
      </c>
      <c r="P474" s="3"/>
      <c r="Q474" s="142">
        <f t="shared" si="259"/>
        <v>53901000</v>
      </c>
      <c r="R474" s="142">
        <f t="shared" si="263"/>
        <v>53.9</v>
      </c>
      <c r="S474" s="77">
        <f t="shared" si="263"/>
        <v>0</v>
      </c>
      <c r="T474" s="109"/>
      <c r="U474" s="109"/>
      <c r="V474" s="109"/>
      <c r="W474" s="3">
        <v>53610000</v>
      </c>
      <c r="X474" s="3"/>
      <c r="Y474" s="77">
        <f t="shared" si="264"/>
        <v>-53610000</v>
      </c>
      <c r="Z474" s="3">
        <f t="shared" si="265"/>
        <v>53.6</v>
      </c>
      <c r="AA474" s="77">
        <f t="shared" si="265"/>
        <v>0</v>
      </c>
      <c r="AB474" s="119">
        <f t="shared" si="266"/>
        <v>-53.6</v>
      </c>
      <c r="AC474" s="76"/>
      <c r="AD474" s="3">
        <f t="shared" si="267"/>
        <v>0</v>
      </c>
      <c r="AE474" s="109"/>
      <c r="AF474" s="109"/>
      <c r="AG474" s="107"/>
      <c r="AH474" s="107" t="s">
        <v>278</v>
      </c>
      <c r="AI474" s="107" t="s">
        <v>945</v>
      </c>
      <c r="AJ474" s="1" t="s">
        <v>36</v>
      </c>
      <c r="AK474" s="113" t="s">
        <v>1009</v>
      </c>
      <c r="AL474" s="106">
        <v>378</v>
      </c>
      <c r="AM474" s="132" t="s">
        <v>590</v>
      </c>
      <c r="AN474" s="129"/>
      <c r="AO474" s="130" t="s">
        <v>339</v>
      </c>
      <c r="AP474" s="180">
        <v>378</v>
      </c>
      <c r="AQ474" s="130" t="s">
        <v>339</v>
      </c>
      <c r="AR474" s="181"/>
      <c r="AS474" s="128" t="s">
        <v>590</v>
      </c>
      <c r="AT474" s="175"/>
      <c r="AU474" s="130" t="s">
        <v>339</v>
      </c>
      <c r="AV474" s="180"/>
      <c r="AW474" s="130" t="s">
        <v>339</v>
      </c>
      <c r="AX474" s="181"/>
      <c r="AY474" s="128" t="s">
        <v>590</v>
      </c>
      <c r="AZ474" s="175"/>
      <c r="BA474" s="130" t="s">
        <v>339</v>
      </c>
      <c r="BB474" s="180"/>
      <c r="BC474" s="130" t="s">
        <v>339</v>
      </c>
      <c r="BD474" s="181"/>
      <c r="BE474" s="131"/>
      <c r="BF474" s="1" t="s">
        <v>83</v>
      </c>
      <c r="BG474" s="4" t="s">
        <v>18</v>
      </c>
      <c r="BH474" s="4"/>
      <c r="BI474" s="114"/>
      <c r="BJ474" s="71"/>
      <c r="BK474" s="31"/>
      <c r="BL474" s="31"/>
      <c r="BM474" s="31"/>
      <c r="BN474" s="115" t="s">
        <v>421</v>
      </c>
      <c r="BO474" s="115" t="s">
        <v>421</v>
      </c>
      <c r="BP474" s="115" t="s">
        <v>529</v>
      </c>
    </row>
    <row r="475" spans="1:245" s="63" customFormat="1" ht="27">
      <c r="A475" s="204">
        <v>382</v>
      </c>
      <c r="B475" s="204">
        <f t="shared" si="268"/>
        <v>377</v>
      </c>
      <c r="C475" s="107" t="s">
        <v>787</v>
      </c>
      <c r="D475" s="108" t="s">
        <v>80</v>
      </c>
      <c r="E475" s="108" t="s">
        <v>66</v>
      </c>
      <c r="F475" s="2">
        <v>110308000</v>
      </c>
      <c r="G475" s="2">
        <v>0</v>
      </c>
      <c r="H475" s="2">
        <f>F475+G475</f>
        <v>110308000</v>
      </c>
      <c r="I475" s="3">
        <f>ROUND(H475/1000000,1)</f>
        <v>110.3</v>
      </c>
      <c r="J475" s="3"/>
      <c r="K475" s="3"/>
      <c r="L475" s="3"/>
      <c r="M475" s="3"/>
      <c r="N475" s="3"/>
      <c r="O475" s="119">
        <f>H475+SUM(J475:N475)</f>
        <v>110308000</v>
      </c>
      <c r="P475" s="3"/>
      <c r="Q475" s="142">
        <f>O475-P475</f>
        <v>110308000</v>
      </c>
      <c r="R475" s="142">
        <f>ROUND(O475/1000000,1)</f>
        <v>110.3</v>
      </c>
      <c r="S475" s="77">
        <f>ROUND(P475/1000000,1)</f>
        <v>0</v>
      </c>
      <c r="T475" s="109"/>
      <c r="U475" s="109"/>
      <c r="V475" s="109"/>
      <c r="W475" s="3">
        <v>114050000</v>
      </c>
      <c r="X475" s="3"/>
      <c r="Y475" s="77">
        <f>X475-W475</f>
        <v>-114050000</v>
      </c>
      <c r="Z475" s="3">
        <f>ROUND(W475/1000000,1)</f>
        <v>114.1</v>
      </c>
      <c r="AA475" s="77">
        <f>ROUND(X475/1000000,1)</f>
        <v>0</v>
      </c>
      <c r="AB475" s="119">
        <f>AA475-Z475</f>
        <v>-114.1</v>
      </c>
      <c r="AC475" s="76"/>
      <c r="AD475" s="3">
        <f>ROUND(AC475/1000000,1)</f>
        <v>0</v>
      </c>
      <c r="AE475" s="109"/>
      <c r="AF475" s="109"/>
      <c r="AG475" s="107"/>
      <c r="AH475" s="107" t="s">
        <v>278</v>
      </c>
      <c r="AI475" s="107" t="s">
        <v>954</v>
      </c>
      <c r="AJ475" s="1" t="s">
        <v>36</v>
      </c>
      <c r="AK475" s="113" t="s">
        <v>1009</v>
      </c>
      <c r="AL475" s="106">
        <v>382</v>
      </c>
      <c r="AM475" s="132" t="s">
        <v>590</v>
      </c>
      <c r="AN475" s="129"/>
      <c r="AO475" s="130" t="s">
        <v>339</v>
      </c>
      <c r="AP475" s="180">
        <v>382</v>
      </c>
      <c r="AQ475" s="130" t="s">
        <v>339</v>
      </c>
      <c r="AR475" s="181"/>
      <c r="AS475" s="128" t="s">
        <v>590</v>
      </c>
      <c r="AT475" s="175"/>
      <c r="AU475" s="130" t="s">
        <v>339</v>
      </c>
      <c r="AV475" s="180"/>
      <c r="AW475" s="130" t="s">
        <v>339</v>
      </c>
      <c r="AX475" s="181"/>
      <c r="AY475" s="128" t="s">
        <v>590</v>
      </c>
      <c r="AZ475" s="175"/>
      <c r="BA475" s="130" t="s">
        <v>339</v>
      </c>
      <c r="BB475" s="180"/>
      <c r="BC475" s="130" t="s">
        <v>339</v>
      </c>
      <c r="BD475" s="181"/>
      <c r="BE475" s="131"/>
      <c r="BF475" s="1" t="s">
        <v>839</v>
      </c>
      <c r="BG475" s="4"/>
      <c r="BH475" s="4"/>
      <c r="BI475" s="114"/>
      <c r="BJ475" s="71"/>
      <c r="BK475" s="31"/>
      <c r="BL475" s="31"/>
      <c r="BM475" s="31"/>
      <c r="BN475" s="115" t="s">
        <v>421</v>
      </c>
      <c r="BO475" s="115" t="s">
        <v>421</v>
      </c>
      <c r="BP475" s="115" t="s">
        <v>529</v>
      </c>
    </row>
    <row r="476" spans="1:245" s="63" customFormat="1" ht="27" hidden="1">
      <c r="A476" s="204" t="s">
        <v>1113</v>
      </c>
      <c r="B476" s="204">
        <f t="shared" si="268"/>
        <v>378</v>
      </c>
      <c r="C476" s="107" t="s">
        <v>815</v>
      </c>
      <c r="D476" s="108" t="s">
        <v>1299</v>
      </c>
      <c r="E476" s="108" t="s">
        <v>302</v>
      </c>
      <c r="F476" s="2">
        <v>30422000</v>
      </c>
      <c r="G476" s="2">
        <v>0</v>
      </c>
      <c r="H476" s="2">
        <f>F476+G476</f>
        <v>30422000</v>
      </c>
      <c r="I476" s="3">
        <f>ROUND(H476/1000000,1)</f>
        <v>30.4</v>
      </c>
      <c r="J476" s="3"/>
      <c r="K476" s="3"/>
      <c r="L476" s="3"/>
      <c r="M476" s="3"/>
      <c r="N476" s="3"/>
      <c r="O476" s="174">
        <f>H476+SUM(J476:N476)</f>
        <v>30422000</v>
      </c>
      <c r="P476" s="3"/>
      <c r="Q476" s="142">
        <f>O476-P476</f>
        <v>30422000</v>
      </c>
      <c r="R476" s="142">
        <f>ROUND(O476/1000000,1)</f>
        <v>30.4</v>
      </c>
      <c r="S476" s="77">
        <f>ROUND(P476/1000000,1)</f>
        <v>0</v>
      </c>
      <c r="T476" s="109"/>
      <c r="U476" s="109"/>
      <c r="V476" s="109"/>
      <c r="W476" s="3">
        <v>29296000</v>
      </c>
      <c r="X476" s="3"/>
      <c r="Y476" s="77">
        <f>X476-W476</f>
        <v>-29296000</v>
      </c>
      <c r="Z476" s="3">
        <f>ROUND(W476/1000000,1)</f>
        <v>29.3</v>
      </c>
      <c r="AA476" s="77">
        <f>ROUND(X476/1000000,1)</f>
        <v>0</v>
      </c>
      <c r="AB476" s="119">
        <f>AA476-Z476</f>
        <v>-29.3</v>
      </c>
      <c r="AC476" s="76"/>
      <c r="AD476" s="3">
        <f>ROUND(AC476/1000000,1)</f>
        <v>0</v>
      </c>
      <c r="AE476" s="109"/>
      <c r="AF476" s="109"/>
      <c r="AG476" s="107"/>
      <c r="AH476" s="107" t="s">
        <v>813</v>
      </c>
      <c r="AI476" s="107" t="s">
        <v>1105</v>
      </c>
      <c r="AJ476" s="1" t="s">
        <v>1</v>
      </c>
      <c r="AK476" s="113" t="s">
        <v>1037</v>
      </c>
      <c r="AL476" s="106" t="s">
        <v>1113</v>
      </c>
      <c r="AM476" s="132" t="s">
        <v>590</v>
      </c>
      <c r="AN476" s="132" t="s">
        <v>1039</v>
      </c>
      <c r="AO476" s="130" t="s">
        <v>923</v>
      </c>
      <c r="AP476" s="180">
        <v>23</v>
      </c>
      <c r="AQ476" s="130" t="s">
        <v>923</v>
      </c>
      <c r="AR476" s="181"/>
      <c r="AS476" s="128" t="s">
        <v>590</v>
      </c>
      <c r="AT476" s="175"/>
      <c r="AU476" s="130" t="s">
        <v>923</v>
      </c>
      <c r="AV476" s="180"/>
      <c r="AW476" s="130" t="s">
        <v>923</v>
      </c>
      <c r="AX476" s="181"/>
      <c r="AY476" s="128" t="s">
        <v>590</v>
      </c>
      <c r="AZ476" s="175"/>
      <c r="BA476" s="130" t="s">
        <v>923</v>
      </c>
      <c r="BB476" s="180"/>
      <c r="BC476" s="130" t="s">
        <v>923</v>
      </c>
      <c r="BD476" s="181"/>
      <c r="BE476" s="131"/>
      <c r="BF476" s="1" t="s">
        <v>434</v>
      </c>
      <c r="BG476" s="4"/>
      <c r="BH476" s="4"/>
      <c r="BI476" s="114"/>
      <c r="BJ476" s="71"/>
      <c r="BK476" s="31"/>
      <c r="BL476" s="31"/>
      <c r="BM476" s="31"/>
      <c r="BN476" s="115"/>
      <c r="BO476" s="115"/>
      <c r="BP476" s="115"/>
    </row>
    <row r="477" spans="1:245" s="63" customFormat="1" ht="27" hidden="1">
      <c r="A477" s="204">
        <v>379</v>
      </c>
      <c r="B477" s="204">
        <f t="shared" si="268"/>
        <v>379</v>
      </c>
      <c r="C477" s="107" t="s">
        <v>783</v>
      </c>
      <c r="D477" s="108" t="s">
        <v>270</v>
      </c>
      <c r="E477" s="108" t="s">
        <v>66</v>
      </c>
      <c r="F477" s="2">
        <v>34449000</v>
      </c>
      <c r="G477" s="2">
        <v>-19000</v>
      </c>
      <c r="H477" s="2">
        <f t="shared" si="260"/>
        <v>34430000</v>
      </c>
      <c r="I477" s="3">
        <f t="shared" si="261"/>
        <v>34.4</v>
      </c>
      <c r="J477" s="3"/>
      <c r="K477" s="3"/>
      <c r="L477" s="3"/>
      <c r="M477" s="3"/>
      <c r="N477" s="3"/>
      <c r="O477" s="119">
        <f t="shared" si="262"/>
        <v>34430000</v>
      </c>
      <c r="P477" s="3"/>
      <c r="Q477" s="142">
        <f t="shared" si="259"/>
        <v>34430000</v>
      </c>
      <c r="R477" s="142">
        <f t="shared" si="263"/>
        <v>34.4</v>
      </c>
      <c r="S477" s="77">
        <f t="shared" si="263"/>
        <v>0</v>
      </c>
      <c r="T477" s="109"/>
      <c r="U477" s="109"/>
      <c r="V477" s="109"/>
      <c r="W477" s="3">
        <v>33539000</v>
      </c>
      <c r="X477" s="3"/>
      <c r="Y477" s="77">
        <f t="shared" si="264"/>
        <v>-33539000</v>
      </c>
      <c r="Z477" s="3">
        <f t="shared" si="265"/>
        <v>33.5</v>
      </c>
      <c r="AA477" s="77">
        <f t="shared" si="265"/>
        <v>0</v>
      </c>
      <c r="AB477" s="119">
        <f t="shared" si="266"/>
        <v>-33.5</v>
      </c>
      <c r="AC477" s="76"/>
      <c r="AD477" s="3">
        <f t="shared" si="267"/>
        <v>0</v>
      </c>
      <c r="AE477" s="109"/>
      <c r="AF477" s="109"/>
      <c r="AG477" s="107"/>
      <c r="AH477" s="107" t="s">
        <v>278</v>
      </c>
      <c r="AI477" s="107" t="s">
        <v>955</v>
      </c>
      <c r="AJ477" s="1" t="s">
        <v>36</v>
      </c>
      <c r="AK477" s="113" t="s">
        <v>1009</v>
      </c>
      <c r="AL477" s="106">
        <v>379</v>
      </c>
      <c r="AM477" s="132" t="s">
        <v>590</v>
      </c>
      <c r="AN477" s="129"/>
      <c r="AO477" s="130" t="s">
        <v>339</v>
      </c>
      <c r="AP477" s="180">
        <v>379</v>
      </c>
      <c r="AQ477" s="130" t="s">
        <v>339</v>
      </c>
      <c r="AR477" s="181"/>
      <c r="AS477" s="128" t="s">
        <v>590</v>
      </c>
      <c r="AT477" s="175"/>
      <c r="AU477" s="130" t="s">
        <v>339</v>
      </c>
      <c r="AV477" s="180"/>
      <c r="AW477" s="130" t="s">
        <v>339</v>
      </c>
      <c r="AX477" s="181"/>
      <c r="AY477" s="128" t="s">
        <v>590</v>
      </c>
      <c r="AZ477" s="175"/>
      <c r="BA477" s="130" t="s">
        <v>339</v>
      </c>
      <c r="BB477" s="180"/>
      <c r="BC477" s="130" t="s">
        <v>339</v>
      </c>
      <c r="BD477" s="181"/>
      <c r="BE477" s="131"/>
      <c r="BF477" s="1" t="s">
        <v>839</v>
      </c>
      <c r="BG477" s="4"/>
      <c r="BH477" s="4"/>
      <c r="BI477" s="114"/>
      <c r="BJ477" s="71"/>
      <c r="BK477" s="31"/>
      <c r="BL477" s="31"/>
      <c r="BM477" s="31"/>
      <c r="BN477" s="115" t="s">
        <v>421</v>
      </c>
      <c r="BO477" s="115" t="s">
        <v>421</v>
      </c>
      <c r="BP477" s="115" t="s">
        <v>529</v>
      </c>
    </row>
    <row r="478" spans="1:245" s="63" customFormat="1" ht="27">
      <c r="A478" s="204">
        <v>380</v>
      </c>
      <c r="B478" s="204">
        <f t="shared" si="268"/>
        <v>380</v>
      </c>
      <c r="C478" s="107" t="s">
        <v>1239</v>
      </c>
      <c r="D478" s="108" t="s">
        <v>280</v>
      </c>
      <c r="E478" s="108" t="s">
        <v>66</v>
      </c>
      <c r="F478" s="2">
        <v>267402000</v>
      </c>
      <c r="G478" s="2">
        <v>-1764000</v>
      </c>
      <c r="H478" s="2">
        <f t="shared" si="260"/>
        <v>265638000</v>
      </c>
      <c r="I478" s="3">
        <f t="shared" si="261"/>
        <v>265.60000000000002</v>
      </c>
      <c r="J478" s="3"/>
      <c r="K478" s="3"/>
      <c r="L478" s="3"/>
      <c r="M478" s="3"/>
      <c r="N478" s="3"/>
      <c r="O478" s="119">
        <f t="shared" si="262"/>
        <v>265638000</v>
      </c>
      <c r="P478" s="3"/>
      <c r="Q478" s="142">
        <f t="shared" si="259"/>
        <v>265638000</v>
      </c>
      <c r="R478" s="142">
        <f t="shared" si="263"/>
        <v>265.60000000000002</v>
      </c>
      <c r="S478" s="77">
        <f t="shared" si="263"/>
        <v>0</v>
      </c>
      <c r="T478" s="109"/>
      <c r="U478" s="109"/>
      <c r="V478" s="109"/>
      <c r="W478" s="3">
        <v>282689000</v>
      </c>
      <c r="X478" s="3"/>
      <c r="Y478" s="77">
        <f t="shared" si="264"/>
        <v>-282689000</v>
      </c>
      <c r="Z478" s="3">
        <f t="shared" si="265"/>
        <v>282.7</v>
      </c>
      <c r="AA478" s="77">
        <f t="shared" si="265"/>
        <v>0</v>
      </c>
      <c r="AB478" s="119">
        <f t="shared" si="266"/>
        <v>-282.7</v>
      </c>
      <c r="AC478" s="76"/>
      <c r="AD478" s="3">
        <f t="shared" si="267"/>
        <v>0</v>
      </c>
      <c r="AE478" s="109"/>
      <c r="AF478" s="109"/>
      <c r="AG478" s="107"/>
      <c r="AH478" s="107" t="s">
        <v>278</v>
      </c>
      <c r="AI478" s="107" t="s">
        <v>955</v>
      </c>
      <c r="AJ478" s="1" t="s">
        <v>36</v>
      </c>
      <c r="AK478" s="113" t="s">
        <v>1009</v>
      </c>
      <c r="AL478" s="106">
        <v>380</v>
      </c>
      <c r="AM478" s="132" t="s">
        <v>590</v>
      </c>
      <c r="AN478" s="129"/>
      <c r="AO478" s="130" t="s">
        <v>339</v>
      </c>
      <c r="AP478" s="180">
        <v>380</v>
      </c>
      <c r="AQ478" s="130" t="s">
        <v>339</v>
      </c>
      <c r="AR478" s="181"/>
      <c r="AS478" s="128" t="s">
        <v>590</v>
      </c>
      <c r="AT478" s="175"/>
      <c r="AU478" s="130" t="s">
        <v>339</v>
      </c>
      <c r="AV478" s="180"/>
      <c r="AW478" s="130" t="s">
        <v>339</v>
      </c>
      <c r="AX478" s="181"/>
      <c r="AY478" s="128" t="s">
        <v>590</v>
      </c>
      <c r="AZ478" s="175"/>
      <c r="BA478" s="130" t="s">
        <v>339</v>
      </c>
      <c r="BB478" s="180"/>
      <c r="BC478" s="130" t="s">
        <v>339</v>
      </c>
      <c r="BD478" s="181"/>
      <c r="BE478" s="131"/>
      <c r="BF478" s="1" t="s">
        <v>83</v>
      </c>
      <c r="BG478" s="4" t="s">
        <v>18</v>
      </c>
      <c r="BH478" s="4"/>
      <c r="BI478" s="114"/>
      <c r="BJ478" s="71"/>
      <c r="BK478" s="31"/>
      <c r="BL478" s="31"/>
      <c r="BM478" s="31"/>
      <c r="BN478" s="115" t="s">
        <v>421</v>
      </c>
      <c r="BO478" s="115" t="s">
        <v>421</v>
      </c>
      <c r="BP478" s="115" t="s">
        <v>529</v>
      </c>
    </row>
    <row r="479" spans="1:245" s="63" customFormat="1" ht="27" hidden="1">
      <c r="A479" s="204">
        <v>381</v>
      </c>
      <c r="B479" s="204">
        <f t="shared" si="268"/>
        <v>381</v>
      </c>
      <c r="C479" s="107" t="s">
        <v>786</v>
      </c>
      <c r="D479" s="108" t="s">
        <v>270</v>
      </c>
      <c r="E479" s="108" t="s">
        <v>66</v>
      </c>
      <c r="F479" s="2">
        <v>35918000</v>
      </c>
      <c r="G479" s="2">
        <v>0</v>
      </c>
      <c r="H479" s="2">
        <f t="shared" si="260"/>
        <v>35918000</v>
      </c>
      <c r="I479" s="3">
        <f t="shared" si="261"/>
        <v>35.9</v>
      </c>
      <c r="J479" s="3"/>
      <c r="K479" s="3"/>
      <c r="L479" s="3"/>
      <c r="M479" s="3"/>
      <c r="N479" s="3"/>
      <c r="O479" s="119">
        <f t="shared" si="262"/>
        <v>35918000</v>
      </c>
      <c r="P479" s="3"/>
      <c r="Q479" s="142">
        <f t="shared" si="259"/>
        <v>35918000</v>
      </c>
      <c r="R479" s="142">
        <f t="shared" si="263"/>
        <v>35.9</v>
      </c>
      <c r="S479" s="77">
        <f t="shared" si="263"/>
        <v>0</v>
      </c>
      <c r="T479" s="109"/>
      <c r="U479" s="109"/>
      <c r="V479" s="109"/>
      <c r="W479" s="3">
        <v>37125000</v>
      </c>
      <c r="X479" s="3"/>
      <c r="Y479" s="77">
        <f t="shared" si="264"/>
        <v>-37125000</v>
      </c>
      <c r="Z479" s="3">
        <f t="shared" si="265"/>
        <v>37.1</v>
      </c>
      <c r="AA479" s="77">
        <f t="shared" si="265"/>
        <v>0</v>
      </c>
      <c r="AB479" s="119">
        <f t="shared" si="266"/>
        <v>-37.1</v>
      </c>
      <c r="AC479" s="76"/>
      <c r="AD479" s="3">
        <f t="shared" si="267"/>
        <v>0</v>
      </c>
      <c r="AE479" s="109"/>
      <c r="AF479" s="109"/>
      <c r="AG479" s="107"/>
      <c r="AH479" s="107" t="s">
        <v>278</v>
      </c>
      <c r="AI479" s="107" t="s">
        <v>956</v>
      </c>
      <c r="AJ479" s="1" t="s">
        <v>36</v>
      </c>
      <c r="AK479" s="113" t="s">
        <v>1009</v>
      </c>
      <c r="AL479" s="106">
        <v>381</v>
      </c>
      <c r="AM479" s="132" t="s">
        <v>590</v>
      </c>
      <c r="AN479" s="129"/>
      <c r="AO479" s="130" t="s">
        <v>339</v>
      </c>
      <c r="AP479" s="180">
        <v>381</v>
      </c>
      <c r="AQ479" s="130" t="s">
        <v>339</v>
      </c>
      <c r="AR479" s="181"/>
      <c r="AS479" s="128" t="s">
        <v>590</v>
      </c>
      <c r="AT479" s="175"/>
      <c r="AU479" s="130" t="s">
        <v>339</v>
      </c>
      <c r="AV479" s="180"/>
      <c r="AW479" s="130" t="s">
        <v>339</v>
      </c>
      <c r="AX479" s="181"/>
      <c r="AY479" s="128" t="s">
        <v>590</v>
      </c>
      <c r="AZ479" s="175"/>
      <c r="BA479" s="130" t="s">
        <v>339</v>
      </c>
      <c r="BB479" s="180"/>
      <c r="BC479" s="130" t="s">
        <v>339</v>
      </c>
      <c r="BD479" s="181"/>
      <c r="BE479" s="131"/>
      <c r="BF479" s="1" t="s">
        <v>839</v>
      </c>
      <c r="BG479" s="4" t="s">
        <v>18</v>
      </c>
      <c r="BH479" s="4"/>
      <c r="BI479" s="114"/>
      <c r="BJ479" s="71"/>
      <c r="BK479" s="31"/>
      <c r="BL479" s="31"/>
      <c r="BM479" s="31"/>
      <c r="BN479" s="115" t="s">
        <v>421</v>
      </c>
      <c r="BO479" s="115" t="s">
        <v>421</v>
      </c>
      <c r="BP479" s="115" t="s">
        <v>529</v>
      </c>
    </row>
    <row r="480" spans="1:245" s="63" customFormat="1" ht="48">
      <c r="A480" s="204" t="s">
        <v>1552</v>
      </c>
      <c r="B480" s="204">
        <f t="shared" si="268"/>
        <v>382</v>
      </c>
      <c r="C480" s="107" t="s">
        <v>1231</v>
      </c>
      <c r="D480" s="108" t="s">
        <v>71</v>
      </c>
      <c r="E480" s="108" t="s">
        <v>1481</v>
      </c>
      <c r="F480" s="2">
        <v>1099287000</v>
      </c>
      <c r="G480" s="2">
        <v>0</v>
      </c>
      <c r="H480" s="2">
        <f t="shared" si="260"/>
        <v>1099287000</v>
      </c>
      <c r="I480" s="3">
        <f t="shared" si="261"/>
        <v>1099.3</v>
      </c>
      <c r="J480" s="3"/>
      <c r="K480" s="3"/>
      <c r="L480" s="3"/>
      <c r="M480" s="3"/>
      <c r="N480" s="3"/>
      <c r="O480" s="119">
        <f>H480+SUM(J480:N480)</f>
        <v>1099287000</v>
      </c>
      <c r="P480" s="3"/>
      <c r="Q480" s="142">
        <f t="shared" si="259"/>
        <v>1099287000</v>
      </c>
      <c r="R480" s="142">
        <f t="shared" si="263"/>
        <v>1099.3</v>
      </c>
      <c r="S480" s="77">
        <f t="shared" si="263"/>
        <v>0</v>
      </c>
      <c r="T480" s="109"/>
      <c r="U480" s="109"/>
      <c r="V480" s="109"/>
      <c r="W480" s="3">
        <v>0</v>
      </c>
      <c r="X480" s="3"/>
      <c r="Y480" s="77">
        <f t="shared" si="264"/>
        <v>0</v>
      </c>
      <c r="Z480" s="3">
        <f t="shared" si="265"/>
        <v>0</v>
      </c>
      <c r="AA480" s="77">
        <f t="shared" si="265"/>
        <v>0</v>
      </c>
      <c r="AB480" s="119">
        <f t="shared" si="266"/>
        <v>0</v>
      </c>
      <c r="AC480" s="76"/>
      <c r="AD480" s="3">
        <f t="shared" si="267"/>
        <v>0</v>
      </c>
      <c r="AE480" s="109"/>
      <c r="AF480" s="109"/>
      <c r="AG480" s="107"/>
      <c r="AH480" s="107" t="s">
        <v>278</v>
      </c>
      <c r="AI480" s="107" t="s">
        <v>943</v>
      </c>
      <c r="AJ480" s="1" t="s">
        <v>36</v>
      </c>
      <c r="AK480" s="113" t="s">
        <v>1351</v>
      </c>
      <c r="AL480" s="106">
        <v>383</v>
      </c>
      <c r="AM480" s="132" t="s">
        <v>590</v>
      </c>
      <c r="AN480" s="129"/>
      <c r="AO480" s="130" t="s">
        <v>339</v>
      </c>
      <c r="AP480" s="180">
        <v>383</v>
      </c>
      <c r="AQ480" s="130" t="s">
        <v>339</v>
      </c>
      <c r="AR480" s="181"/>
      <c r="AS480" s="128" t="s">
        <v>590</v>
      </c>
      <c r="AT480" s="175"/>
      <c r="AU480" s="130" t="s">
        <v>339</v>
      </c>
      <c r="AV480" s="180"/>
      <c r="AW480" s="130" t="s">
        <v>339</v>
      </c>
      <c r="AX480" s="181"/>
      <c r="AY480" s="128" t="s">
        <v>590</v>
      </c>
      <c r="AZ480" s="175"/>
      <c r="BA480" s="130" t="s">
        <v>339</v>
      </c>
      <c r="BB480" s="180"/>
      <c r="BC480" s="130" t="s">
        <v>339</v>
      </c>
      <c r="BD480" s="181"/>
      <c r="BE480" s="131"/>
      <c r="BF480" s="1" t="s">
        <v>84</v>
      </c>
      <c r="BG480" s="4"/>
      <c r="BH480" s="4" t="s">
        <v>18</v>
      </c>
      <c r="BI480" s="114"/>
      <c r="BJ480" s="31"/>
      <c r="BK480" s="31"/>
      <c r="BL480" s="31"/>
      <c r="BM480" s="31" t="s">
        <v>913</v>
      </c>
      <c r="BN480" s="115" t="s">
        <v>419</v>
      </c>
      <c r="BO480" s="115" t="s">
        <v>419</v>
      </c>
      <c r="BP480" s="115" t="s">
        <v>499</v>
      </c>
    </row>
    <row r="481" spans="1:71" s="63" customFormat="1" ht="27" hidden="1">
      <c r="A481" s="204">
        <v>384</v>
      </c>
      <c r="B481" s="204">
        <f t="shared" si="268"/>
        <v>383</v>
      </c>
      <c r="C481" s="107" t="s">
        <v>428</v>
      </c>
      <c r="D481" s="108" t="s">
        <v>74</v>
      </c>
      <c r="E481" s="108" t="s">
        <v>66</v>
      </c>
      <c r="F481" s="2">
        <v>28589000</v>
      </c>
      <c r="G481" s="2">
        <v>0</v>
      </c>
      <c r="H481" s="2">
        <f t="shared" si="260"/>
        <v>28589000</v>
      </c>
      <c r="I481" s="3">
        <f t="shared" si="261"/>
        <v>28.6</v>
      </c>
      <c r="J481" s="3"/>
      <c r="K481" s="3"/>
      <c r="L481" s="3"/>
      <c r="M481" s="3"/>
      <c r="N481" s="3"/>
      <c r="O481" s="119">
        <f>H481+SUM(J481:N481)</f>
        <v>28589000</v>
      </c>
      <c r="P481" s="3"/>
      <c r="Q481" s="142">
        <f t="shared" si="259"/>
        <v>28589000</v>
      </c>
      <c r="R481" s="142">
        <f t="shared" si="263"/>
        <v>28.6</v>
      </c>
      <c r="S481" s="77">
        <f t="shared" si="263"/>
        <v>0</v>
      </c>
      <c r="T481" s="109"/>
      <c r="U481" s="109"/>
      <c r="V481" s="109"/>
      <c r="W481" s="3">
        <v>15213000</v>
      </c>
      <c r="X481" s="3"/>
      <c r="Y481" s="77">
        <f t="shared" si="264"/>
        <v>-15213000</v>
      </c>
      <c r="Z481" s="3">
        <f t="shared" si="265"/>
        <v>15.2</v>
      </c>
      <c r="AA481" s="77">
        <f t="shared" si="265"/>
        <v>0</v>
      </c>
      <c r="AB481" s="119">
        <f t="shared" si="266"/>
        <v>-15.2</v>
      </c>
      <c r="AC481" s="76"/>
      <c r="AD481" s="3">
        <f t="shared" si="267"/>
        <v>0</v>
      </c>
      <c r="AE481" s="109"/>
      <c r="AF481" s="109"/>
      <c r="AG481" s="107"/>
      <c r="AH481" s="107" t="s">
        <v>278</v>
      </c>
      <c r="AI481" s="107" t="s">
        <v>943</v>
      </c>
      <c r="AJ481" s="1" t="s">
        <v>36</v>
      </c>
      <c r="AK481" s="113" t="s">
        <v>1351</v>
      </c>
      <c r="AL481" s="106">
        <v>384</v>
      </c>
      <c r="AM481" s="132" t="s">
        <v>590</v>
      </c>
      <c r="AN481" s="129"/>
      <c r="AO481" s="130" t="s">
        <v>339</v>
      </c>
      <c r="AP481" s="180">
        <v>384</v>
      </c>
      <c r="AQ481" s="130" t="s">
        <v>339</v>
      </c>
      <c r="AR481" s="181"/>
      <c r="AS481" s="128" t="s">
        <v>590</v>
      </c>
      <c r="AT481" s="175"/>
      <c r="AU481" s="130" t="s">
        <v>339</v>
      </c>
      <c r="AV481" s="180"/>
      <c r="AW481" s="130" t="s">
        <v>339</v>
      </c>
      <c r="AX481" s="181"/>
      <c r="AY481" s="128" t="s">
        <v>590</v>
      </c>
      <c r="AZ481" s="175"/>
      <c r="BA481" s="130" t="s">
        <v>339</v>
      </c>
      <c r="BB481" s="180"/>
      <c r="BC481" s="130" t="s">
        <v>339</v>
      </c>
      <c r="BD481" s="181"/>
      <c r="BE481" s="131"/>
      <c r="BF481" s="1" t="s">
        <v>503</v>
      </c>
      <c r="BG481" s="4"/>
      <c r="BH481" s="4"/>
      <c r="BI481" s="114"/>
      <c r="BJ481" s="71"/>
      <c r="BK481" s="31"/>
      <c r="BL481" s="31"/>
      <c r="BM481" s="31"/>
      <c r="BN481" s="115" t="s">
        <v>419</v>
      </c>
      <c r="BO481" s="115" t="s">
        <v>419</v>
      </c>
      <c r="BP481" s="115" t="s">
        <v>419</v>
      </c>
    </row>
    <row r="482" spans="1:71" s="63" customFormat="1" ht="48" hidden="1">
      <c r="A482" s="204" t="s">
        <v>1553</v>
      </c>
      <c r="B482" s="204">
        <f t="shared" si="268"/>
        <v>384</v>
      </c>
      <c r="C482" s="107" t="s">
        <v>303</v>
      </c>
      <c r="D482" s="108" t="s">
        <v>301</v>
      </c>
      <c r="E482" s="108" t="s">
        <v>1481</v>
      </c>
      <c r="F482" s="2">
        <v>31143000</v>
      </c>
      <c r="G482" s="2">
        <v>0</v>
      </c>
      <c r="H482" s="2">
        <f t="shared" si="260"/>
        <v>31143000</v>
      </c>
      <c r="I482" s="3">
        <f t="shared" si="261"/>
        <v>31.1</v>
      </c>
      <c r="J482" s="3"/>
      <c r="K482" s="3"/>
      <c r="L482" s="3"/>
      <c r="M482" s="3"/>
      <c r="N482" s="3"/>
      <c r="O482" s="119">
        <f>H482+SUM(J482:N482)</f>
        <v>31143000</v>
      </c>
      <c r="P482" s="3"/>
      <c r="Q482" s="142">
        <f t="shared" si="259"/>
        <v>31143000</v>
      </c>
      <c r="R482" s="142">
        <f t="shared" si="263"/>
        <v>31.1</v>
      </c>
      <c r="S482" s="77">
        <f t="shared" si="263"/>
        <v>0</v>
      </c>
      <c r="T482" s="109"/>
      <c r="U482" s="109"/>
      <c r="V482" s="109"/>
      <c r="W482" s="3">
        <v>0</v>
      </c>
      <c r="X482" s="3"/>
      <c r="Y482" s="77">
        <f t="shared" si="264"/>
        <v>0</v>
      </c>
      <c r="Z482" s="3">
        <f t="shared" si="265"/>
        <v>0</v>
      </c>
      <c r="AA482" s="77">
        <f t="shared" si="265"/>
        <v>0</v>
      </c>
      <c r="AB482" s="119">
        <f t="shared" si="266"/>
        <v>0</v>
      </c>
      <c r="AC482" s="76"/>
      <c r="AD482" s="3">
        <f t="shared" si="267"/>
        <v>0</v>
      </c>
      <c r="AE482" s="109"/>
      <c r="AF482" s="109"/>
      <c r="AG482" s="107"/>
      <c r="AH482" s="107" t="s">
        <v>876</v>
      </c>
      <c r="AI482" s="107" t="s">
        <v>877</v>
      </c>
      <c r="AJ482" s="1" t="s">
        <v>150</v>
      </c>
      <c r="AK482" s="113" t="s">
        <v>1352</v>
      </c>
      <c r="AL482" s="106">
        <v>385</v>
      </c>
      <c r="AM482" s="132" t="s">
        <v>590</v>
      </c>
      <c r="AN482" s="129"/>
      <c r="AO482" s="130" t="s">
        <v>595</v>
      </c>
      <c r="AP482" s="180">
        <v>385</v>
      </c>
      <c r="AQ482" s="130" t="s">
        <v>589</v>
      </c>
      <c r="AR482" s="181"/>
      <c r="AS482" s="128" t="s">
        <v>590</v>
      </c>
      <c r="AT482" s="175"/>
      <c r="AU482" s="130" t="s">
        <v>595</v>
      </c>
      <c r="AV482" s="180"/>
      <c r="AW482" s="130" t="s">
        <v>589</v>
      </c>
      <c r="AX482" s="181"/>
      <c r="AY482" s="128" t="s">
        <v>590</v>
      </c>
      <c r="AZ482" s="175"/>
      <c r="BA482" s="130" t="s">
        <v>595</v>
      </c>
      <c r="BB482" s="180"/>
      <c r="BC482" s="130" t="s">
        <v>595</v>
      </c>
      <c r="BD482" s="181"/>
      <c r="BE482" s="131"/>
      <c r="BF482" s="1" t="s">
        <v>503</v>
      </c>
      <c r="BG482" s="4"/>
      <c r="BH482" s="4"/>
      <c r="BI482" s="114"/>
      <c r="BJ482" s="31"/>
      <c r="BK482" s="31"/>
      <c r="BL482" s="31"/>
      <c r="BM482" s="31" t="s">
        <v>920</v>
      </c>
      <c r="BN482" s="115" t="s">
        <v>371</v>
      </c>
      <c r="BO482" s="115" t="s">
        <v>371</v>
      </c>
      <c r="BP482" s="115" t="s">
        <v>371</v>
      </c>
    </row>
    <row r="483" spans="1:71" s="63" customFormat="1" ht="27">
      <c r="A483" s="204">
        <v>386</v>
      </c>
      <c r="B483" s="204">
        <f t="shared" si="268"/>
        <v>385</v>
      </c>
      <c r="C483" s="107" t="s">
        <v>766</v>
      </c>
      <c r="D483" s="108" t="s">
        <v>274</v>
      </c>
      <c r="E483" s="108" t="s">
        <v>66</v>
      </c>
      <c r="F483" s="2">
        <v>348773000</v>
      </c>
      <c r="G483" s="2">
        <v>-34944000</v>
      </c>
      <c r="H483" s="2">
        <f t="shared" si="260"/>
        <v>313829000</v>
      </c>
      <c r="I483" s="3">
        <f t="shared" si="261"/>
        <v>313.8</v>
      </c>
      <c r="J483" s="3"/>
      <c r="K483" s="3"/>
      <c r="L483" s="3">
        <v>-8963000</v>
      </c>
      <c r="M483" s="3"/>
      <c r="N483" s="3"/>
      <c r="O483" s="119">
        <f t="shared" si="262"/>
        <v>304866000</v>
      </c>
      <c r="P483" s="3"/>
      <c r="Q483" s="142">
        <f t="shared" si="259"/>
        <v>304866000</v>
      </c>
      <c r="R483" s="142">
        <f t="shared" si="263"/>
        <v>304.89999999999998</v>
      </c>
      <c r="S483" s="77">
        <f t="shared" si="263"/>
        <v>0</v>
      </c>
      <c r="T483" s="109"/>
      <c r="U483" s="109"/>
      <c r="V483" s="109"/>
      <c r="W483" s="3">
        <v>347594000</v>
      </c>
      <c r="X483" s="3"/>
      <c r="Y483" s="77">
        <f t="shared" si="264"/>
        <v>-347594000</v>
      </c>
      <c r="Z483" s="3">
        <f t="shared" si="265"/>
        <v>347.6</v>
      </c>
      <c r="AA483" s="77">
        <f t="shared" si="265"/>
        <v>0</v>
      </c>
      <c r="AB483" s="119">
        <f t="shared" si="266"/>
        <v>-347.6</v>
      </c>
      <c r="AC483" s="76"/>
      <c r="AD483" s="3">
        <f t="shared" si="267"/>
        <v>0</v>
      </c>
      <c r="AE483" s="109"/>
      <c r="AF483" s="109"/>
      <c r="AG483" s="107"/>
      <c r="AH483" s="107" t="s">
        <v>278</v>
      </c>
      <c r="AI483" s="107" t="s">
        <v>631</v>
      </c>
      <c r="AJ483" s="1" t="s">
        <v>36</v>
      </c>
      <c r="AK483" s="113" t="s">
        <v>1010</v>
      </c>
      <c r="AL483" s="106">
        <v>386</v>
      </c>
      <c r="AM483" s="132" t="s">
        <v>590</v>
      </c>
      <c r="AN483" s="129"/>
      <c r="AO483" s="130" t="s">
        <v>339</v>
      </c>
      <c r="AP483" s="180">
        <v>386</v>
      </c>
      <c r="AQ483" s="130" t="s">
        <v>339</v>
      </c>
      <c r="AR483" s="181"/>
      <c r="AS483" s="128" t="s">
        <v>590</v>
      </c>
      <c r="AT483" s="175"/>
      <c r="AU483" s="130" t="s">
        <v>339</v>
      </c>
      <c r="AV483" s="180"/>
      <c r="AW483" s="130" t="s">
        <v>339</v>
      </c>
      <c r="AX483" s="181"/>
      <c r="AY483" s="128" t="s">
        <v>590</v>
      </c>
      <c r="AZ483" s="175"/>
      <c r="BA483" s="130" t="s">
        <v>339</v>
      </c>
      <c r="BB483" s="180"/>
      <c r="BC483" s="130" t="s">
        <v>339</v>
      </c>
      <c r="BD483" s="181"/>
      <c r="BE483" s="131"/>
      <c r="BF483" s="1" t="s">
        <v>503</v>
      </c>
      <c r="BG483" s="4"/>
      <c r="BH483" s="4"/>
      <c r="BI483" s="114"/>
      <c r="BJ483" s="71"/>
      <c r="BK483" s="31"/>
      <c r="BL483" s="31"/>
      <c r="BM483" s="31"/>
      <c r="BN483" s="115" t="s">
        <v>418</v>
      </c>
      <c r="BO483" s="115" t="s">
        <v>418</v>
      </c>
      <c r="BP483" s="115" t="s">
        <v>418</v>
      </c>
    </row>
    <row r="484" spans="1:71" s="63" customFormat="1" ht="36.75" customHeight="1">
      <c r="A484" s="204">
        <v>387</v>
      </c>
      <c r="B484" s="204">
        <f t="shared" si="268"/>
        <v>386</v>
      </c>
      <c r="C484" s="107" t="s">
        <v>77</v>
      </c>
      <c r="D484" s="108" t="s">
        <v>64</v>
      </c>
      <c r="E484" s="108" t="s">
        <v>66</v>
      </c>
      <c r="F484" s="2">
        <v>2698005000</v>
      </c>
      <c r="G484" s="2">
        <v>0</v>
      </c>
      <c r="H484" s="2">
        <f t="shared" si="260"/>
        <v>2698005000</v>
      </c>
      <c r="I484" s="3">
        <f t="shared" si="261"/>
        <v>2698</v>
      </c>
      <c r="J484" s="3"/>
      <c r="K484" s="3"/>
      <c r="L484" s="3"/>
      <c r="M484" s="3"/>
      <c r="N484" s="3"/>
      <c r="O484" s="119">
        <f t="shared" si="262"/>
        <v>2698005000</v>
      </c>
      <c r="P484" s="3"/>
      <c r="Q484" s="142">
        <f t="shared" si="259"/>
        <v>2698005000</v>
      </c>
      <c r="R484" s="142">
        <f t="shared" si="263"/>
        <v>2698</v>
      </c>
      <c r="S484" s="77">
        <f t="shared" si="263"/>
        <v>0</v>
      </c>
      <c r="T484" s="109"/>
      <c r="U484" s="109"/>
      <c r="V484" s="109"/>
      <c r="W484" s="3">
        <v>2731759000</v>
      </c>
      <c r="X484" s="3"/>
      <c r="Y484" s="77">
        <f t="shared" si="264"/>
        <v>-2731759000</v>
      </c>
      <c r="Z484" s="3">
        <f t="shared" si="265"/>
        <v>2731.8</v>
      </c>
      <c r="AA484" s="77">
        <f t="shared" si="265"/>
        <v>0</v>
      </c>
      <c r="AB484" s="119">
        <f t="shared" si="266"/>
        <v>-2731.8</v>
      </c>
      <c r="AC484" s="76"/>
      <c r="AD484" s="3">
        <f t="shared" si="267"/>
        <v>0</v>
      </c>
      <c r="AE484" s="109"/>
      <c r="AF484" s="109"/>
      <c r="AG484" s="107"/>
      <c r="AH484" s="107" t="s">
        <v>855</v>
      </c>
      <c r="AI484" s="107" t="s">
        <v>943</v>
      </c>
      <c r="AJ484" s="1" t="s">
        <v>36</v>
      </c>
      <c r="AK484" s="113" t="s">
        <v>1011</v>
      </c>
      <c r="AL484" s="106">
        <v>387</v>
      </c>
      <c r="AM484" s="132" t="s">
        <v>590</v>
      </c>
      <c r="AN484" s="129"/>
      <c r="AO484" s="130" t="s">
        <v>339</v>
      </c>
      <c r="AP484" s="180">
        <v>387</v>
      </c>
      <c r="AQ484" s="130" t="s">
        <v>339</v>
      </c>
      <c r="AR484" s="181"/>
      <c r="AS484" s="128" t="s">
        <v>590</v>
      </c>
      <c r="AT484" s="175"/>
      <c r="AU484" s="130" t="s">
        <v>339</v>
      </c>
      <c r="AV484" s="180"/>
      <c r="AW484" s="130" t="s">
        <v>339</v>
      </c>
      <c r="AX484" s="181"/>
      <c r="AY484" s="128" t="s">
        <v>590</v>
      </c>
      <c r="AZ484" s="175"/>
      <c r="BA484" s="130" t="s">
        <v>339</v>
      </c>
      <c r="BB484" s="180"/>
      <c r="BC484" s="130" t="s">
        <v>339</v>
      </c>
      <c r="BD484" s="181"/>
      <c r="BE484" s="131"/>
      <c r="BF484" s="1" t="s">
        <v>503</v>
      </c>
      <c r="BG484" s="4"/>
      <c r="BH484" s="4"/>
      <c r="BI484" s="114"/>
      <c r="BJ484" s="71"/>
      <c r="BK484" s="31"/>
      <c r="BL484" s="31"/>
      <c r="BM484" s="31"/>
      <c r="BN484" s="115" t="s">
        <v>370</v>
      </c>
      <c r="BO484" s="115" t="s">
        <v>370</v>
      </c>
      <c r="BP484" s="115" t="s">
        <v>370</v>
      </c>
    </row>
    <row r="485" spans="1:71" s="63" customFormat="1" ht="36.75" hidden="1" customHeight="1">
      <c r="A485" s="204">
        <v>388</v>
      </c>
      <c r="B485" s="204">
        <f t="shared" si="268"/>
        <v>387</v>
      </c>
      <c r="C485" s="107" t="s">
        <v>509</v>
      </c>
      <c r="D485" s="108" t="s">
        <v>1216</v>
      </c>
      <c r="E485" s="108" t="s">
        <v>66</v>
      </c>
      <c r="F485" s="2">
        <v>0</v>
      </c>
      <c r="G485" s="2">
        <v>50000000</v>
      </c>
      <c r="H485" s="2">
        <f t="shared" si="260"/>
        <v>50000000</v>
      </c>
      <c r="I485" s="3">
        <f t="shared" si="261"/>
        <v>50</v>
      </c>
      <c r="J485" s="3"/>
      <c r="K485" s="3"/>
      <c r="L485" s="3"/>
      <c r="M485" s="3"/>
      <c r="N485" s="3"/>
      <c r="O485" s="119">
        <f t="shared" si="262"/>
        <v>50000000</v>
      </c>
      <c r="P485" s="3"/>
      <c r="Q485" s="142">
        <f t="shared" si="259"/>
        <v>50000000</v>
      </c>
      <c r="R485" s="142">
        <f t="shared" si="263"/>
        <v>50</v>
      </c>
      <c r="S485" s="77">
        <f t="shared" si="263"/>
        <v>0</v>
      </c>
      <c r="T485" s="109"/>
      <c r="U485" s="109"/>
      <c r="V485" s="109"/>
      <c r="W485" s="3">
        <v>133102000</v>
      </c>
      <c r="X485" s="3"/>
      <c r="Y485" s="77">
        <f t="shared" si="264"/>
        <v>-133102000</v>
      </c>
      <c r="Z485" s="3">
        <f t="shared" si="265"/>
        <v>133.1</v>
      </c>
      <c r="AA485" s="77">
        <f t="shared" si="265"/>
        <v>0</v>
      </c>
      <c r="AB485" s="119">
        <f t="shared" si="266"/>
        <v>-133.1</v>
      </c>
      <c r="AC485" s="76"/>
      <c r="AD485" s="3">
        <f t="shared" si="267"/>
        <v>0</v>
      </c>
      <c r="AE485" s="109"/>
      <c r="AF485" s="109"/>
      <c r="AG485" s="107"/>
      <c r="AH485" s="107" t="s">
        <v>855</v>
      </c>
      <c r="AI485" s="107" t="s">
        <v>943</v>
      </c>
      <c r="AJ485" s="1" t="s">
        <v>36</v>
      </c>
      <c r="AK485" s="113" t="s">
        <v>1012</v>
      </c>
      <c r="AL485" s="106">
        <v>388</v>
      </c>
      <c r="AM485" s="132" t="s">
        <v>590</v>
      </c>
      <c r="AN485" s="129"/>
      <c r="AO485" s="130" t="s">
        <v>339</v>
      </c>
      <c r="AP485" s="180">
        <v>388</v>
      </c>
      <c r="AQ485" s="130" t="s">
        <v>339</v>
      </c>
      <c r="AR485" s="181"/>
      <c r="AS485" s="128" t="s">
        <v>590</v>
      </c>
      <c r="AT485" s="175"/>
      <c r="AU485" s="130" t="s">
        <v>339</v>
      </c>
      <c r="AV485" s="180"/>
      <c r="AW485" s="130" t="s">
        <v>339</v>
      </c>
      <c r="AX485" s="181"/>
      <c r="AY485" s="128" t="s">
        <v>590</v>
      </c>
      <c r="AZ485" s="175"/>
      <c r="BA485" s="130" t="s">
        <v>339</v>
      </c>
      <c r="BB485" s="180"/>
      <c r="BC485" s="130" t="s">
        <v>339</v>
      </c>
      <c r="BD485" s="181"/>
      <c r="BE485" s="131"/>
      <c r="BF485" s="1" t="s">
        <v>1326</v>
      </c>
      <c r="BG485" s="4"/>
      <c r="BH485" s="4" t="s">
        <v>18</v>
      </c>
      <c r="BI485" s="114"/>
      <c r="BJ485" s="71"/>
      <c r="BK485" s="31"/>
      <c r="BL485" s="31"/>
      <c r="BM485" s="31"/>
      <c r="BN485" s="115" t="s">
        <v>370</v>
      </c>
      <c r="BO485" s="115" t="s">
        <v>370</v>
      </c>
      <c r="BP485" s="115" t="s">
        <v>370</v>
      </c>
    </row>
    <row r="486" spans="1:71" s="63" customFormat="1" ht="36.75" customHeight="1">
      <c r="A486" s="204">
        <v>389</v>
      </c>
      <c r="B486" s="204">
        <f t="shared" si="268"/>
        <v>388</v>
      </c>
      <c r="C486" s="107" t="s">
        <v>328</v>
      </c>
      <c r="D486" s="108" t="s">
        <v>64</v>
      </c>
      <c r="E486" s="108" t="s">
        <v>66</v>
      </c>
      <c r="F486" s="2">
        <v>7392325000</v>
      </c>
      <c r="G486" s="2">
        <v>0</v>
      </c>
      <c r="H486" s="2">
        <f t="shared" si="260"/>
        <v>7392325000</v>
      </c>
      <c r="I486" s="3">
        <f t="shared" si="261"/>
        <v>7392.3</v>
      </c>
      <c r="J486" s="3"/>
      <c r="K486" s="3"/>
      <c r="L486" s="3"/>
      <c r="M486" s="3"/>
      <c r="N486" s="3"/>
      <c r="O486" s="119">
        <f t="shared" si="262"/>
        <v>7392325000</v>
      </c>
      <c r="P486" s="3"/>
      <c r="Q486" s="142">
        <f t="shared" si="259"/>
        <v>7392325000</v>
      </c>
      <c r="R486" s="142">
        <f t="shared" si="263"/>
        <v>7392.3</v>
      </c>
      <c r="S486" s="77">
        <f t="shared" si="263"/>
        <v>0</v>
      </c>
      <c r="T486" s="109"/>
      <c r="U486" s="109"/>
      <c r="V486" s="109"/>
      <c r="W486" s="3">
        <v>7552265000</v>
      </c>
      <c r="X486" s="3"/>
      <c r="Y486" s="77">
        <f t="shared" si="264"/>
        <v>-7552265000</v>
      </c>
      <c r="Z486" s="3">
        <f t="shared" si="265"/>
        <v>7552.3</v>
      </c>
      <c r="AA486" s="77">
        <f t="shared" si="265"/>
        <v>0</v>
      </c>
      <c r="AB486" s="119">
        <f t="shared" si="266"/>
        <v>-7552.3</v>
      </c>
      <c r="AC486" s="76"/>
      <c r="AD486" s="3">
        <f t="shared" si="267"/>
        <v>0</v>
      </c>
      <c r="AE486" s="109"/>
      <c r="AF486" s="109"/>
      <c r="AG486" s="107"/>
      <c r="AH486" s="107" t="s">
        <v>278</v>
      </c>
      <c r="AI486" s="107" t="s">
        <v>943</v>
      </c>
      <c r="AJ486" s="1" t="s">
        <v>36</v>
      </c>
      <c r="AK486" s="113" t="s">
        <v>1013</v>
      </c>
      <c r="AL486" s="106">
        <v>389</v>
      </c>
      <c r="AM486" s="132" t="s">
        <v>590</v>
      </c>
      <c r="AN486" s="129"/>
      <c r="AO486" s="130" t="s">
        <v>339</v>
      </c>
      <c r="AP486" s="180">
        <v>389</v>
      </c>
      <c r="AQ486" s="130" t="s">
        <v>339</v>
      </c>
      <c r="AR486" s="181"/>
      <c r="AS486" s="128" t="s">
        <v>590</v>
      </c>
      <c r="AT486" s="175"/>
      <c r="AU486" s="130" t="s">
        <v>339</v>
      </c>
      <c r="AV486" s="180"/>
      <c r="AW486" s="130" t="s">
        <v>339</v>
      </c>
      <c r="AX486" s="181"/>
      <c r="AY486" s="128" t="s">
        <v>590</v>
      </c>
      <c r="AZ486" s="175"/>
      <c r="BA486" s="130" t="s">
        <v>339</v>
      </c>
      <c r="BB486" s="180"/>
      <c r="BC486" s="130" t="s">
        <v>339</v>
      </c>
      <c r="BD486" s="181"/>
      <c r="BE486" s="131"/>
      <c r="BF486" s="1" t="s">
        <v>503</v>
      </c>
      <c r="BG486" s="4"/>
      <c r="BH486" s="4"/>
      <c r="BI486" s="114"/>
      <c r="BJ486" s="71"/>
      <c r="BK486" s="31"/>
      <c r="BL486" s="31"/>
      <c r="BM486" s="31"/>
      <c r="BN486" s="115" t="s">
        <v>418</v>
      </c>
      <c r="BO486" s="115" t="s">
        <v>418</v>
      </c>
      <c r="BP486" s="115" t="s">
        <v>418</v>
      </c>
    </row>
    <row r="487" spans="1:71" s="63" customFormat="1" ht="36.75" customHeight="1">
      <c r="A487" s="204">
        <v>390</v>
      </c>
      <c r="B487" s="204">
        <f t="shared" si="268"/>
        <v>389</v>
      </c>
      <c r="C487" s="107" t="s">
        <v>479</v>
      </c>
      <c r="D487" s="108" t="s">
        <v>64</v>
      </c>
      <c r="E487" s="108" t="s">
        <v>66</v>
      </c>
      <c r="F487" s="2">
        <v>1381000000</v>
      </c>
      <c r="G487" s="2">
        <v>1256036000</v>
      </c>
      <c r="H487" s="2">
        <f t="shared" si="260"/>
        <v>2637036000</v>
      </c>
      <c r="I487" s="3">
        <f t="shared" si="261"/>
        <v>2637</v>
      </c>
      <c r="J487" s="3"/>
      <c r="K487" s="3"/>
      <c r="L487" s="3"/>
      <c r="M487" s="3"/>
      <c r="N487" s="3"/>
      <c r="O487" s="119">
        <f t="shared" si="262"/>
        <v>2637036000</v>
      </c>
      <c r="P487" s="3"/>
      <c r="Q487" s="142">
        <f t="shared" si="259"/>
        <v>2637036000</v>
      </c>
      <c r="R487" s="142">
        <f t="shared" si="263"/>
        <v>2637</v>
      </c>
      <c r="S487" s="77">
        <f t="shared" si="263"/>
        <v>0</v>
      </c>
      <c r="T487" s="109"/>
      <c r="U487" s="109"/>
      <c r="V487" s="109"/>
      <c r="W487" s="3">
        <v>1381000000</v>
      </c>
      <c r="X487" s="3"/>
      <c r="Y487" s="77">
        <f t="shared" si="264"/>
        <v>-1381000000</v>
      </c>
      <c r="Z487" s="3">
        <f t="shared" si="265"/>
        <v>1381</v>
      </c>
      <c r="AA487" s="77">
        <f t="shared" si="265"/>
        <v>0</v>
      </c>
      <c r="AB487" s="119">
        <f t="shared" si="266"/>
        <v>-1381</v>
      </c>
      <c r="AC487" s="76"/>
      <c r="AD487" s="3">
        <f t="shared" si="267"/>
        <v>0</v>
      </c>
      <c r="AE487" s="109"/>
      <c r="AF487" s="109"/>
      <c r="AG487" s="107"/>
      <c r="AH487" s="107" t="s">
        <v>278</v>
      </c>
      <c r="AI487" s="107" t="s">
        <v>943</v>
      </c>
      <c r="AJ487" s="1" t="s">
        <v>36</v>
      </c>
      <c r="AK487" s="113" t="s">
        <v>1014</v>
      </c>
      <c r="AL487" s="106">
        <v>390</v>
      </c>
      <c r="AM487" s="132" t="s">
        <v>590</v>
      </c>
      <c r="AN487" s="129"/>
      <c r="AO487" s="130" t="s">
        <v>339</v>
      </c>
      <c r="AP487" s="180">
        <v>390</v>
      </c>
      <c r="AQ487" s="130" t="s">
        <v>339</v>
      </c>
      <c r="AR487" s="181"/>
      <c r="AS487" s="128" t="s">
        <v>590</v>
      </c>
      <c r="AT487" s="175"/>
      <c r="AU487" s="130" t="s">
        <v>339</v>
      </c>
      <c r="AV487" s="180"/>
      <c r="AW487" s="130" t="s">
        <v>339</v>
      </c>
      <c r="AX487" s="181"/>
      <c r="AY487" s="128" t="s">
        <v>590</v>
      </c>
      <c r="AZ487" s="175"/>
      <c r="BA487" s="130" t="s">
        <v>339</v>
      </c>
      <c r="BB487" s="180"/>
      <c r="BC487" s="130" t="s">
        <v>339</v>
      </c>
      <c r="BD487" s="181"/>
      <c r="BE487" s="131"/>
      <c r="BF487" s="1" t="s">
        <v>503</v>
      </c>
      <c r="BG487" s="4"/>
      <c r="BH487" s="4" t="s">
        <v>18</v>
      </c>
      <c r="BI487" s="114"/>
      <c r="BJ487" s="71"/>
      <c r="BK487" s="31"/>
      <c r="BL487" s="31"/>
      <c r="BM487" s="31"/>
      <c r="BN487" s="115" t="s">
        <v>418</v>
      </c>
      <c r="BO487" s="115" t="s">
        <v>418</v>
      </c>
      <c r="BP487" s="115" t="s">
        <v>418</v>
      </c>
    </row>
    <row r="488" spans="1:71" s="63" customFormat="1" ht="36.75" customHeight="1">
      <c r="A488" s="204">
        <v>391</v>
      </c>
      <c r="B488" s="204">
        <f t="shared" si="268"/>
        <v>390</v>
      </c>
      <c r="C488" s="107" t="s">
        <v>283</v>
      </c>
      <c r="D488" s="108" t="s">
        <v>64</v>
      </c>
      <c r="E488" s="108" t="s">
        <v>66</v>
      </c>
      <c r="F488" s="2">
        <v>8592869000</v>
      </c>
      <c r="G488" s="2">
        <v>0</v>
      </c>
      <c r="H488" s="2">
        <f t="shared" si="260"/>
        <v>8592869000</v>
      </c>
      <c r="I488" s="3">
        <f t="shared" si="261"/>
        <v>8592.9</v>
      </c>
      <c r="J488" s="3"/>
      <c r="K488" s="3"/>
      <c r="L488" s="3"/>
      <c r="M488" s="3"/>
      <c r="N488" s="3"/>
      <c r="O488" s="119">
        <f t="shared" si="262"/>
        <v>8592869000</v>
      </c>
      <c r="P488" s="3"/>
      <c r="Q488" s="142">
        <f t="shared" si="259"/>
        <v>8592869000</v>
      </c>
      <c r="R488" s="142">
        <f t="shared" si="263"/>
        <v>8592.9</v>
      </c>
      <c r="S488" s="77">
        <f t="shared" si="263"/>
        <v>0</v>
      </c>
      <c r="T488" s="109"/>
      <c r="U488" s="109"/>
      <c r="V488" s="109"/>
      <c r="W488" s="3">
        <v>8633262000</v>
      </c>
      <c r="X488" s="3"/>
      <c r="Y488" s="77">
        <f t="shared" si="264"/>
        <v>-8633262000</v>
      </c>
      <c r="Z488" s="3">
        <f t="shared" si="265"/>
        <v>8633.2999999999993</v>
      </c>
      <c r="AA488" s="77">
        <f t="shared" si="265"/>
        <v>0</v>
      </c>
      <c r="AB488" s="119">
        <f t="shared" si="266"/>
        <v>-8633.2999999999993</v>
      </c>
      <c r="AC488" s="76"/>
      <c r="AD488" s="3">
        <f t="shared" si="267"/>
        <v>0</v>
      </c>
      <c r="AE488" s="109"/>
      <c r="AF488" s="109"/>
      <c r="AG488" s="107"/>
      <c r="AH488" s="107" t="s">
        <v>278</v>
      </c>
      <c r="AI488" s="107" t="s">
        <v>943</v>
      </c>
      <c r="AJ488" s="1" t="s">
        <v>36</v>
      </c>
      <c r="AK488" s="113" t="s">
        <v>1015</v>
      </c>
      <c r="AL488" s="106">
        <v>391</v>
      </c>
      <c r="AM488" s="132" t="s">
        <v>590</v>
      </c>
      <c r="AN488" s="129"/>
      <c r="AO488" s="130" t="s">
        <v>339</v>
      </c>
      <c r="AP488" s="180">
        <v>391</v>
      </c>
      <c r="AQ488" s="130" t="s">
        <v>339</v>
      </c>
      <c r="AR488" s="181"/>
      <c r="AS488" s="128" t="s">
        <v>590</v>
      </c>
      <c r="AT488" s="175"/>
      <c r="AU488" s="130" t="s">
        <v>339</v>
      </c>
      <c r="AV488" s="180"/>
      <c r="AW488" s="130" t="s">
        <v>339</v>
      </c>
      <c r="AX488" s="181"/>
      <c r="AY488" s="128" t="s">
        <v>590</v>
      </c>
      <c r="AZ488" s="175"/>
      <c r="BA488" s="130" t="s">
        <v>339</v>
      </c>
      <c r="BB488" s="180"/>
      <c r="BC488" s="130" t="s">
        <v>339</v>
      </c>
      <c r="BD488" s="181"/>
      <c r="BE488" s="131"/>
      <c r="BF488" s="1" t="s">
        <v>503</v>
      </c>
      <c r="BG488" s="4"/>
      <c r="BH488" s="4"/>
      <c r="BI488" s="114"/>
      <c r="BJ488" s="71"/>
      <c r="BK488" s="31"/>
      <c r="BL488" s="31"/>
      <c r="BM488" s="31"/>
      <c r="BN488" s="115" t="s">
        <v>419</v>
      </c>
      <c r="BO488" s="115" t="s">
        <v>419</v>
      </c>
      <c r="BP488" s="115" t="s">
        <v>419</v>
      </c>
    </row>
    <row r="489" spans="1:71" s="63" customFormat="1" ht="36.75" customHeight="1">
      <c r="A489" s="204">
        <v>392</v>
      </c>
      <c r="B489" s="204">
        <f t="shared" si="268"/>
        <v>391</v>
      </c>
      <c r="C489" s="107" t="s">
        <v>463</v>
      </c>
      <c r="D489" s="108" t="s">
        <v>64</v>
      </c>
      <c r="E489" s="108" t="s">
        <v>66</v>
      </c>
      <c r="F489" s="2">
        <v>993952000</v>
      </c>
      <c r="G489" s="2">
        <v>408942000</v>
      </c>
      <c r="H489" s="2">
        <f t="shared" si="260"/>
        <v>1402894000</v>
      </c>
      <c r="I489" s="3">
        <f t="shared" si="261"/>
        <v>1402.9</v>
      </c>
      <c r="J489" s="3"/>
      <c r="K489" s="3"/>
      <c r="L489" s="3"/>
      <c r="M489" s="3"/>
      <c r="N489" s="3"/>
      <c r="O489" s="119">
        <f t="shared" si="262"/>
        <v>1402894000</v>
      </c>
      <c r="P489" s="3"/>
      <c r="Q489" s="142">
        <f t="shared" si="259"/>
        <v>1402894000</v>
      </c>
      <c r="R489" s="142">
        <f t="shared" si="263"/>
        <v>1402.9</v>
      </c>
      <c r="S489" s="77">
        <f t="shared" si="263"/>
        <v>0</v>
      </c>
      <c r="T489" s="109"/>
      <c r="U489" s="109"/>
      <c r="V489" s="109"/>
      <c r="W489" s="3">
        <v>197737000</v>
      </c>
      <c r="X489" s="3"/>
      <c r="Y489" s="77">
        <f t="shared" si="264"/>
        <v>-197737000</v>
      </c>
      <c r="Z489" s="3">
        <f t="shared" si="265"/>
        <v>197.7</v>
      </c>
      <c r="AA489" s="77">
        <f t="shared" si="265"/>
        <v>0</v>
      </c>
      <c r="AB489" s="119">
        <f t="shared" si="266"/>
        <v>-197.7</v>
      </c>
      <c r="AC489" s="76"/>
      <c r="AD489" s="3">
        <f t="shared" si="267"/>
        <v>0</v>
      </c>
      <c r="AE489" s="109"/>
      <c r="AF489" s="109"/>
      <c r="AG489" s="107"/>
      <c r="AH489" s="107" t="s">
        <v>278</v>
      </c>
      <c r="AI489" s="107" t="s">
        <v>943</v>
      </c>
      <c r="AJ489" s="1" t="s">
        <v>36</v>
      </c>
      <c r="AK489" s="113" t="s">
        <v>1016</v>
      </c>
      <c r="AL489" s="106">
        <v>392</v>
      </c>
      <c r="AM489" s="132" t="s">
        <v>590</v>
      </c>
      <c r="AN489" s="129"/>
      <c r="AO489" s="130" t="s">
        <v>339</v>
      </c>
      <c r="AP489" s="180">
        <v>392</v>
      </c>
      <c r="AQ489" s="130" t="s">
        <v>339</v>
      </c>
      <c r="AR489" s="181"/>
      <c r="AS489" s="128" t="s">
        <v>590</v>
      </c>
      <c r="AT489" s="175"/>
      <c r="AU489" s="130" t="s">
        <v>339</v>
      </c>
      <c r="AV489" s="180"/>
      <c r="AW489" s="130" t="s">
        <v>339</v>
      </c>
      <c r="AX489" s="181"/>
      <c r="AY489" s="128" t="s">
        <v>590</v>
      </c>
      <c r="AZ489" s="175"/>
      <c r="BA489" s="130" t="s">
        <v>339</v>
      </c>
      <c r="BB489" s="180"/>
      <c r="BC489" s="130" t="s">
        <v>339</v>
      </c>
      <c r="BD489" s="181"/>
      <c r="BE489" s="131"/>
      <c r="BF489" s="1" t="s">
        <v>503</v>
      </c>
      <c r="BG489" s="4"/>
      <c r="BH489" s="4" t="s">
        <v>18</v>
      </c>
      <c r="BI489" s="114"/>
      <c r="BJ489" s="71"/>
      <c r="BK489" s="31"/>
      <c r="BL489" s="31"/>
      <c r="BM489" s="31"/>
      <c r="BN489" s="115" t="s">
        <v>419</v>
      </c>
      <c r="BO489" s="115" t="s">
        <v>419</v>
      </c>
      <c r="BP489" s="115" t="s">
        <v>419</v>
      </c>
    </row>
    <row r="490" spans="1:71" s="63" customFormat="1" ht="36.75" customHeight="1">
      <c r="A490" s="204">
        <v>393</v>
      </c>
      <c r="B490" s="204">
        <f t="shared" si="268"/>
        <v>392</v>
      </c>
      <c r="C490" s="107" t="s">
        <v>275</v>
      </c>
      <c r="D490" s="108" t="s">
        <v>82</v>
      </c>
      <c r="E490" s="108" t="s">
        <v>66</v>
      </c>
      <c r="F490" s="2">
        <v>10449388000</v>
      </c>
      <c r="G490" s="2">
        <v>0</v>
      </c>
      <c r="H490" s="2">
        <f t="shared" si="260"/>
        <v>10449388000</v>
      </c>
      <c r="I490" s="3">
        <f t="shared" si="261"/>
        <v>10449.4</v>
      </c>
      <c r="J490" s="3"/>
      <c r="K490" s="3"/>
      <c r="L490" s="3"/>
      <c r="M490" s="3"/>
      <c r="N490" s="3"/>
      <c r="O490" s="119">
        <f t="shared" si="262"/>
        <v>10449388000</v>
      </c>
      <c r="P490" s="3"/>
      <c r="Q490" s="142">
        <f t="shared" si="259"/>
        <v>10449388000</v>
      </c>
      <c r="R490" s="142">
        <f t="shared" si="263"/>
        <v>10449.4</v>
      </c>
      <c r="S490" s="77">
        <f t="shared" si="263"/>
        <v>0</v>
      </c>
      <c r="T490" s="109"/>
      <c r="U490" s="109"/>
      <c r="V490" s="109"/>
      <c r="W490" s="3">
        <v>10599785000</v>
      </c>
      <c r="X490" s="3"/>
      <c r="Y490" s="77">
        <f t="shared" si="264"/>
        <v>-10599785000</v>
      </c>
      <c r="Z490" s="3">
        <f t="shared" si="265"/>
        <v>10599.8</v>
      </c>
      <c r="AA490" s="77">
        <f t="shared" si="265"/>
        <v>0</v>
      </c>
      <c r="AB490" s="119">
        <f t="shared" si="266"/>
        <v>-10599.8</v>
      </c>
      <c r="AC490" s="76"/>
      <c r="AD490" s="3">
        <f t="shared" si="267"/>
        <v>0</v>
      </c>
      <c r="AE490" s="109"/>
      <c r="AF490" s="109"/>
      <c r="AG490" s="107"/>
      <c r="AH490" s="107" t="s">
        <v>278</v>
      </c>
      <c r="AI490" s="107" t="s">
        <v>943</v>
      </c>
      <c r="AJ490" s="1" t="s">
        <v>36</v>
      </c>
      <c r="AK490" s="113" t="s">
        <v>1017</v>
      </c>
      <c r="AL490" s="106">
        <v>393</v>
      </c>
      <c r="AM490" s="132" t="s">
        <v>590</v>
      </c>
      <c r="AN490" s="129"/>
      <c r="AO490" s="130" t="s">
        <v>339</v>
      </c>
      <c r="AP490" s="180">
        <v>393</v>
      </c>
      <c r="AQ490" s="130" t="s">
        <v>339</v>
      </c>
      <c r="AR490" s="181"/>
      <c r="AS490" s="128" t="s">
        <v>590</v>
      </c>
      <c r="AT490" s="175"/>
      <c r="AU490" s="130" t="s">
        <v>339</v>
      </c>
      <c r="AV490" s="180"/>
      <c r="AW490" s="130" t="s">
        <v>339</v>
      </c>
      <c r="AX490" s="181"/>
      <c r="AY490" s="128" t="s">
        <v>590</v>
      </c>
      <c r="AZ490" s="175"/>
      <c r="BA490" s="130" t="s">
        <v>339</v>
      </c>
      <c r="BB490" s="180"/>
      <c r="BC490" s="130" t="s">
        <v>339</v>
      </c>
      <c r="BD490" s="181"/>
      <c r="BE490" s="131"/>
      <c r="BF490" s="1" t="s">
        <v>84</v>
      </c>
      <c r="BG490" s="4"/>
      <c r="BH490" s="4"/>
      <c r="BI490" s="114"/>
      <c r="BJ490" s="71"/>
      <c r="BK490" s="31"/>
      <c r="BL490" s="31"/>
      <c r="BM490" s="31"/>
      <c r="BN490" s="115" t="s">
        <v>418</v>
      </c>
      <c r="BO490" s="115" t="s">
        <v>418</v>
      </c>
      <c r="BP490" s="115" t="s">
        <v>418</v>
      </c>
    </row>
    <row r="491" spans="1:71" s="63" customFormat="1" ht="36.75" customHeight="1">
      <c r="A491" s="204">
        <v>394</v>
      </c>
      <c r="B491" s="204">
        <f t="shared" si="268"/>
        <v>393</v>
      </c>
      <c r="C491" s="107" t="s">
        <v>276</v>
      </c>
      <c r="D491" s="108" t="s">
        <v>82</v>
      </c>
      <c r="E491" s="108" t="s">
        <v>66</v>
      </c>
      <c r="F491" s="2">
        <v>0</v>
      </c>
      <c r="G491" s="2">
        <v>237052000</v>
      </c>
      <c r="H491" s="2">
        <f t="shared" si="260"/>
        <v>237052000</v>
      </c>
      <c r="I491" s="3">
        <f t="shared" si="261"/>
        <v>237.1</v>
      </c>
      <c r="J491" s="3"/>
      <c r="K491" s="3"/>
      <c r="L491" s="3"/>
      <c r="M491" s="3"/>
      <c r="N491" s="3"/>
      <c r="O491" s="119">
        <f t="shared" si="262"/>
        <v>237052000</v>
      </c>
      <c r="P491" s="3"/>
      <c r="Q491" s="142">
        <f t="shared" si="259"/>
        <v>237052000</v>
      </c>
      <c r="R491" s="142">
        <f t="shared" si="263"/>
        <v>237.1</v>
      </c>
      <c r="S491" s="77">
        <f t="shared" si="263"/>
        <v>0</v>
      </c>
      <c r="T491" s="109"/>
      <c r="U491" s="109"/>
      <c r="V491" s="109"/>
      <c r="W491" s="3">
        <v>0</v>
      </c>
      <c r="X491" s="3"/>
      <c r="Y491" s="77">
        <f t="shared" si="264"/>
        <v>0</v>
      </c>
      <c r="Z491" s="3">
        <f t="shared" si="265"/>
        <v>0</v>
      </c>
      <c r="AA491" s="77">
        <f t="shared" si="265"/>
        <v>0</v>
      </c>
      <c r="AB491" s="119">
        <f t="shared" si="266"/>
        <v>0</v>
      </c>
      <c r="AC491" s="76"/>
      <c r="AD491" s="3">
        <f t="shared" si="267"/>
        <v>0</v>
      </c>
      <c r="AE491" s="109"/>
      <c r="AF491" s="109"/>
      <c r="AG491" s="107"/>
      <c r="AH491" s="107" t="s">
        <v>278</v>
      </c>
      <c r="AI491" s="107" t="s">
        <v>943</v>
      </c>
      <c r="AJ491" s="1" t="s">
        <v>36</v>
      </c>
      <c r="AK491" s="113" t="s">
        <v>1018</v>
      </c>
      <c r="AL491" s="106">
        <v>394</v>
      </c>
      <c r="AM491" s="132" t="s">
        <v>590</v>
      </c>
      <c r="AN491" s="129"/>
      <c r="AO491" s="130" t="s">
        <v>339</v>
      </c>
      <c r="AP491" s="180">
        <v>394</v>
      </c>
      <c r="AQ491" s="130" t="s">
        <v>339</v>
      </c>
      <c r="AR491" s="181"/>
      <c r="AS491" s="128" t="s">
        <v>590</v>
      </c>
      <c r="AT491" s="175"/>
      <c r="AU491" s="130" t="s">
        <v>339</v>
      </c>
      <c r="AV491" s="180"/>
      <c r="AW491" s="130" t="s">
        <v>339</v>
      </c>
      <c r="AX491" s="181"/>
      <c r="AY491" s="128" t="s">
        <v>590</v>
      </c>
      <c r="AZ491" s="175"/>
      <c r="BA491" s="130" t="s">
        <v>339</v>
      </c>
      <c r="BB491" s="180"/>
      <c r="BC491" s="130" t="s">
        <v>339</v>
      </c>
      <c r="BD491" s="181"/>
      <c r="BE491" s="131"/>
      <c r="BF491" s="1" t="s">
        <v>503</v>
      </c>
      <c r="BG491" s="4"/>
      <c r="BH491" s="4" t="s">
        <v>18</v>
      </c>
      <c r="BI491" s="114"/>
      <c r="BJ491" s="71"/>
      <c r="BK491" s="31"/>
      <c r="BL491" s="31"/>
      <c r="BM491" s="31"/>
      <c r="BN491" s="115" t="s">
        <v>418</v>
      </c>
      <c r="BO491" s="115" t="s">
        <v>418</v>
      </c>
      <c r="BP491" s="115" t="s">
        <v>418</v>
      </c>
    </row>
    <row r="492" spans="1:71" s="314" customFormat="1" hidden="1">
      <c r="A492" s="315"/>
      <c r="B492" s="315"/>
      <c r="C492" s="341" t="s">
        <v>53</v>
      </c>
      <c r="D492" s="317"/>
      <c r="E492" s="317"/>
      <c r="F492" s="318"/>
      <c r="G492" s="318"/>
      <c r="H492" s="318"/>
      <c r="I492" s="319"/>
      <c r="J492" s="319"/>
      <c r="K492" s="319"/>
      <c r="L492" s="319"/>
      <c r="M492" s="319"/>
      <c r="N492" s="319"/>
      <c r="O492" s="319"/>
      <c r="P492" s="321"/>
      <c r="Q492" s="321"/>
      <c r="R492" s="321"/>
      <c r="S492" s="319"/>
      <c r="T492" s="319"/>
      <c r="U492" s="322"/>
      <c r="V492" s="323"/>
      <c r="W492" s="319"/>
      <c r="X492" s="321"/>
      <c r="Y492" s="319"/>
      <c r="Z492" s="320"/>
      <c r="AA492" s="319"/>
      <c r="AB492" s="324"/>
      <c r="AC492" s="319"/>
      <c r="AD492" s="319"/>
      <c r="AE492" s="317"/>
      <c r="AF492" s="325"/>
      <c r="AG492" s="325"/>
      <c r="AH492" s="325"/>
      <c r="AI492" s="325"/>
      <c r="AJ492" s="326"/>
      <c r="AK492" s="327"/>
      <c r="AL492" s="335"/>
      <c r="AM492" s="328"/>
      <c r="AN492" s="328"/>
      <c r="AO492" s="328"/>
      <c r="AP492" s="329" t="s">
        <v>1331</v>
      </c>
      <c r="AQ492" s="328"/>
      <c r="AR492" s="328"/>
      <c r="AS492" s="328"/>
      <c r="AT492" s="330"/>
      <c r="AU492" s="328"/>
      <c r="AV492" s="330"/>
      <c r="AW492" s="328"/>
      <c r="AX492" s="328"/>
      <c r="AY492" s="328"/>
      <c r="AZ492" s="330"/>
      <c r="BA492" s="328"/>
      <c r="BB492" s="330"/>
      <c r="BC492" s="328"/>
      <c r="BD492" s="328"/>
      <c r="BE492" s="328"/>
      <c r="BF492" s="331"/>
      <c r="BG492" s="332"/>
      <c r="BH492" s="332"/>
      <c r="BI492" s="333"/>
      <c r="BJ492" s="309"/>
      <c r="BK492" s="310"/>
      <c r="BL492" s="310"/>
      <c r="BM492" s="310"/>
      <c r="BN492" s="311" t="s">
        <v>417</v>
      </c>
      <c r="BO492" s="311" t="s">
        <v>417</v>
      </c>
      <c r="BP492" s="311" t="s">
        <v>417</v>
      </c>
      <c r="BQ492" s="313"/>
      <c r="BR492" s="313"/>
      <c r="BS492" s="313"/>
    </row>
    <row r="493" spans="1:71" s="63" customFormat="1" ht="27" hidden="1">
      <c r="A493" s="204">
        <v>395</v>
      </c>
      <c r="B493" s="204">
        <f>B491+1</f>
        <v>394</v>
      </c>
      <c r="C493" s="107" t="s">
        <v>695</v>
      </c>
      <c r="D493" s="108" t="s">
        <v>177</v>
      </c>
      <c r="E493" s="108" t="s">
        <v>66</v>
      </c>
      <c r="F493" s="2">
        <v>12861000</v>
      </c>
      <c r="G493" s="2">
        <v>0</v>
      </c>
      <c r="H493" s="2">
        <f t="shared" ref="H493:H528" si="269">F493+G493</f>
        <v>12861000</v>
      </c>
      <c r="I493" s="3">
        <f t="shared" ref="I493:I528" si="270">ROUND(H493/1000000,1)</f>
        <v>12.9</v>
      </c>
      <c r="J493" s="3"/>
      <c r="K493" s="3"/>
      <c r="L493" s="3"/>
      <c r="M493" s="3"/>
      <c r="N493" s="3"/>
      <c r="O493" s="119">
        <f t="shared" ref="O493:O533" si="271">H493+SUM(J493:N493)</f>
        <v>12861000</v>
      </c>
      <c r="P493" s="3"/>
      <c r="Q493" s="142">
        <f t="shared" si="259"/>
        <v>12861000</v>
      </c>
      <c r="R493" s="142">
        <f t="shared" ref="R493:S511" si="272">ROUND(O493/1000000,1)</f>
        <v>12.9</v>
      </c>
      <c r="S493" s="77">
        <f t="shared" si="272"/>
        <v>0</v>
      </c>
      <c r="T493" s="109"/>
      <c r="U493" s="109"/>
      <c r="V493" s="109"/>
      <c r="W493" s="3">
        <v>12861000</v>
      </c>
      <c r="X493" s="3"/>
      <c r="Y493" s="77">
        <f t="shared" ref="Y493:Y510" si="273">X493-W493</f>
        <v>-12861000</v>
      </c>
      <c r="Z493" s="3">
        <f t="shared" ref="Z493:AA510" si="274">ROUND(W493/1000000,1)</f>
        <v>12.9</v>
      </c>
      <c r="AA493" s="77">
        <f t="shared" si="274"/>
        <v>0</v>
      </c>
      <c r="AB493" s="119">
        <f t="shared" si="266"/>
        <v>-12.9</v>
      </c>
      <c r="AC493" s="76"/>
      <c r="AD493" s="3">
        <f t="shared" ref="AD493:AD500" si="275">ROUND(AC493/1000000,1)</f>
        <v>0</v>
      </c>
      <c r="AE493" s="109"/>
      <c r="AF493" s="109"/>
      <c r="AG493" s="107"/>
      <c r="AH493" s="107" t="s">
        <v>298</v>
      </c>
      <c r="AI493" s="107" t="s">
        <v>298</v>
      </c>
      <c r="AJ493" s="1" t="s">
        <v>36</v>
      </c>
      <c r="AK493" s="113" t="s">
        <v>1019</v>
      </c>
      <c r="AL493" s="106">
        <v>395</v>
      </c>
      <c r="AM493" s="132" t="s">
        <v>590</v>
      </c>
      <c r="AN493" s="129"/>
      <c r="AO493" s="130" t="s">
        <v>339</v>
      </c>
      <c r="AP493" s="180">
        <v>395</v>
      </c>
      <c r="AQ493" s="130" t="s">
        <v>339</v>
      </c>
      <c r="AR493" s="181"/>
      <c r="AS493" s="128" t="s">
        <v>590</v>
      </c>
      <c r="AT493" s="175"/>
      <c r="AU493" s="130" t="s">
        <v>339</v>
      </c>
      <c r="AV493" s="180"/>
      <c r="AW493" s="130" t="s">
        <v>339</v>
      </c>
      <c r="AX493" s="181"/>
      <c r="AY493" s="128" t="s">
        <v>590</v>
      </c>
      <c r="AZ493" s="175"/>
      <c r="BA493" s="130" t="s">
        <v>339</v>
      </c>
      <c r="BB493" s="180"/>
      <c r="BC493" s="130" t="s">
        <v>339</v>
      </c>
      <c r="BD493" s="181"/>
      <c r="BE493" s="131"/>
      <c r="BF493" s="1" t="s">
        <v>84</v>
      </c>
      <c r="BG493" s="4"/>
      <c r="BH493" s="4"/>
      <c r="BI493" s="114"/>
      <c r="BJ493" s="71"/>
      <c r="BK493" s="31"/>
      <c r="BL493" s="31"/>
      <c r="BM493" s="31"/>
      <c r="BN493" s="115" t="s">
        <v>417</v>
      </c>
      <c r="BO493" s="115" t="s">
        <v>417</v>
      </c>
      <c r="BP493" s="115" t="s">
        <v>417</v>
      </c>
    </row>
    <row r="494" spans="1:71" s="63" customFormat="1" ht="27">
      <c r="A494" s="204">
        <v>396</v>
      </c>
      <c r="B494" s="204">
        <f t="shared" ref="B494:B508" si="276">B493+1</f>
        <v>395</v>
      </c>
      <c r="C494" s="107" t="s">
        <v>292</v>
      </c>
      <c r="D494" s="108" t="s">
        <v>72</v>
      </c>
      <c r="E494" s="108" t="s">
        <v>66</v>
      </c>
      <c r="F494" s="2">
        <v>129432000</v>
      </c>
      <c r="G494" s="2">
        <v>0</v>
      </c>
      <c r="H494" s="2">
        <f t="shared" si="269"/>
        <v>129432000</v>
      </c>
      <c r="I494" s="3">
        <f t="shared" si="270"/>
        <v>129.4</v>
      </c>
      <c r="J494" s="3"/>
      <c r="K494" s="3"/>
      <c r="L494" s="3"/>
      <c r="M494" s="3"/>
      <c r="N494" s="3"/>
      <c r="O494" s="119">
        <f t="shared" si="271"/>
        <v>129432000</v>
      </c>
      <c r="P494" s="3"/>
      <c r="Q494" s="142">
        <f t="shared" si="259"/>
        <v>129432000</v>
      </c>
      <c r="R494" s="142">
        <f t="shared" si="272"/>
        <v>129.4</v>
      </c>
      <c r="S494" s="77">
        <f t="shared" si="272"/>
        <v>0</v>
      </c>
      <c r="T494" s="109"/>
      <c r="U494" s="109"/>
      <c r="V494" s="109"/>
      <c r="W494" s="3">
        <v>129288000</v>
      </c>
      <c r="X494" s="3"/>
      <c r="Y494" s="77">
        <f t="shared" si="273"/>
        <v>-129288000</v>
      </c>
      <c r="Z494" s="3">
        <f t="shared" si="274"/>
        <v>129.30000000000001</v>
      </c>
      <c r="AA494" s="77">
        <f t="shared" si="274"/>
        <v>0</v>
      </c>
      <c r="AB494" s="119">
        <f t="shared" si="266"/>
        <v>-129.30000000000001</v>
      </c>
      <c r="AC494" s="76"/>
      <c r="AD494" s="3">
        <f t="shared" si="275"/>
        <v>0</v>
      </c>
      <c r="AE494" s="109"/>
      <c r="AF494" s="109"/>
      <c r="AG494" s="107"/>
      <c r="AH494" s="107" t="s">
        <v>298</v>
      </c>
      <c r="AI494" s="107" t="s">
        <v>298</v>
      </c>
      <c r="AJ494" s="1" t="s">
        <v>36</v>
      </c>
      <c r="AK494" s="113" t="s">
        <v>1019</v>
      </c>
      <c r="AL494" s="106">
        <v>396</v>
      </c>
      <c r="AM494" s="132" t="s">
        <v>590</v>
      </c>
      <c r="AN494" s="129"/>
      <c r="AO494" s="130" t="s">
        <v>339</v>
      </c>
      <c r="AP494" s="180">
        <v>396</v>
      </c>
      <c r="AQ494" s="130" t="s">
        <v>339</v>
      </c>
      <c r="AR494" s="181"/>
      <c r="AS494" s="128" t="s">
        <v>590</v>
      </c>
      <c r="AT494" s="175"/>
      <c r="AU494" s="130" t="s">
        <v>339</v>
      </c>
      <c r="AV494" s="180"/>
      <c r="AW494" s="130" t="s">
        <v>339</v>
      </c>
      <c r="AX494" s="181"/>
      <c r="AY494" s="128" t="s">
        <v>590</v>
      </c>
      <c r="AZ494" s="175"/>
      <c r="BA494" s="130" t="s">
        <v>339</v>
      </c>
      <c r="BB494" s="180"/>
      <c r="BC494" s="130" t="s">
        <v>339</v>
      </c>
      <c r="BD494" s="181"/>
      <c r="BE494" s="131"/>
      <c r="BF494" s="1" t="s">
        <v>503</v>
      </c>
      <c r="BG494" s="4"/>
      <c r="BH494" s="4"/>
      <c r="BI494" s="114"/>
      <c r="BJ494" s="71"/>
      <c r="BK494" s="31"/>
      <c r="BL494" s="31"/>
      <c r="BM494" s="31"/>
      <c r="BN494" s="115" t="s">
        <v>417</v>
      </c>
      <c r="BO494" s="115" t="s">
        <v>417</v>
      </c>
      <c r="BP494" s="115" t="s">
        <v>417</v>
      </c>
    </row>
    <row r="495" spans="1:71" s="63" customFormat="1" ht="27" hidden="1">
      <c r="A495" s="204">
        <v>397</v>
      </c>
      <c r="B495" s="204">
        <f t="shared" si="276"/>
        <v>396</v>
      </c>
      <c r="C495" s="107" t="s">
        <v>340</v>
      </c>
      <c r="D495" s="108" t="s">
        <v>74</v>
      </c>
      <c r="E495" s="108" t="s">
        <v>66</v>
      </c>
      <c r="F495" s="2">
        <v>89809000</v>
      </c>
      <c r="G495" s="2">
        <v>0</v>
      </c>
      <c r="H495" s="2">
        <f t="shared" si="269"/>
        <v>89809000</v>
      </c>
      <c r="I495" s="3">
        <f t="shared" si="270"/>
        <v>89.8</v>
      </c>
      <c r="J495" s="3"/>
      <c r="K495" s="3"/>
      <c r="L495" s="3"/>
      <c r="M495" s="3"/>
      <c r="N495" s="3"/>
      <c r="O495" s="119">
        <f t="shared" si="271"/>
        <v>89809000</v>
      </c>
      <c r="P495" s="3"/>
      <c r="Q495" s="142">
        <f t="shared" si="259"/>
        <v>89809000</v>
      </c>
      <c r="R495" s="142">
        <f t="shared" si="272"/>
        <v>89.8</v>
      </c>
      <c r="S495" s="77">
        <f t="shared" si="272"/>
        <v>0</v>
      </c>
      <c r="T495" s="109"/>
      <c r="U495" s="109"/>
      <c r="V495" s="109"/>
      <c r="W495" s="3">
        <v>84120000</v>
      </c>
      <c r="X495" s="3"/>
      <c r="Y495" s="77">
        <f t="shared" si="273"/>
        <v>-84120000</v>
      </c>
      <c r="Z495" s="3">
        <f t="shared" si="274"/>
        <v>84.1</v>
      </c>
      <c r="AA495" s="77">
        <f t="shared" si="274"/>
        <v>0</v>
      </c>
      <c r="AB495" s="119">
        <f t="shared" si="266"/>
        <v>-84.1</v>
      </c>
      <c r="AC495" s="76"/>
      <c r="AD495" s="3">
        <f t="shared" si="275"/>
        <v>0</v>
      </c>
      <c r="AE495" s="109"/>
      <c r="AF495" s="109"/>
      <c r="AG495" s="107"/>
      <c r="AH495" s="107" t="s">
        <v>298</v>
      </c>
      <c r="AI495" s="107" t="s">
        <v>298</v>
      </c>
      <c r="AJ495" s="1" t="s">
        <v>36</v>
      </c>
      <c r="AK495" s="113" t="s">
        <v>1019</v>
      </c>
      <c r="AL495" s="106">
        <v>397</v>
      </c>
      <c r="AM495" s="132" t="s">
        <v>590</v>
      </c>
      <c r="AN495" s="129"/>
      <c r="AO495" s="130" t="s">
        <v>339</v>
      </c>
      <c r="AP495" s="180">
        <v>397</v>
      </c>
      <c r="AQ495" s="130" t="s">
        <v>339</v>
      </c>
      <c r="AR495" s="181"/>
      <c r="AS495" s="128" t="s">
        <v>590</v>
      </c>
      <c r="AT495" s="175"/>
      <c r="AU495" s="130" t="s">
        <v>339</v>
      </c>
      <c r="AV495" s="180"/>
      <c r="AW495" s="130" t="s">
        <v>339</v>
      </c>
      <c r="AX495" s="181"/>
      <c r="AY495" s="128" t="s">
        <v>590</v>
      </c>
      <c r="AZ495" s="175"/>
      <c r="BA495" s="130" t="s">
        <v>339</v>
      </c>
      <c r="BB495" s="180"/>
      <c r="BC495" s="130" t="s">
        <v>339</v>
      </c>
      <c r="BD495" s="181"/>
      <c r="BE495" s="131"/>
      <c r="BF495" s="1" t="s">
        <v>1326</v>
      </c>
      <c r="BG495" s="4"/>
      <c r="BH495" s="4"/>
      <c r="BI495" s="114"/>
      <c r="BJ495" s="71"/>
      <c r="BK495" s="31"/>
      <c r="BL495" s="31"/>
      <c r="BM495" s="31"/>
      <c r="BN495" s="115" t="s">
        <v>417</v>
      </c>
      <c r="BO495" s="115" t="s">
        <v>417</v>
      </c>
      <c r="BP495" s="115" t="s">
        <v>417</v>
      </c>
    </row>
    <row r="496" spans="1:71" s="63" customFormat="1" ht="27" hidden="1">
      <c r="A496" s="204">
        <v>398</v>
      </c>
      <c r="B496" s="204">
        <f t="shared" si="276"/>
        <v>397</v>
      </c>
      <c r="C496" s="107" t="s">
        <v>341</v>
      </c>
      <c r="D496" s="108" t="s">
        <v>280</v>
      </c>
      <c r="E496" s="108" t="s">
        <v>66</v>
      </c>
      <c r="F496" s="2">
        <v>90562000</v>
      </c>
      <c r="G496" s="2">
        <v>0</v>
      </c>
      <c r="H496" s="2">
        <f t="shared" si="269"/>
        <v>90562000</v>
      </c>
      <c r="I496" s="3">
        <f t="shared" si="270"/>
        <v>90.6</v>
      </c>
      <c r="J496" s="3"/>
      <c r="K496" s="3"/>
      <c r="L496" s="3"/>
      <c r="M496" s="3"/>
      <c r="N496" s="3"/>
      <c r="O496" s="119">
        <f t="shared" si="271"/>
        <v>90562000</v>
      </c>
      <c r="P496" s="3"/>
      <c r="Q496" s="142">
        <f t="shared" si="259"/>
        <v>90562000</v>
      </c>
      <c r="R496" s="142">
        <f t="shared" si="272"/>
        <v>90.6</v>
      </c>
      <c r="S496" s="77">
        <f t="shared" si="272"/>
        <v>0</v>
      </c>
      <c r="T496" s="109"/>
      <c r="U496" s="109"/>
      <c r="V496" s="109"/>
      <c r="W496" s="3">
        <v>110366000</v>
      </c>
      <c r="X496" s="3"/>
      <c r="Y496" s="77">
        <f t="shared" si="273"/>
        <v>-110366000</v>
      </c>
      <c r="Z496" s="3">
        <f t="shared" si="274"/>
        <v>110.4</v>
      </c>
      <c r="AA496" s="77">
        <f t="shared" si="274"/>
        <v>0</v>
      </c>
      <c r="AB496" s="119">
        <f t="shared" si="266"/>
        <v>-110.4</v>
      </c>
      <c r="AC496" s="76"/>
      <c r="AD496" s="3">
        <f t="shared" si="275"/>
        <v>0</v>
      </c>
      <c r="AE496" s="109"/>
      <c r="AF496" s="109"/>
      <c r="AG496" s="107"/>
      <c r="AH496" s="107" t="s">
        <v>298</v>
      </c>
      <c r="AI496" s="107" t="s">
        <v>298</v>
      </c>
      <c r="AJ496" s="1" t="s">
        <v>36</v>
      </c>
      <c r="AK496" s="113" t="s">
        <v>1019</v>
      </c>
      <c r="AL496" s="106">
        <v>398</v>
      </c>
      <c r="AM496" s="132" t="s">
        <v>590</v>
      </c>
      <c r="AN496" s="129"/>
      <c r="AO496" s="130" t="s">
        <v>339</v>
      </c>
      <c r="AP496" s="180">
        <v>398</v>
      </c>
      <c r="AQ496" s="130" t="s">
        <v>339</v>
      </c>
      <c r="AR496" s="181"/>
      <c r="AS496" s="128" t="s">
        <v>590</v>
      </c>
      <c r="AT496" s="175"/>
      <c r="AU496" s="130" t="s">
        <v>339</v>
      </c>
      <c r="AV496" s="180"/>
      <c r="AW496" s="130" t="s">
        <v>339</v>
      </c>
      <c r="AX496" s="181"/>
      <c r="AY496" s="128" t="s">
        <v>590</v>
      </c>
      <c r="AZ496" s="175"/>
      <c r="BA496" s="130" t="s">
        <v>339</v>
      </c>
      <c r="BB496" s="180"/>
      <c r="BC496" s="130" t="s">
        <v>339</v>
      </c>
      <c r="BD496" s="181"/>
      <c r="BE496" s="131"/>
      <c r="BF496" s="1" t="s">
        <v>1326</v>
      </c>
      <c r="BG496" s="4"/>
      <c r="BH496" s="4"/>
      <c r="BI496" s="114"/>
      <c r="BJ496" s="71"/>
      <c r="BK496" s="31"/>
      <c r="BL496" s="31"/>
      <c r="BM496" s="31"/>
      <c r="BN496" s="115" t="s">
        <v>417</v>
      </c>
      <c r="BO496" s="115" t="s">
        <v>417</v>
      </c>
      <c r="BP496" s="115" t="s">
        <v>417</v>
      </c>
    </row>
    <row r="497" spans="1:245" s="63" customFormat="1" ht="27">
      <c r="A497" s="204">
        <v>399</v>
      </c>
      <c r="B497" s="204">
        <f t="shared" si="276"/>
        <v>398</v>
      </c>
      <c r="C497" s="107" t="s">
        <v>359</v>
      </c>
      <c r="D497" s="108" t="s">
        <v>435</v>
      </c>
      <c r="E497" s="108" t="s">
        <v>149</v>
      </c>
      <c r="F497" s="2">
        <v>360290000</v>
      </c>
      <c r="G497" s="2">
        <v>0</v>
      </c>
      <c r="H497" s="2">
        <f t="shared" si="269"/>
        <v>360290000</v>
      </c>
      <c r="I497" s="3">
        <f t="shared" si="270"/>
        <v>360.3</v>
      </c>
      <c r="J497" s="3"/>
      <c r="K497" s="3"/>
      <c r="L497" s="3"/>
      <c r="M497" s="3"/>
      <c r="N497" s="3"/>
      <c r="O497" s="119">
        <f t="shared" si="271"/>
        <v>360290000</v>
      </c>
      <c r="P497" s="3"/>
      <c r="Q497" s="142">
        <f t="shared" si="259"/>
        <v>360290000</v>
      </c>
      <c r="R497" s="142">
        <f t="shared" si="272"/>
        <v>360.3</v>
      </c>
      <c r="S497" s="77">
        <f t="shared" si="272"/>
        <v>0</v>
      </c>
      <c r="T497" s="109"/>
      <c r="U497" s="109"/>
      <c r="V497" s="109"/>
      <c r="W497" s="3">
        <v>384320000</v>
      </c>
      <c r="X497" s="3"/>
      <c r="Y497" s="77">
        <f t="shared" si="273"/>
        <v>-384320000</v>
      </c>
      <c r="Z497" s="3">
        <f t="shared" si="274"/>
        <v>384.3</v>
      </c>
      <c r="AA497" s="77">
        <f t="shared" si="274"/>
        <v>0</v>
      </c>
      <c r="AB497" s="119">
        <f t="shared" si="266"/>
        <v>-384.3</v>
      </c>
      <c r="AC497" s="76"/>
      <c r="AD497" s="3">
        <f t="shared" si="275"/>
        <v>0</v>
      </c>
      <c r="AE497" s="109"/>
      <c r="AF497" s="109"/>
      <c r="AG497" s="107"/>
      <c r="AH497" s="107" t="s">
        <v>298</v>
      </c>
      <c r="AI497" s="107" t="s">
        <v>298</v>
      </c>
      <c r="AJ497" s="1" t="s">
        <v>36</v>
      </c>
      <c r="AK497" s="113" t="s">
        <v>1019</v>
      </c>
      <c r="AL497" s="106">
        <v>399</v>
      </c>
      <c r="AM497" s="132" t="s">
        <v>590</v>
      </c>
      <c r="AN497" s="129"/>
      <c r="AO497" s="130" t="s">
        <v>339</v>
      </c>
      <c r="AP497" s="180">
        <v>399</v>
      </c>
      <c r="AQ497" s="130" t="s">
        <v>339</v>
      </c>
      <c r="AR497" s="181"/>
      <c r="AS497" s="128" t="s">
        <v>590</v>
      </c>
      <c r="AT497" s="175"/>
      <c r="AU497" s="130" t="s">
        <v>339</v>
      </c>
      <c r="AV497" s="180"/>
      <c r="AW497" s="130" t="s">
        <v>339</v>
      </c>
      <c r="AX497" s="181"/>
      <c r="AY497" s="128" t="s">
        <v>590</v>
      </c>
      <c r="AZ497" s="175"/>
      <c r="BA497" s="130" t="s">
        <v>339</v>
      </c>
      <c r="BB497" s="180"/>
      <c r="BC497" s="130" t="s">
        <v>339</v>
      </c>
      <c r="BD497" s="181"/>
      <c r="BE497" s="131"/>
      <c r="BF497" s="1" t="s">
        <v>839</v>
      </c>
      <c r="BG497" s="4"/>
      <c r="BH497" s="4"/>
      <c r="BI497" s="114"/>
      <c r="BJ497" s="71"/>
      <c r="BK497" s="33"/>
      <c r="BL497" s="31"/>
      <c r="BM497" s="33"/>
      <c r="BN497" s="115" t="s">
        <v>339</v>
      </c>
      <c r="BO497" s="115" t="s">
        <v>33</v>
      </c>
      <c r="BP497" s="115" t="s">
        <v>33</v>
      </c>
    </row>
    <row r="498" spans="1:245" s="63" customFormat="1" ht="27" hidden="1">
      <c r="A498" s="204">
        <v>400</v>
      </c>
      <c r="B498" s="204">
        <f t="shared" si="276"/>
        <v>399</v>
      </c>
      <c r="C498" s="107" t="s">
        <v>293</v>
      </c>
      <c r="D498" s="108" t="s">
        <v>263</v>
      </c>
      <c r="E498" s="108" t="s">
        <v>66</v>
      </c>
      <c r="F498" s="2">
        <v>1317000</v>
      </c>
      <c r="G498" s="2">
        <v>0</v>
      </c>
      <c r="H498" s="2">
        <f t="shared" si="269"/>
        <v>1317000</v>
      </c>
      <c r="I498" s="3">
        <f t="shared" si="270"/>
        <v>1.3</v>
      </c>
      <c r="J498" s="3"/>
      <c r="K498" s="3"/>
      <c r="L498" s="3"/>
      <c r="M498" s="3"/>
      <c r="N498" s="3"/>
      <c r="O498" s="119">
        <f t="shared" si="271"/>
        <v>1317000</v>
      </c>
      <c r="P498" s="3"/>
      <c r="Q498" s="142">
        <f t="shared" si="259"/>
        <v>1317000</v>
      </c>
      <c r="R498" s="142">
        <f t="shared" si="272"/>
        <v>1.3</v>
      </c>
      <c r="S498" s="77">
        <f t="shared" si="272"/>
        <v>0</v>
      </c>
      <c r="T498" s="109"/>
      <c r="U498" s="109"/>
      <c r="V498" s="109"/>
      <c r="W498" s="3">
        <v>0</v>
      </c>
      <c r="X498" s="3"/>
      <c r="Y498" s="77">
        <f t="shared" si="273"/>
        <v>0</v>
      </c>
      <c r="Z498" s="3">
        <f t="shared" si="274"/>
        <v>0</v>
      </c>
      <c r="AA498" s="77">
        <f t="shared" si="274"/>
        <v>0</v>
      </c>
      <c r="AB498" s="119">
        <f t="shared" si="266"/>
        <v>0</v>
      </c>
      <c r="AC498" s="76"/>
      <c r="AD498" s="3">
        <f t="shared" si="275"/>
        <v>0</v>
      </c>
      <c r="AE498" s="109"/>
      <c r="AF498" s="109"/>
      <c r="AG498" s="107"/>
      <c r="AH498" s="107" t="s">
        <v>940</v>
      </c>
      <c r="AI498" s="107" t="s">
        <v>857</v>
      </c>
      <c r="AJ498" s="1" t="s">
        <v>36</v>
      </c>
      <c r="AK498" s="113" t="s">
        <v>1019</v>
      </c>
      <c r="AL498" s="106">
        <v>400</v>
      </c>
      <c r="AM498" s="132" t="s">
        <v>590</v>
      </c>
      <c r="AN498" s="129"/>
      <c r="AO498" s="130" t="s">
        <v>339</v>
      </c>
      <c r="AP498" s="180">
        <v>400</v>
      </c>
      <c r="AQ498" s="130" t="s">
        <v>339</v>
      </c>
      <c r="AR498" s="181"/>
      <c r="AS498" s="128" t="s">
        <v>590</v>
      </c>
      <c r="AT498" s="175"/>
      <c r="AU498" s="130" t="s">
        <v>339</v>
      </c>
      <c r="AV498" s="180"/>
      <c r="AW498" s="130" t="s">
        <v>339</v>
      </c>
      <c r="AX498" s="181"/>
      <c r="AY498" s="128" t="s">
        <v>590</v>
      </c>
      <c r="AZ498" s="175"/>
      <c r="BA498" s="130" t="s">
        <v>339</v>
      </c>
      <c r="BB498" s="180"/>
      <c r="BC498" s="130" t="s">
        <v>339</v>
      </c>
      <c r="BD498" s="181"/>
      <c r="BE498" s="131"/>
      <c r="BF498" s="1" t="s">
        <v>503</v>
      </c>
      <c r="BG498" s="4"/>
      <c r="BH498" s="4"/>
      <c r="BI498" s="114"/>
      <c r="BJ498" s="71"/>
      <c r="BK498" s="31"/>
      <c r="BL498" s="31"/>
      <c r="BM498" s="31"/>
      <c r="BN498" s="115" t="s">
        <v>417</v>
      </c>
      <c r="BO498" s="115" t="s">
        <v>33</v>
      </c>
      <c r="BP498" s="115" t="s">
        <v>33</v>
      </c>
    </row>
    <row r="499" spans="1:245" s="63" customFormat="1" ht="33.75">
      <c r="A499" s="204">
        <v>401</v>
      </c>
      <c r="B499" s="204">
        <f t="shared" si="276"/>
        <v>400</v>
      </c>
      <c r="C499" s="107" t="s">
        <v>295</v>
      </c>
      <c r="D499" s="108" t="s">
        <v>86</v>
      </c>
      <c r="E499" s="108" t="s">
        <v>66</v>
      </c>
      <c r="F499" s="2">
        <v>128414000</v>
      </c>
      <c r="G499" s="2">
        <v>0</v>
      </c>
      <c r="H499" s="2">
        <f t="shared" si="269"/>
        <v>128414000</v>
      </c>
      <c r="I499" s="3">
        <f t="shared" si="270"/>
        <v>128.4</v>
      </c>
      <c r="J499" s="3"/>
      <c r="K499" s="3"/>
      <c r="L499" s="3"/>
      <c r="M499" s="3"/>
      <c r="N499" s="3"/>
      <c r="O499" s="119">
        <f>H499+SUM(J499:N499)</f>
        <v>128414000</v>
      </c>
      <c r="P499" s="3"/>
      <c r="Q499" s="142">
        <f t="shared" si="259"/>
        <v>128414000</v>
      </c>
      <c r="R499" s="142">
        <f t="shared" si="272"/>
        <v>128.4</v>
      </c>
      <c r="S499" s="77">
        <f t="shared" si="272"/>
        <v>0</v>
      </c>
      <c r="T499" s="109"/>
      <c r="U499" s="109"/>
      <c r="V499" s="109"/>
      <c r="W499" s="3">
        <v>165223000</v>
      </c>
      <c r="X499" s="3"/>
      <c r="Y499" s="77">
        <f t="shared" si="273"/>
        <v>-165223000</v>
      </c>
      <c r="Z499" s="3">
        <f t="shared" si="274"/>
        <v>165.2</v>
      </c>
      <c r="AA499" s="77">
        <f t="shared" si="274"/>
        <v>0</v>
      </c>
      <c r="AB499" s="119">
        <f t="shared" si="266"/>
        <v>-165.2</v>
      </c>
      <c r="AC499" s="76"/>
      <c r="AD499" s="3">
        <f t="shared" si="275"/>
        <v>0</v>
      </c>
      <c r="AE499" s="109"/>
      <c r="AF499" s="109"/>
      <c r="AG499" s="107"/>
      <c r="AH499" s="107" t="s">
        <v>940</v>
      </c>
      <c r="AI499" s="107" t="s">
        <v>857</v>
      </c>
      <c r="AJ499" s="1" t="s">
        <v>36</v>
      </c>
      <c r="AK499" s="113" t="s">
        <v>1019</v>
      </c>
      <c r="AL499" s="106">
        <v>401</v>
      </c>
      <c r="AM499" s="132" t="s">
        <v>590</v>
      </c>
      <c r="AN499" s="129"/>
      <c r="AO499" s="130" t="s">
        <v>339</v>
      </c>
      <c r="AP499" s="180">
        <v>401</v>
      </c>
      <c r="AQ499" s="130" t="s">
        <v>339</v>
      </c>
      <c r="AR499" s="181"/>
      <c r="AS499" s="128" t="s">
        <v>590</v>
      </c>
      <c r="AT499" s="175"/>
      <c r="AU499" s="130" t="s">
        <v>339</v>
      </c>
      <c r="AV499" s="180"/>
      <c r="AW499" s="130" t="s">
        <v>339</v>
      </c>
      <c r="AX499" s="181"/>
      <c r="AY499" s="128" t="s">
        <v>590</v>
      </c>
      <c r="AZ499" s="175"/>
      <c r="BA499" s="130" t="s">
        <v>339</v>
      </c>
      <c r="BB499" s="180"/>
      <c r="BC499" s="130" t="s">
        <v>339</v>
      </c>
      <c r="BD499" s="181"/>
      <c r="BE499" s="131"/>
      <c r="BF499" s="1" t="s">
        <v>1326</v>
      </c>
      <c r="BG499" s="4"/>
      <c r="BH499" s="4" t="s">
        <v>18</v>
      </c>
      <c r="BI499" s="114"/>
      <c r="BJ499" s="31"/>
      <c r="BK499" s="31" t="s">
        <v>1417</v>
      </c>
      <c r="BL499" s="31"/>
      <c r="BM499" s="31" t="s">
        <v>915</v>
      </c>
      <c r="BN499" s="115" t="s">
        <v>417</v>
      </c>
      <c r="BO499" s="115" t="s">
        <v>33</v>
      </c>
      <c r="BP499" s="115" t="s">
        <v>33</v>
      </c>
    </row>
    <row r="500" spans="1:245" s="63" customFormat="1" ht="27">
      <c r="A500" s="204">
        <v>402</v>
      </c>
      <c r="B500" s="204">
        <f t="shared" si="276"/>
        <v>401</v>
      </c>
      <c r="C500" s="107" t="s">
        <v>928</v>
      </c>
      <c r="D500" s="108" t="s">
        <v>853</v>
      </c>
      <c r="E500" s="108" t="s">
        <v>1302</v>
      </c>
      <c r="F500" s="2">
        <v>417137000</v>
      </c>
      <c r="G500" s="2">
        <v>0</v>
      </c>
      <c r="H500" s="2">
        <f t="shared" si="269"/>
        <v>417137000</v>
      </c>
      <c r="I500" s="3">
        <f t="shared" si="270"/>
        <v>417.1</v>
      </c>
      <c r="J500" s="3"/>
      <c r="K500" s="3"/>
      <c r="L500" s="3"/>
      <c r="M500" s="3"/>
      <c r="N500" s="3"/>
      <c r="O500" s="119">
        <f>H500+SUM(J500:N500)</f>
        <v>417137000</v>
      </c>
      <c r="P500" s="3"/>
      <c r="Q500" s="142">
        <f t="shared" si="259"/>
        <v>417137000</v>
      </c>
      <c r="R500" s="142">
        <f t="shared" si="272"/>
        <v>417.1</v>
      </c>
      <c r="S500" s="77">
        <f t="shared" si="272"/>
        <v>0</v>
      </c>
      <c r="T500" s="109"/>
      <c r="U500" s="109"/>
      <c r="V500" s="109"/>
      <c r="W500" s="3">
        <v>471406000</v>
      </c>
      <c r="X500" s="3"/>
      <c r="Y500" s="77">
        <f t="shared" si="273"/>
        <v>-471406000</v>
      </c>
      <c r="Z500" s="3">
        <f t="shared" si="274"/>
        <v>471.4</v>
      </c>
      <c r="AA500" s="77">
        <f t="shared" si="274"/>
        <v>0</v>
      </c>
      <c r="AB500" s="119">
        <f t="shared" si="266"/>
        <v>-471.4</v>
      </c>
      <c r="AC500" s="76"/>
      <c r="AD500" s="3">
        <f t="shared" si="275"/>
        <v>0</v>
      </c>
      <c r="AE500" s="109"/>
      <c r="AF500" s="109"/>
      <c r="AG500" s="107"/>
      <c r="AH500" s="107" t="s">
        <v>940</v>
      </c>
      <c r="AI500" s="107" t="s">
        <v>857</v>
      </c>
      <c r="AJ500" s="1" t="s">
        <v>36</v>
      </c>
      <c r="AK500" s="113" t="s">
        <v>1021</v>
      </c>
      <c r="AL500" s="106">
        <v>402</v>
      </c>
      <c r="AM500" s="132" t="s">
        <v>590</v>
      </c>
      <c r="AN500" s="129"/>
      <c r="AO500" s="130" t="s">
        <v>923</v>
      </c>
      <c r="AP500" s="180">
        <v>402</v>
      </c>
      <c r="AQ500" s="130" t="s">
        <v>923</v>
      </c>
      <c r="AR500" s="181"/>
      <c r="AS500" s="128" t="s">
        <v>590</v>
      </c>
      <c r="AT500" s="175"/>
      <c r="AU500" s="130" t="s">
        <v>339</v>
      </c>
      <c r="AV500" s="180"/>
      <c r="AW500" s="130" t="s">
        <v>339</v>
      </c>
      <c r="AX500" s="181"/>
      <c r="AY500" s="128" t="s">
        <v>590</v>
      </c>
      <c r="AZ500" s="175"/>
      <c r="BA500" s="130" t="s">
        <v>339</v>
      </c>
      <c r="BB500" s="180"/>
      <c r="BC500" s="130" t="s">
        <v>339</v>
      </c>
      <c r="BD500" s="181"/>
      <c r="BE500" s="131"/>
      <c r="BF500" s="1" t="s">
        <v>1326</v>
      </c>
      <c r="BG500" s="4"/>
      <c r="BH500" s="4" t="s">
        <v>1041</v>
      </c>
      <c r="BI500" s="114"/>
      <c r="BJ500" s="71"/>
      <c r="BK500" s="31"/>
      <c r="BL500" s="31"/>
      <c r="BM500" s="31"/>
      <c r="BN500" s="115"/>
      <c r="BO500" s="115"/>
      <c r="BP500" s="115"/>
      <c r="BQ500" s="66"/>
    </row>
    <row r="501" spans="1:245" s="63" customFormat="1" ht="27" hidden="1">
      <c r="A501" s="204">
        <v>403</v>
      </c>
      <c r="B501" s="204">
        <f t="shared" si="276"/>
        <v>402</v>
      </c>
      <c r="C501" s="107" t="s">
        <v>1084</v>
      </c>
      <c r="D501" s="108" t="s">
        <v>64</v>
      </c>
      <c r="E501" s="108" t="s">
        <v>66</v>
      </c>
      <c r="F501" s="2">
        <v>19790000</v>
      </c>
      <c r="G501" s="2">
        <v>0</v>
      </c>
      <c r="H501" s="2">
        <f>F501+G501</f>
        <v>19790000</v>
      </c>
      <c r="I501" s="3">
        <f>ROUND(H501/1000000,1)</f>
        <v>19.8</v>
      </c>
      <c r="J501" s="3"/>
      <c r="K501" s="3"/>
      <c r="L501" s="3"/>
      <c r="M501" s="3"/>
      <c r="N501" s="3"/>
      <c r="O501" s="119">
        <f>H501+SUM(J501:N501)</f>
        <v>19790000</v>
      </c>
      <c r="P501" s="3"/>
      <c r="Q501" s="142">
        <f>O501-P501</f>
        <v>19790000</v>
      </c>
      <c r="R501" s="142">
        <f>ROUND(O501/1000000,1)</f>
        <v>19.8</v>
      </c>
      <c r="S501" s="77">
        <f>ROUND(P501/1000000,1)</f>
        <v>0</v>
      </c>
      <c r="T501" s="109"/>
      <c r="U501" s="109"/>
      <c r="V501" s="109"/>
      <c r="W501" s="3">
        <v>19553000</v>
      </c>
      <c r="X501" s="3"/>
      <c r="Y501" s="77">
        <f>X501-W501</f>
        <v>-19553000</v>
      </c>
      <c r="Z501" s="3">
        <f>ROUND(W501/1000000,1)</f>
        <v>19.600000000000001</v>
      </c>
      <c r="AA501" s="77">
        <f>ROUND(X501/1000000,1)</f>
        <v>0</v>
      </c>
      <c r="AB501" s="119">
        <f>AA501-Z501</f>
        <v>-19.600000000000001</v>
      </c>
      <c r="AC501" s="76"/>
      <c r="AD501" s="3">
        <f>ROUND(AC501/1000000,1)</f>
        <v>0</v>
      </c>
      <c r="AE501" s="109"/>
      <c r="AF501" s="109"/>
      <c r="AG501" s="107"/>
      <c r="AH501" s="107" t="s">
        <v>151</v>
      </c>
      <c r="AI501" s="107" t="s">
        <v>634</v>
      </c>
      <c r="AJ501" s="1" t="s">
        <v>36</v>
      </c>
      <c r="AK501" s="113" t="s">
        <v>1019</v>
      </c>
      <c r="AL501" s="106">
        <v>403</v>
      </c>
      <c r="AM501" s="132" t="s">
        <v>590</v>
      </c>
      <c r="AN501" s="129"/>
      <c r="AO501" s="130" t="s">
        <v>339</v>
      </c>
      <c r="AP501" s="180">
        <v>403</v>
      </c>
      <c r="AQ501" s="130" t="s">
        <v>339</v>
      </c>
      <c r="AR501" s="181"/>
      <c r="AS501" s="128" t="s">
        <v>590</v>
      </c>
      <c r="AT501" s="175"/>
      <c r="AU501" s="130" t="s">
        <v>339</v>
      </c>
      <c r="AV501" s="180"/>
      <c r="AW501" s="130" t="s">
        <v>339</v>
      </c>
      <c r="AX501" s="181"/>
      <c r="AY501" s="128" t="s">
        <v>590</v>
      </c>
      <c r="AZ501" s="175"/>
      <c r="BA501" s="130" t="s">
        <v>339</v>
      </c>
      <c r="BB501" s="180"/>
      <c r="BC501" s="130" t="s">
        <v>339</v>
      </c>
      <c r="BD501" s="181"/>
      <c r="BE501" s="131"/>
      <c r="BF501" s="1" t="s">
        <v>503</v>
      </c>
      <c r="BG501" s="4"/>
      <c r="BH501" s="4"/>
      <c r="BI501" s="114"/>
      <c r="BJ501" s="71"/>
      <c r="BK501" s="31"/>
      <c r="BL501" s="31"/>
      <c r="BM501" s="31"/>
      <c r="BN501" s="115" t="s">
        <v>417</v>
      </c>
      <c r="BO501" s="115" t="s">
        <v>33</v>
      </c>
      <c r="BP501" s="115" t="s">
        <v>33</v>
      </c>
      <c r="BQ501" s="66" t="s">
        <v>570</v>
      </c>
    </row>
    <row r="502" spans="1:245" s="63" customFormat="1" ht="27">
      <c r="A502" s="204">
        <v>404</v>
      </c>
      <c r="B502" s="204">
        <f t="shared" si="276"/>
        <v>403</v>
      </c>
      <c r="C502" s="107" t="s">
        <v>728</v>
      </c>
      <c r="D502" s="108" t="s">
        <v>130</v>
      </c>
      <c r="E502" s="108" t="s">
        <v>66</v>
      </c>
      <c r="F502" s="2">
        <v>18576960000</v>
      </c>
      <c r="G502" s="2">
        <v>-628048000</v>
      </c>
      <c r="H502" s="2">
        <f t="shared" si="269"/>
        <v>17948912000</v>
      </c>
      <c r="I502" s="3">
        <f t="shared" si="270"/>
        <v>17948.900000000001</v>
      </c>
      <c r="J502" s="3"/>
      <c r="K502" s="3"/>
      <c r="L502" s="3"/>
      <c r="M502" s="3"/>
      <c r="N502" s="3"/>
      <c r="O502" s="119">
        <f t="shared" si="271"/>
        <v>17948912000</v>
      </c>
      <c r="P502" s="3"/>
      <c r="Q502" s="142">
        <f t="shared" ref="Q502:Q533" si="277">O502-P502</f>
        <v>17948912000</v>
      </c>
      <c r="R502" s="142">
        <f t="shared" si="272"/>
        <v>17948.900000000001</v>
      </c>
      <c r="S502" s="77">
        <f t="shared" si="272"/>
        <v>0</v>
      </c>
      <c r="T502" s="109"/>
      <c r="U502" s="109"/>
      <c r="V502" s="109"/>
      <c r="W502" s="3">
        <v>18568298000</v>
      </c>
      <c r="X502" s="3"/>
      <c r="Y502" s="77">
        <f t="shared" si="273"/>
        <v>-18568298000</v>
      </c>
      <c r="Z502" s="3">
        <f t="shared" si="274"/>
        <v>18568.3</v>
      </c>
      <c r="AA502" s="77">
        <f t="shared" si="274"/>
        <v>0</v>
      </c>
      <c r="AB502" s="119">
        <f t="shared" si="266"/>
        <v>-18568.3</v>
      </c>
      <c r="AC502" s="76"/>
      <c r="AD502" s="3">
        <f t="shared" ref="AD502:AD510" si="278">ROUND(AC502/1000000,1)</f>
        <v>0</v>
      </c>
      <c r="AE502" s="109"/>
      <c r="AF502" s="109"/>
      <c r="AG502" s="107"/>
      <c r="AH502" s="107" t="s">
        <v>151</v>
      </c>
      <c r="AI502" s="107" t="s">
        <v>634</v>
      </c>
      <c r="AJ502" s="1" t="s">
        <v>36</v>
      </c>
      <c r="AK502" s="113" t="s">
        <v>1020</v>
      </c>
      <c r="AL502" s="106">
        <v>404</v>
      </c>
      <c r="AM502" s="132" t="s">
        <v>590</v>
      </c>
      <c r="AN502" s="129"/>
      <c r="AO502" s="130" t="s">
        <v>339</v>
      </c>
      <c r="AP502" s="180">
        <v>404</v>
      </c>
      <c r="AQ502" s="130" t="s">
        <v>339</v>
      </c>
      <c r="AR502" s="181"/>
      <c r="AS502" s="128" t="s">
        <v>590</v>
      </c>
      <c r="AT502" s="175"/>
      <c r="AU502" s="130" t="s">
        <v>339</v>
      </c>
      <c r="AV502" s="180"/>
      <c r="AW502" s="130" t="s">
        <v>339</v>
      </c>
      <c r="AX502" s="181"/>
      <c r="AY502" s="128" t="s">
        <v>590</v>
      </c>
      <c r="AZ502" s="175"/>
      <c r="BA502" s="130" t="s">
        <v>339</v>
      </c>
      <c r="BB502" s="180"/>
      <c r="BC502" s="130" t="s">
        <v>339</v>
      </c>
      <c r="BD502" s="181"/>
      <c r="BE502" s="131"/>
      <c r="BF502" s="1" t="s">
        <v>503</v>
      </c>
      <c r="BG502" s="4"/>
      <c r="BH502" s="4"/>
      <c r="BI502" s="114"/>
      <c r="BJ502" s="71"/>
      <c r="BK502" s="31"/>
      <c r="BL502" s="31"/>
      <c r="BM502" s="31"/>
      <c r="BN502" s="115" t="s">
        <v>417</v>
      </c>
      <c r="BO502" s="115" t="s">
        <v>33</v>
      </c>
      <c r="BP502" s="115" t="s">
        <v>33</v>
      </c>
      <c r="BQ502" s="66" t="s">
        <v>570</v>
      </c>
    </row>
    <row r="503" spans="1:245" s="63" customFormat="1" ht="27">
      <c r="A503" s="204">
        <v>405</v>
      </c>
      <c r="B503" s="204">
        <f t="shared" si="276"/>
        <v>404</v>
      </c>
      <c r="C503" s="107" t="s">
        <v>294</v>
      </c>
      <c r="D503" s="108" t="s">
        <v>280</v>
      </c>
      <c r="E503" s="108" t="s">
        <v>66</v>
      </c>
      <c r="F503" s="2">
        <v>118673000</v>
      </c>
      <c r="G503" s="2">
        <v>0</v>
      </c>
      <c r="H503" s="2">
        <f t="shared" si="269"/>
        <v>118673000</v>
      </c>
      <c r="I503" s="3">
        <f t="shared" si="270"/>
        <v>118.7</v>
      </c>
      <c r="J503" s="3"/>
      <c r="K503" s="3"/>
      <c r="L503" s="3"/>
      <c r="M503" s="3"/>
      <c r="N503" s="3"/>
      <c r="O503" s="119">
        <f t="shared" si="271"/>
        <v>118673000</v>
      </c>
      <c r="P503" s="3"/>
      <c r="Q503" s="142">
        <f t="shared" si="277"/>
        <v>118673000</v>
      </c>
      <c r="R503" s="142">
        <f t="shared" si="272"/>
        <v>118.7</v>
      </c>
      <c r="S503" s="77">
        <f t="shared" si="272"/>
        <v>0</v>
      </c>
      <c r="T503" s="109"/>
      <c r="U503" s="109"/>
      <c r="V503" s="109"/>
      <c r="W503" s="3">
        <v>134962000</v>
      </c>
      <c r="X503" s="3"/>
      <c r="Y503" s="77">
        <f t="shared" si="273"/>
        <v>-134962000</v>
      </c>
      <c r="Z503" s="3">
        <f t="shared" si="274"/>
        <v>135</v>
      </c>
      <c r="AA503" s="77">
        <f t="shared" si="274"/>
        <v>0</v>
      </c>
      <c r="AB503" s="119">
        <f t="shared" si="266"/>
        <v>-135</v>
      </c>
      <c r="AC503" s="76"/>
      <c r="AD503" s="3">
        <f t="shared" si="278"/>
        <v>0</v>
      </c>
      <c r="AE503" s="109"/>
      <c r="AF503" s="109"/>
      <c r="AG503" s="107"/>
      <c r="AH503" s="107" t="s">
        <v>151</v>
      </c>
      <c r="AI503" s="107" t="s">
        <v>634</v>
      </c>
      <c r="AJ503" s="1" t="s">
        <v>36</v>
      </c>
      <c r="AK503" s="113" t="s">
        <v>1020</v>
      </c>
      <c r="AL503" s="106">
        <v>405</v>
      </c>
      <c r="AM503" s="132" t="s">
        <v>590</v>
      </c>
      <c r="AN503" s="129"/>
      <c r="AO503" s="130" t="s">
        <v>339</v>
      </c>
      <c r="AP503" s="180">
        <v>405</v>
      </c>
      <c r="AQ503" s="130" t="s">
        <v>339</v>
      </c>
      <c r="AR503" s="181"/>
      <c r="AS503" s="128" t="s">
        <v>590</v>
      </c>
      <c r="AT503" s="175"/>
      <c r="AU503" s="130" t="s">
        <v>339</v>
      </c>
      <c r="AV503" s="180"/>
      <c r="AW503" s="130" t="s">
        <v>339</v>
      </c>
      <c r="AX503" s="181"/>
      <c r="AY503" s="128" t="s">
        <v>590</v>
      </c>
      <c r="AZ503" s="175"/>
      <c r="BA503" s="130" t="s">
        <v>339</v>
      </c>
      <c r="BB503" s="180"/>
      <c r="BC503" s="130" t="s">
        <v>339</v>
      </c>
      <c r="BD503" s="181"/>
      <c r="BE503" s="131"/>
      <c r="BF503" s="1" t="s">
        <v>503</v>
      </c>
      <c r="BG503" s="4"/>
      <c r="BH503" s="4"/>
      <c r="BI503" s="114"/>
      <c r="BJ503" s="71"/>
      <c r="BK503" s="31"/>
      <c r="BL503" s="31"/>
      <c r="BM503" s="31"/>
      <c r="BN503" s="115" t="s">
        <v>417</v>
      </c>
      <c r="BO503" s="115" t="s">
        <v>33</v>
      </c>
      <c r="BP503" s="115" t="s">
        <v>33</v>
      </c>
      <c r="BQ503" s="66" t="s">
        <v>570</v>
      </c>
    </row>
    <row r="504" spans="1:245" s="63" customFormat="1" ht="27">
      <c r="A504" s="204">
        <v>406</v>
      </c>
      <c r="B504" s="204">
        <f t="shared" si="276"/>
        <v>405</v>
      </c>
      <c r="C504" s="107" t="s">
        <v>429</v>
      </c>
      <c r="D504" s="108" t="s">
        <v>127</v>
      </c>
      <c r="E504" s="108" t="s">
        <v>66</v>
      </c>
      <c r="F504" s="2">
        <v>649878000</v>
      </c>
      <c r="G504" s="2">
        <v>0</v>
      </c>
      <c r="H504" s="2">
        <f t="shared" si="269"/>
        <v>649878000</v>
      </c>
      <c r="I504" s="3">
        <f t="shared" si="270"/>
        <v>649.9</v>
      </c>
      <c r="J504" s="3"/>
      <c r="K504" s="3"/>
      <c r="L504" s="3"/>
      <c r="M504" s="3"/>
      <c r="N504" s="3"/>
      <c r="O504" s="119">
        <f t="shared" si="271"/>
        <v>649878000</v>
      </c>
      <c r="P504" s="3"/>
      <c r="Q504" s="142">
        <f t="shared" si="277"/>
        <v>649878000</v>
      </c>
      <c r="R504" s="142">
        <f t="shared" si="272"/>
        <v>649.9</v>
      </c>
      <c r="S504" s="77">
        <f t="shared" si="272"/>
        <v>0</v>
      </c>
      <c r="T504" s="109"/>
      <c r="U504" s="109"/>
      <c r="V504" s="109"/>
      <c r="W504" s="3">
        <v>649878000</v>
      </c>
      <c r="X504" s="3"/>
      <c r="Y504" s="77">
        <f t="shared" si="273"/>
        <v>-649878000</v>
      </c>
      <c r="Z504" s="3">
        <f t="shared" si="274"/>
        <v>649.9</v>
      </c>
      <c r="AA504" s="77">
        <f t="shared" si="274"/>
        <v>0</v>
      </c>
      <c r="AB504" s="119">
        <f t="shared" si="266"/>
        <v>-649.9</v>
      </c>
      <c r="AC504" s="76"/>
      <c r="AD504" s="3">
        <f t="shared" si="278"/>
        <v>0</v>
      </c>
      <c r="AE504" s="109"/>
      <c r="AF504" s="109"/>
      <c r="AG504" s="107"/>
      <c r="AH504" s="107" t="s">
        <v>151</v>
      </c>
      <c r="AI504" s="107" t="s">
        <v>634</v>
      </c>
      <c r="AJ504" s="1" t="s">
        <v>36</v>
      </c>
      <c r="AK504" s="113" t="s">
        <v>1020</v>
      </c>
      <c r="AL504" s="106">
        <v>406</v>
      </c>
      <c r="AM504" s="132" t="s">
        <v>590</v>
      </c>
      <c r="AN504" s="129"/>
      <c r="AO504" s="130" t="s">
        <v>339</v>
      </c>
      <c r="AP504" s="180">
        <v>406</v>
      </c>
      <c r="AQ504" s="130" t="s">
        <v>339</v>
      </c>
      <c r="AR504" s="181"/>
      <c r="AS504" s="128" t="s">
        <v>590</v>
      </c>
      <c r="AT504" s="175"/>
      <c r="AU504" s="130" t="s">
        <v>339</v>
      </c>
      <c r="AV504" s="180"/>
      <c r="AW504" s="130" t="s">
        <v>339</v>
      </c>
      <c r="AX504" s="181"/>
      <c r="AY504" s="128" t="s">
        <v>590</v>
      </c>
      <c r="AZ504" s="175"/>
      <c r="BA504" s="130" t="s">
        <v>339</v>
      </c>
      <c r="BB504" s="180"/>
      <c r="BC504" s="130" t="s">
        <v>339</v>
      </c>
      <c r="BD504" s="181"/>
      <c r="BE504" s="131"/>
      <c r="BF504" s="1" t="s">
        <v>503</v>
      </c>
      <c r="BG504" s="4"/>
      <c r="BH504" s="4" t="s">
        <v>18</v>
      </c>
      <c r="BI504" s="114"/>
      <c r="BJ504" s="71"/>
      <c r="BK504" s="31"/>
      <c r="BL504" s="31"/>
      <c r="BM504" s="31"/>
      <c r="BN504" s="115" t="s">
        <v>417</v>
      </c>
      <c r="BO504" s="115" t="s">
        <v>33</v>
      </c>
      <c r="BP504" s="115" t="s">
        <v>33</v>
      </c>
      <c r="BQ504" s="66" t="s">
        <v>570</v>
      </c>
    </row>
    <row r="505" spans="1:245" s="63" customFormat="1" ht="27">
      <c r="A505" s="204">
        <v>407</v>
      </c>
      <c r="B505" s="204">
        <f t="shared" si="276"/>
        <v>406</v>
      </c>
      <c r="C505" s="107" t="s">
        <v>1085</v>
      </c>
      <c r="D505" s="108" t="s">
        <v>86</v>
      </c>
      <c r="E505" s="108" t="s">
        <v>66</v>
      </c>
      <c r="F505" s="2">
        <v>450424000</v>
      </c>
      <c r="G505" s="2">
        <v>0</v>
      </c>
      <c r="H505" s="2">
        <f t="shared" si="269"/>
        <v>450424000</v>
      </c>
      <c r="I505" s="3">
        <f t="shared" si="270"/>
        <v>450.4</v>
      </c>
      <c r="J505" s="3"/>
      <c r="K505" s="3"/>
      <c r="L505" s="3"/>
      <c r="M505" s="3"/>
      <c r="N505" s="3"/>
      <c r="O505" s="119">
        <f t="shared" si="271"/>
        <v>450424000</v>
      </c>
      <c r="P505" s="3"/>
      <c r="Q505" s="142">
        <f t="shared" si="277"/>
        <v>450424000</v>
      </c>
      <c r="R505" s="142">
        <f t="shared" si="272"/>
        <v>450.4</v>
      </c>
      <c r="S505" s="77">
        <f t="shared" si="272"/>
        <v>0</v>
      </c>
      <c r="T505" s="109"/>
      <c r="U505" s="109"/>
      <c r="V505" s="109"/>
      <c r="W505" s="3">
        <v>450424000</v>
      </c>
      <c r="X505" s="3"/>
      <c r="Y505" s="77">
        <f t="shared" si="273"/>
        <v>-450424000</v>
      </c>
      <c r="Z505" s="3">
        <f t="shared" si="274"/>
        <v>450.4</v>
      </c>
      <c r="AA505" s="77">
        <f t="shared" si="274"/>
        <v>0</v>
      </c>
      <c r="AB505" s="119">
        <f t="shared" si="266"/>
        <v>-450.4</v>
      </c>
      <c r="AC505" s="76"/>
      <c r="AD505" s="3">
        <f t="shared" si="278"/>
        <v>0</v>
      </c>
      <c r="AE505" s="109"/>
      <c r="AF505" s="109"/>
      <c r="AG505" s="107"/>
      <c r="AH505" s="107" t="s">
        <v>151</v>
      </c>
      <c r="AI505" s="107" t="s">
        <v>634</v>
      </c>
      <c r="AJ505" s="1" t="s">
        <v>36</v>
      </c>
      <c r="AK505" s="113" t="s">
        <v>1020</v>
      </c>
      <c r="AL505" s="106">
        <v>407</v>
      </c>
      <c r="AM505" s="132" t="s">
        <v>590</v>
      </c>
      <c r="AN505" s="129"/>
      <c r="AO505" s="130" t="s">
        <v>339</v>
      </c>
      <c r="AP505" s="180">
        <v>407</v>
      </c>
      <c r="AQ505" s="130" t="s">
        <v>339</v>
      </c>
      <c r="AR505" s="181"/>
      <c r="AS505" s="128" t="s">
        <v>590</v>
      </c>
      <c r="AT505" s="175"/>
      <c r="AU505" s="130" t="s">
        <v>339</v>
      </c>
      <c r="AV505" s="180"/>
      <c r="AW505" s="130" t="s">
        <v>339</v>
      </c>
      <c r="AX505" s="181"/>
      <c r="AY505" s="128" t="s">
        <v>590</v>
      </c>
      <c r="AZ505" s="175"/>
      <c r="BA505" s="130" t="s">
        <v>339</v>
      </c>
      <c r="BB505" s="180"/>
      <c r="BC505" s="130" t="s">
        <v>339</v>
      </c>
      <c r="BD505" s="181"/>
      <c r="BE505" s="131"/>
      <c r="BF505" s="1" t="s">
        <v>503</v>
      </c>
      <c r="BG505" s="4"/>
      <c r="BH505" s="4"/>
      <c r="BI505" s="114"/>
      <c r="BJ505" s="71"/>
      <c r="BK505" s="31"/>
      <c r="BL505" s="31"/>
      <c r="BM505" s="31" t="s">
        <v>916</v>
      </c>
      <c r="BN505" s="115" t="s">
        <v>417</v>
      </c>
      <c r="BO505" s="115" t="s">
        <v>33</v>
      </c>
      <c r="BP505" s="115" t="s">
        <v>33</v>
      </c>
      <c r="BQ505" s="66" t="s">
        <v>570</v>
      </c>
    </row>
    <row r="506" spans="1:245" s="63" customFormat="1" ht="27" hidden="1">
      <c r="A506" s="204">
        <v>408</v>
      </c>
      <c r="B506" s="204">
        <f t="shared" si="276"/>
        <v>407</v>
      </c>
      <c r="C506" s="107" t="s">
        <v>296</v>
      </c>
      <c r="D506" s="108" t="s">
        <v>86</v>
      </c>
      <c r="E506" s="108" t="s">
        <v>66</v>
      </c>
      <c r="F506" s="2">
        <v>82865000</v>
      </c>
      <c r="G506" s="2">
        <v>0</v>
      </c>
      <c r="H506" s="2">
        <f t="shared" si="269"/>
        <v>82865000</v>
      </c>
      <c r="I506" s="3">
        <f t="shared" si="270"/>
        <v>82.9</v>
      </c>
      <c r="J506" s="3"/>
      <c r="K506" s="3"/>
      <c r="L506" s="3"/>
      <c r="M506" s="3"/>
      <c r="N506" s="3"/>
      <c r="O506" s="119">
        <f t="shared" si="271"/>
        <v>82865000</v>
      </c>
      <c r="P506" s="3"/>
      <c r="Q506" s="142">
        <f t="shared" si="277"/>
        <v>82865000</v>
      </c>
      <c r="R506" s="142">
        <f t="shared" si="272"/>
        <v>82.9</v>
      </c>
      <c r="S506" s="77">
        <f t="shared" si="272"/>
        <v>0</v>
      </c>
      <c r="T506" s="109"/>
      <c r="U506" s="109"/>
      <c r="V506" s="109"/>
      <c r="W506" s="3">
        <v>82865000</v>
      </c>
      <c r="X506" s="3"/>
      <c r="Y506" s="77">
        <f t="shared" si="273"/>
        <v>-82865000</v>
      </c>
      <c r="Z506" s="3">
        <f t="shared" si="274"/>
        <v>82.9</v>
      </c>
      <c r="AA506" s="77">
        <f t="shared" si="274"/>
        <v>0</v>
      </c>
      <c r="AB506" s="119">
        <f t="shared" si="266"/>
        <v>-82.9</v>
      </c>
      <c r="AC506" s="76"/>
      <c r="AD506" s="3">
        <f t="shared" si="278"/>
        <v>0</v>
      </c>
      <c r="AE506" s="109"/>
      <c r="AF506" s="109"/>
      <c r="AG506" s="107"/>
      <c r="AH506" s="107" t="s">
        <v>151</v>
      </c>
      <c r="AI506" s="107" t="s">
        <v>634</v>
      </c>
      <c r="AJ506" s="1" t="s">
        <v>36</v>
      </c>
      <c r="AK506" s="113" t="s">
        <v>1020</v>
      </c>
      <c r="AL506" s="106">
        <v>408</v>
      </c>
      <c r="AM506" s="132" t="s">
        <v>590</v>
      </c>
      <c r="AN506" s="129"/>
      <c r="AO506" s="130" t="s">
        <v>339</v>
      </c>
      <c r="AP506" s="180">
        <v>408</v>
      </c>
      <c r="AQ506" s="130" t="s">
        <v>339</v>
      </c>
      <c r="AR506" s="181"/>
      <c r="AS506" s="128" t="s">
        <v>590</v>
      </c>
      <c r="AT506" s="175"/>
      <c r="AU506" s="130" t="s">
        <v>339</v>
      </c>
      <c r="AV506" s="180"/>
      <c r="AW506" s="130" t="s">
        <v>339</v>
      </c>
      <c r="AX506" s="181"/>
      <c r="AY506" s="128" t="s">
        <v>590</v>
      </c>
      <c r="AZ506" s="175"/>
      <c r="BA506" s="130" t="s">
        <v>339</v>
      </c>
      <c r="BB506" s="180"/>
      <c r="BC506" s="130" t="s">
        <v>339</v>
      </c>
      <c r="BD506" s="181"/>
      <c r="BE506" s="131"/>
      <c r="BF506" s="1" t="s">
        <v>83</v>
      </c>
      <c r="BG506" s="4"/>
      <c r="BH506" s="4"/>
      <c r="BI506" s="114"/>
      <c r="BJ506" s="71"/>
      <c r="BK506" s="31"/>
      <c r="BL506" s="31"/>
      <c r="BM506" s="31"/>
      <c r="BN506" s="115" t="s">
        <v>417</v>
      </c>
      <c r="BO506" s="115" t="s">
        <v>33</v>
      </c>
      <c r="BP506" s="115" t="s">
        <v>33</v>
      </c>
      <c r="BQ506" s="66" t="s">
        <v>570</v>
      </c>
    </row>
    <row r="507" spans="1:245" s="63" customFormat="1" ht="27">
      <c r="A507" s="204">
        <v>409</v>
      </c>
      <c r="B507" s="204">
        <f t="shared" si="276"/>
        <v>408</v>
      </c>
      <c r="C507" s="107" t="s">
        <v>297</v>
      </c>
      <c r="D507" s="108" t="s">
        <v>86</v>
      </c>
      <c r="E507" s="108" t="s">
        <v>66</v>
      </c>
      <c r="F507" s="2">
        <v>8016850000</v>
      </c>
      <c r="G507" s="2">
        <v>0</v>
      </c>
      <c r="H507" s="2">
        <f t="shared" si="269"/>
        <v>8016850000</v>
      </c>
      <c r="I507" s="3">
        <f t="shared" si="270"/>
        <v>8016.9</v>
      </c>
      <c r="J507" s="3"/>
      <c r="K507" s="3"/>
      <c r="L507" s="3"/>
      <c r="M507" s="3"/>
      <c r="N507" s="3"/>
      <c r="O507" s="119">
        <f t="shared" si="271"/>
        <v>8016850000</v>
      </c>
      <c r="P507" s="3"/>
      <c r="Q507" s="142">
        <f t="shared" si="277"/>
        <v>8016850000</v>
      </c>
      <c r="R507" s="142">
        <f t="shared" si="272"/>
        <v>8016.9</v>
      </c>
      <c r="S507" s="77">
        <f t="shared" si="272"/>
        <v>0</v>
      </c>
      <c r="T507" s="109"/>
      <c r="U507" s="109"/>
      <c r="V507" s="109"/>
      <c r="W507" s="3">
        <v>7868095000</v>
      </c>
      <c r="X507" s="3"/>
      <c r="Y507" s="77">
        <f t="shared" si="273"/>
        <v>-7868095000</v>
      </c>
      <c r="Z507" s="3">
        <f t="shared" si="274"/>
        <v>7868.1</v>
      </c>
      <c r="AA507" s="77">
        <f t="shared" si="274"/>
        <v>0</v>
      </c>
      <c r="AB507" s="119">
        <f t="shared" si="266"/>
        <v>-7868.1</v>
      </c>
      <c r="AC507" s="76"/>
      <c r="AD507" s="3">
        <f t="shared" si="278"/>
        <v>0</v>
      </c>
      <c r="AE507" s="109"/>
      <c r="AF507" s="109"/>
      <c r="AG507" s="107"/>
      <c r="AH507" s="107" t="s">
        <v>151</v>
      </c>
      <c r="AI507" s="107" t="s">
        <v>634</v>
      </c>
      <c r="AJ507" s="1" t="s">
        <v>36</v>
      </c>
      <c r="AK507" s="113" t="s">
        <v>1020</v>
      </c>
      <c r="AL507" s="106">
        <v>409</v>
      </c>
      <c r="AM507" s="132" t="s">
        <v>590</v>
      </c>
      <c r="AN507" s="129"/>
      <c r="AO507" s="130" t="s">
        <v>339</v>
      </c>
      <c r="AP507" s="180">
        <v>409</v>
      </c>
      <c r="AQ507" s="130" t="s">
        <v>339</v>
      </c>
      <c r="AR507" s="181"/>
      <c r="AS507" s="128" t="s">
        <v>590</v>
      </c>
      <c r="AT507" s="175"/>
      <c r="AU507" s="130" t="s">
        <v>339</v>
      </c>
      <c r="AV507" s="180"/>
      <c r="AW507" s="130" t="s">
        <v>339</v>
      </c>
      <c r="AX507" s="181"/>
      <c r="AY507" s="128" t="s">
        <v>590</v>
      </c>
      <c r="AZ507" s="175"/>
      <c r="BA507" s="130" t="s">
        <v>339</v>
      </c>
      <c r="BB507" s="180"/>
      <c r="BC507" s="130" t="s">
        <v>339</v>
      </c>
      <c r="BD507" s="181"/>
      <c r="BE507" s="131"/>
      <c r="BF507" s="1" t="s">
        <v>83</v>
      </c>
      <c r="BG507" s="4"/>
      <c r="BH507" s="4" t="s">
        <v>18</v>
      </c>
      <c r="BI507" s="114"/>
      <c r="BJ507" s="71"/>
      <c r="BK507" s="31"/>
      <c r="BL507" s="31"/>
      <c r="BM507" s="31" t="s">
        <v>917</v>
      </c>
      <c r="BN507" s="115" t="s">
        <v>417</v>
      </c>
      <c r="BO507" s="115" t="s">
        <v>33</v>
      </c>
      <c r="BP507" s="115" t="s">
        <v>33</v>
      </c>
      <c r="BQ507" s="66" t="s">
        <v>570</v>
      </c>
    </row>
    <row r="508" spans="1:245" s="63" customFormat="1" ht="27">
      <c r="A508" s="204">
        <v>410</v>
      </c>
      <c r="B508" s="204">
        <f t="shared" si="276"/>
        <v>409</v>
      </c>
      <c r="C508" s="107" t="s">
        <v>54</v>
      </c>
      <c r="D508" s="108" t="s">
        <v>497</v>
      </c>
      <c r="E508" s="108" t="s">
        <v>1301</v>
      </c>
      <c r="F508" s="2">
        <v>369995000</v>
      </c>
      <c r="G508" s="2">
        <v>0</v>
      </c>
      <c r="H508" s="2">
        <f t="shared" si="269"/>
        <v>369995000</v>
      </c>
      <c r="I508" s="3">
        <f t="shared" si="270"/>
        <v>370</v>
      </c>
      <c r="J508" s="3"/>
      <c r="K508" s="3"/>
      <c r="L508" s="3"/>
      <c r="M508" s="3"/>
      <c r="N508" s="3"/>
      <c r="O508" s="119">
        <f t="shared" si="271"/>
        <v>369995000</v>
      </c>
      <c r="P508" s="3"/>
      <c r="Q508" s="142">
        <f t="shared" si="277"/>
        <v>369995000</v>
      </c>
      <c r="R508" s="142">
        <f t="shared" si="272"/>
        <v>370</v>
      </c>
      <c r="S508" s="77">
        <f t="shared" si="272"/>
        <v>0</v>
      </c>
      <c r="T508" s="109"/>
      <c r="U508" s="109"/>
      <c r="V508" s="109"/>
      <c r="W508" s="3">
        <v>372057000</v>
      </c>
      <c r="X508" s="3"/>
      <c r="Y508" s="77">
        <f t="shared" si="273"/>
        <v>-372057000</v>
      </c>
      <c r="Z508" s="3">
        <f t="shared" si="274"/>
        <v>372.1</v>
      </c>
      <c r="AA508" s="77">
        <f t="shared" si="274"/>
        <v>0</v>
      </c>
      <c r="AB508" s="119">
        <f t="shared" si="266"/>
        <v>-372.1</v>
      </c>
      <c r="AC508" s="76"/>
      <c r="AD508" s="3">
        <f t="shared" si="278"/>
        <v>0</v>
      </c>
      <c r="AE508" s="109"/>
      <c r="AF508" s="109"/>
      <c r="AG508" s="107"/>
      <c r="AH508" s="107" t="s">
        <v>151</v>
      </c>
      <c r="AI508" s="107" t="s">
        <v>634</v>
      </c>
      <c r="AJ508" s="1" t="s">
        <v>36</v>
      </c>
      <c r="AK508" s="113" t="s">
        <v>1020</v>
      </c>
      <c r="AL508" s="106">
        <v>410</v>
      </c>
      <c r="AM508" s="132" t="s">
        <v>590</v>
      </c>
      <c r="AN508" s="129"/>
      <c r="AO508" s="130" t="s">
        <v>339</v>
      </c>
      <c r="AP508" s="180">
        <v>410</v>
      </c>
      <c r="AQ508" s="130" t="s">
        <v>339</v>
      </c>
      <c r="AR508" s="181"/>
      <c r="AS508" s="128" t="s">
        <v>590</v>
      </c>
      <c r="AT508" s="175"/>
      <c r="AU508" s="130" t="s">
        <v>339</v>
      </c>
      <c r="AV508" s="180"/>
      <c r="AW508" s="130" t="s">
        <v>339</v>
      </c>
      <c r="AX508" s="181"/>
      <c r="AY508" s="128" t="s">
        <v>590</v>
      </c>
      <c r="AZ508" s="175"/>
      <c r="BA508" s="130" t="s">
        <v>339</v>
      </c>
      <c r="BB508" s="180"/>
      <c r="BC508" s="130" t="s">
        <v>339</v>
      </c>
      <c r="BD508" s="181"/>
      <c r="BE508" s="131"/>
      <c r="BF508" s="1" t="s">
        <v>839</v>
      </c>
      <c r="BG508" s="4"/>
      <c r="BH508" s="4"/>
      <c r="BI508" s="114"/>
      <c r="BJ508" s="71"/>
      <c r="BK508" s="31"/>
      <c r="BL508" s="31"/>
      <c r="BM508" s="31"/>
      <c r="BN508" s="115" t="s">
        <v>339</v>
      </c>
      <c r="BO508" s="115" t="s">
        <v>33</v>
      </c>
      <c r="BP508" s="115" t="s">
        <v>33</v>
      </c>
      <c r="BQ508" s="66" t="s">
        <v>570</v>
      </c>
    </row>
    <row r="509" spans="1:245" ht="27" hidden="1">
      <c r="A509" s="263" t="s">
        <v>257</v>
      </c>
      <c r="B509" s="263" t="s">
        <v>257</v>
      </c>
      <c r="C509" s="107" t="s">
        <v>1569</v>
      </c>
      <c r="D509" s="108"/>
      <c r="E509" s="108"/>
      <c r="F509" s="2"/>
      <c r="G509" s="2">
        <v>0</v>
      </c>
      <c r="H509" s="2">
        <f>F509+G509</f>
        <v>0</v>
      </c>
      <c r="I509" s="3">
        <f>ROUND(H509/1000000,1)</f>
        <v>0</v>
      </c>
      <c r="J509" s="3"/>
      <c r="K509" s="3"/>
      <c r="L509" s="3"/>
      <c r="M509" s="3"/>
      <c r="N509" s="3"/>
      <c r="O509" s="3">
        <f>H509+SUM(J509:N509)</f>
        <v>0</v>
      </c>
      <c r="P509" s="3"/>
      <c r="Q509" s="142">
        <f>O509-P509</f>
        <v>0</v>
      </c>
      <c r="R509" s="142">
        <f>ROUND(O509/1000000,1)</f>
        <v>0</v>
      </c>
      <c r="S509" s="77">
        <f>ROUND(P509/1000000,1)</f>
        <v>0</v>
      </c>
      <c r="T509" s="109"/>
      <c r="U509" s="110"/>
      <c r="V509" s="111"/>
      <c r="W509" s="3">
        <v>0</v>
      </c>
      <c r="X509" s="3"/>
      <c r="Y509" s="77">
        <f>X509-W509</f>
        <v>0</v>
      </c>
      <c r="Z509" s="3">
        <f>ROUND(W509/1000000,1)</f>
        <v>0</v>
      </c>
      <c r="AA509" s="77">
        <f>ROUND(X509/1000000,1)</f>
        <v>0</v>
      </c>
      <c r="AB509" s="119">
        <f>AA509-Z509</f>
        <v>0</v>
      </c>
      <c r="AC509" s="3"/>
      <c r="AD509" s="3">
        <f>ROUND(AC509/1000000,1)</f>
        <v>0</v>
      </c>
      <c r="AE509" s="108"/>
      <c r="AF509" s="112"/>
      <c r="AG509" s="107"/>
      <c r="AH509" s="107" t="s">
        <v>151</v>
      </c>
      <c r="AI509" s="107" t="s">
        <v>923</v>
      </c>
      <c r="AJ509" s="1" t="s">
        <v>36</v>
      </c>
      <c r="AK509" s="290"/>
      <c r="AL509" s="123" t="s">
        <v>257</v>
      </c>
      <c r="AM509" s="132" t="s">
        <v>590</v>
      </c>
      <c r="AN509" s="129"/>
      <c r="AO509" s="130" t="s">
        <v>339</v>
      </c>
      <c r="AP509" s="180"/>
      <c r="AQ509" s="130" t="s">
        <v>339</v>
      </c>
      <c r="AR509" s="181"/>
      <c r="AS509" s="128" t="s">
        <v>590</v>
      </c>
      <c r="AT509" s="175"/>
      <c r="AU509" s="130" t="s">
        <v>339</v>
      </c>
      <c r="AV509" s="180"/>
      <c r="AW509" s="130" t="s">
        <v>339</v>
      </c>
      <c r="AX509" s="181"/>
      <c r="AY509" s="128" t="s">
        <v>590</v>
      </c>
      <c r="AZ509" s="175"/>
      <c r="BA509" s="130" t="s">
        <v>339</v>
      </c>
      <c r="BB509" s="180"/>
      <c r="BC509" s="130" t="s">
        <v>339</v>
      </c>
      <c r="BD509" s="181"/>
      <c r="BE509" s="131"/>
      <c r="BF509" s="1"/>
      <c r="BG509" s="4"/>
      <c r="BH509" s="4"/>
      <c r="BI509" s="114"/>
      <c r="BJ509" s="71"/>
      <c r="BK509" s="31"/>
      <c r="BL509" s="31"/>
      <c r="BM509" s="31"/>
      <c r="BN509" s="115" t="s">
        <v>541</v>
      </c>
      <c r="BO509" s="115" t="s">
        <v>541</v>
      </c>
      <c r="BP509" s="115" t="s">
        <v>541</v>
      </c>
      <c r="BQ509" s="67" t="s">
        <v>570</v>
      </c>
      <c r="BR509" s="60"/>
      <c r="BS509" s="60"/>
      <c r="BT509" s="60"/>
      <c r="BU509" s="60"/>
      <c r="BV509" s="60"/>
      <c r="BW509" s="60"/>
      <c r="BX509" s="60"/>
      <c r="BY509" s="60"/>
      <c r="BZ509" s="60"/>
      <c r="CA509" s="60"/>
      <c r="CB509" s="60"/>
      <c r="CC509" s="60"/>
      <c r="CD509" s="60"/>
      <c r="CE509" s="60"/>
      <c r="CF509" s="60"/>
      <c r="CG509" s="60"/>
      <c r="CH509" s="60"/>
      <c r="CI509" s="60"/>
      <c r="CJ509" s="60"/>
      <c r="CK509" s="60"/>
      <c r="CL509" s="60"/>
      <c r="CM509" s="60"/>
      <c r="CN509" s="60"/>
      <c r="CO509" s="60"/>
      <c r="CP509" s="60"/>
      <c r="CQ509" s="60"/>
      <c r="CR509" s="60"/>
      <c r="CS509" s="60"/>
      <c r="CT509" s="60"/>
      <c r="CU509" s="60"/>
      <c r="CV509" s="60"/>
      <c r="CW509" s="60"/>
      <c r="CX509" s="60"/>
      <c r="CY509" s="60"/>
      <c r="CZ509" s="60"/>
      <c r="DA509" s="60"/>
      <c r="DB509" s="60"/>
      <c r="DC509" s="60"/>
      <c r="DD509" s="60"/>
      <c r="DE509" s="60"/>
      <c r="DF509" s="60"/>
      <c r="DG509" s="60"/>
      <c r="DH509" s="60"/>
      <c r="DI509" s="60"/>
      <c r="DJ509" s="60"/>
      <c r="DK509" s="60"/>
      <c r="DL509" s="60"/>
      <c r="DM509" s="60"/>
      <c r="DN509" s="60"/>
      <c r="DO509" s="60"/>
      <c r="DP509" s="60"/>
      <c r="DQ509" s="60"/>
      <c r="DR509" s="60"/>
      <c r="DS509" s="60"/>
      <c r="DT509" s="60"/>
      <c r="DU509" s="60"/>
      <c r="DV509" s="60"/>
      <c r="DW509" s="60"/>
      <c r="DX509" s="60"/>
      <c r="DY509" s="60"/>
      <c r="DZ509" s="60"/>
      <c r="EA509" s="60"/>
      <c r="EB509" s="60"/>
      <c r="EC509" s="60"/>
      <c r="ED509" s="60"/>
      <c r="EE509" s="60"/>
      <c r="EF509" s="60"/>
      <c r="EG509" s="60"/>
      <c r="EH509" s="60"/>
      <c r="EI509" s="60"/>
      <c r="EJ509" s="60"/>
      <c r="EK509" s="60"/>
      <c r="EL509" s="60"/>
      <c r="EM509" s="60"/>
      <c r="EN509" s="60"/>
      <c r="EO509" s="60"/>
      <c r="EP509" s="60"/>
      <c r="EQ509" s="60"/>
      <c r="ER509" s="60"/>
      <c r="ES509" s="60"/>
      <c r="ET509" s="60"/>
      <c r="EU509" s="60"/>
      <c r="EV509" s="60"/>
      <c r="EW509" s="60"/>
      <c r="EX509" s="60"/>
      <c r="EY509" s="60"/>
      <c r="EZ509" s="60"/>
      <c r="FA509" s="60"/>
      <c r="FB509" s="60"/>
      <c r="FC509" s="60"/>
      <c r="FD509" s="60"/>
      <c r="FE509" s="60"/>
      <c r="FF509" s="60"/>
      <c r="FG509" s="60"/>
      <c r="FH509" s="60"/>
      <c r="FI509" s="60"/>
      <c r="FJ509" s="60"/>
      <c r="FK509" s="60"/>
      <c r="FL509" s="60"/>
      <c r="FM509" s="60"/>
      <c r="FN509" s="60"/>
      <c r="FO509" s="60"/>
      <c r="FP509" s="60"/>
      <c r="FQ509" s="60"/>
      <c r="FR509" s="60"/>
      <c r="FS509" s="60"/>
      <c r="FT509" s="60"/>
      <c r="FU509" s="60"/>
      <c r="FV509" s="60"/>
      <c r="FW509" s="60"/>
      <c r="FX509" s="60"/>
      <c r="FY509" s="60"/>
      <c r="FZ509" s="60"/>
      <c r="GA509" s="60"/>
      <c r="GB509" s="60"/>
      <c r="GC509" s="60"/>
      <c r="GD509" s="60"/>
      <c r="GE509" s="60"/>
      <c r="GF509" s="60"/>
      <c r="GG509" s="60"/>
      <c r="GH509" s="60"/>
      <c r="GI509" s="60"/>
      <c r="GJ509" s="60"/>
      <c r="GK509" s="60"/>
      <c r="GL509" s="60"/>
      <c r="GM509" s="60"/>
      <c r="GN509" s="60"/>
      <c r="GO509" s="60"/>
      <c r="GP509" s="60"/>
      <c r="GQ509" s="60"/>
      <c r="GR509" s="60"/>
      <c r="GS509" s="60"/>
      <c r="GT509" s="60"/>
      <c r="GU509" s="60"/>
      <c r="GV509" s="60"/>
      <c r="GW509" s="60"/>
      <c r="GX509" s="60"/>
      <c r="GY509" s="60"/>
      <c r="GZ509" s="60"/>
      <c r="HA509" s="60"/>
      <c r="HB509" s="60"/>
      <c r="HC509" s="60"/>
      <c r="HD509" s="60"/>
      <c r="HE509" s="60"/>
      <c r="HF509" s="60"/>
      <c r="HG509" s="60"/>
      <c r="HH509" s="60"/>
      <c r="HI509" s="60"/>
      <c r="HJ509" s="60"/>
      <c r="HK509" s="60"/>
      <c r="HL509" s="60"/>
      <c r="HM509" s="60"/>
      <c r="HN509" s="60"/>
      <c r="HO509" s="60"/>
      <c r="HP509" s="60"/>
      <c r="HQ509" s="60"/>
      <c r="HR509" s="60"/>
      <c r="HS509" s="60"/>
      <c r="HT509" s="60"/>
      <c r="HU509" s="60"/>
      <c r="HV509" s="60"/>
      <c r="HW509" s="60"/>
      <c r="HX509" s="60"/>
      <c r="HY509" s="60"/>
      <c r="HZ509" s="60"/>
      <c r="IA509" s="60"/>
      <c r="IB509" s="60"/>
      <c r="IC509" s="60"/>
      <c r="ID509" s="60"/>
      <c r="IE509" s="60"/>
      <c r="IF509" s="60"/>
      <c r="IG509" s="60"/>
      <c r="IH509" s="60"/>
      <c r="II509" s="60"/>
      <c r="IJ509" s="60"/>
      <c r="IK509" s="60"/>
    </row>
    <row r="510" spans="1:245" ht="27" hidden="1">
      <c r="A510" s="263" t="s">
        <v>257</v>
      </c>
      <c r="B510" s="263" t="s">
        <v>257</v>
      </c>
      <c r="C510" s="107" t="s">
        <v>1571</v>
      </c>
      <c r="D510" s="108"/>
      <c r="E510" s="108"/>
      <c r="F510" s="2"/>
      <c r="G510" s="2">
        <v>0</v>
      </c>
      <c r="H510" s="2">
        <f t="shared" si="269"/>
        <v>0</v>
      </c>
      <c r="I510" s="3">
        <f t="shared" si="270"/>
        <v>0</v>
      </c>
      <c r="J510" s="3"/>
      <c r="K510" s="3"/>
      <c r="L510" s="3"/>
      <c r="M510" s="3"/>
      <c r="N510" s="3"/>
      <c r="O510" s="3">
        <f>H510+SUM(J510:N510)</f>
        <v>0</v>
      </c>
      <c r="P510" s="3"/>
      <c r="Q510" s="142">
        <f t="shared" si="277"/>
        <v>0</v>
      </c>
      <c r="R510" s="142">
        <f t="shared" si="272"/>
        <v>0</v>
      </c>
      <c r="S510" s="77">
        <f t="shared" si="272"/>
        <v>0</v>
      </c>
      <c r="T510" s="109"/>
      <c r="U510" s="110"/>
      <c r="V510" s="111"/>
      <c r="W510" s="3">
        <v>0</v>
      </c>
      <c r="X510" s="3"/>
      <c r="Y510" s="77">
        <f t="shared" si="273"/>
        <v>0</v>
      </c>
      <c r="Z510" s="3">
        <f t="shared" si="274"/>
        <v>0</v>
      </c>
      <c r="AA510" s="77">
        <f t="shared" si="274"/>
        <v>0</v>
      </c>
      <c r="AB510" s="119">
        <f t="shared" si="266"/>
        <v>0</v>
      </c>
      <c r="AC510" s="3"/>
      <c r="AD510" s="3">
        <f t="shared" si="278"/>
        <v>0</v>
      </c>
      <c r="AE510" s="108"/>
      <c r="AF510" s="112"/>
      <c r="AG510" s="107"/>
      <c r="AH510" s="107" t="s">
        <v>151</v>
      </c>
      <c r="AI510" s="107" t="s">
        <v>923</v>
      </c>
      <c r="AJ510" s="1" t="s">
        <v>36</v>
      </c>
      <c r="AK510" s="290"/>
      <c r="AL510" s="123" t="s">
        <v>257</v>
      </c>
      <c r="AM510" s="132" t="s">
        <v>590</v>
      </c>
      <c r="AN510" s="129"/>
      <c r="AO510" s="130" t="s">
        <v>339</v>
      </c>
      <c r="AP510" s="180"/>
      <c r="AQ510" s="130" t="s">
        <v>339</v>
      </c>
      <c r="AR510" s="181"/>
      <c r="AS510" s="128" t="s">
        <v>590</v>
      </c>
      <c r="AT510" s="175"/>
      <c r="AU510" s="130" t="s">
        <v>339</v>
      </c>
      <c r="AV510" s="180"/>
      <c r="AW510" s="130" t="s">
        <v>339</v>
      </c>
      <c r="AX510" s="181"/>
      <c r="AY510" s="128" t="s">
        <v>590</v>
      </c>
      <c r="AZ510" s="175"/>
      <c r="BA510" s="130" t="s">
        <v>339</v>
      </c>
      <c r="BB510" s="180"/>
      <c r="BC510" s="130" t="s">
        <v>339</v>
      </c>
      <c r="BD510" s="181"/>
      <c r="BE510" s="131"/>
      <c r="BF510" s="1"/>
      <c r="BG510" s="4"/>
      <c r="BH510" s="4"/>
      <c r="BI510" s="114"/>
      <c r="BJ510" s="71"/>
      <c r="BK510" s="31"/>
      <c r="BL510" s="31"/>
      <c r="BM510" s="31"/>
      <c r="BN510" s="115" t="s">
        <v>541</v>
      </c>
      <c r="BO510" s="115" t="s">
        <v>541</v>
      </c>
      <c r="BP510" s="115" t="s">
        <v>541</v>
      </c>
      <c r="BQ510" s="67" t="s">
        <v>570</v>
      </c>
      <c r="BR510" s="60"/>
      <c r="BS510" s="60"/>
      <c r="BT510" s="60"/>
      <c r="BU510" s="60"/>
      <c r="BV510" s="60"/>
      <c r="BW510" s="60"/>
      <c r="BX510" s="60"/>
      <c r="BY510" s="60"/>
      <c r="BZ510" s="60"/>
      <c r="CA510" s="60"/>
      <c r="CB510" s="60"/>
      <c r="CC510" s="60"/>
      <c r="CD510" s="60"/>
      <c r="CE510" s="60"/>
      <c r="CF510" s="60"/>
      <c r="CG510" s="60"/>
      <c r="CH510" s="60"/>
      <c r="CI510" s="60"/>
      <c r="CJ510" s="60"/>
      <c r="CK510" s="60"/>
      <c r="CL510" s="60"/>
      <c r="CM510" s="60"/>
      <c r="CN510" s="60"/>
      <c r="CO510" s="60"/>
      <c r="CP510" s="60"/>
      <c r="CQ510" s="60"/>
      <c r="CR510" s="60"/>
      <c r="CS510" s="60"/>
      <c r="CT510" s="60"/>
      <c r="CU510" s="60"/>
      <c r="CV510" s="60"/>
      <c r="CW510" s="60"/>
      <c r="CX510" s="60"/>
      <c r="CY510" s="60"/>
      <c r="CZ510" s="60"/>
      <c r="DA510" s="60"/>
      <c r="DB510" s="60"/>
      <c r="DC510" s="60"/>
      <c r="DD510" s="60"/>
      <c r="DE510" s="60"/>
      <c r="DF510" s="60"/>
      <c r="DG510" s="60"/>
      <c r="DH510" s="60"/>
      <c r="DI510" s="60"/>
      <c r="DJ510" s="60"/>
      <c r="DK510" s="60"/>
      <c r="DL510" s="60"/>
      <c r="DM510" s="60"/>
      <c r="DN510" s="60"/>
      <c r="DO510" s="60"/>
      <c r="DP510" s="60"/>
      <c r="DQ510" s="60"/>
      <c r="DR510" s="60"/>
      <c r="DS510" s="60"/>
      <c r="DT510" s="60"/>
      <c r="DU510" s="60"/>
      <c r="DV510" s="60"/>
      <c r="DW510" s="60"/>
      <c r="DX510" s="60"/>
      <c r="DY510" s="60"/>
      <c r="DZ510" s="60"/>
      <c r="EA510" s="60"/>
      <c r="EB510" s="60"/>
      <c r="EC510" s="60"/>
      <c r="ED510" s="60"/>
      <c r="EE510" s="60"/>
      <c r="EF510" s="60"/>
      <c r="EG510" s="60"/>
      <c r="EH510" s="60"/>
      <c r="EI510" s="60"/>
      <c r="EJ510" s="60"/>
      <c r="EK510" s="60"/>
      <c r="EL510" s="60"/>
      <c r="EM510" s="60"/>
      <c r="EN510" s="60"/>
      <c r="EO510" s="60"/>
      <c r="EP510" s="60"/>
      <c r="EQ510" s="60"/>
      <c r="ER510" s="60"/>
      <c r="ES510" s="60"/>
      <c r="ET510" s="60"/>
      <c r="EU510" s="60"/>
      <c r="EV510" s="60"/>
      <c r="EW510" s="60"/>
      <c r="EX510" s="60"/>
      <c r="EY510" s="60"/>
      <c r="EZ510" s="60"/>
      <c r="FA510" s="60"/>
      <c r="FB510" s="60"/>
      <c r="FC510" s="60"/>
      <c r="FD510" s="60"/>
      <c r="FE510" s="60"/>
      <c r="FF510" s="60"/>
      <c r="FG510" s="60"/>
      <c r="FH510" s="60"/>
      <c r="FI510" s="60"/>
      <c r="FJ510" s="60"/>
      <c r="FK510" s="60"/>
      <c r="FL510" s="60"/>
      <c r="FM510" s="60"/>
      <c r="FN510" s="60"/>
      <c r="FO510" s="60"/>
      <c r="FP510" s="60"/>
      <c r="FQ510" s="60"/>
      <c r="FR510" s="60"/>
      <c r="FS510" s="60"/>
      <c r="FT510" s="60"/>
      <c r="FU510" s="60"/>
      <c r="FV510" s="60"/>
      <c r="FW510" s="60"/>
      <c r="FX510" s="60"/>
      <c r="FY510" s="60"/>
      <c r="FZ510" s="60"/>
      <c r="GA510" s="60"/>
      <c r="GB510" s="60"/>
      <c r="GC510" s="60"/>
      <c r="GD510" s="60"/>
      <c r="GE510" s="60"/>
      <c r="GF510" s="60"/>
      <c r="GG510" s="60"/>
      <c r="GH510" s="60"/>
      <c r="GI510" s="60"/>
      <c r="GJ510" s="60"/>
      <c r="GK510" s="60"/>
      <c r="GL510" s="60"/>
      <c r="GM510" s="60"/>
      <c r="GN510" s="60"/>
      <c r="GO510" s="60"/>
      <c r="GP510" s="60"/>
      <c r="GQ510" s="60"/>
      <c r="GR510" s="60"/>
      <c r="GS510" s="60"/>
      <c r="GT510" s="60"/>
      <c r="GU510" s="60"/>
      <c r="GV510" s="60"/>
      <c r="GW510" s="60"/>
      <c r="GX510" s="60"/>
      <c r="GY510" s="60"/>
      <c r="GZ510" s="60"/>
      <c r="HA510" s="60"/>
      <c r="HB510" s="60"/>
      <c r="HC510" s="60"/>
      <c r="HD510" s="60"/>
      <c r="HE510" s="60"/>
      <c r="HF510" s="60"/>
      <c r="HG510" s="60"/>
      <c r="HH510" s="60"/>
      <c r="HI510" s="60"/>
      <c r="HJ510" s="60"/>
      <c r="HK510" s="60"/>
      <c r="HL510" s="60"/>
      <c r="HM510" s="60"/>
      <c r="HN510" s="60"/>
      <c r="HO510" s="60"/>
      <c r="HP510" s="60"/>
      <c r="HQ510" s="60"/>
      <c r="HR510" s="60"/>
      <c r="HS510" s="60"/>
      <c r="HT510" s="60"/>
      <c r="HU510" s="60"/>
      <c r="HV510" s="60"/>
      <c r="HW510" s="60"/>
      <c r="HX510" s="60"/>
      <c r="HY510" s="60"/>
      <c r="HZ510" s="60"/>
      <c r="IA510" s="60"/>
      <c r="IB510" s="60"/>
      <c r="IC510" s="60"/>
      <c r="ID510" s="60"/>
      <c r="IE510" s="60"/>
      <c r="IF510" s="60"/>
      <c r="IG510" s="60"/>
      <c r="IH510" s="60"/>
      <c r="II510" s="60"/>
      <c r="IJ510" s="60"/>
      <c r="IK510" s="60"/>
    </row>
    <row r="511" spans="1:245" s="314" customFormat="1" hidden="1">
      <c r="A511" s="315"/>
      <c r="B511" s="315"/>
      <c r="C511" s="341" t="s">
        <v>299</v>
      </c>
      <c r="D511" s="317"/>
      <c r="E511" s="317"/>
      <c r="F511" s="318"/>
      <c r="G511" s="318">
        <v>0</v>
      </c>
      <c r="H511" s="318">
        <f t="shared" si="269"/>
        <v>0</v>
      </c>
      <c r="I511" s="319">
        <f t="shared" si="270"/>
        <v>0</v>
      </c>
      <c r="J511" s="319"/>
      <c r="K511" s="319"/>
      <c r="L511" s="319"/>
      <c r="M511" s="319"/>
      <c r="N511" s="319"/>
      <c r="O511" s="319">
        <f>H511+SUM(J511:N511)</f>
        <v>0</v>
      </c>
      <c r="P511" s="321"/>
      <c r="Q511" s="321">
        <f t="shared" si="277"/>
        <v>0</v>
      </c>
      <c r="R511" s="321">
        <f t="shared" si="272"/>
        <v>0</v>
      </c>
      <c r="S511" s="319"/>
      <c r="T511" s="319"/>
      <c r="U511" s="322"/>
      <c r="V511" s="323"/>
      <c r="W511" s="319"/>
      <c r="X511" s="321"/>
      <c r="Y511" s="319"/>
      <c r="Z511" s="320"/>
      <c r="AA511" s="319"/>
      <c r="AB511" s="324"/>
      <c r="AC511" s="319"/>
      <c r="AD511" s="319"/>
      <c r="AE511" s="317"/>
      <c r="AF511" s="325"/>
      <c r="AG511" s="325"/>
      <c r="AH511" s="325"/>
      <c r="AI511" s="325"/>
      <c r="AJ511" s="326"/>
      <c r="AK511" s="327"/>
      <c r="AL511" s="335"/>
      <c r="AM511" s="328"/>
      <c r="AN511" s="328"/>
      <c r="AO511" s="328"/>
      <c r="AP511" s="329" t="s">
        <v>1331</v>
      </c>
      <c r="AQ511" s="328"/>
      <c r="AR511" s="328"/>
      <c r="AS511" s="328"/>
      <c r="AT511" s="330"/>
      <c r="AU511" s="328"/>
      <c r="AV511" s="330"/>
      <c r="AW511" s="328"/>
      <c r="AX511" s="328"/>
      <c r="AY511" s="328"/>
      <c r="AZ511" s="330"/>
      <c r="BA511" s="328"/>
      <c r="BB511" s="330"/>
      <c r="BC511" s="328"/>
      <c r="BD511" s="328"/>
      <c r="BE511" s="328"/>
      <c r="BF511" s="331"/>
      <c r="BG511" s="332"/>
      <c r="BH511" s="332"/>
      <c r="BI511" s="333"/>
      <c r="BJ511" s="309"/>
      <c r="BK511" s="310"/>
      <c r="BL511" s="310"/>
      <c r="BM511" s="310"/>
      <c r="BN511" s="311" t="s">
        <v>416</v>
      </c>
      <c r="BO511" s="311" t="s">
        <v>416</v>
      </c>
      <c r="BP511" s="311" t="s">
        <v>416</v>
      </c>
      <c r="BQ511" s="313"/>
      <c r="BR511" s="313"/>
      <c r="BS511" s="313"/>
    </row>
    <row r="512" spans="1:245" ht="27" hidden="1">
      <c r="A512" s="204">
        <v>411</v>
      </c>
      <c r="B512" s="204">
        <f>B508+1</f>
        <v>410</v>
      </c>
      <c r="C512" s="107" t="s">
        <v>696</v>
      </c>
      <c r="D512" s="108" t="s">
        <v>220</v>
      </c>
      <c r="E512" s="108" t="s">
        <v>66</v>
      </c>
      <c r="F512" s="2">
        <v>50000000</v>
      </c>
      <c r="G512" s="2">
        <v>-4458000</v>
      </c>
      <c r="H512" s="2">
        <f t="shared" si="269"/>
        <v>45542000</v>
      </c>
      <c r="I512" s="3">
        <f t="shared" si="270"/>
        <v>45.5</v>
      </c>
      <c r="J512" s="3"/>
      <c r="K512" s="3"/>
      <c r="L512" s="3"/>
      <c r="M512" s="3"/>
      <c r="N512" s="3"/>
      <c r="O512" s="119">
        <f t="shared" si="271"/>
        <v>45542000</v>
      </c>
      <c r="P512" s="3"/>
      <c r="Q512" s="142">
        <f t="shared" si="277"/>
        <v>45542000</v>
      </c>
      <c r="R512" s="142">
        <f t="shared" ref="R512:S528" si="279">ROUND(O512/1000000,1)</f>
        <v>45.5</v>
      </c>
      <c r="S512" s="77">
        <f t="shared" si="279"/>
        <v>0</v>
      </c>
      <c r="T512" s="109"/>
      <c r="U512" s="109"/>
      <c r="V512" s="109"/>
      <c r="W512" s="3">
        <v>43573000</v>
      </c>
      <c r="X512" s="3"/>
      <c r="Y512" s="77">
        <f t="shared" ref="Y512:Y528" si="280">X512-W512</f>
        <v>-43573000</v>
      </c>
      <c r="Z512" s="3">
        <f t="shared" ref="Z512:AA528" si="281">ROUND(W512/1000000,1)</f>
        <v>43.6</v>
      </c>
      <c r="AA512" s="77">
        <f t="shared" si="281"/>
        <v>0</v>
      </c>
      <c r="AB512" s="119">
        <f t="shared" si="266"/>
        <v>-43.6</v>
      </c>
      <c r="AC512" s="76"/>
      <c r="AD512" s="3">
        <f t="shared" ref="AD512:AD528" si="282">ROUND(AC512/1000000,1)</f>
        <v>0</v>
      </c>
      <c r="AE512" s="109"/>
      <c r="AF512" s="109"/>
      <c r="AG512" s="107"/>
      <c r="AH512" s="107" t="s">
        <v>298</v>
      </c>
      <c r="AI512" s="107" t="s">
        <v>298</v>
      </c>
      <c r="AJ512" s="1" t="s">
        <v>36</v>
      </c>
      <c r="AK512" s="113" t="s">
        <v>1022</v>
      </c>
      <c r="AL512" s="106">
        <v>411</v>
      </c>
      <c r="AM512" s="132" t="s">
        <v>590</v>
      </c>
      <c r="AN512" s="129"/>
      <c r="AO512" s="130" t="s">
        <v>339</v>
      </c>
      <c r="AP512" s="180">
        <v>411</v>
      </c>
      <c r="AQ512" s="130" t="s">
        <v>339</v>
      </c>
      <c r="AR512" s="181"/>
      <c r="AS512" s="128" t="s">
        <v>590</v>
      </c>
      <c r="AT512" s="175"/>
      <c r="AU512" s="130" t="s">
        <v>339</v>
      </c>
      <c r="AV512" s="180"/>
      <c r="AW512" s="130" t="s">
        <v>339</v>
      </c>
      <c r="AX512" s="181"/>
      <c r="AY512" s="128" t="s">
        <v>590</v>
      </c>
      <c r="AZ512" s="175"/>
      <c r="BA512" s="130" t="s">
        <v>339</v>
      </c>
      <c r="BB512" s="180"/>
      <c r="BC512" s="130" t="s">
        <v>339</v>
      </c>
      <c r="BD512" s="181"/>
      <c r="BE512" s="131"/>
      <c r="BF512" s="1" t="s">
        <v>839</v>
      </c>
      <c r="BG512" s="4"/>
      <c r="BH512" s="4"/>
      <c r="BI512" s="114"/>
      <c r="BJ512" s="71"/>
      <c r="BK512" s="31"/>
      <c r="BL512" s="31"/>
      <c r="BM512" s="31"/>
      <c r="BN512" s="115" t="s">
        <v>416</v>
      </c>
      <c r="BO512" s="115" t="s">
        <v>416</v>
      </c>
      <c r="BP512" s="115" t="s">
        <v>416</v>
      </c>
      <c r="BQ512" s="60"/>
      <c r="BR512" s="60"/>
      <c r="BS512" s="60"/>
      <c r="BT512" s="60"/>
      <c r="BU512" s="60"/>
      <c r="BV512" s="60"/>
      <c r="BW512" s="60"/>
      <c r="BX512" s="60"/>
      <c r="BY512" s="60"/>
      <c r="BZ512" s="60"/>
      <c r="CA512" s="60"/>
      <c r="CB512" s="60"/>
      <c r="CC512" s="60"/>
      <c r="CD512" s="60"/>
      <c r="CE512" s="60"/>
      <c r="CF512" s="60"/>
      <c r="CG512" s="60"/>
      <c r="CH512" s="60"/>
      <c r="CI512" s="60"/>
      <c r="CJ512" s="60"/>
      <c r="CK512" s="60"/>
      <c r="CL512" s="60"/>
      <c r="CM512" s="60"/>
      <c r="CN512" s="60"/>
      <c r="CO512" s="60"/>
      <c r="CP512" s="60"/>
      <c r="CQ512" s="60"/>
      <c r="CR512" s="60"/>
      <c r="CS512" s="60"/>
      <c r="CT512" s="60"/>
      <c r="CU512" s="60"/>
      <c r="CV512" s="60"/>
      <c r="CW512" s="60"/>
      <c r="CX512" s="60"/>
      <c r="CY512" s="60"/>
      <c r="CZ512" s="60"/>
      <c r="DA512" s="60"/>
      <c r="DB512" s="60"/>
      <c r="DC512" s="60"/>
      <c r="DD512" s="60"/>
      <c r="DE512" s="60"/>
      <c r="DF512" s="60"/>
      <c r="DG512" s="60"/>
      <c r="DH512" s="60"/>
      <c r="DI512" s="60"/>
      <c r="DJ512" s="60"/>
      <c r="DK512" s="60"/>
      <c r="DL512" s="60"/>
      <c r="DM512" s="60"/>
      <c r="DN512" s="60"/>
      <c r="DO512" s="60"/>
      <c r="DP512" s="60"/>
      <c r="DQ512" s="60"/>
      <c r="DR512" s="60"/>
      <c r="DS512" s="60"/>
      <c r="DT512" s="60"/>
      <c r="DU512" s="60"/>
      <c r="DV512" s="60"/>
      <c r="DW512" s="60"/>
      <c r="DX512" s="60"/>
      <c r="DY512" s="60"/>
      <c r="DZ512" s="60"/>
      <c r="EA512" s="60"/>
      <c r="EB512" s="60"/>
      <c r="EC512" s="60"/>
      <c r="ED512" s="60"/>
      <c r="EE512" s="60"/>
      <c r="EF512" s="60"/>
      <c r="EG512" s="60"/>
      <c r="EH512" s="60"/>
      <c r="EI512" s="60"/>
      <c r="EJ512" s="60"/>
      <c r="EK512" s="60"/>
      <c r="EL512" s="60"/>
      <c r="EM512" s="60"/>
      <c r="EN512" s="60"/>
      <c r="EO512" s="60"/>
      <c r="EP512" s="60"/>
      <c r="EQ512" s="60"/>
      <c r="ER512" s="60"/>
      <c r="ES512" s="60"/>
      <c r="ET512" s="60"/>
      <c r="EU512" s="60"/>
      <c r="EV512" s="60"/>
      <c r="EW512" s="60"/>
      <c r="EX512" s="60"/>
      <c r="EY512" s="60"/>
      <c r="EZ512" s="60"/>
      <c r="FA512" s="60"/>
      <c r="FB512" s="60"/>
      <c r="FC512" s="60"/>
      <c r="FD512" s="60"/>
      <c r="FE512" s="60"/>
      <c r="FF512" s="60"/>
      <c r="FG512" s="60"/>
      <c r="FH512" s="60"/>
      <c r="FI512" s="60"/>
      <c r="FJ512" s="60"/>
      <c r="FK512" s="60"/>
      <c r="FL512" s="60"/>
      <c r="FM512" s="60"/>
      <c r="FN512" s="60"/>
      <c r="FO512" s="60"/>
      <c r="FP512" s="60"/>
      <c r="FQ512" s="60"/>
      <c r="FR512" s="60"/>
      <c r="FS512" s="60"/>
      <c r="FT512" s="60"/>
      <c r="FU512" s="60"/>
      <c r="FV512" s="60"/>
      <c r="FW512" s="60"/>
      <c r="FX512" s="60"/>
      <c r="FY512" s="60"/>
      <c r="FZ512" s="60"/>
      <c r="GA512" s="60"/>
      <c r="GB512" s="60"/>
      <c r="GC512" s="60"/>
      <c r="GD512" s="60"/>
      <c r="GE512" s="60"/>
      <c r="GF512" s="60"/>
      <c r="GG512" s="60"/>
      <c r="GH512" s="60"/>
      <c r="GI512" s="60"/>
      <c r="GJ512" s="60"/>
      <c r="GK512" s="60"/>
      <c r="GL512" s="60"/>
      <c r="GM512" s="60"/>
      <c r="GN512" s="60"/>
      <c r="GO512" s="60"/>
      <c r="GP512" s="60"/>
      <c r="GQ512" s="60"/>
      <c r="GR512" s="60"/>
      <c r="GS512" s="60"/>
      <c r="GT512" s="60"/>
      <c r="GU512" s="60"/>
      <c r="GV512" s="60"/>
      <c r="GW512" s="60"/>
      <c r="GX512" s="60"/>
      <c r="GY512" s="60"/>
      <c r="GZ512" s="60"/>
      <c r="HA512" s="60"/>
      <c r="HB512" s="60"/>
      <c r="HC512" s="60"/>
      <c r="HD512" s="60"/>
      <c r="HE512" s="60"/>
      <c r="HF512" s="60"/>
      <c r="HG512" s="60"/>
      <c r="HH512" s="60"/>
      <c r="HI512" s="60"/>
      <c r="HJ512" s="60"/>
      <c r="HK512" s="60"/>
      <c r="HL512" s="60"/>
      <c r="HM512" s="60"/>
      <c r="HN512" s="60"/>
      <c r="HO512" s="60"/>
      <c r="HP512" s="60"/>
      <c r="HQ512" s="60"/>
      <c r="HR512" s="60"/>
      <c r="HS512" s="60"/>
      <c r="HT512" s="60"/>
      <c r="HU512" s="60"/>
      <c r="HV512" s="60"/>
      <c r="HW512" s="60"/>
      <c r="HX512" s="60"/>
      <c r="HY512" s="60"/>
      <c r="HZ512" s="60"/>
      <c r="IA512" s="60"/>
      <c r="IB512" s="60"/>
      <c r="IC512" s="60"/>
      <c r="ID512" s="60"/>
      <c r="IE512" s="60"/>
      <c r="IF512" s="60"/>
      <c r="IG512" s="60"/>
      <c r="IH512" s="60"/>
      <c r="II512" s="60"/>
      <c r="IJ512" s="60"/>
      <c r="IK512" s="60"/>
    </row>
    <row r="513" spans="1:245" ht="27" hidden="1">
      <c r="A513" s="204">
        <v>412</v>
      </c>
      <c r="B513" s="204">
        <f t="shared" ref="B513:B528" si="283">B512+1</f>
        <v>411</v>
      </c>
      <c r="C513" s="107" t="s">
        <v>477</v>
      </c>
      <c r="D513" s="108" t="s">
        <v>74</v>
      </c>
      <c r="E513" s="108" t="s">
        <v>66</v>
      </c>
      <c r="F513" s="2">
        <v>94425000</v>
      </c>
      <c r="G513" s="2">
        <v>0</v>
      </c>
      <c r="H513" s="2">
        <f t="shared" si="269"/>
        <v>94425000</v>
      </c>
      <c r="I513" s="3">
        <f t="shared" si="270"/>
        <v>94.4</v>
      </c>
      <c r="J513" s="3"/>
      <c r="K513" s="3"/>
      <c r="L513" s="3"/>
      <c r="M513" s="3"/>
      <c r="N513" s="3"/>
      <c r="O513" s="119">
        <f t="shared" si="271"/>
        <v>94425000</v>
      </c>
      <c r="P513" s="3"/>
      <c r="Q513" s="142">
        <f t="shared" si="277"/>
        <v>94425000</v>
      </c>
      <c r="R513" s="142">
        <f t="shared" si="279"/>
        <v>94.4</v>
      </c>
      <c r="S513" s="77">
        <f t="shared" si="279"/>
        <v>0</v>
      </c>
      <c r="T513" s="109"/>
      <c r="U513" s="109"/>
      <c r="V513" s="109"/>
      <c r="W513" s="3">
        <v>88685000</v>
      </c>
      <c r="X513" s="3"/>
      <c r="Y513" s="77">
        <f t="shared" si="280"/>
        <v>-88685000</v>
      </c>
      <c r="Z513" s="3">
        <f t="shared" si="281"/>
        <v>88.7</v>
      </c>
      <c r="AA513" s="77">
        <f t="shared" si="281"/>
        <v>0</v>
      </c>
      <c r="AB513" s="119">
        <f t="shared" si="266"/>
        <v>-88.7</v>
      </c>
      <c r="AC513" s="76"/>
      <c r="AD513" s="3">
        <f t="shared" si="282"/>
        <v>0</v>
      </c>
      <c r="AE513" s="109"/>
      <c r="AF513" s="109"/>
      <c r="AG513" s="107"/>
      <c r="AH513" s="107" t="s">
        <v>298</v>
      </c>
      <c r="AI513" s="107" t="s">
        <v>298</v>
      </c>
      <c r="AJ513" s="1" t="s">
        <v>36</v>
      </c>
      <c r="AK513" s="113" t="s">
        <v>1022</v>
      </c>
      <c r="AL513" s="106">
        <v>412</v>
      </c>
      <c r="AM513" s="132" t="s">
        <v>590</v>
      </c>
      <c r="AN513" s="129"/>
      <c r="AO513" s="130" t="s">
        <v>339</v>
      </c>
      <c r="AP513" s="180">
        <v>412</v>
      </c>
      <c r="AQ513" s="130" t="s">
        <v>339</v>
      </c>
      <c r="AR513" s="181"/>
      <c r="AS513" s="128" t="s">
        <v>590</v>
      </c>
      <c r="AT513" s="175"/>
      <c r="AU513" s="130" t="s">
        <v>339</v>
      </c>
      <c r="AV513" s="180"/>
      <c r="AW513" s="130" t="s">
        <v>339</v>
      </c>
      <c r="AX513" s="181"/>
      <c r="AY513" s="128" t="s">
        <v>590</v>
      </c>
      <c r="AZ513" s="175"/>
      <c r="BA513" s="130" t="s">
        <v>339</v>
      </c>
      <c r="BB513" s="180"/>
      <c r="BC513" s="130" t="s">
        <v>339</v>
      </c>
      <c r="BD513" s="181"/>
      <c r="BE513" s="131"/>
      <c r="BF513" s="1" t="s">
        <v>839</v>
      </c>
      <c r="BG513" s="4"/>
      <c r="BH513" s="4"/>
      <c r="BI513" s="114"/>
      <c r="BJ513" s="71"/>
      <c r="BK513" s="31"/>
      <c r="BL513" s="31"/>
      <c r="BM513" s="31"/>
      <c r="BN513" s="115" t="s">
        <v>416</v>
      </c>
      <c r="BO513" s="115" t="s">
        <v>416</v>
      </c>
      <c r="BP513" s="115" t="s">
        <v>416</v>
      </c>
      <c r="BQ513" s="60"/>
      <c r="BR513" s="60"/>
      <c r="BS513" s="60"/>
      <c r="BT513" s="60"/>
      <c r="BU513" s="60"/>
      <c r="BV513" s="60"/>
      <c r="BW513" s="60"/>
      <c r="BX513" s="60"/>
      <c r="BY513" s="60"/>
      <c r="BZ513" s="60"/>
      <c r="CA513" s="60"/>
      <c r="CB513" s="60"/>
      <c r="CC513" s="60"/>
      <c r="CD513" s="60"/>
      <c r="CE513" s="60"/>
      <c r="CF513" s="60"/>
      <c r="CG513" s="60"/>
      <c r="CH513" s="60"/>
      <c r="CI513" s="60"/>
      <c r="CJ513" s="60"/>
      <c r="CK513" s="60"/>
      <c r="CL513" s="60"/>
      <c r="CM513" s="60"/>
      <c r="CN513" s="60"/>
      <c r="CO513" s="60"/>
      <c r="CP513" s="60"/>
      <c r="CQ513" s="60"/>
      <c r="CR513" s="60"/>
      <c r="CS513" s="60"/>
      <c r="CT513" s="60"/>
      <c r="CU513" s="60"/>
      <c r="CV513" s="60"/>
      <c r="CW513" s="60"/>
      <c r="CX513" s="60"/>
      <c r="CY513" s="60"/>
      <c r="CZ513" s="60"/>
      <c r="DA513" s="60"/>
      <c r="DB513" s="60"/>
      <c r="DC513" s="60"/>
      <c r="DD513" s="60"/>
      <c r="DE513" s="60"/>
      <c r="DF513" s="60"/>
      <c r="DG513" s="60"/>
      <c r="DH513" s="60"/>
      <c r="DI513" s="60"/>
      <c r="DJ513" s="60"/>
      <c r="DK513" s="60"/>
      <c r="DL513" s="60"/>
      <c r="DM513" s="60"/>
      <c r="DN513" s="60"/>
      <c r="DO513" s="60"/>
      <c r="DP513" s="60"/>
      <c r="DQ513" s="60"/>
      <c r="DR513" s="60"/>
      <c r="DS513" s="60"/>
      <c r="DT513" s="60"/>
      <c r="DU513" s="60"/>
      <c r="DV513" s="60"/>
      <c r="DW513" s="60"/>
      <c r="DX513" s="60"/>
      <c r="DY513" s="60"/>
      <c r="DZ513" s="60"/>
      <c r="EA513" s="60"/>
      <c r="EB513" s="60"/>
      <c r="EC513" s="60"/>
      <c r="ED513" s="60"/>
      <c r="EE513" s="60"/>
      <c r="EF513" s="60"/>
      <c r="EG513" s="60"/>
      <c r="EH513" s="60"/>
      <c r="EI513" s="60"/>
      <c r="EJ513" s="60"/>
      <c r="EK513" s="60"/>
      <c r="EL513" s="60"/>
      <c r="EM513" s="60"/>
      <c r="EN513" s="60"/>
      <c r="EO513" s="60"/>
      <c r="EP513" s="60"/>
      <c r="EQ513" s="60"/>
      <c r="ER513" s="60"/>
      <c r="ES513" s="60"/>
      <c r="ET513" s="60"/>
      <c r="EU513" s="60"/>
      <c r="EV513" s="60"/>
      <c r="EW513" s="60"/>
      <c r="EX513" s="60"/>
      <c r="EY513" s="60"/>
      <c r="EZ513" s="60"/>
      <c r="FA513" s="60"/>
      <c r="FB513" s="60"/>
      <c r="FC513" s="60"/>
      <c r="FD513" s="60"/>
      <c r="FE513" s="60"/>
      <c r="FF513" s="60"/>
      <c r="FG513" s="60"/>
      <c r="FH513" s="60"/>
      <c r="FI513" s="60"/>
      <c r="FJ513" s="60"/>
      <c r="FK513" s="60"/>
      <c r="FL513" s="60"/>
      <c r="FM513" s="60"/>
      <c r="FN513" s="60"/>
      <c r="FO513" s="60"/>
      <c r="FP513" s="60"/>
      <c r="FQ513" s="60"/>
      <c r="FR513" s="60"/>
      <c r="FS513" s="60"/>
      <c r="FT513" s="60"/>
      <c r="FU513" s="60"/>
      <c r="FV513" s="60"/>
      <c r="FW513" s="60"/>
      <c r="FX513" s="60"/>
      <c r="FY513" s="60"/>
      <c r="FZ513" s="60"/>
      <c r="GA513" s="60"/>
      <c r="GB513" s="60"/>
      <c r="GC513" s="60"/>
      <c r="GD513" s="60"/>
      <c r="GE513" s="60"/>
      <c r="GF513" s="60"/>
      <c r="GG513" s="60"/>
      <c r="GH513" s="60"/>
      <c r="GI513" s="60"/>
      <c r="GJ513" s="60"/>
      <c r="GK513" s="60"/>
      <c r="GL513" s="60"/>
      <c r="GM513" s="60"/>
      <c r="GN513" s="60"/>
      <c r="GO513" s="60"/>
      <c r="GP513" s="60"/>
      <c r="GQ513" s="60"/>
      <c r="GR513" s="60"/>
      <c r="GS513" s="60"/>
      <c r="GT513" s="60"/>
      <c r="GU513" s="60"/>
      <c r="GV513" s="60"/>
      <c r="GW513" s="60"/>
      <c r="GX513" s="60"/>
      <c r="GY513" s="60"/>
      <c r="GZ513" s="60"/>
      <c r="HA513" s="60"/>
      <c r="HB513" s="60"/>
      <c r="HC513" s="60"/>
      <c r="HD513" s="60"/>
      <c r="HE513" s="60"/>
      <c r="HF513" s="60"/>
      <c r="HG513" s="60"/>
      <c r="HH513" s="60"/>
      <c r="HI513" s="60"/>
      <c r="HJ513" s="60"/>
      <c r="HK513" s="60"/>
      <c r="HL513" s="60"/>
      <c r="HM513" s="60"/>
      <c r="HN513" s="60"/>
      <c r="HO513" s="60"/>
      <c r="HP513" s="60"/>
      <c r="HQ513" s="60"/>
      <c r="HR513" s="60"/>
      <c r="HS513" s="60"/>
      <c r="HT513" s="60"/>
      <c r="HU513" s="60"/>
      <c r="HV513" s="60"/>
      <c r="HW513" s="60"/>
      <c r="HX513" s="60"/>
      <c r="HY513" s="60"/>
      <c r="HZ513" s="60"/>
      <c r="IA513" s="60"/>
      <c r="IB513" s="60"/>
      <c r="IC513" s="60"/>
      <c r="ID513" s="60"/>
      <c r="IE513" s="60"/>
      <c r="IF513" s="60"/>
      <c r="IG513" s="60"/>
      <c r="IH513" s="60"/>
      <c r="II513" s="60"/>
      <c r="IJ513" s="60"/>
      <c r="IK513" s="60"/>
    </row>
    <row r="514" spans="1:245" ht="27">
      <c r="A514" s="204">
        <v>413</v>
      </c>
      <c r="B514" s="204">
        <f t="shared" si="283"/>
        <v>412</v>
      </c>
      <c r="C514" s="107" t="s">
        <v>300</v>
      </c>
      <c r="D514" s="108" t="s">
        <v>220</v>
      </c>
      <c r="E514" s="108" t="s">
        <v>66</v>
      </c>
      <c r="F514" s="2">
        <v>144000000</v>
      </c>
      <c r="G514" s="2">
        <v>0</v>
      </c>
      <c r="H514" s="2">
        <f t="shared" si="269"/>
        <v>144000000</v>
      </c>
      <c r="I514" s="3">
        <f t="shared" si="270"/>
        <v>144</v>
      </c>
      <c r="J514" s="3"/>
      <c r="K514" s="3"/>
      <c r="L514" s="3"/>
      <c r="M514" s="3"/>
      <c r="N514" s="3"/>
      <c r="O514" s="119">
        <f t="shared" si="271"/>
        <v>144000000</v>
      </c>
      <c r="P514" s="3"/>
      <c r="Q514" s="142">
        <f t="shared" si="277"/>
        <v>144000000</v>
      </c>
      <c r="R514" s="142">
        <f t="shared" si="279"/>
        <v>144</v>
      </c>
      <c r="S514" s="77">
        <f t="shared" si="279"/>
        <v>0</v>
      </c>
      <c r="T514" s="109"/>
      <c r="U514" s="109"/>
      <c r="V514" s="109"/>
      <c r="W514" s="3">
        <v>144000000</v>
      </c>
      <c r="X514" s="3"/>
      <c r="Y514" s="77">
        <f t="shared" si="280"/>
        <v>-144000000</v>
      </c>
      <c r="Z514" s="3">
        <f t="shared" si="281"/>
        <v>144</v>
      </c>
      <c r="AA514" s="77">
        <f t="shared" si="281"/>
        <v>0</v>
      </c>
      <c r="AB514" s="119">
        <f t="shared" si="266"/>
        <v>-144</v>
      </c>
      <c r="AC514" s="76"/>
      <c r="AD514" s="3">
        <f t="shared" si="282"/>
        <v>0</v>
      </c>
      <c r="AE514" s="109"/>
      <c r="AF514" s="109"/>
      <c r="AG514" s="107"/>
      <c r="AH514" s="107" t="s">
        <v>298</v>
      </c>
      <c r="AI514" s="107" t="s">
        <v>298</v>
      </c>
      <c r="AJ514" s="1" t="s">
        <v>36</v>
      </c>
      <c r="AK514" s="113" t="s">
        <v>1022</v>
      </c>
      <c r="AL514" s="106">
        <v>413</v>
      </c>
      <c r="AM514" s="132" t="s">
        <v>590</v>
      </c>
      <c r="AN514" s="129"/>
      <c r="AO514" s="130" t="s">
        <v>339</v>
      </c>
      <c r="AP514" s="180">
        <v>413</v>
      </c>
      <c r="AQ514" s="130" t="s">
        <v>339</v>
      </c>
      <c r="AR514" s="181"/>
      <c r="AS514" s="128" t="s">
        <v>590</v>
      </c>
      <c r="AT514" s="175"/>
      <c r="AU514" s="130" t="s">
        <v>339</v>
      </c>
      <c r="AV514" s="180"/>
      <c r="AW514" s="130" t="s">
        <v>339</v>
      </c>
      <c r="AX514" s="181"/>
      <c r="AY514" s="128" t="s">
        <v>590</v>
      </c>
      <c r="AZ514" s="175"/>
      <c r="BA514" s="130" t="s">
        <v>339</v>
      </c>
      <c r="BB514" s="180"/>
      <c r="BC514" s="130" t="s">
        <v>339</v>
      </c>
      <c r="BD514" s="181"/>
      <c r="BE514" s="131"/>
      <c r="BF514" s="1" t="s">
        <v>503</v>
      </c>
      <c r="BG514" s="4"/>
      <c r="BH514" s="4"/>
      <c r="BI514" s="114"/>
      <c r="BJ514" s="71"/>
      <c r="BK514" s="31"/>
      <c r="BL514" s="31"/>
      <c r="BM514" s="31"/>
      <c r="BN514" s="115" t="s">
        <v>416</v>
      </c>
      <c r="BO514" s="115" t="s">
        <v>416</v>
      </c>
      <c r="BP514" s="115" t="s">
        <v>416</v>
      </c>
      <c r="BQ514" s="63"/>
      <c r="BR514" s="63"/>
      <c r="BS514" s="63"/>
    </row>
    <row r="515" spans="1:245" ht="27" hidden="1">
      <c r="A515" s="204">
        <v>414</v>
      </c>
      <c r="B515" s="204">
        <f t="shared" si="283"/>
        <v>413</v>
      </c>
      <c r="C515" s="107" t="s">
        <v>476</v>
      </c>
      <c r="D515" s="108" t="s">
        <v>72</v>
      </c>
      <c r="E515" s="108" t="s">
        <v>66</v>
      </c>
      <c r="F515" s="2">
        <v>8348000</v>
      </c>
      <c r="G515" s="2">
        <v>0</v>
      </c>
      <c r="H515" s="2">
        <f t="shared" si="269"/>
        <v>8348000</v>
      </c>
      <c r="I515" s="3">
        <f t="shared" si="270"/>
        <v>8.3000000000000007</v>
      </c>
      <c r="J515" s="3"/>
      <c r="K515" s="3"/>
      <c r="L515" s="3"/>
      <c r="M515" s="3"/>
      <c r="N515" s="3"/>
      <c r="O515" s="119">
        <f t="shared" si="271"/>
        <v>8348000</v>
      </c>
      <c r="P515" s="3"/>
      <c r="Q515" s="142">
        <f t="shared" si="277"/>
        <v>8348000</v>
      </c>
      <c r="R515" s="142">
        <f t="shared" si="279"/>
        <v>8.3000000000000007</v>
      </c>
      <c r="S515" s="77">
        <f t="shared" si="279"/>
        <v>0</v>
      </c>
      <c r="T515" s="109"/>
      <c r="U515" s="109"/>
      <c r="V515" s="109"/>
      <c r="W515" s="3">
        <v>8392000</v>
      </c>
      <c r="X515" s="3"/>
      <c r="Y515" s="77">
        <f t="shared" si="280"/>
        <v>-8392000</v>
      </c>
      <c r="Z515" s="3">
        <f t="shared" si="281"/>
        <v>8.4</v>
      </c>
      <c r="AA515" s="77">
        <f t="shared" si="281"/>
        <v>0</v>
      </c>
      <c r="AB515" s="119">
        <f t="shared" si="266"/>
        <v>-8.4</v>
      </c>
      <c r="AC515" s="76"/>
      <c r="AD515" s="3">
        <f t="shared" si="282"/>
        <v>0</v>
      </c>
      <c r="AE515" s="109"/>
      <c r="AF515" s="109"/>
      <c r="AG515" s="107"/>
      <c r="AH515" s="107" t="s">
        <v>298</v>
      </c>
      <c r="AI515" s="107" t="s">
        <v>298</v>
      </c>
      <c r="AJ515" s="1" t="s">
        <v>36</v>
      </c>
      <c r="AK515" s="113" t="s">
        <v>1022</v>
      </c>
      <c r="AL515" s="106">
        <v>414</v>
      </c>
      <c r="AM515" s="132" t="s">
        <v>590</v>
      </c>
      <c r="AN515" s="129"/>
      <c r="AO515" s="130" t="s">
        <v>339</v>
      </c>
      <c r="AP515" s="180">
        <v>414</v>
      </c>
      <c r="AQ515" s="130" t="s">
        <v>339</v>
      </c>
      <c r="AR515" s="181"/>
      <c r="AS515" s="128" t="s">
        <v>590</v>
      </c>
      <c r="AT515" s="175"/>
      <c r="AU515" s="130" t="s">
        <v>339</v>
      </c>
      <c r="AV515" s="180"/>
      <c r="AW515" s="130" t="s">
        <v>339</v>
      </c>
      <c r="AX515" s="181"/>
      <c r="AY515" s="128" t="s">
        <v>590</v>
      </c>
      <c r="AZ515" s="175"/>
      <c r="BA515" s="130" t="s">
        <v>339</v>
      </c>
      <c r="BB515" s="180"/>
      <c r="BC515" s="130" t="s">
        <v>339</v>
      </c>
      <c r="BD515" s="181"/>
      <c r="BE515" s="131"/>
      <c r="BF515" s="1" t="s">
        <v>503</v>
      </c>
      <c r="BG515" s="4"/>
      <c r="BH515" s="4"/>
      <c r="BI515" s="114"/>
      <c r="BJ515" s="71"/>
      <c r="BK515" s="31"/>
      <c r="BL515" s="31"/>
      <c r="BM515" s="31"/>
      <c r="BN515" s="115" t="s">
        <v>416</v>
      </c>
      <c r="BO515" s="115" t="s">
        <v>416</v>
      </c>
      <c r="BP515" s="115" t="s">
        <v>416</v>
      </c>
      <c r="BQ515" s="63"/>
      <c r="BR515" s="63"/>
      <c r="BS515" s="63"/>
    </row>
    <row r="516" spans="1:245" ht="27" hidden="1">
      <c r="A516" s="204">
        <v>415</v>
      </c>
      <c r="B516" s="204">
        <f t="shared" si="283"/>
        <v>414</v>
      </c>
      <c r="C516" s="107" t="s">
        <v>475</v>
      </c>
      <c r="D516" s="108" t="s">
        <v>72</v>
      </c>
      <c r="E516" s="108" t="s">
        <v>66</v>
      </c>
      <c r="F516" s="2">
        <v>6746000</v>
      </c>
      <c r="G516" s="2">
        <v>0</v>
      </c>
      <c r="H516" s="2">
        <f t="shared" si="269"/>
        <v>6746000</v>
      </c>
      <c r="I516" s="3">
        <f t="shared" si="270"/>
        <v>6.7</v>
      </c>
      <c r="J516" s="3"/>
      <c r="K516" s="3"/>
      <c r="L516" s="3"/>
      <c r="M516" s="3"/>
      <c r="N516" s="3"/>
      <c r="O516" s="119">
        <f t="shared" si="271"/>
        <v>6746000</v>
      </c>
      <c r="P516" s="3"/>
      <c r="Q516" s="142">
        <f t="shared" si="277"/>
        <v>6746000</v>
      </c>
      <c r="R516" s="142">
        <f t="shared" si="279"/>
        <v>6.7</v>
      </c>
      <c r="S516" s="77">
        <f t="shared" si="279"/>
        <v>0</v>
      </c>
      <c r="T516" s="109"/>
      <c r="U516" s="109"/>
      <c r="V516" s="109"/>
      <c r="W516" s="3">
        <v>6746000</v>
      </c>
      <c r="X516" s="3"/>
      <c r="Y516" s="77">
        <f t="shared" si="280"/>
        <v>-6746000</v>
      </c>
      <c r="Z516" s="3">
        <f t="shared" si="281"/>
        <v>6.7</v>
      </c>
      <c r="AA516" s="77">
        <f t="shared" si="281"/>
        <v>0</v>
      </c>
      <c r="AB516" s="119">
        <f t="shared" si="266"/>
        <v>-6.7</v>
      </c>
      <c r="AC516" s="76"/>
      <c r="AD516" s="3">
        <f t="shared" si="282"/>
        <v>0</v>
      </c>
      <c r="AE516" s="109"/>
      <c r="AF516" s="109"/>
      <c r="AG516" s="107"/>
      <c r="AH516" s="107" t="s">
        <v>298</v>
      </c>
      <c r="AI516" s="107" t="s">
        <v>298</v>
      </c>
      <c r="AJ516" s="1" t="s">
        <v>36</v>
      </c>
      <c r="AK516" s="113" t="s">
        <v>1022</v>
      </c>
      <c r="AL516" s="106">
        <v>415</v>
      </c>
      <c r="AM516" s="132" t="s">
        <v>590</v>
      </c>
      <c r="AN516" s="129"/>
      <c r="AO516" s="130" t="s">
        <v>339</v>
      </c>
      <c r="AP516" s="180">
        <v>415</v>
      </c>
      <c r="AQ516" s="130" t="s">
        <v>339</v>
      </c>
      <c r="AR516" s="181"/>
      <c r="AS516" s="128" t="s">
        <v>590</v>
      </c>
      <c r="AT516" s="175"/>
      <c r="AU516" s="130" t="s">
        <v>339</v>
      </c>
      <c r="AV516" s="180"/>
      <c r="AW516" s="130" t="s">
        <v>339</v>
      </c>
      <c r="AX516" s="181"/>
      <c r="AY516" s="128" t="s">
        <v>590</v>
      </c>
      <c r="AZ516" s="175"/>
      <c r="BA516" s="130" t="s">
        <v>339</v>
      </c>
      <c r="BB516" s="180"/>
      <c r="BC516" s="130" t="s">
        <v>339</v>
      </c>
      <c r="BD516" s="181"/>
      <c r="BE516" s="131"/>
      <c r="BF516" s="1" t="s">
        <v>503</v>
      </c>
      <c r="BG516" s="4"/>
      <c r="BH516" s="4"/>
      <c r="BI516" s="114"/>
      <c r="BJ516" s="71"/>
      <c r="BK516" s="31"/>
      <c r="BL516" s="31"/>
      <c r="BM516" s="31"/>
      <c r="BN516" s="115" t="s">
        <v>416</v>
      </c>
      <c r="BO516" s="115" t="s">
        <v>416</v>
      </c>
      <c r="BP516" s="115" t="s">
        <v>416</v>
      </c>
      <c r="BQ516" s="63"/>
      <c r="BR516" s="63"/>
      <c r="BS516" s="63"/>
    </row>
    <row r="517" spans="1:245" ht="27" hidden="1">
      <c r="A517" s="204">
        <v>416</v>
      </c>
      <c r="B517" s="204">
        <f t="shared" si="283"/>
        <v>415</v>
      </c>
      <c r="C517" s="107" t="s">
        <v>309</v>
      </c>
      <c r="D517" s="108" t="s">
        <v>301</v>
      </c>
      <c r="E517" s="108" t="s">
        <v>1300</v>
      </c>
      <c r="F517" s="2">
        <v>71245000</v>
      </c>
      <c r="G517" s="2">
        <v>0</v>
      </c>
      <c r="H517" s="2">
        <f t="shared" si="269"/>
        <v>71245000</v>
      </c>
      <c r="I517" s="3">
        <f t="shared" si="270"/>
        <v>71.2</v>
      </c>
      <c r="J517" s="3"/>
      <c r="K517" s="3"/>
      <c r="L517" s="3"/>
      <c r="M517" s="3"/>
      <c r="N517" s="3"/>
      <c r="O517" s="119">
        <f>H517+SUM(J517:N517)</f>
        <v>71245000</v>
      </c>
      <c r="P517" s="3"/>
      <c r="Q517" s="142">
        <f t="shared" si="277"/>
        <v>71245000</v>
      </c>
      <c r="R517" s="142">
        <f t="shared" si="279"/>
        <v>71.2</v>
      </c>
      <c r="S517" s="77">
        <f t="shared" si="279"/>
        <v>0</v>
      </c>
      <c r="T517" s="109"/>
      <c r="U517" s="109"/>
      <c r="V517" s="109"/>
      <c r="W517" s="3">
        <v>72351000</v>
      </c>
      <c r="X517" s="3"/>
      <c r="Y517" s="77">
        <f t="shared" si="280"/>
        <v>-72351000</v>
      </c>
      <c r="Z517" s="3">
        <f t="shared" si="281"/>
        <v>72.400000000000006</v>
      </c>
      <c r="AA517" s="77">
        <f t="shared" si="281"/>
        <v>0</v>
      </c>
      <c r="AB517" s="119">
        <f t="shared" si="266"/>
        <v>-72.400000000000006</v>
      </c>
      <c r="AC517" s="76"/>
      <c r="AD517" s="3">
        <f t="shared" si="282"/>
        <v>0</v>
      </c>
      <c r="AE517" s="109"/>
      <c r="AF517" s="109"/>
      <c r="AG517" s="107"/>
      <c r="AH517" s="107" t="s">
        <v>298</v>
      </c>
      <c r="AI517" s="107" t="s">
        <v>298</v>
      </c>
      <c r="AJ517" s="1" t="s">
        <v>150</v>
      </c>
      <c r="AK517" s="113" t="s">
        <v>1022</v>
      </c>
      <c r="AL517" s="106">
        <v>416</v>
      </c>
      <c r="AM517" s="132" t="s">
        <v>590</v>
      </c>
      <c r="AN517" s="129"/>
      <c r="AO517" s="130" t="s">
        <v>339</v>
      </c>
      <c r="AP517" s="180">
        <v>416</v>
      </c>
      <c r="AQ517" s="130" t="s">
        <v>339</v>
      </c>
      <c r="AR517" s="181"/>
      <c r="AS517" s="128" t="s">
        <v>590</v>
      </c>
      <c r="AT517" s="175"/>
      <c r="AU517" s="130" t="s">
        <v>339</v>
      </c>
      <c r="AV517" s="180"/>
      <c r="AW517" s="130" t="s">
        <v>339</v>
      </c>
      <c r="AX517" s="181"/>
      <c r="AY517" s="128" t="s">
        <v>590</v>
      </c>
      <c r="AZ517" s="175"/>
      <c r="BA517" s="130" t="s">
        <v>339</v>
      </c>
      <c r="BB517" s="180"/>
      <c r="BC517" s="130" t="s">
        <v>339</v>
      </c>
      <c r="BD517" s="181"/>
      <c r="BE517" s="131"/>
      <c r="BF517" s="1" t="s">
        <v>676</v>
      </c>
      <c r="BG517" s="4"/>
      <c r="BH517" s="4"/>
      <c r="BI517" s="114"/>
      <c r="BJ517" s="71"/>
      <c r="BK517" s="31"/>
      <c r="BL517" s="31"/>
      <c r="BM517" s="31"/>
      <c r="BN517" s="115" t="s">
        <v>416</v>
      </c>
      <c r="BO517" s="115" t="s">
        <v>416</v>
      </c>
      <c r="BP517" s="115" t="s">
        <v>416</v>
      </c>
      <c r="BQ517" s="63"/>
      <c r="BR517" s="63"/>
      <c r="BS517" s="63"/>
    </row>
    <row r="518" spans="1:245" ht="27" hidden="1">
      <c r="A518" s="204">
        <v>417</v>
      </c>
      <c r="B518" s="204">
        <f t="shared" si="283"/>
        <v>416</v>
      </c>
      <c r="C518" s="107" t="s">
        <v>697</v>
      </c>
      <c r="D518" s="108" t="s">
        <v>96</v>
      </c>
      <c r="E518" s="108" t="s">
        <v>66</v>
      </c>
      <c r="F518" s="2">
        <v>12236000</v>
      </c>
      <c r="G518" s="2">
        <v>-93000</v>
      </c>
      <c r="H518" s="2">
        <f t="shared" si="269"/>
        <v>12143000</v>
      </c>
      <c r="I518" s="3">
        <f t="shared" si="270"/>
        <v>12.1</v>
      </c>
      <c r="J518" s="3"/>
      <c r="K518" s="3"/>
      <c r="L518" s="3"/>
      <c r="M518" s="3"/>
      <c r="N518" s="3"/>
      <c r="O518" s="119">
        <f t="shared" si="271"/>
        <v>12143000</v>
      </c>
      <c r="P518" s="3"/>
      <c r="Q518" s="142">
        <f t="shared" si="277"/>
        <v>12143000</v>
      </c>
      <c r="R518" s="142">
        <f t="shared" si="279"/>
        <v>12.1</v>
      </c>
      <c r="S518" s="77">
        <f t="shared" si="279"/>
        <v>0</v>
      </c>
      <c r="T518" s="109"/>
      <c r="U518" s="109"/>
      <c r="V518" s="109"/>
      <c r="W518" s="3">
        <v>12432000</v>
      </c>
      <c r="X518" s="3"/>
      <c r="Y518" s="77">
        <f t="shared" si="280"/>
        <v>-12432000</v>
      </c>
      <c r="Z518" s="3">
        <f t="shared" si="281"/>
        <v>12.4</v>
      </c>
      <c r="AA518" s="77">
        <f t="shared" si="281"/>
        <v>0</v>
      </c>
      <c r="AB518" s="119">
        <f t="shared" si="266"/>
        <v>-12.4</v>
      </c>
      <c r="AC518" s="76"/>
      <c r="AD518" s="3">
        <f t="shared" si="282"/>
        <v>0</v>
      </c>
      <c r="AE518" s="109"/>
      <c r="AF518" s="109"/>
      <c r="AG518" s="107"/>
      <c r="AH518" s="107" t="s">
        <v>828</v>
      </c>
      <c r="AI518" s="107" t="s">
        <v>828</v>
      </c>
      <c r="AJ518" s="1" t="s">
        <v>36</v>
      </c>
      <c r="AK518" s="113" t="s">
        <v>1022</v>
      </c>
      <c r="AL518" s="106">
        <v>417</v>
      </c>
      <c r="AM518" s="132" t="s">
        <v>590</v>
      </c>
      <c r="AN518" s="129"/>
      <c r="AO518" s="130" t="s">
        <v>339</v>
      </c>
      <c r="AP518" s="180">
        <v>417</v>
      </c>
      <c r="AQ518" s="130" t="s">
        <v>339</v>
      </c>
      <c r="AR518" s="181"/>
      <c r="AS518" s="128" t="s">
        <v>590</v>
      </c>
      <c r="AT518" s="175"/>
      <c r="AU518" s="130" t="s">
        <v>339</v>
      </c>
      <c r="AV518" s="180"/>
      <c r="AW518" s="130" t="s">
        <v>339</v>
      </c>
      <c r="AX518" s="181"/>
      <c r="AY518" s="128" t="s">
        <v>590</v>
      </c>
      <c r="AZ518" s="175"/>
      <c r="BA518" s="130" t="s">
        <v>339</v>
      </c>
      <c r="BB518" s="180"/>
      <c r="BC518" s="130" t="s">
        <v>339</v>
      </c>
      <c r="BD518" s="181"/>
      <c r="BE518" s="131"/>
      <c r="BF518" s="1" t="s">
        <v>839</v>
      </c>
      <c r="BG518" s="4"/>
      <c r="BH518" s="4"/>
      <c r="BI518" s="114"/>
      <c r="BJ518" s="71"/>
      <c r="BK518" s="31"/>
      <c r="BL518" s="31"/>
      <c r="BM518" s="31"/>
      <c r="BN518" s="115" t="s">
        <v>416</v>
      </c>
      <c r="BO518" s="115" t="s">
        <v>416</v>
      </c>
      <c r="BP518" s="115" t="s">
        <v>416</v>
      </c>
      <c r="BQ518" s="60"/>
      <c r="BR518" s="60"/>
      <c r="BS518" s="60"/>
      <c r="BT518" s="60"/>
      <c r="BU518" s="60"/>
      <c r="BV518" s="60"/>
      <c r="BW518" s="60"/>
      <c r="BX518" s="60"/>
      <c r="BY518" s="60"/>
      <c r="BZ518" s="60"/>
      <c r="CA518" s="60"/>
      <c r="CB518" s="60"/>
      <c r="CC518" s="60"/>
      <c r="CD518" s="60"/>
      <c r="CE518" s="60"/>
      <c r="CF518" s="60"/>
      <c r="CG518" s="60"/>
      <c r="CH518" s="60"/>
      <c r="CI518" s="60"/>
      <c r="CJ518" s="60"/>
      <c r="CK518" s="60"/>
      <c r="CL518" s="60"/>
      <c r="CM518" s="60"/>
      <c r="CN518" s="60"/>
      <c r="CO518" s="60"/>
      <c r="CP518" s="60"/>
      <c r="CQ518" s="60"/>
      <c r="CR518" s="60"/>
      <c r="CS518" s="60"/>
      <c r="CT518" s="60"/>
      <c r="CU518" s="60"/>
      <c r="CV518" s="60"/>
      <c r="CW518" s="60"/>
      <c r="CX518" s="60"/>
      <c r="CY518" s="60"/>
      <c r="CZ518" s="60"/>
      <c r="DA518" s="60"/>
      <c r="DB518" s="60"/>
      <c r="DC518" s="60"/>
      <c r="DD518" s="60"/>
      <c r="DE518" s="60"/>
      <c r="DF518" s="60"/>
      <c r="DG518" s="60"/>
      <c r="DH518" s="60"/>
      <c r="DI518" s="60"/>
      <c r="DJ518" s="60"/>
      <c r="DK518" s="60"/>
      <c r="DL518" s="60"/>
      <c r="DM518" s="60"/>
      <c r="DN518" s="60"/>
      <c r="DO518" s="60"/>
      <c r="DP518" s="60"/>
      <c r="DQ518" s="60"/>
      <c r="DR518" s="60"/>
      <c r="DS518" s="60"/>
      <c r="DT518" s="60"/>
      <c r="DU518" s="60"/>
      <c r="DV518" s="60"/>
      <c r="DW518" s="60"/>
      <c r="DX518" s="60"/>
      <c r="DY518" s="60"/>
      <c r="DZ518" s="60"/>
      <c r="EA518" s="60"/>
      <c r="EB518" s="60"/>
      <c r="EC518" s="60"/>
      <c r="ED518" s="60"/>
      <c r="EE518" s="60"/>
      <c r="EF518" s="60"/>
      <c r="EG518" s="60"/>
      <c r="EH518" s="60"/>
      <c r="EI518" s="60"/>
      <c r="EJ518" s="60"/>
      <c r="EK518" s="60"/>
      <c r="EL518" s="60"/>
      <c r="EM518" s="60"/>
      <c r="EN518" s="60"/>
      <c r="EO518" s="60"/>
      <c r="EP518" s="60"/>
      <c r="EQ518" s="60"/>
      <c r="ER518" s="60"/>
      <c r="ES518" s="60"/>
      <c r="ET518" s="60"/>
      <c r="EU518" s="60"/>
      <c r="EV518" s="60"/>
      <c r="EW518" s="60"/>
      <c r="EX518" s="60"/>
      <c r="EY518" s="60"/>
      <c r="EZ518" s="60"/>
      <c r="FA518" s="60"/>
      <c r="FB518" s="60"/>
      <c r="FC518" s="60"/>
      <c r="FD518" s="60"/>
      <c r="FE518" s="60"/>
      <c r="FF518" s="60"/>
      <c r="FG518" s="60"/>
      <c r="FH518" s="60"/>
      <c r="FI518" s="60"/>
      <c r="FJ518" s="60"/>
      <c r="FK518" s="60"/>
      <c r="FL518" s="60"/>
      <c r="FM518" s="60"/>
      <c r="FN518" s="60"/>
      <c r="FO518" s="60"/>
      <c r="FP518" s="60"/>
      <c r="FQ518" s="60"/>
      <c r="FR518" s="60"/>
      <c r="FS518" s="60"/>
      <c r="FT518" s="60"/>
      <c r="FU518" s="60"/>
      <c r="FV518" s="60"/>
      <c r="FW518" s="60"/>
      <c r="FX518" s="60"/>
      <c r="FY518" s="60"/>
      <c r="FZ518" s="60"/>
      <c r="GA518" s="60"/>
      <c r="GB518" s="60"/>
      <c r="GC518" s="60"/>
      <c r="GD518" s="60"/>
      <c r="GE518" s="60"/>
      <c r="GF518" s="60"/>
      <c r="GG518" s="60"/>
      <c r="GH518" s="60"/>
      <c r="GI518" s="60"/>
      <c r="GJ518" s="60"/>
      <c r="GK518" s="60"/>
      <c r="GL518" s="60"/>
      <c r="GM518" s="60"/>
      <c r="GN518" s="60"/>
      <c r="GO518" s="60"/>
      <c r="GP518" s="60"/>
      <c r="GQ518" s="60"/>
      <c r="GR518" s="60"/>
      <c r="GS518" s="60"/>
      <c r="GT518" s="60"/>
      <c r="GU518" s="60"/>
      <c r="GV518" s="60"/>
      <c r="GW518" s="60"/>
      <c r="GX518" s="60"/>
      <c r="GY518" s="60"/>
      <c r="GZ518" s="60"/>
      <c r="HA518" s="60"/>
      <c r="HB518" s="60"/>
      <c r="HC518" s="60"/>
      <c r="HD518" s="60"/>
      <c r="HE518" s="60"/>
      <c r="HF518" s="60"/>
      <c r="HG518" s="60"/>
      <c r="HH518" s="60"/>
      <c r="HI518" s="60"/>
      <c r="HJ518" s="60"/>
      <c r="HK518" s="60"/>
      <c r="HL518" s="60"/>
      <c r="HM518" s="60"/>
      <c r="HN518" s="60"/>
      <c r="HO518" s="60"/>
      <c r="HP518" s="60"/>
      <c r="HQ518" s="60"/>
      <c r="HR518" s="60"/>
      <c r="HS518" s="60"/>
      <c r="HT518" s="60"/>
      <c r="HU518" s="60"/>
      <c r="HV518" s="60"/>
      <c r="HW518" s="60"/>
      <c r="HX518" s="60"/>
      <c r="HY518" s="60"/>
      <c r="HZ518" s="60"/>
      <c r="IA518" s="60"/>
      <c r="IB518" s="60"/>
      <c r="IC518" s="60"/>
      <c r="ID518" s="60"/>
      <c r="IE518" s="60"/>
      <c r="IF518" s="60"/>
      <c r="IG518" s="60"/>
      <c r="IH518" s="60"/>
      <c r="II518" s="60"/>
      <c r="IJ518" s="60"/>
      <c r="IK518" s="60"/>
    </row>
    <row r="519" spans="1:245" ht="27" hidden="1">
      <c r="A519" s="204">
        <v>418</v>
      </c>
      <c r="B519" s="204">
        <f t="shared" si="283"/>
        <v>417</v>
      </c>
      <c r="C519" s="107" t="s">
        <v>343</v>
      </c>
      <c r="D519" s="108" t="s">
        <v>96</v>
      </c>
      <c r="E519" s="108" t="s">
        <v>66</v>
      </c>
      <c r="F519" s="2">
        <v>15724000</v>
      </c>
      <c r="G519" s="2">
        <v>0</v>
      </c>
      <c r="H519" s="2">
        <f t="shared" si="269"/>
        <v>15724000</v>
      </c>
      <c r="I519" s="3">
        <f t="shared" si="270"/>
        <v>15.7</v>
      </c>
      <c r="J519" s="3"/>
      <c r="K519" s="3"/>
      <c r="L519" s="3"/>
      <c r="M519" s="3"/>
      <c r="N519" s="3"/>
      <c r="O519" s="119">
        <f t="shared" si="271"/>
        <v>15724000</v>
      </c>
      <c r="P519" s="3"/>
      <c r="Q519" s="142">
        <f t="shared" si="277"/>
        <v>15724000</v>
      </c>
      <c r="R519" s="142">
        <f t="shared" si="279"/>
        <v>15.7</v>
      </c>
      <c r="S519" s="77">
        <f t="shared" si="279"/>
        <v>0</v>
      </c>
      <c r="T519" s="109"/>
      <c r="U519" s="109"/>
      <c r="V519" s="109"/>
      <c r="W519" s="3">
        <v>17764000</v>
      </c>
      <c r="X519" s="3"/>
      <c r="Y519" s="77">
        <f t="shared" si="280"/>
        <v>-17764000</v>
      </c>
      <c r="Z519" s="3">
        <f t="shared" si="281"/>
        <v>17.8</v>
      </c>
      <c r="AA519" s="77">
        <f t="shared" si="281"/>
        <v>0</v>
      </c>
      <c r="AB519" s="119">
        <f t="shared" si="266"/>
        <v>-17.8</v>
      </c>
      <c r="AC519" s="76"/>
      <c r="AD519" s="3">
        <f t="shared" si="282"/>
        <v>0</v>
      </c>
      <c r="AE519" s="109"/>
      <c r="AF519" s="109"/>
      <c r="AG519" s="107"/>
      <c r="AH519" s="107" t="s">
        <v>828</v>
      </c>
      <c r="AI519" s="107" t="s">
        <v>828</v>
      </c>
      <c r="AJ519" s="1" t="s">
        <v>36</v>
      </c>
      <c r="AK519" s="113" t="s">
        <v>1022</v>
      </c>
      <c r="AL519" s="106">
        <v>418</v>
      </c>
      <c r="AM519" s="132" t="s">
        <v>590</v>
      </c>
      <c r="AN519" s="129"/>
      <c r="AO519" s="130" t="s">
        <v>339</v>
      </c>
      <c r="AP519" s="180">
        <v>418</v>
      </c>
      <c r="AQ519" s="130" t="s">
        <v>339</v>
      </c>
      <c r="AR519" s="181"/>
      <c r="AS519" s="128" t="s">
        <v>590</v>
      </c>
      <c r="AT519" s="175"/>
      <c r="AU519" s="130" t="s">
        <v>339</v>
      </c>
      <c r="AV519" s="180"/>
      <c r="AW519" s="130" t="s">
        <v>339</v>
      </c>
      <c r="AX519" s="181"/>
      <c r="AY519" s="128" t="s">
        <v>590</v>
      </c>
      <c r="AZ519" s="175"/>
      <c r="BA519" s="130" t="s">
        <v>339</v>
      </c>
      <c r="BB519" s="180"/>
      <c r="BC519" s="130" t="s">
        <v>339</v>
      </c>
      <c r="BD519" s="181"/>
      <c r="BE519" s="131"/>
      <c r="BF519" s="1" t="s">
        <v>503</v>
      </c>
      <c r="BG519" s="4"/>
      <c r="BH519" s="4"/>
      <c r="BI519" s="114"/>
      <c r="BJ519" s="71"/>
      <c r="BK519" s="31"/>
      <c r="BL519" s="31"/>
      <c r="BM519" s="31"/>
      <c r="BN519" s="115" t="s">
        <v>416</v>
      </c>
      <c r="BO519" s="115" t="s">
        <v>416</v>
      </c>
      <c r="BP519" s="115" t="s">
        <v>416</v>
      </c>
      <c r="BQ519" s="63"/>
      <c r="BR519" s="63"/>
      <c r="BS519" s="63"/>
    </row>
    <row r="520" spans="1:245" ht="27">
      <c r="A520" s="204">
        <v>419</v>
      </c>
      <c r="B520" s="204">
        <f t="shared" si="283"/>
        <v>418</v>
      </c>
      <c r="C520" s="107" t="s">
        <v>344</v>
      </c>
      <c r="D520" s="108" t="s">
        <v>72</v>
      </c>
      <c r="E520" s="108" t="s">
        <v>66</v>
      </c>
      <c r="F520" s="2">
        <v>200000000</v>
      </c>
      <c r="G520" s="2">
        <v>0</v>
      </c>
      <c r="H520" s="2">
        <f t="shared" si="269"/>
        <v>200000000</v>
      </c>
      <c r="I520" s="3">
        <f t="shared" si="270"/>
        <v>200</v>
      </c>
      <c r="J520" s="3"/>
      <c r="K520" s="3"/>
      <c r="L520" s="3"/>
      <c r="M520" s="3"/>
      <c r="N520" s="3"/>
      <c r="O520" s="119">
        <f t="shared" si="271"/>
        <v>200000000</v>
      </c>
      <c r="P520" s="3"/>
      <c r="Q520" s="142">
        <f t="shared" si="277"/>
        <v>200000000</v>
      </c>
      <c r="R520" s="142">
        <f t="shared" si="279"/>
        <v>200</v>
      </c>
      <c r="S520" s="77">
        <f t="shared" si="279"/>
        <v>0</v>
      </c>
      <c r="T520" s="109"/>
      <c r="U520" s="109"/>
      <c r="V520" s="109"/>
      <c r="W520" s="3">
        <v>200000000</v>
      </c>
      <c r="X520" s="3"/>
      <c r="Y520" s="77">
        <f t="shared" si="280"/>
        <v>-200000000</v>
      </c>
      <c r="Z520" s="3">
        <f t="shared" si="281"/>
        <v>200</v>
      </c>
      <c r="AA520" s="77">
        <f t="shared" si="281"/>
        <v>0</v>
      </c>
      <c r="AB520" s="119">
        <f t="shared" si="266"/>
        <v>-200</v>
      </c>
      <c r="AC520" s="76"/>
      <c r="AD520" s="3">
        <f t="shared" si="282"/>
        <v>0</v>
      </c>
      <c r="AE520" s="109"/>
      <c r="AF520" s="109"/>
      <c r="AG520" s="107"/>
      <c r="AH520" s="107" t="s">
        <v>828</v>
      </c>
      <c r="AI520" s="107" t="s">
        <v>828</v>
      </c>
      <c r="AJ520" s="1" t="s">
        <v>36</v>
      </c>
      <c r="AK520" s="113" t="s">
        <v>1022</v>
      </c>
      <c r="AL520" s="106">
        <v>419</v>
      </c>
      <c r="AM520" s="132" t="s">
        <v>590</v>
      </c>
      <c r="AN520" s="129"/>
      <c r="AO520" s="130" t="s">
        <v>339</v>
      </c>
      <c r="AP520" s="180">
        <v>419</v>
      </c>
      <c r="AQ520" s="130" t="s">
        <v>339</v>
      </c>
      <c r="AR520" s="181"/>
      <c r="AS520" s="128" t="s">
        <v>590</v>
      </c>
      <c r="AT520" s="175"/>
      <c r="AU520" s="130" t="s">
        <v>339</v>
      </c>
      <c r="AV520" s="180"/>
      <c r="AW520" s="130" t="s">
        <v>339</v>
      </c>
      <c r="AX520" s="181"/>
      <c r="AY520" s="128" t="s">
        <v>590</v>
      </c>
      <c r="AZ520" s="175"/>
      <c r="BA520" s="130" t="s">
        <v>339</v>
      </c>
      <c r="BB520" s="180"/>
      <c r="BC520" s="130" t="s">
        <v>339</v>
      </c>
      <c r="BD520" s="181"/>
      <c r="BE520" s="131"/>
      <c r="BF520" s="1" t="s">
        <v>503</v>
      </c>
      <c r="BG520" s="4"/>
      <c r="BH520" s="4"/>
      <c r="BI520" s="114"/>
      <c r="BJ520" s="71"/>
      <c r="BK520" s="31"/>
      <c r="BL520" s="31"/>
      <c r="BM520" s="31"/>
      <c r="BN520" s="115" t="s">
        <v>416</v>
      </c>
      <c r="BO520" s="115" t="s">
        <v>416</v>
      </c>
      <c r="BP520" s="115" t="s">
        <v>416</v>
      </c>
      <c r="BQ520" s="63"/>
      <c r="BR520" s="63"/>
      <c r="BS520" s="63"/>
    </row>
    <row r="521" spans="1:245" ht="27" hidden="1">
      <c r="A521" s="204">
        <v>420</v>
      </c>
      <c r="B521" s="204">
        <f t="shared" si="283"/>
        <v>419</v>
      </c>
      <c r="C521" s="107" t="s">
        <v>345</v>
      </c>
      <c r="D521" s="108" t="s">
        <v>177</v>
      </c>
      <c r="E521" s="108" t="s">
        <v>1556</v>
      </c>
      <c r="F521" s="2">
        <v>73985000</v>
      </c>
      <c r="G521" s="2">
        <v>0</v>
      </c>
      <c r="H521" s="2">
        <f t="shared" si="269"/>
        <v>73985000</v>
      </c>
      <c r="I521" s="3">
        <f t="shared" si="270"/>
        <v>74</v>
      </c>
      <c r="J521" s="3"/>
      <c r="K521" s="3"/>
      <c r="L521" s="3"/>
      <c r="M521" s="3"/>
      <c r="N521" s="3"/>
      <c r="O521" s="119">
        <f t="shared" si="271"/>
        <v>73985000</v>
      </c>
      <c r="P521" s="3"/>
      <c r="Q521" s="142">
        <f t="shared" si="277"/>
        <v>73985000</v>
      </c>
      <c r="R521" s="142">
        <f t="shared" si="279"/>
        <v>74</v>
      </c>
      <c r="S521" s="77">
        <f t="shared" si="279"/>
        <v>0</v>
      </c>
      <c r="T521" s="109"/>
      <c r="U521" s="109"/>
      <c r="V521" s="109"/>
      <c r="W521" s="3">
        <v>0</v>
      </c>
      <c r="X521" s="3"/>
      <c r="Y521" s="77">
        <f t="shared" si="280"/>
        <v>0</v>
      </c>
      <c r="Z521" s="3">
        <f t="shared" si="281"/>
        <v>0</v>
      </c>
      <c r="AA521" s="77">
        <f t="shared" si="281"/>
        <v>0</v>
      </c>
      <c r="AB521" s="119">
        <f t="shared" si="266"/>
        <v>0</v>
      </c>
      <c r="AC521" s="76"/>
      <c r="AD521" s="3">
        <f t="shared" si="282"/>
        <v>0</v>
      </c>
      <c r="AE521" s="109"/>
      <c r="AF521" s="109"/>
      <c r="AG521" s="107"/>
      <c r="AH521" s="107" t="s">
        <v>828</v>
      </c>
      <c r="AI521" s="107" t="s">
        <v>828</v>
      </c>
      <c r="AJ521" s="1" t="s">
        <v>36</v>
      </c>
      <c r="AK521" s="113" t="s">
        <v>1022</v>
      </c>
      <c r="AL521" s="106">
        <v>420</v>
      </c>
      <c r="AM521" s="132" t="s">
        <v>590</v>
      </c>
      <c r="AN521" s="129"/>
      <c r="AO521" s="130" t="s">
        <v>339</v>
      </c>
      <c r="AP521" s="180">
        <v>420</v>
      </c>
      <c r="AQ521" s="130" t="s">
        <v>339</v>
      </c>
      <c r="AR521" s="181"/>
      <c r="AS521" s="128" t="s">
        <v>590</v>
      </c>
      <c r="AT521" s="175"/>
      <c r="AU521" s="130" t="s">
        <v>339</v>
      </c>
      <c r="AV521" s="180"/>
      <c r="AW521" s="130" t="s">
        <v>339</v>
      </c>
      <c r="AX521" s="181"/>
      <c r="AY521" s="128" t="s">
        <v>590</v>
      </c>
      <c r="AZ521" s="175"/>
      <c r="BA521" s="130" t="s">
        <v>339</v>
      </c>
      <c r="BB521" s="180"/>
      <c r="BC521" s="130" t="s">
        <v>339</v>
      </c>
      <c r="BD521" s="181"/>
      <c r="BE521" s="131"/>
      <c r="BF521" s="1" t="s">
        <v>1576</v>
      </c>
      <c r="BG521" s="4"/>
      <c r="BH521" s="4"/>
      <c r="BI521" s="114"/>
      <c r="BJ521" s="71"/>
      <c r="BK521" s="31"/>
      <c r="BL521" s="31"/>
      <c r="BM521" s="31"/>
      <c r="BN521" s="115" t="s">
        <v>416</v>
      </c>
      <c r="BO521" s="115" t="s">
        <v>416</v>
      </c>
      <c r="BP521" s="115" t="s">
        <v>416</v>
      </c>
      <c r="BQ521" s="63"/>
      <c r="BR521" s="63"/>
      <c r="BS521" s="63"/>
    </row>
    <row r="522" spans="1:245" ht="27" hidden="1">
      <c r="A522" s="204">
        <v>421</v>
      </c>
      <c r="B522" s="204">
        <f t="shared" si="283"/>
        <v>420</v>
      </c>
      <c r="C522" s="107" t="s">
        <v>346</v>
      </c>
      <c r="D522" s="108" t="s">
        <v>164</v>
      </c>
      <c r="E522" s="108" t="s">
        <v>66</v>
      </c>
      <c r="F522" s="2">
        <v>2452000</v>
      </c>
      <c r="G522" s="2">
        <v>0</v>
      </c>
      <c r="H522" s="2">
        <f t="shared" si="269"/>
        <v>2452000</v>
      </c>
      <c r="I522" s="3">
        <f t="shared" si="270"/>
        <v>2.5</v>
      </c>
      <c r="J522" s="3"/>
      <c r="K522" s="3"/>
      <c r="L522" s="3"/>
      <c r="M522" s="3"/>
      <c r="N522" s="3"/>
      <c r="O522" s="119">
        <f t="shared" si="271"/>
        <v>2452000</v>
      </c>
      <c r="P522" s="3"/>
      <c r="Q522" s="142">
        <f t="shared" si="277"/>
        <v>2452000</v>
      </c>
      <c r="R522" s="142">
        <f t="shared" si="279"/>
        <v>2.5</v>
      </c>
      <c r="S522" s="77">
        <f t="shared" si="279"/>
        <v>0</v>
      </c>
      <c r="T522" s="109"/>
      <c r="U522" s="109"/>
      <c r="V522" s="109"/>
      <c r="W522" s="3">
        <v>2423000</v>
      </c>
      <c r="X522" s="3"/>
      <c r="Y522" s="77">
        <f t="shared" si="280"/>
        <v>-2423000</v>
      </c>
      <c r="Z522" s="3">
        <f t="shared" si="281"/>
        <v>2.4</v>
      </c>
      <c r="AA522" s="77">
        <f t="shared" si="281"/>
        <v>0</v>
      </c>
      <c r="AB522" s="119">
        <f t="shared" si="266"/>
        <v>-2.4</v>
      </c>
      <c r="AC522" s="76"/>
      <c r="AD522" s="3">
        <f t="shared" si="282"/>
        <v>0</v>
      </c>
      <c r="AE522" s="109"/>
      <c r="AF522" s="109"/>
      <c r="AG522" s="107"/>
      <c r="AH522" s="107" t="s">
        <v>828</v>
      </c>
      <c r="AI522" s="107" t="s">
        <v>828</v>
      </c>
      <c r="AJ522" s="1" t="s">
        <v>36</v>
      </c>
      <c r="AK522" s="113" t="s">
        <v>1022</v>
      </c>
      <c r="AL522" s="106">
        <v>421</v>
      </c>
      <c r="AM522" s="132" t="s">
        <v>590</v>
      </c>
      <c r="AN522" s="129"/>
      <c r="AO522" s="130" t="s">
        <v>339</v>
      </c>
      <c r="AP522" s="180">
        <v>421</v>
      </c>
      <c r="AQ522" s="130" t="s">
        <v>339</v>
      </c>
      <c r="AR522" s="181"/>
      <c r="AS522" s="128" t="s">
        <v>590</v>
      </c>
      <c r="AT522" s="175"/>
      <c r="AU522" s="130" t="s">
        <v>339</v>
      </c>
      <c r="AV522" s="180"/>
      <c r="AW522" s="130" t="s">
        <v>339</v>
      </c>
      <c r="AX522" s="181"/>
      <c r="AY522" s="128" t="s">
        <v>590</v>
      </c>
      <c r="AZ522" s="175"/>
      <c r="BA522" s="130" t="s">
        <v>339</v>
      </c>
      <c r="BB522" s="180"/>
      <c r="BC522" s="130" t="s">
        <v>339</v>
      </c>
      <c r="BD522" s="181"/>
      <c r="BE522" s="131"/>
      <c r="BF522" s="1" t="s">
        <v>839</v>
      </c>
      <c r="BG522" s="4"/>
      <c r="BH522" s="4"/>
      <c r="BI522" s="114"/>
      <c r="BJ522" s="71"/>
      <c r="BK522" s="31"/>
      <c r="BL522" s="31"/>
      <c r="BM522" s="31"/>
      <c r="BN522" s="115" t="s">
        <v>416</v>
      </c>
      <c r="BO522" s="115" t="s">
        <v>416</v>
      </c>
      <c r="BP522" s="115" t="s">
        <v>416</v>
      </c>
      <c r="BQ522" s="60"/>
      <c r="BR522" s="60"/>
      <c r="BS522" s="60"/>
      <c r="BT522" s="60"/>
      <c r="BU522" s="60"/>
      <c r="BV522" s="60"/>
      <c r="BW522" s="60"/>
      <c r="BX522" s="60"/>
      <c r="BY522" s="60"/>
      <c r="BZ522" s="60"/>
      <c r="CA522" s="60"/>
      <c r="CB522" s="60"/>
      <c r="CC522" s="60"/>
      <c r="CD522" s="60"/>
      <c r="CE522" s="60"/>
      <c r="CF522" s="60"/>
      <c r="CG522" s="60"/>
      <c r="CH522" s="60"/>
      <c r="CI522" s="60"/>
      <c r="CJ522" s="60"/>
      <c r="CK522" s="60"/>
      <c r="CL522" s="60"/>
      <c r="CM522" s="60"/>
      <c r="CN522" s="60"/>
      <c r="CO522" s="60"/>
      <c r="CP522" s="60"/>
      <c r="CQ522" s="60"/>
      <c r="CR522" s="60"/>
      <c r="CS522" s="60"/>
      <c r="CT522" s="60"/>
      <c r="CU522" s="60"/>
      <c r="CV522" s="60"/>
      <c r="CW522" s="60"/>
      <c r="CX522" s="60"/>
      <c r="CY522" s="60"/>
      <c r="CZ522" s="60"/>
      <c r="DA522" s="60"/>
      <c r="DB522" s="60"/>
      <c r="DC522" s="60"/>
      <c r="DD522" s="60"/>
      <c r="DE522" s="60"/>
      <c r="DF522" s="60"/>
      <c r="DG522" s="60"/>
      <c r="DH522" s="60"/>
      <c r="DI522" s="60"/>
      <c r="DJ522" s="60"/>
      <c r="DK522" s="60"/>
      <c r="DL522" s="60"/>
      <c r="DM522" s="60"/>
      <c r="DN522" s="60"/>
      <c r="DO522" s="60"/>
      <c r="DP522" s="60"/>
      <c r="DQ522" s="60"/>
      <c r="DR522" s="60"/>
      <c r="DS522" s="60"/>
      <c r="DT522" s="60"/>
      <c r="DU522" s="60"/>
      <c r="DV522" s="60"/>
      <c r="DW522" s="60"/>
      <c r="DX522" s="60"/>
      <c r="DY522" s="60"/>
      <c r="DZ522" s="60"/>
      <c r="EA522" s="60"/>
      <c r="EB522" s="60"/>
      <c r="EC522" s="60"/>
      <c r="ED522" s="60"/>
      <c r="EE522" s="60"/>
      <c r="EF522" s="60"/>
      <c r="EG522" s="60"/>
      <c r="EH522" s="60"/>
      <c r="EI522" s="60"/>
      <c r="EJ522" s="60"/>
      <c r="EK522" s="60"/>
      <c r="EL522" s="60"/>
      <c r="EM522" s="60"/>
      <c r="EN522" s="60"/>
      <c r="EO522" s="60"/>
      <c r="EP522" s="60"/>
      <c r="EQ522" s="60"/>
      <c r="ER522" s="60"/>
      <c r="ES522" s="60"/>
      <c r="ET522" s="60"/>
      <c r="EU522" s="60"/>
      <c r="EV522" s="60"/>
      <c r="EW522" s="60"/>
      <c r="EX522" s="60"/>
      <c r="EY522" s="60"/>
      <c r="EZ522" s="60"/>
      <c r="FA522" s="60"/>
      <c r="FB522" s="60"/>
      <c r="FC522" s="60"/>
      <c r="FD522" s="60"/>
      <c r="FE522" s="60"/>
      <c r="FF522" s="60"/>
      <c r="FG522" s="60"/>
      <c r="FH522" s="60"/>
      <c r="FI522" s="60"/>
      <c r="FJ522" s="60"/>
      <c r="FK522" s="60"/>
      <c r="FL522" s="60"/>
      <c r="FM522" s="60"/>
      <c r="FN522" s="60"/>
      <c r="FO522" s="60"/>
      <c r="FP522" s="60"/>
      <c r="FQ522" s="60"/>
      <c r="FR522" s="60"/>
      <c r="FS522" s="60"/>
      <c r="FT522" s="60"/>
      <c r="FU522" s="60"/>
      <c r="FV522" s="60"/>
      <c r="FW522" s="60"/>
      <c r="FX522" s="60"/>
      <c r="FY522" s="60"/>
      <c r="FZ522" s="60"/>
      <c r="GA522" s="60"/>
      <c r="GB522" s="60"/>
      <c r="GC522" s="60"/>
      <c r="GD522" s="60"/>
      <c r="GE522" s="60"/>
      <c r="GF522" s="60"/>
      <c r="GG522" s="60"/>
      <c r="GH522" s="60"/>
      <c r="GI522" s="60"/>
      <c r="GJ522" s="60"/>
      <c r="GK522" s="60"/>
      <c r="GL522" s="60"/>
      <c r="GM522" s="60"/>
      <c r="GN522" s="60"/>
      <c r="GO522" s="60"/>
      <c r="GP522" s="60"/>
      <c r="GQ522" s="60"/>
      <c r="GR522" s="60"/>
      <c r="GS522" s="60"/>
      <c r="GT522" s="60"/>
      <c r="GU522" s="60"/>
      <c r="GV522" s="60"/>
      <c r="GW522" s="60"/>
      <c r="GX522" s="60"/>
      <c r="GY522" s="60"/>
      <c r="GZ522" s="60"/>
      <c r="HA522" s="60"/>
      <c r="HB522" s="60"/>
      <c r="HC522" s="60"/>
      <c r="HD522" s="60"/>
      <c r="HE522" s="60"/>
      <c r="HF522" s="60"/>
      <c r="HG522" s="60"/>
      <c r="HH522" s="60"/>
      <c r="HI522" s="60"/>
      <c r="HJ522" s="60"/>
      <c r="HK522" s="60"/>
      <c r="HL522" s="60"/>
      <c r="HM522" s="60"/>
      <c r="HN522" s="60"/>
      <c r="HO522" s="60"/>
      <c r="HP522" s="60"/>
      <c r="HQ522" s="60"/>
      <c r="HR522" s="60"/>
      <c r="HS522" s="60"/>
      <c r="HT522" s="60"/>
      <c r="HU522" s="60"/>
      <c r="HV522" s="60"/>
      <c r="HW522" s="60"/>
      <c r="HX522" s="60"/>
      <c r="HY522" s="60"/>
      <c r="HZ522" s="60"/>
      <c r="IA522" s="60"/>
      <c r="IB522" s="60"/>
      <c r="IC522" s="60"/>
      <c r="ID522" s="60"/>
      <c r="IE522" s="60"/>
      <c r="IF522" s="60"/>
      <c r="IG522" s="60"/>
      <c r="IH522" s="60"/>
      <c r="II522" s="60"/>
      <c r="IJ522" s="60"/>
      <c r="IK522" s="60"/>
    </row>
    <row r="523" spans="1:245" ht="27" hidden="1">
      <c r="A523" s="204">
        <v>422</v>
      </c>
      <c r="B523" s="204">
        <f t="shared" si="283"/>
        <v>421</v>
      </c>
      <c r="C523" s="107" t="s">
        <v>347</v>
      </c>
      <c r="D523" s="108" t="s">
        <v>110</v>
      </c>
      <c r="E523" s="108" t="s">
        <v>66</v>
      </c>
      <c r="F523" s="2">
        <v>20000000</v>
      </c>
      <c r="G523" s="2">
        <v>0</v>
      </c>
      <c r="H523" s="2">
        <f t="shared" si="269"/>
        <v>20000000</v>
      </c>
      <c r="I523" s="3">
        <f t="shared" si="270"/>
        <v>20</v>
      </c>
      <c r="J523" s="3"/>
      <c r="K523" s="3"/>
      <c r="L523" s="3"/>
      <c r="M523" s="3"/>
      <c r="N523" s="3"/>
      <c r="O523" s="119">
        <f t="shared" si="271"/>
        <v>20000000</v>
      </c>
      <c r="P523" s="3"/>
      <c r="Q523" s="142">
        <f t="shared" si="277"/>
        <v>20000000</v>
      </c>
      <c r="R523" s="142">
        <f t="shared" si="279"/>
        <v>20</v>
      </c>
      <c r="S523" s="77">
        <f t="shared" si="279"/>
        <v>0</v>
      </c>
      <c r="T523" s="109"/>
      <c r="U523" s="109"/>
      <c r="V523" s="109"/>
      <c r="W523" s="3">
        <v>20000000</v>
      </c>
      <c r="X523" s="3"/>
      <c r="Y523" s="77">
        <f t="shared" si="280"/>
        <v>-20000000</v>
      </c>
      <c r="Z523" s="3">
        <f t="shared" si="281"/>
        <v>20</v>
      </c>
      <c r="AA523" s="77">
        <f t="shared" si="281"/>
        <v>0</v>
      </c>
      <c r="AB523" s="119">
        <f t="shared" si="266"/>
        <v>-20</v>
      </c>
      <c r="AC523" s="76"/>
      <c r="AD523" s="3">
        <f t="shared" si="282"/>
        <v>0</v>
      </c>
      <c r="AE523" s="109"/>
      <c r="AF523" s="109"/>
      <c r="AG523" s="107"/>
      <c r="AH523" s="107" t="s">
        <v>828</v>
      </c>
      <c r="AI523" s="107" t="s">
        <v>828</v>
      </c>
      <c r="AJ523" s="1" t="s">
        <v>36</v>
      </c>
      <c r="AK523" s="113" t="s">
        <v>1022</v>
      </c>
      <c r="AL523" s="106">
        <v>422</v>
      </c>
      <c r="AM523" s="132" t="s">
        <v>590</v>
      </c>
      <c r="AN523" s="129"/>
      <c r="AO523" s="130" t="s">
        <v>339</v>
      </c>
      <c r="AP523" s="180">
        <v>422</v>
      </c>
      <c r="AQ523" s="130" t="s">
        <v>339</v>
      </c>
      <c r="AR523" s="181"/>
      <c r="AS523" s="128" t="s">
        <v>590</v>
      </c>
      <c r="AT523" s="175"/>
      <c r="AU523" s="130" t="s">
        <v>339</v>
      </c>
      <c r="AV523" s="180"/>
      <c r="AW523" s="130" t="s">
        <v>339</v>
      </c>
      <c r="AX523" s="181"/>
      <c r="AY523" s="128" t="s">
        <v>590</v>
      </c>
      <c r="AZ523" s="175"/>
      <c r="BA523" s="130" t="s">
        <v>339</v>
      </c>
      <c r="BB523" s="180"/>
      <c r="BC523" s="130" t="s">
        <v>339</v>
      </c>
      <c r="BD523" s="181"/>
      <c r="BE523" s="131"/>
      <c r="BF523" s="1" t="s">
        <v>503</v>
      </c>
      <c r="BG523" s="4"/>
      <c r="BH523" s="4"/>
      <c r="BI523" s="114"/>
      <c r="BJ523" s="71"/>
      <c r="BK523" s="31"/>
      <c r="BL523" s="31"/>
      <c r="BM523" s="31"/>
      <c r="BN523" s="115" t="s">
        <v>416</v>
      </c>
      <c r="BO523" s="115" t="s">
        <v>416</v>
      </c>
      <c r="BP523" s="115" t="s">
        <v>416</v>
      </c>
      <c r="BQ523" s="63"/>
      <c r="BR523" s="63"/>
      <c r="BS523" s="63"/>
    </row>
    <row r="524" spans="1:245" ht="27" hidden="1">
      <c r="A524" s="204" t="s">
        <v>1150</v>
      </c>
      <c r="B524" s="204">
        <f t="shared" si="283"/>
        <v>422</v>
      </c>
      <c r="C524" s="107" t="s">
        <v>1297</v>
      </c>
      <c r="D524" s="108" t="s">
        <v>1299</v>
      </c>
      <c r="E524" s="108" t="s">
        <v>302</v>
      </c>
      <c r="F524" s="2">
        <v>54261000</v>
      </c>
      <c r="G524" s="2">
        <v>0</v>
      </c>
      <c r="H524" s="2">
        <f t="shared" si="269"/>
        <v>54261000</v>
      </c>
      <c r="I524" s="3">
        <f t="shared" si="270"/>
        <v>54.3</v>
      </c>
      <c r="J524" s="3"/>
      <c r="K524" s="3"/>
      <c r="L524" s="3"/>
      <c r="M524" s="3"/>
      <c r="N524" s="3"/>
      <c r="O524" s="174">
        <f t="shared" si="271"/>
        <v>54261000</v>
      </c>
      <c r="P524" s="3"/>
      <c r="Q524" s="142">
        <f t="shared" si="277"/>
        <v>54261000</v>
      </c>
      <c r="R524" s="142">
        <f t="shared" si="279"/>
        <v>54.3</v>
      </c>
      <c r="S524" s="77">
        <f t="shared" si="279"/>
        <v>0</v>
      </c>
      <c r="T524" s="109"/>
      <c r="U524" s="109"/>
      <c r="V524" s="109"/>
      <c r="W524" s="3">
        <v>50255000</v>
      </c>
      <c r="X524" s="3"/>
      <c r="Y524" s="77">
        <f t="shared" si="280"/>
        <v>-50255000</v>
      </c>
      <c r="Z524" s="3">
        <f t="shared" si="281"/>
        <v>50.3</v>
      </c>
      <c r="AA524" s="77">
        <f t="shared" si="281"/>
        <v>0</v>
      </c>
      <c r="AB524" s="119">
        <f>AA524-Z524</f>
        <v>-50.3</v>
      </c>
      <c r="AC524" s="76"/>
      <c r="AD524" s="3">
        <f t="shared" si="282"/>
        <v>0</v>
      </c>
      <c r="AE524" s="109"/>
      <c r="AF524" s="109"/>
      <c r="AG524" s="107"/>
      <c r="AH524" s="107" t="s">
        <v>828</v>
      </c>
      <c r="AI524" s="107" t="s">
        <v>816</v>
      </c>
      <c r="AJ524" s="1" t="s">
        <v>35</v>
      </c>
      <c r="AK524" s="113" t="s">
        <v>1038</v>
      </c>
      <c r="AL524" s="106" t="s">
        <v>1150</v>
      </c>
      <c r="AM524" s="132" t="s">
        <v>590</v>
      </c>
      <c r="AN524" s="132" t="s">
        <v>1039</v>
      </c>
      <c r="AO524" s="130" t="s">
        <v>923</v>
      </c>
      <c r="AP524" s="180">
        <v>24</v>
      </c>
      <c r="AQ524" s="130" t="s">
        <v>923</v>
      </c>
      <c r="AR524" s="181"/>
      <c r="AS524" s="128" t="s">
        <v>590</v>
      </c>
      <c r="AT524" s="175"/>
      <c r="AU524" s="130" t="s">
        <v>923</v>
      </c>
      <c r="AV524" s="180"/>
      <c r="AW524" s="130" t="s">
        <v>923</v>
      </c>
      <c r="AX524" s="181"/>
      <c r="AY524" s="128" t="s">
        <v>590</v>
      </c>
      <c r="AZ524" s="175"/>
      <c r="BA524" s="130" t="s">
        <v>923</v>
      </c>
      <c r="BB524" s="180"/>
      <c r="BC524" s="130" t="s">
        <v>339</v>
      </c>
      <c r="BD524" s="181"/>
      <c r="BE524" s="131"/>
      <c r="BF524" s="1" t="s">
        <v>434</v>
      </c>
      <c r="BG524" s="4"/>
      <c r="BH524" s="4" t="s">
        <v>18</v>
      </c>
      <c r="BI524" s="114"/>
      <c r="BJ524" s="71"/>
      <c r="BK524" s="31"/>
      <c r="BL524" s="31"/>
      <c r="BM524" s="31"/>
      <c r="BN524" s="115"/>
      <c r="BO524" s="115"/>
      <c r="BP524" s="115"/>
      <c r="BQ524" s="63"/>
      <c r="BR524" s="63"/>
      <c r="BS524" s="63"/>
    </row>
    <row r="525" spans="1:245" ht="27" hidden="1">
      <c r="A525" s="204">
        <v>423</v>
      </c>
      <c r="B525" s="204">
        <f t="shared" si="283"/>
        <v>423</v>
      </c>
      <c r="C525" s="107" t="s">
        <v>348</v>
      </c>
      <c r="D525" s="108" t="s">
        <v>454</v>
      </c>
      <c r="E525" s="108" t="s">
        <v>1556</v>
      </c>
      <c r="F525" s="2">
        <v>40000000</v>
      </c>
      <c r="G525" s="2">
        <v>0</v>
      </c>
      <c r="H525" s="2">
        <f t="shared" si="269"/>
        <v>40000000</v>
      </c>
      <c r="I525" s="3">
        <f t="shared" si="270"/>
        <v>40</v>
      </c>
      <c r="J525" s="3"/>
      <c r="K525" s="3"/>
      <c r="L525" s="3"/>
      <c r="M525" s="3"/>
      <c r="N525" s="3"/>
      <c r="O525" s="119">
        <f t="shared" si="271"/>
        <v>40000000</v>
      </c>
      <c r="P525" s="3"/>
      <c r="Q525" s="142">
        <f t="shared" si="277"/>
        <v>40000000</v>
      </c>
      <c r="R525" s="142">
        <f t="shared" si="279"/>
        <v>40</v>
      </c>
      <c r="S525" s="77">
        <f t="shared" si="279"/>
        <v>0</v>
      </c>
      <c r="T525" s="109"/>
      <c r="U525" s="109"/>
      <c r="V525" s="109"/>
      <c r="W525" s="3">
        <v>0</v>
      </c>
      <c r="X525" s="3"/>
      <c r="Y525" s="77">
        <f t="shared" si="280"/>
        <v>0</v>
      </c>
      <c r="Z525" s="3">
        <f t="shared" si="281"/>
        <v>0</v>
      </c>
      <c r="AA525" s="77">
        <f t="shared" si="281"/>
        <v>0</v>
      </c>
      <c r="AB525" s="119">
        <f t="shared" si="266"/>
        <v>0</v>
      </c>
      <c r="AC525" s="76"/>
      <c r="AD525" s="3">
        <f t="shared" si="282"/>
        <v>0</v>
      </c>
      <c r="AE525" s="109"/>
      <c r="AF525" s="109"/>
      <c r="AG525" s="107"/>
      <c r="AH525" s="107" t="s">
        <v>828</v>
      </c>
      <c r="AI525" s="107" t="s">
        <v>828</v>
      </c>
      <c r="AJ525" s="1" t="s">
        <v>36</v>
      </c>
      <c r="AK525" s="113" t="s">
        <v>1022</v>
      </c>
      <c r="AL525" s="106">
        <v>423</v>
      </c>
      <c r="AM525" s="132" t="s">
        <v>590</v>
      </c>
      <c r="AN525" s="129"/>
      <c r="AO525" s="130" t="s">
        <v>339</v>
      </c>
      <c r="AP525" s="180">
        <v>423</v>
      </c>
      <c r="AQ525" s="130" t="s">
        <v>339</v>
      </c>
      <c r="AR525" s="181"/>
      <c r="AS525" s="128" t="s">
        <v>590</v>
      </c>
      <c r="AT525" s="175"/>
      <c r="AU525" s="130" t="s">
        <v>339</v>
      </c>
      <c r="AV525" s="180"/>
      <c r="AW525" s="130" t="s">
        <v>339</v>
      </c>
      <c r="AX525" s="181"/>
      <c r="AY525" s="128" t="s">
        <v>590</v>
      </c>
      <c r="AZ525" s="175"/>
      <c r="BA525" s="130" t="s">
        <v>339</v>
      </c>
      <c r="BB525" s="180"/>
      <c r="BC525" s="130" t="s">
        <v>339</v>
      </c>
      <c r="BD525" s="181"/>
      <c r="BE525" s="131"/>
      <c r="BF525" s="1" t="s">
        <v>503</v>
      </c>
      <c r="BG525" s="4"/>
      <c r="BH525" s="4" t="s">
        <v>18</v>
      </c>
      <c r="BI525" s="114"/>
      <c r="BJ525" s="71"/>
      <c r="BK525" s="31"/>
      <c r="BL525" s="31"/>
      <c r="BM525" s="31"/>
      <c r="BN525" s="115" t="s">
        <v>416</v>
      </c>
      <c r="BO525" s="115" t="s">
        <v>416</v>
      </c>
      <c r="BP525" s="115" t="s">
        <v>416</v>
      </c>
      <c r="BQ525" s="63"/>
      <c r="BR525" s="63"/>
      <c r="BS525" s="63"/>
    </row>
    <row r="526" spans="1:245" ht="27" hidden="1">
      <c r="A526" s="204">
        <v>425</v>
      </c>
      <c r="B526" s="204">
        <f t="shared" si="283"/>
        <v>424</v>
      </c>
      <c r="C526" s="107" t="s">
        <v>685</v>
      </c>
      <c r="D526" s="108" t="s">
        <v>85</v>
      </c>
      <c r="E526" s="108" t="s">
        <v>66</v>
      </c>
      <c r="F526" s="2">
        <v>71307000</v>
      </c>
      <c r="G526" s="2">
        <v>0</v>
      </c>
      <c r="H526" s="2">
        <f t="shared" si="269"/>
        <v>71307000</v>
      </c>
      <c r="I526" s="3">
        <f t="shared" si="270"/>
        <v>71.3</v>
      </c>
      <c r="J526" s="3"/>
      <c r="K526" s="3"/>
      <c r="L526" s="3"/>
      <c r="M526" s="3"/>
      <c r="N526" s="3"/>
      <c r="O526" s="119">
        <f t="shared" si="271"/>
        <v>71307000</v>
      </c>
      <c r="P526" s="3"/>
      <c r="Q526" s="142">
        <f t="shared" si="277"/>
        <v>71307000</v>
      </c>
      <c r="R526" s="142">
        <f t="shared" si="279"/>
        <v>71.3</v>
      </c>
      <c r="S526" s="77">
        <f t="shared" si="279"/>
        <v>0</v>
      </c>
      <c r="T526" s="109"/>
      <c r="U526" s="109"/>
      <c r="V526" s="109"/>
      <c r="W526" s="3">
        <v>64137000</v>
      </c>
      <c r="X526" s="3"/>
      <c r="Y526" s="77">
        <f t="shared" si="280"/>
        <v>-64137000</v>
      </c>
      <c r="Z526" s="3">
        <f t="shared" si="281"/>
        <v>64.099999999999994</v>
      </c>
      <c r="AA526" s="77">
        <f t="shared" si="281"/>
        <v>0</v>
      </c>
      <c r="AB526" s="119">
        <f t="shared" si="266"/>
        <v>-64.099999999999994</v>
      </c>
      <c r="AC526" s="76"/>
      <c r="AD526" s="3">
        <f t="shared" si="282"/>
        <v>0</v>
      </c>
      <c r="AE526" s="109"/>
      <c r="AF526" s="109"/>
      <c r="AG526" s="107"/>
      <c r="AH526" s="107" t="s">
        <v>852</v>
      </c>
      <c r="AI526" s="107" t="s">
        <v>941</v>
      </c>
      <c r="AJ526" s="1" t="s">
        <v>36</v>
      </c>
      <c r="AK526" s="113" t="s">
        <v>1022</v>
      </c>
      <c r="AL526" s="106">
        <v>425</v>
      </c>
      <c r="AM526" s="132" t="s">
        <v>590</v>
      </c>
      <c r="AN526" s="129"/>
      <c r="AO526" s="130" t="s">
        <v>339</v>
      </c>
      <c r="AP526" s="180">
        <v>425</v>
      </c>
      <c r="AQ526" s="130" t="s">
        <v>339</v>
      </c>
      <c r="AR526" s="181"/>
      <c r="AS526" s="128" t="s">
        <v>590</v>
      </c>
      <c r="AT526" s="175"/>
      <c r="AU526" s="130" t="s">
        <v>339</v>
      </c>
      <c r="AV526" s="180"/>
      <c r="AW526" s="130" t="s">
        <v>339</v>
      </c>
      <c r="AX526" s="181"/>
      <c r="AY526" s="128" t="s">
        <v>590</v>
      </c>
      <c r="AZ526" s="175"/>
      <c r="BA526" s="130" t="s">
        <v>339</v>
      </c>
      <c r="BB526" s="180"/>
      <c r="BC526" s="130" t="s">
        <v>339</v>
      </c>
      <c r="BD526" s="181"/>
      <c r="BE526" s="131"/>
      <c r="BF526" s="1" t="s">
        <v>503</v>
      </c>
      <c r="BG526" s="4"/>
      <c r="BH526" s="4"/>
      <c r="BI526" s="114"/>
      <c r="BJ526" s="71"/>
      <c r="BK526" s="31"/>
      <c r="BL526" s="31"/>
      <c r="BM526" s="31"/>
      <c r="BN526" s="115" t="s">
        <v>416</v>
      </c>
      <c r="BO526" s="115" t="s">
        <v>416</v>
      </c>
      <c r="BP526" s="115" t="s">
        <v>416</v>
      </c>
      <c r="BQ526" s="63"/>
      <c r="BR526" s="63"/>
      <c r="BS526" s="63"/>
    </row>
    <row r="527" spans="1:245" ht="27" hidden="1">
      <c r="A527" s="204">
        <v>426</v>
      </c>
      <c r="B527" s="204">
        <f t="shared" si="283"/>
        <v>425</v>
      </c>
      <c r="C527" s="107" t="s">
        <v>465</v>
      </c>
      <c r="D527" s="108" t="s">
        <v>72</v>
      </c>
      <c r="E527" s="108" t="s">
        <v>66</v>
      </c>
      <c r="F527" s="2">
        <v>40244000</v>
      </c>
      <c r="G527" s="2">
        <v>0</v>
      </c>
      <c r="H527" s="2">
        <f t="shared" si="269"/>
        <v>40244000</v>
      </c>
      <c r="I527" s="3">
        <f t="shared" si="270"/>
        <v>40.200000000000003</v>
      </c>
      <c r="J527" s="3"/>
      <c r="K527" s="3"/>
      <c r="L527" s="3"/>
      <c r="M527" s="3"/>
      <c r="N527" s="3"/>
      <c r="O527" s="119">
        <f t="shared" si="271"/>
        <v>40244000</v>
      </c>
      <c r="P527" s="3"/>
      <c r="Q527" s="142">
        <f t="shared" si="277"/>
        <v>40244000</v>
      </c>
      <c r="R527" s="142">
        <f t="shared" si="279"/>
        <v>40.200000000000003</v>
      </c>
      <c r="S527" s="77">
        <f t="shared" si="279"/>
        <v>0</v>
      </c>
      <c r="T527" s="109"/>
      <c r="U527" s="109"/>
      <c r="V527" s="109"/>
      <c r="W527" s="3">
        <v>32350000</v>
      </c>
      <c r="X527" s="3"/>
      <c r="Y527" s="77">
        <f t="shared" si="280"/>
        <v>-32350000</v>
      </c>
      <c r="Z527" s="3">
        <f t="shared" si="281"/>
        <v>32.4</v>
      </c>
      <c r="AA527" s="77">
        <f t="shared" si="281"/>
        <v>0</v>
      </c>
      <c r="AB527" s="119">
        <f t="shared" si="266"/>
        <v>-32.4</v>
      </c>
      <c r="AC527" s="76"/>
      <c r="AD527" s="3">
        <f t="shared" si="282"/>
        <v>0</v>
      </c>
      <c r="AE527" s="109"/>
      <c r="AF527" s="109"/>
      <c r="AG527" s="107"/>
      <c r="AH527" s="107" t="s">
        <v>942</v>
      </c>
      <c r="AI527" s="107" t="s">
        <v>930</v>
      </c>
      <c r="AJ527" s="1" t="s">
        <v>36</v>
      </c>
      <c r="AK527" s="113" t="s">
        <v>1022</v>
      </c>
      <c r="AL527" s="106">
        <v>426</v>
      </c>
      <c r="AM527" s="132" t="s">
        <v>590</v>
      </c>
      <c r="AN527" s="129"/>
      <c r="AO527" s="130" t="s">
        <v>339</v>
      </c>
      <c r="AP527" s="180">
        <v>426</v>
      </c>
      <c r="AQ527" s="130" t="s">
        <v>339</v>
      </c>
      <c r="AR527" s="181"/>
      <c r="AS527" s="128" t="s">
        <v>590</v>
      </c>
      <c r="AT527" s="175"/>
      <c r="AU527" s="130" t="s">
        <v>339</v>
      </c>
      <c r="AV527" s="180"/>
      <c r="AW527" s="130" t="s">
        <v>339</v>
      </c>
      <c r="AX527" s="181"/>
      <c r="AY527" s="128" t="s">
        <v>590</v>
      </c>
      <c r="AZ527" s="175"/>
      <c r="BA527" s="130" t="s">
        <v>339</v>
      </c>
      <c r="BB527" s="180"/>
      <c r="BC527" s="130" t="s">
        <v>339</v>
      </c>
      <c r="BD527" s="181"/>
      <c r="BE527" s="131"/>
      <c r="BF527" s="1" t="s">
        <v>503</v>
      </c>
      <c r="BG527" s="4"/>
      <c r="BH527" s="4"/>
      <c r="BI527" s="114"/>
      <c r="BJ527" s="71"/>
      <c r="BK527" s="31"/>
      <c r="BL527" s="31"/>
      <c r="BM527" s="31"/>
      <c r="BN527" s="115" t="s">
        <v>416</v>
      </c>
      <c r="BO527" s="115" t="s">
        <v>416</v>
      </c>
      <c r="BP527" s="115" t="s">
        <v>532</v>
      </c>
      <c r="BQ527" s="63"/>
      <c r="BR527" s="63"/>
      <c r="BS527" s="63"/>
    </row>
    <row r="528" spans="1:245" ht="27" hidden="1">
      <c r="A528" s="204">
        <v>427</v>
      </c>
      <c r="B528" s="204">
        <f t="shared" si="283"/>
        <v>426</v>
      </c>
      <c r="C528" s="107" t="s">
        <v>482</v>
      </c>
      <c r="D528" s="108" t="s">
        <v>448</v>
      </c>
      <c r="E528" s="108" t="s">
        <v>66</v>
      </c>
      <c r="F528" s="2">
        <v>11248000</v>
      </c>
      <c r="G528" s="2">
        <v>0</v>
      </c>
      <c r="H528" s="2">
        <f t="shared" si="269"/>
        <v>11248000</v>
      </c>
      <c r="I528" s="3">
        <f t="shared" si="270"/>
        <v>11.2</v>
      </c>
      <c r="J528" s="3"/>
      <c r="K528" s="3"/>
      <c r="L528" s="3"/>
      <c r="M528" s="3"/>
      <c r="N528" s="3"/>
      <c r="O528" s="119">
        <f t="shared" si="271"/>
        <v>11248000</v>
      </c>
      <c r="P528" s="3"/>
      <c r="Q528" s="142">
        <f t="shared" si="277"/>
        <v>11248000</v>
      </c>
      <c r="R528" s="142">
        <f t="shared" si="279"/>
        <v>11.2</v>
      </c>
      <c r="S528" s="77">
        <f t="shared" si="279"/>
        <v>0</v>
      </c>
      <c r="T528" s="109"/>
      <c r="U528" s="109"/>
      <c r="V528" s="109"/>
      <c r="W528" s="3">
        <v>11347000</v>
      </c>
      <c r="X528" s="3"/>
      <c r="Y528" s="77">
        <f t="shared" si="280"/>
        <v>-11347000</v>
      </c>
      <c r="Z528" s="3">
        <f t="shared" si="281"/>
        <v>11.3</v>
      </c>
      <c r="AA528" s="77">
        <f t="shared" si="281"/>
        <v>0</v>
      </c>
      <c r="AB528" s="119">
        <f t="shared" si="266"/>
        <v>-11.3</v>
      </c>
      <c r="AC528" s="76"/>
      <c r="AD528" s="3">
        <f t="shared" si="282"/>
        <v>0</v>
      </c>
      <c r="AE528" s="109"/>
      <c r="AF528" s="109"/>
      <c r="AG528" s="107"/>
      <c r="AH528" s="107" t="s">
        <v>319</v>
      </c>
      <c r="AI528" s="107" t="s">
        <v>667</v>
      </c>
      <c r="AJ528" s="1" t="s">
        <v>35</v>
      </c>
      <c r="AK528" s="113" t="s">
        <v>1022</v>
      </c>
      <c r="AL528" s="106">
        <v>427</v>
      </c>
      <c r="AM528" s="132" t="s">
        <v>590</v>
      </c>
      <c r="AN528" s="129"/>
      <c r="AO528" s="130" t="s">
        <v>339</v>
      </c>
      <c r="AP528" s="180">
        <v>427</v>
      </c>
      <c r="AQ528" s="130" t="s">
        <v>339</v>
      </c>
      <c r="AR528" s="181"/>
      <c r="AS528" s="128" t="s">
        <v>590</v>
      </c>
      <c r="AT528" s="175"/>
      <c r="AU528" s="130" t="s">
        <v>339</v>
      </c>
      <c r="AV528" s="180"/>
      <c r="AW528" s="130" t="s">
        <v>339</v>
      </c>
      <c r="AX528" s="181"/>
      <c r="AY528" s="128" t="s">
        <v>590</v>
      </c>
      <c r="AZ528" s="175"/>
      <c r="BA528" s="130" t="s">
        <v>339</v>
      </c>
      <c r="BB528" s="180"/>
      <c r="BC528" s="130" t="s">
        <v>339</v>
      </c>
      <c r="BD528" s="181"/>
      <c r="BE528" s="131"/>
      <c r="BF528" s="1" t="s">
        <v>503</v>
      </c>
      <c r="BG528" s="4"/>
      <c r="BH528" s="4"/>
      <c r="BI528" s="114"/>
      <c r="BJ528" s="71"/>
      <c r="BK528" s="31"/>
      <c r="BL528" s="31"/>
      <c r="BM528" s="31" t="s">
        <v>918</v>
      </c>
      <c r="BN528" s="115" t="s">
        <v>416</v>
      </c>
      <c r="BO528" s="115" t="s">
        <v>416</v>
      </c>
      <c r="BP528" s="115" t="s">
        <v>532</v>
      </c>
      <c r="BQ528" s="63"/>
      <c r="BR528" s="63"/>
      <c r="BS528" s="63"/>
    </row>
    <row r="529" spans="1:245" s="314" customFormat="1" hidden="1">
      <c r="A529" s="315"/>
      <c r="B529" s="315"/>
      <c r="C529" s="316" t="s">
        <v>14</v>
      </c>
      <c r="D529" s="317"/>
      <c r="E529" s="317"/>
      <c r="F529" s="318"/>
      <c r="G529" s="318"/>
      <c r="H529" s="318"/>
      <c r="I529" s="320"/>
      <c r="J529" s="319"/>
      <c r="K529" s="319"/>
      <c r="L529" s="319"/>
      <c r="M529" s="319"/>
      <c r="N529" s="319"/>
      <c r="O529" s="320"/>
      <c r="P529" s="320"/>
      <c r="Q529" s="320"/>
      <c r="R529" s="321"/>
      <c r="S529" s="319"/>
      <c r="T529" s="319"/>
      <c r="U529" s="322"/>
      <c r="V529" s="323"/>
      <c r="W529" s="319"/>
      <c r="X529" s="321"/>
      <c r="Y529" s="319"/>
      <c r="Z529" s="320"/>
      <c r="AA529" s="319"/>
      <c r="AB529" s="324"/>
      <c r="AC529" s="319"/>
      <c r="AD529" s="319"/>
      <c r="AE529" s="317"/>
      <c r="AF529" s="325"/>
      <c r="AG529" s="325"/>
      <c r="AH529" s="325"/>
      <c r="AI529" s="325"/>
      <c r="AJ529" s="326"/>
      <c r="AK529" s="327"/>
      <c r="AL529" s="335"/>
      <c r="AM529" s="328"/>
      <c r="AN529" s="328"/>
      <c r="AO529" s="328"/>
      <c r="AP529" s="329" t="s">
        <v>1331</v>
      </c>
      <c r="AQ529" s="328"/>
      <c r="AR529" s="328"/>
      <c r="AS529" s="328"/>
      <c r="AT529" s="330"/>
      <c r="AU529" s="328"/>
      <c r="AV529" s="330"/>
      <c r="AW529" s="328"/>
      <c r="AX529" s="328"/>
      <c r="AY529" s="328"/>
      <c r="AZ529" s="330"/>
      <c r="BA529" s="328"/>
      <c r="BB529" s="330"/>
      <c r="BC529" s="328"/>
      <c r="BD529" s="328"/>
      <c r="BE529" s="328"/>
      <c r="BF529" s="331"/>
      <c r="BG529" s="332"/>
      <c r="BH529" s="332"/>
      <c r="BI529" s="333"/>
      <c r="BJ529" s="309"/>
      <c r="BK529" s="310"/>
      <c r="BL529" s="310"/>
      <c r="BM529" s="310"/>
      <c r="BN529" s="311" t="s">
        <v>561</v>
      </c>
      <c r="BO529" s="311" t="s">
        <v>561</v>
      </c>
      <c r="BP529" s="311" t="s">
        <v>561</v>
      </c>
      <c r="BQ529" s="313"/>
      <c r="BR529" s="313"/>
      <c r="BS529" s="313"/>
    </row>
    <row r="530" spans="1:245" ht="27">
      <c r="A530" s="204">
        <v>428</v>
      </c>
      <c r="B530" s="204">
        <f>B528+1</f>
        <v>427</v>
      </c>
      <c r="C530" s="107" t="s">
        <v>342</v>
      </c>
      <c r="D530" s="108" t="s">
        <v>95</v>
      </c>
      <c r="E530" s="108" t="s">
        <v>302</v>
      </c>
      <c r="F530" s="2">
        <v>78056000</v>
      </c>
      <c r="G530" s="2">
        <v>164917000</v>
      </c>
      <c r="H530" s="2">
        <f>F530+G530</f>
        <v>242973000</v>
      </c>
      <c r="I530" s="3">
        <f>ROUND(H530/1000000,1)</f>
        <v>243</v>
      </c>
      <c r="J530" s="3">
        <v>673250000</v>
      </c>
      <c r="K530" s="3"/>
      <c r="L530" s="3"/>
      <c r="M530" s="3"/>
      <c r="N530" s="3"/>
      <c r="O530" s="119">
        <f t="shared" si="271"/>
        <v>916223000</v>
      </c>
      <c r="P530" s="3"/>
      <c r="Q530" s="142">
        <f t="shared" si="277"/>
        <v>916223000</v>
      </c>
      <c r="R530" s="142">
        <f t="shared" ref="R530:S533" si="284">ROUND(O530/1000000,1)</f>
        <v>916.2</v>
      </c>
      <c r="S530" s="77">
        <f t="shared" si="284"/>
        <v>0</v>
      </c>
      <c r="T530" s="109"/>
      <c r="U530" s="109"/>
      <c r="V530" s="109"/>
      <c r="W530" s="3">
        <v>0</v>
      </c>
      <c r="X530" s="3"/>
      <c r="Y530" s="82">
        <f>X530-W530</f>
        <v>0</v>
      </c>
      <c r="Z530" s="3">
        <f t="shared" ref="Z530:AA539" si="285">ROUND(W530/1000000,1)</f>
        <v>0</v>
      </c>
      <c r="AA530" s="77">
        <f t="shared" si="285"/>
        <v>0</v>
      </c>
      <c r="AB530" s="119">
        <f t="shared" si="266"/>
        <v>0</v>
      </c>
      <c r="AC530" s="76"/>
      <c r="AD530" s="3">
        <f>ROUND(AC530/1000000,1)</f>
        <v>0</v>
      </c>
      <c r="AE530" s="109"/>
      <c r="AF530" s="109"/>
      <c r="AG530" s="107"/>
      <c r="AH530" s="107" t="s">
        <v>55</v>
      </c>
      <c r="AI530" s="107" t="s">
        <v>298</v>
      </c>
      <c r="AJ530" s="1" t="s">
        <v>36</v>
      </c>
      <c r="AK530" s="113" t="s">
        <v>1023</v>
      </c>
      <c r="AL530" s="106">
        <v>428</v>
      </c>
      <c r="AM530" s="128" t="s">
        <v>590</v>
      </c>
      <c r="AN530" s="129"/>
      <c r="AO530" s="130" t="s">
        <v>339</v>
      </c>
      <c r="AP530" s="180">
        <v>428</v>
      </c>
      <c r="AQ530" s="130" t="s">
        <v>339</v>
      </c>
      <c r="AR530" s="181"/>
      <c r="AS530" s="128" t="s">
        <v>590</v>
      </c>
      <c r="AT530" s="175"/>
      <c r="AU530" s="130" t="s">
        <v>339</v>
      </c>
      <c r="AV530" s="180"/>
      <c r="AW530" s="130" t="s">
        <v>339</v>
      </c>
      <c r="AX530" s="181"/>
      <c r="AY530" s="128" t="s">
        <v>590</v>
      </c>
      <c r="AZ530" s="175"/>
      <c r="BA530" s="130" t="s">
        <v>339</v>
      </c>
      <c r="BB530" s="180"/>
      <c r="BC530" s="130" t="s">
        <v>339</v>
      </c>
      <c r="BD530" s="181"/>
      <c r="BE530" s="131"/>
      <c r="BF530" s="1" t="s">
        <v>84</v>
      </c>
      <c r="BG530" s="4"/>
      <c r="BH530" s="4"/>
      <c r="BI530" s="114"/>
      <c r="BJ530" s="71"/>
      <c r="BK530" s="31"/>
      <c r="BL530" s="31"/>
      <c r="BM530" s="31"/>
      <c r="BN530" s="115" t="s">
        <v>415</v>
      </c>
      <c r="BO530" s="115" t="s">
        <v>415</v>
      </c>
      <c r="BP530" s="115" t="s">
        <v>415</v>
      </c>
      <c r="BQ530" s="60"/>
      <c r="BR530" s="60"/>
      <c r="BS530" s="60"/>
      <c r="BT530" s="60"/>
      <c r="BU530" s="60"/>
      <c r="BV530" s="60"/>
      <c r="BW530" s="60"/>
      <c r="BX530" s="60"/>
      <c r="BY530" s="60"/>
      <c r="BZ530" s="60"/>
      <c r="CA530" s="60"/>
      <c r="CB530" s="60"/>
      <c r="CC530" s="60"/>
      <c r="CD530" s="60"/>
      <c r="CE530" s="60"/>
      <c r="CF530" s="60"/>
      <c r="CG530" s="60"/>
      <c r="CH530" s="60"/>
      <c r="CI530" s="60"/>
      <c r="CJ530" s="60"/>
      <c r="CK530" s="60"/>
      <c r="CL530" s="60"/>
      <c r="CM530" s="60"/>
      <c r="CN530" s="60"/>
      <c r="CO530" s="60"/>
      <c r="CP530" s="60"/>
      <c r="CQ530" s="60"/>
      <c r="CR530" s="60"/>
      <c r="CS530" s="60"/>
      <c r="CT530" s="60"/>
      <c r="CU530" s="60"/>
      <c r="CV530" s="60"/>
      <c r="CW530" s="60"/>
      <c r="CX530" s="60"/>
      <c r="CY530" s="60"/>
      <c r="CZ530" s="60"/>
      <c r="DA530" s="60"/>
      <c r="DB530" s="60"/>
      <c r="DC530" s="60"/>
      <c r="DD530" s="60"/>
      <c r="DE530" s="60"/>
      <c r="DF530" s="60"/>
      <c r="DG530" s="60"/>
      <c r="DH530" s="60"/>
      <c r="DI530" s="60"/>
      <c r="DJ530" s="60"/>
      <c r="DK530" s="60"/>
      <c r="DL530" s="60"/>
      <c r="DM530" s="60"/>
      <c r="DN530" s="60"/>
      <c r="DO530" s="60"/>
      <c r="DP530" s="60"/>
      <c r="DQ530" s="60"/>
      <c r="DR530" s="60"/>
      <c r="DS530" s="60"/>
      <c r="DT530" s="60"/>
      <c r="DU530" s="60"/>
      <c r="DV530" s="60"/>
      <c r="DW530" s="60"/>
      <c r="DX530" s="60"/>
      <c r="DY530" s="60"/>
      <c r="DZ530" s="60"/>
      <c r="EA530" s="60"/>
      <c r="EB530" s="60"/>
      <c r="EC530" s="60"/>
      <c r="ED530" s="60"/>
      <c r="EE530" s="60"/>
      <c r="EF530" s="60"/>
      <c r="EG530" s="60"/>
      <c r="EH530" s="60"/>
      <c r="EI530" s="60"/>
      <c r="EJ530" s="60"/>
      <c r="EK530" s="60"/>
      <c r="EL530" s="60"/>
      <c r="EM530" s="60"/>
      <c r="EN530" s="60"/>
      <c r="EO530" s="60"/>
      <c r="EP530" s="60"/>
      <c r="EQ530" s="60"/>
      <c r="ER530" s="60"/>
      <c r="ES530" s="60"/>
      <c r="ET530" s="60"/>
      <c r="EU530" s="60"/>
      <c r="EV530" s="60"/>
      <c r="EW530" s="60"/>
      <c r="EX530" s="60"/>
      <c r="EY530" s="60"/>
      <c r="EZ530" s="60"/>
      <c r="FA530" s="60"/>
      <c r="FB530" s="60"/>
      <c r="FC530" s="60"/>
      <c r="FD530" s="60"/>
      <c r="FE530" s="60"/>
      <c r="FF530" s="60"/>
      <c r="FG530" s="60"/>
      <c r="FH530" s="60"/>
      <c r="FI530" s="60"/>
      <c r="FJ530" s="60"/>
      <c r="FK530" s="60"/>
      <c r="FL530" s="60"/>
      <c r="FM530" s="60"/>
      <c r="FN530" s="60"/>
      <c r="FO530" s="60"/>
      <c r="FP530" s="60"/>
      <c r="FQ530" s="60"/>
      <c r="FR530" s="60"/>
      <c r="FS530" s="60"/>
      <c r="FT530" s="60"/>
      <c r="FU530" s="60"/>
      <c r="FV530" s="60"/>
      <c r="FW530" s="60"/>
      <c r="FX530" s="60"/>
      <c r="FY530" s="60"/>
      <c r="FZ530" s="60"/>
      <c r="GA530" s="60"/>
      <c r="GB530" s="60"/>
      <c r="GC530" s="60"/>
      <c r="GD530" s="60"/>
      <c r="GE530" s="60"/>
      <c r="GF530" s="60"/>
      <c r="GG530" s="60"/>
      <c r="GH530" s="60"/>
      <c r="GI530" s="60"/>
      <c r="GJ530" s="60"/>
      <c r="GK530" s="60"/>
      <c r="GL530" s="60"/>
      <c r="GM530" s="60"/>
      <c r="GN530" s="60"/>
      <c r="GO530" s="60"/>
      <c r="GP530" s="60"/>
      <c r="GQ530" s="60"/>
      <c r="GR530" s="60"/>
      <c r="GS530" s="60"/>
      <c r="GT530" s="60"/>
      <c r="GU530" s="60"/>
      <c r="GV530" s="60"/>
      <c r="GW530" s="60"/>
      <c r="GX530" s="60"/>
      <c r="GY530" s="60"/>
      <c r="GZ530" s="60"/>
      <c r="HA530" s="60"/>
      <c r="HB530" s="60"/>
      <c r="HC530" s="60"/>
      <c r="HD530" s="60"/>
      <c r="HE530" s="60"/>
      <c r="HF530" s="60"/>
      <c r="HG530" s="60"/>
      <c r="HH530" s="60"/>
      <c r="HI530" s="60"/>
      <c r="HJ530" s="60"/>
      <c r="HK530" s="60"/>
      <c r="HL530" s="60"/>
      <c r="HM530" s="60"/>
      <c r="HN530" s="60"/>
      <c r="HO530" s="60"/>
      <c r="HP530" s="60"/>
      <c r="HQ530" s="60"/>
      <c r="HR530" s="60"/>
      <c r="HS530" s="60"/>
      <c r="HT530" s="60"/>
      <c r="HU530" s="60"/>
      <c r="HV530" s="60"/>
      <c r="HW530" s="60"/>
      <c r="HX530" s="60"/>
      <c r="HY530" s="60"/>
      <c r="HZ530" s="60"/>
      <c r="IA530" s="60"/>
      <c r="IB530" s="60"/>
      <c r="IC530" s="60"/>
      <c r="ID530" s="60"/>
      <c r="IE530" s="60"/>
      <c r="IF530" s="60"/>
      <c r="IG530" s="60"/>
      <c r="IH530" s="60"/>
      <c r="II530" s="60"/>
      <c r="IJ530" s="60"/>
      <c r="IK530" s="60"/>
    </row>
    <row r="531" spans="1:245" ht="45">
      <c r="A531" s="204" t="s">
        <v>1151</v>
      </c>
      <c r="B531" s="204">
        <f>B530+1</f>
        <v>428</v>
      </c>
      <c r="C531" s="107" t="s">
        <v>817</v>
      </c>
      <c r="D531" s="108" t="s">
        <v>1299</v>
      </c>
      <c r="E531" s="108" t="s">
        <v>302</v>
      </c>
      <c r="F531" s="185">
        <v>15792000</v>
      </c>
      <c r="G531" s="185">
        <v>245059000</v>
      </c>
      <c r="H531" s="2">
        <f>F531+G531</f>
        <v>260851000</v>
      </c>
      <c r="I531" s="3">
        <f>ROUND(H531/1000000,1)</f>
        <v>260.89999999999998</v>
      </c>
      <c r="J531" s="3"/>
      <c r="K531" s="3"/>
      <c r="L531" s="3"/>
      <c r="M531" s="3"/>
      <c r="N531" s="3"/>
      <c r="O531" s="174">
        <f t="shared" si="271"/>
        <v>260851000</v>
      </c>
      <c r="P531" s="3"/>
      <c r="Q531" s="142">
        <f t="shared" si="277"/>
        <v>260851000</v>
      </c>
      <c r="R531" s="142">
        <f t="shared" si="284"/>
        <v>260.89999999999998</v>
      </c>
      <c r="S531" s="77">
        <f t="shared" si="284"/>
        <v>0</v>
      </c>
      <c r="T531" s="109"/>
      <c r="U531" s="109"/>
      <c r="V531" s="109"/>
      <c r="W531" s="3">
        <v>0</v>
      </c>
      <c r="X531" s="3"/>
      <c r="Y531" s="77">
        <f>X531-W531</f>
        <v>0</v>
      </c>
      <c r="Z531" s="3">
        <f t="shared" si="285"/>
        <v>0</v>
      </c>
      <c r="AA531" s="77">
        <f t="shared" si="285"/>
        <v>0</v>
      </c>
      <c r="AB531" s="119">
        <f>AA531-Z531</f>
        <v>0</v>
      </c>
      <c r="AC531" s="76"/>
      <c r="AD531" s="3">
        <f>ROUND(AC531/1000000,1)</f>
        <v>0</v>
      </c>
      <c r="AE531" s="109"/>
      <c r="AF531" s="109"/>
      <c r="AG531" s="107"/>
      <c r="AH531" s="107" t="s">
        <v>818</v>
      </c>
      <c r="AI531" s="107" t="s">
        <v>650</v>
      </c>
      <c r="AJ531" s="1" t="s">
        <v>819</v>
      </c>
      <c r="AK531" s="113" t="s">
        <v>1444</v>
      </c>
      <c r="AL531" s="106" t="s">
        <v>1151</v>
      </c>
      <c r="AM531" s="128" t="s">
        <v>590</v>
      </c>
      <c r="AN531" s="132" t="s">
        <v>1039</v>
      </c>
      <c r="AO531" s="186" t="s">
        <v>923</v>
      </c>
      <c r="AP531" s="180">
        <v>25</v>
      </c>
      <c r="AQ531" s="186" t="s">
        <v>923</v>
      </c>
      <c r="AR531" s="181"/>
      <c r="AS531" s="128" t="s">
        <v>590</v>
      </c>
      <c r="AT531" s="187"/>
      <c r="AU531" s="186" t="s">
        <v>923</v>
      </c>
      <c r="AV531" s="180"/>
      <c r="AW531" s="186" t="s">
        <v>923</v>
      </c>
      <c r="AX531" s="181"/>
      <c r="AY531" s="128" t="s">
        <v>590</v>
      </c>
      <c r="AZ531" s="187"/>
      <c r="BA531" s="186" t="s">
        <v>923</v>
      </c>
      <c r="BB531" s="180"/>
      <c r="BC531" s="186" t="s">
        <v>923</v>
      </c>
      <c r="BD531" s="181"/>
      <c r="BE531" s="188"/>
      <c r="BF531" s="1" t="s">
        <v>434</v>
      </c>
      <c r="BG531" s="4"/>
      <c r="BH531" s="4"/>
      <c r="BI531" s="114"/>
      <c r="BJ531" s="71"/>
      <c r="BK531" s="31"/>
      <c r="BL531" s="31"/>
      <c r="BM531" s="31"/>
      <c r="BN531" s="115"/>
      <c r="BO531" s="115"/>
      <c r="BP531" s="115"/>
      <c r="BQ531" s="60"/>
      <c r="BR531" s="60"/>
      <c r="BS531" s="60"/>
      <c r="BT531" s="60"/>
      <c r="BU531" s="60"/>
      <c r="BV531" s="60"/>
      <c r="BW531" s="60"/>
      <c r="BX531" s="60"/>
      <c r="BY531" s="60"/>
      <c r="BZ531" s="60"/>
      <c r="CA531" s="60"/>
      <c r="CB531" s="60"/>
      <c r="CC531" s="60"/>
      <c r="CD531" s="60"/>
      <c r="CE531" s="60"/>
      <c r="CF531" s="60"/>
      <c r="CG531" s="60"/>
      <c r="CH531" s="60"/>
      <c r="CI531" s="60"/>
      <c r="CJ531" s="60"/>
      <c r="CK531" s="60"/>
      <c r="CL531" s="60"/>
      <c r="CM531" s="60"/>
      <c r="CN531" s="60"/>
      <c r="CO531" s="60"/>
      <c r="CP531" s="60"/>
      <c r="CQ531" s="60"/>
      <c r="CR531" s="60"/>
      <c r="CS531" s="60"/>
      <c r="CT531" s="60"/>
      <c r="CU531" s="60"/>
      <c r="CV531" s="60"/>
      <c r="CW531" s="60"/>
      <c r="CX531" s="60"/>
      <c r="CY531" s="60"/>
      <c r="CZ531" s="60"/>
      <c r="DA531" s="60"/>
      <c r="DB531" s="60"/>
      <c r="DC531" s="60"/>
      <c r="DD531" s="60"/>
      <c r="DE531" s="60"/>
      <c r="DF531" s="60"/>
      <c r="DG531" s="60"/>
      <c r="DH531" s="60"/>
      <c r="DI531" s="60"/>
      <c r="DJ531" s="60"/>
      <c r="DK531" s="60"/>
      <c r="DL531" s="60"/>
      <c r="DM531" s="60"/>
      <c r="DN531" s="60"/>
      <c r="DO531" s="60"/>
      <c r="DP531" s="60"/>
      <c r="DQ531" s="60"/>
      <c r="DR531" s="60"/>
      <c r="DS531" s="60"/>
      <c r="DT531" s="60"/>
      <c r="DU531" s="60"/>
      <c r="DV531" s="60"/>
      <c r="DW531" s="60"/>
      <c r="DX531" s="60"/>
      <c r="DY531" s="60"/>
      <c r="DZ531" s="60"/>
      <c r="EA531" s="60"/>
      <c r="EB531" s="60"/>
      <c r="EC531" s="60"/>
      <c r="ED531" s="60"/>
      <c r="EE531" s="60"/>
      <c r="EF531" s="60"/>
      <c r="EG531" s="60"/>
      <c r="EH531" s="60"/>
      <c r="EI531" s="60"/>
      <c r="EJ531" s="60"/>
      <c r="EK531" s="60"/>
      <c r="EL531" s="60"/>
      <c r="EM531" s="60"/>
      <c r="EN531" s="60"/>
      <c r="EO531" s="60"/>
      <c r="EP531" s="60"/>
      <c r="EQ531" s="60"/>
      <c r="ER531" s="60"/>
      <c r="ES531" s="60"/>
      <c r="ET531" s="60"/>
      <c r="EU531" s="60"/>
      <c r="EV531" s="60"/>
      <c r="EW531" s="60"/>
      <c r="EX531" s="60"/>
      <c r="EY531" s="60"/>
      <c r="EZ531" s="60"/>
      <c r="FA531" s="60"/>
      <c r="FB531" s="60"/>
      <c r="FC531" s="60"/>
      <c r="FD531" s="60"/>
      <c r="FE531" s="60"/>
      <c r="FF531" s="60"/>
      <c r="FG531" s="60"/>
      <c r="FH531" s="60"/>
      <c r="FI531" s="60"/>
      <c r="FJ531" s="60"/>
      <c r="FK531" s="60"/>
      <c r="FL531" s="60"/>
      <c r="FM531" s="60"/>
      <c r="FN531" s="60"/>
      <c r="FO531" s="60"/>
      <c r="FP531" s="60"/>
      <c r="FQ531" s="60"/>
      <c r="FR531" s="60"/>
      <c r="FS531" s="60"/>
      <c r="FT531" s="60"/>
      <c r="FU531" s="60"/>
      <c r="FV531" s="60"/>
      <c r="FW531" s="60"/>
      <c r="FX531" s="60"/>
      <c r="FY531" s="60"/>
      <c r="FZ531" s="60"/>
      <c r="GA531" s="60"/>
      <c r="GB531" s="60"/>
      <c r="GC531" s="60"/>
      <c r="GD531" s="60"/>
      <c r="GE531" s="60"/>
      <c r="GF531" s="60"/>
      <c r="GG531" s="60"/>
      <c r="GH531" s="60"/>
      <c r="GI531" s="60"/>
      <c r="GJ531" s="60"/>
      <c r="GK531" s="60"/>
      <c r="GL531" s="60"/>
      <c r="GM531" s="60"/>
      <c r="GN531" s="60"/>
      <c r="GO531" s="60"/>
      <c r="GP531" s="60"/>
      <c r="GQ531" s="60"/>
      <c r="GR531" s="60"/>
      <c r="GS531" s="60"/>
      <c r="GT531" s="60"/>
      <c r="GU531" s="60"/>
      <c r="GV531" s="60"/>
      <c r="GW531" s="60"/>
      <c r="GX531" s="60"/>
      <c r="GY531" s="60"/>
      <c r="GZ531" s="60"/>
      <c r="HA531" s="60"/>
      <c r="HB531" s="60"/>
      <c r="HC531" s="60"/>
      <c r="HD531" s="60"/>
      <c r="HE531" s="60"/>
      <c r="HF531" s="60"/>
      <c r="HG531" s="60"/>
      <c r="HH531" s="60"/>
      <c r="HI531" s="60"/>
      <c r="HJ531" s="60"/>
      <c r="HK531" s="60"/>
      <c r="HL531" s="60"/>
      <c r="HM531" s="60"/>
      <c r="HN531" s="60"/>
      <c r="HO531" s="60"/>
      <c r="HP531" s="60"/>
      <c r="HQ531" s="60"/>
      <c r="HR531" s="60"/>
      <c r="HS531" s="60"/>
      <c r="HT531" s="60"/>
      <c r="HU531" s="60"/>
      <c r="HV531" s="60"/>
      <c r="HW531" s="60"/>
      <c r="HX531" s="60"/>
      <c r="HY531" s="60"/>
      <c r="HZ531" s="60"/>
      <c r="IA531" s="60"/>
      <c r="IB531" s="60"/>
      <c r="IC531" s="60"/>
      <c r="ID531" s="60"/>
      <c r="IE531" s="60"/>
      <c r="IF531" s="60"/>
      <c r="IG531" s="60"/>
      <c r="IH531" s="60"/>
      <c r="II531" s="60"/>
      <c r="IJ531" s="60"/>
      <c r="IK531" s="60"/>
    </row>
    <row r="532" spans="1:245" ht="27.75" thickBot="1">
      <c r="A532" s="204">
        <v>429</v>
      </c>
      <c r="B532" s="204">
        <f>B531+1</f>
        <v>429</v>
      </c>
      <c r="C532" s="107" t="s">
        <v>430</v>
      </c>
      <c r="D532" s="108" t="s">
        <v>71</v>
      </c>
      <c r="E532" s="176" t="s">
        <v>302</v>
      </c>
      <c r="F532" s="2">
        <v>1698424000</v>
      </c>
      <c r="G532" s="2">
        <v>0</v>
      </c>
      <c r="H532" s="2">
        <f>F532+G532</f>
        <v>1698424000</v>
      </c>
      <c r="I532" s="178">
        <f>ROUND(H532/1000000,1)</f>
        <v>1698.4</v>
      </c>
      <c r="J532" s="3"/>
      <c r="K532" s="3"/>
      <c r="L532" s="3"/>
      <c r="M532" s="3"/>
      <c r="N532" s="3"/>
      <c r="O532" s="119">
        <f t="shared" si="271"/>
        <v>1698424000</v>
      </c>
      <c r="P532" s="3"/>
      <c r="Q532" s="142">
        <f t="shared" si="277"/>
        <v>1698424000</v>
      </c>
      <c r="R532" s="142">
        <f t="shared" si="284"/>
        <v>1698.4</v>
      </c>
      <c r="S532" s="77">
        <f t="shared" si="284"/>
        <v>0</v>
      </c>
      <c r="T532" s="109"/>
      <c r="U532" s="109"/>
      <c r="V532" s="109"/>
      <c r="W532" s="3">
        <v>0</v>
      </c>
      <c r="X532" s="3"/>
      <c r="Y532" s="77">
        <f>X532-W532</f>
        <v>0</v>
      </c>
      <c r="Z532" s="3">
        <f t="shared" si="285"/>
        <v>0</v>
      </c>
      <c r="AA532" s="77">
        <f t="shared" si="285"/>
        <v>0</v>
      </c>
      <c r="AB532" s="119">
        <f t="shared" si="266"/>
        <v>0</v>
      </c>
      <c r="AC532" s="76"/>
      <c r="AD532" s="3">
        <f>ROUND(AC532/1000000,1)</f>
        <v>0</v>
      </c>
      <c r="AE532" s="109"/>
      <c r="AF532" s="109"/>
      <c r="AG532" s="107"/>
      <c r="AH532" s="107" t="s">
        <v>31</v>
      </c>
      <c r="AI532" s="107" t="s">
        <v>943</v>
      </c>
      <c r="AJ532" s="1" t="s">
        <v>36</v>
      </c>
      <c r="AK532" s="113" t="s">
        <v>1024</v>
      </c>
      <c r="AL532" s="106">
        <v>429</v>
      </c>
      <c r="AM532" s="128" t="s">
        <v>590</v>
      </c>
      <c r="AN532" s="129"/>
      <c r="AO532" s="130" t="s">
        <v>339</v>
      </c>
      <c r="AP532" s="180">
        <v>429</v>
      </c>
      <c r="AQ532" s="130" t="s">
        <v>339</v>
      </c>
      <c r="AR532" s="181"/>
      <c r="AS532" s="128" t="s">
        <v>590</v>
      </c>
      <c r="AT532" s="175"/>
      <c r="AU532" s="130" t="s">
        <v>339</v>
      </c>
      <c r="AV532" s="180"/>
      <c r="AW532" s="130" t="s">
        <v>339</v>
      </c>
      <c r="AX532" s="181"/>
      <c r="AY532" s="128" t="s">
        <v>590</v>
      </c>
      <c r="AZ532" s="175"/>
      <c r="BA532" s="130" t="s">
        <v>339</v>
      </c>
      <c r="BB532" s="180"/>
      <c r="BC532" s="130" t="s">
        <v>339</v>
      </c>
      <c r="BD532" s="181"/>
      <c r="BE532" s="131"/>
      <c r="BF532" s="1" t="s">
        <v>84</v>
      </c>
      <c r="BG532" s="4"/>
      <c r="BH532" s="4"/>
      <c r="BI532" s="114"/>
      <c r="BJ532" s="71"/>
      <c r="BK532" s="31"/>
      <c r="BL532" s="31"/>
      <c r="BM532" s="31"/>
      <c r="BN532" s="115" t="s">
        <v>562</v>
      </c>
      <c r="BO532" s="115" t="s">
        <v>562</v>
      </c>
      <c r="BP532" s="115" t="s">
        <v>562</v>
      </c>
      <c r="BQ532" s="60"/>
      <c r="BR532" s="60"/>
      <c r="BS532" s="60"/>
      <c r="BT532" s="60"/>
      <c r="BU532" s="60"/>
      <c r="BV532" s="60"/>
      <c r="BW532" s="60"/>
      <c r="BX532" s="60"/>
      <c r="BY532" s="60"/>
      <c r="BZ532" s="60"/>
      <c r="CA532" s="60"/>
      <c r="CB532" s="60"/>
      <c r="CC532" s="60"/>
      <c r="CD532" s="60"/>
      <c r="CE532" s="60"/>
      <c r="CF532" s="60"/>
      <c r="CG532" s="60"/>
      <c r="CH532" s="60"/>
      <c r="CI532" s="60"/>
      <c r="CJ532" s="60"/>
      <c r="CK532" s="60"/>
      <c r="CL532" s="60"/>
      <c r="CM532" s="60"/>
      <c r="CN532" s="60"/>
      <c r="CO532" s="60"/>
      <c r="CP532" s="60"/>
      <c r="CQ532" s="60"/>
      <c r="CR532" s="60"/>
      <c r="CS532" s="60"/>
      <c r="CT532" s="60"/>
      <c r="CU532" s="60"/>
      <c r="CV532" s="60"/>
      <c r="CW532" s="60"/>
      <c r="CX532" s="60"/>
      <c r="CY532" s="60"/>
      <c r="CZ532" s="60"/>
      <c r="DA532" s="60"/>
      <c r="DB532" s="60"/>
      <c r="DC532" s="60"/>
      <c r="DD532" s="60"/>
      <c r="DE532" s="60"/>
      <c r="DF532" s="60"/>
      <c r="DG532" s="60"/>
      <c r="DH532" s="60"/>
      <c r="DI532" s="60"/>
      <c r="DJ532" s="60"/>
      <c r="DK532" s="60"/>
      <c r="DL532" s="60"/>
      <c r="DM532" s="60"/>
      <c r="DN532" s="60"/>
      <c r="DO532" s="60"/>
      <c r="DP532" s="60"/>
      <c r="DQ532" s="60"/>
      <c r="DR532" s="60"/>
      <c r="DS532" s="60"/>
      <c r="DT532" s="60"/>
      <c r="DU532" s="60"/>
      <c r="DV532" s="60"/>
      <c r="DW532" s="60"/>
      <c r="DX532" s="60"/>
      <c r="DY532" s="60"/>
      <c r="DZ532" s="60"/>
      <c r="EA532" s="60"/>
      <c r="EB532" s="60"/>
      <c r="EC532" s="60"/>
      <c r="ED532" s="60"/>
      <c r="EE532" s="60"/>
      <c r="EF532" s="60"/>
      <c r="EG532" s="60"/>
      <c r="EH532" s="60"/>
      <c r="EI532" s="60"/>
      <c r="EJ532" s="60"/>
      <c r="EK532" s="60"/>
      <c r="EL532" s="60"/>
      <c r="EM532" s="60"/>
      <c r="EN532" s="60"/>
      <c r="EO532" s="60"/>
      <c r="EP532" s="60"/>
      <c r="EQ532" s="60"/>
      <c r="ER532" s="60"/>
      <c r="ES532" s="60"/>
      <c r="ET532" s="60"/>
      <c r="EU532" s="60"/>
      <c r="EV532" s="60"/>
      <c r="EW532" s="60"/>
      <c r="EX532" s="60"/>
      <c r="EY532" s="60"/>
      <c r="EZ532" s="60"/>
      <c r="FA532" s="60"/>
      <c r="FB532" s="60"/>
      <c r="FC532" s="60"/>
      <c r="FD532" s="60"/>
      <c r="FE532" s="60"/>
      <c r="FF532" s="60"/>
      <c r="FG532" s="60"/>
      <c r="FH532" s="60"/>
      <c r="FI532" s="60"/>
      <c r="FJ532" s="60"/>
      <c r="FK532" s="60"/>
      <c r="FL532" s="60"/>
      <c r="FM532" s="60"/>
      <c r="FN532" s="60"/>
      <c r="FO532" s="60"/>
      <c r="FP532" s="60"/>
      <c r="FQ532" s="60"/>
      <c r="FR532" s="60"/>
      <c r="FS532" s="60"/>
      <c r="FT532" s="60"/>
      <c r="FU532" s="60"/>
      <c r="FV532" s="60"/>
      <c r="FW532" s="60"/>
      <c r="FX532" s="60"/>
      <c r="FY532" s="60"/>
      <c r="FZ532" s="60"/>
      <c r="GA532" s="60"/>
      <c r="GB532" s="60"/>
      <c r="GC532" s="60"/>
      <c r="GD532" s="60"/>
      <c r="GE532" s="60"/>
      <c r="GF532" s="60"/>
      <c r="GG532" s="60"/>
      <c r="GH532" s="60"/>
      <c r="GI532" s="60"/>
      <c r="GJ532" s="60"/>
      <c r="GK532" s="60"/>
      <c r="GL532" s="60"/>
      <c r="GM532" s="60"/>
      <c r="GN532" s="60"/>
      <c r="GO532" s="60"/>
      <c r="GP532" s="60"/>
      <c r="GQ532" s="60"/>
      <c r="GR532" s="60"/>
      <c r="GS532" s="60"/>
      <c r="GT532" s="60"/>
      <c r="GU532" s="60"/>
      <c r="GV532" s="60"/>
      <c r="GW532" s="60"/>
      <c r="GX532" s="60"/>
      <c r="GY532" s="60"/>
      <c r="GZ532" s="60"/>
      <c r="HA532" s="60"/>
      <c r="HB532" s="60"/>
      <c r="HC532" s="60"/>
      <c r="HD532" s="60"/>
      <c r="HE532" s="60"/>
      <c r="HF532" s="60"/>
      <c r="HG532" s="60"/>
      <c r="HH532" s="60"/>
      <c r="HI532" s="60"/>
      <c r="HJ532" s="60"/>
      <c r="HK532" s="60"/>
      <c r="HL532" s="60"/>
      <c r="HM532" s="60"/>
      <c r="HN532" s="60"/>
      <c r="HO532" s="60"/>
      <c r="HP532" s="60"/>
      <c r="HQ532" s="60"/>
      <c r="HR532" s="60"/>
      <c r="HS532" s="60"/>
      <c r="HT532" s="60"/>
      <c r="HU532" s="60"/>
      <c r="HV532" s="60"/>
      <c r="HW532" s="60"/>
      <c r="HX532" s="60"/>
      <c r="HY532" s="60"/>
      <c r="HZ532" s="60"/>
      <c r="IA532" s="60"/>
      <c r="IB532" s="60"/>
      <c r="IC532" s="60"/>
      <c r="ID532" s="60"/>
      <c r="IE532" s="60"/>
      <c r="IF532" s="60"/>
      <c r="IG532" s="60"/>
      <c r="IH532" s="60"/>
      <c r="II532" s="60"/>
      <c r="IJ532" s="60"/>
      <c r="IK532" s="60"/>
    </row>
    <row r="533" spans="1:245" ht="27.75" hidden="1" thickBot="1">
      <c r="A533" s="204">
        <v>430</v>
      </c>
      <c r="B533" s="204">
        <f>B532+1</f>
        <v>430</v>
      </c>
      <c r="C533" s="107" t="s">
        <v>117</v>
      </c>
      <c r="D533" s="108" t="s">
        <v>71</v>
      </c>
      <c r="E533" s="397" t="s">
        <v>302</v>
      </c>
      <c r="F533" s="177">
        <v>0</v>
      </c>
      <c r="G533" s="177">
        <v>0</v>
      </c>
      <c r="H533" s="177">
        <f>F533+G533</f>
        <v>0</v>
      </c>
      <c r="I533" s="398">
        <f>ROUND(H533/1000000,1)</f>
        <v>0</v>
      </c>
      <c r="J533" s="3">
        <v>66944000</v>
      </c>
      <c r="K533" s="3"/>
      <c r="L533" s="3"/>
      <c r="M533" s="3"/>
      <c r="N533" s="3"/>
      <c r="O533" s="119">
        <f t="shared" si="271"/>
        <v>66944000</v>
      </c>
      <c r="P533" s="3"/>
      <c r="Q533" s="142">
        <f t="shared" si="277"/>
        <v>66944000</v>
      </c>
      <c r="R533" s="202">
        <f t="shared" si="284"/>
        <v>66.900000000000006</v>
      </c>
      <c r="S533" s="77">
        <f t="shared" si="284"/>
        <v>0</v>
      </c>
      <c r="T533" s="109"/>
      <c r="U533" s="109"/>
      <c r="V533" s="109"/>
      <c r="W533" s="29">
        <v>0</v>
      </c>
      <c r="X533" s="3"/>
      <c r="Y533" s="77">
        <f>X533-W533</f>
        <v>0</v>
      </c>
      <c r="Z533" s="178">
        <f t="shared" si="285"/>
        <v>0</v>
      </c>
      <c r="AA533" s="201">
        <f t="shared" si="285"/>
        <v>0</v>
      </c>
      <c r="AB533" s="178">
        <f t="shared" si="266"/>
        <v>0</v>
      </c>
      <c r="AC533" s="76"/>
      <c r="AD533" s="3">
        <f>ROUND(AC533/1000000,1)</f>
        <v>0</v>
      </c>
      <c r="AE533" s="109"/>
      <c r="AF533" s="109"/>
      <c r="AG533" s="107"/>
      <c r="AH533" s="107" t="s">
        <v>31</v>
      </c>
      <c r="AI533" s="107" t="s">
        <v>631</v>
      </c>
      <c r="AJ533" s="1" t="s">
        <v>36</v>
      </c>
      <c r="AK533" s="113" t="s">
        <v>1025</v>
      </c>
      <c r="AL533" s="106">
        <v>430</v>
      </c>
      <c r="AM533" s="128" t="s">
        <v>590</v>
      </c>
      <c r="AN533" s="129"/>
      <c r="AO533" s="130" t="s">
        <v>339</v>
      </c>
      <c r="AP533" s="180">
        <v>430</v>
      </c>
      <c r="AQ533" s="130" t="s">
        <v>339</v>
      </c>
      <c r="AR533" s="181"/>
      <c r="AS533" s="128" t="s">
        <v>590</v>
      </c>
      <c r="AT533" s="175"/>
      <c r="AU533" s="130" t="s">
        <v>339</v>
      </c>
      <c r="AV533" s="180"/>
      <c r="AW533" s="130" t="s">
        <v>339</v>
      </c>
      <c r="AX533" s="181"/>
      <c r="AY533" s="128" t="s">
        <v>590</v>
      </c>
      <c r="AZ533" s="175"/>
      <c r="BA533" s="130" t="s">
        <v>339</v>
      </c>
      <c r="BB533" s="180"/>
      <c r="BC533" s="130" t="s">
        <v>339</v>
      </c>
      <c r="BD533" s="181"/>
      <c r="BE533" s="131"/>
      <c r="BF533" s="1" t="s">
        <v>84</v>
      </c>
      <c r="BG533" s="4"/>
      <c r="BH533" s="4"/>
      <c r="BI533" s="114"/>
      <c r="BJ533" s="31"/>
      <c r="BK533" s="31"/>
      <c r="BL533" s="31"/>
      <c r="BM533" s="31"/>
      <c r="BN533" s="115" t="s">
        <v>562</v>
      </c>
      <c r="BO533" s="115" t="s">
        <v>562</v>
      </c>
      <c r="BP533" s="115" t="s">
        <v>562</v>
      </c>
      <c r="BQ533" s="60"/>
      <c r="BR533" s="60"/>
      <c r="BS533" s="60"/>
      <c r="BT533" s="60"/>
      <c r="BU533" s="60"/>
      <c r="BV533" s="60"/>
      <c r="BW533" s="60"/>
      <c r="BX533" s="60"/>
      <c r="BY533" s="60"/>
      <c r="BZ533" s="60"/>
      <c r="CA533" s="60"/>
      <c r="CB533" s="60"/>
      <c r="CC533" s="60"/>
      <c r="CD533" s="60"/>
      <c r="CE533" s="60"/>
      <c r="CF533" s="60"/>
      <c r="CG533" s="60"/>
      <c r="CH533" s="60"/>
      <c r="CI533" s="60"/>
      <c r="CJ533" s="60"/>
      <c r="CK533" s="60"/>
      <c r="CL533" s="60"/>
      <c r="CM533" s="60"/>
      <c r="CN533" s="60"/>
      <c r="CO533" s="60"/>
      <c r="CP533" s="60"/>
      <c r="CQ533" s="60"/>
      <c r="CR533" s="60"/>
      <c r="CS533" s="60"/>
      <c r="CT533" s="60"/>
      <c r="CU533" s="60"/>
      <c r="CV533" s="60"/>
      <c r="CW533" s="60"/>
      <c r="CX533" s="60"/>
      <c r="CY533" s="60"/>
      <c r="CZ533" s="60"/>
      <c r="DA533" s="60"/>
      <c r="DB533" s="60"/>
      <c r="DC533" s="60"/>
      <c r="DD533" s="60"/>
      <c r="DE533" s="60"/>
      <c r="DF533" s="60"/>
      <c r="DG533" s="60"/>
      <c r="DH533" s="60"/>
      <c r="DI533" s="60"/>
      <c r="DJ533" s="60"/>
      <c r="DK533" s="60"/>
      <c r="DL533" s="60"/>
      <c r="DM533" s="60"/>
      <c r="DN533" s="60"/>
      <c r="DO533" s="60"/>
      <c r="DP533" s="60"/>
      <c r="DQ533" s="60"/>
      <c r="DR533" s="60"/>
      <c r="DS533" s="60"/>
      <c r="DT533" s="60"/>
      <c r="DU533" s="60"/>
      <c r="DV533" s="60"/>
      <c r="DW533" s="60"/>
      <c r="DX533" s="60"/>
      <c r="DY533" s="60"/>
      <c r="DZ533" s="60"/>
      <c r="EA533" s="60"/>
      <c r="EB533" s="60"/>
      <c r="EC533" s="60"/>
      <c r="ED533" s="60"/>
      <c r="EE533" s="60"/>
      <c r="EF533" s="60"/>
      <c r="EG533" s="60"/>
      <c r="EH533" s="60"/>
      <c r="EI533" s="60"/>
      <c r="EJ533" s="60"/>
      <c r="EK533" s="60"/>
      <c r="EL533" s="60"/>
      <c r="EM533" s="60"/>
      <c r="EN533" s="60"/>
      <c r="EO533" s="60"/>
      <c r="EP533" s="60"/>
      <c r="EQ533" s="60"/>
      <c r="ER533" s="60"/>
      <c r="ES533" s="60"/>
      <c r="ET533" s="60"/>
      <c r="EU533" s="60"/>
      <c r="EV533" s="60"/>
      <c r="EW533" s="60"/>
      <c r="EX533" s="60"/>
      <c r="EY533" s="60"/>
      <c r="EZ533" s="60"/>
      <c r="FA533" s="60"/>
      <c r="FB533" s="60"/>
      <c r="FC533" s="60"/>
      <c r="FD533" s="60"/>
      <c r="FE533" s="60"/>
      <c r="FF533" s="60"/>
      <c r="FG533" s="60"/>
      <c r="FH533" s="60"/>
      <c r="FI533" s="60"/>
      <c r="FJ533" s="60"/>
      <c r="FK533" s="60"/>
      <c r="FL533" s="60"/>
      <c r="FM533" s="60"/>
      <c r="FN533" s="60"/>
      <c r="FO533" s="60"/>
      <c r="FP533" s="60"/>
      <c r="FQ533" s="60"/>
      <c r="FR533" s="60"/>
      <c r="FS533" s="60"/>
      <c r="FT533" s="60"/>
      <c r="FU533" s="60"/>
      <c r="FV533" s="60"/>
      <c r="FW533" s="60"/>
      <c r="FX533" s="60"/>
      <c r="FY533" s="60"/>
      <c r="FZ533" s="60"/>
      <c r="GA533" s="60"/>
      <c r="GB533" s="60"/>
      <c r="GC533" s="60"/>
      <c r="GD533" s="60"/>
      <c r="GE533" s="60"/>
      <c r="GF533" s="60"/>
      <c r="GG533" s="60"/>
      <c r="GH533" s="60"/>
      <c r="GI533" s="60"/>
      <c r="GJ533" s="60"/>
      <c r="GK533" s="60"/>
      <c r="GL533" s="60"/>
      <c r="GM533" s="60"/>
      <c r="GN533" s="60"/>
      <c r="GO533" s="60"/>
      <c r="GP533" s="60"/>
      <c r="GQ533" s="60"/>
      <c r="GR533" s="60"/>
      <c r="GS533" s="60"/>
      <c r="GT533" s="60"/>
      <c r="GU533" s="60"/>
      <c r="GV533" s="60"/>
      <c r="GW533" s="60"/>
      <c r="GX533" s="60"/>
      <c r="GY533" s="60"/>
      <c r="GZ533" s="60"/>
      <c r="HA533" s="60"/>
      <c r="HB533" s="60"/>
      <c r="HC533" s="60"/>
      <c r="HD533" s="60"/>
      <c r="HE533" s="60"/>
      <c r="HF533" s="60"/>
      <c r="HG533" s="60"/>
      <c r="HH533" s="60"/>
      <c r="HI533" s="60"/>
      <c r="HJ533" s="60"/>
      <c r="HK533" s="60"/>
      <c r="HL533" s="60"/>
      <c r="HM533" s="60"/>
      <c r="HN533" s="60"/>
      <c r="HO533" s="60"/>
      <c r="HP533" s="60"/>
      <c r="HQ533" s="60"/>
      <c r="HR533" s="60"/>
      <c r="HS533" s="60"/>
      <c r="HT533" s="60"/>
      <c r="HU533" s="60"/>
      <c r="HV533" s="60"/>
      <c r="HW533" s="60"/>
      <c r="HX533" s="60"/>
      <c r="HY533" s="60"/>
      <c r="HZ533" s="60"/>
      <c r="IA533" s="60"/>
      <c r="IB533" s="60"/>
      <c r="IC533" s="60"/>
      <c r="ID533" s="60"/>
      <c r="IE533" s="60"/>
      <c r="IF533" s="60"/>
      <c r="IG533" s="60"/>
      <c r="IH533" s="60"/>
      <c r="II533" s="60"/>
      <c r="IJ533" s="60"/>
      <c r="IK533" s="60"/>
    </row>
    <row r="534" spans="1:245" s="44" customFormat="1" ht="14.25" thickTop="1">
      <c r="A534" s="461"/>
      <c r="B534" s="495" t="s">
        <v>8</v>
      </c>
      <c r="C534" s="496"/>
      <c r="D534" s="342" t="s">
        <v>1</v>
      </c>
      <c r="E534" s="386"/>
      <c r="F534" s="7">
        <f t="shared" ref="F534:G536" si="286">SUMIF($AJ$11:$AJ$533,$U534,F$11:F$533)</f>
        <v>5308207673000</v>
      </c>
      <c r="G534" s="7">
        <f t="shared" si="286"/>
        <v>535659737000</v>
      </c>
      <c r="H534" s="7">
        <f>SUMIF($AJ$12:$AJ$533,$U534,H$12:H$533)</f>
        <v>5843867410000</v>
      </c>
      <c r="I534" s="12">
        <f t="shared" ref="I534:P536" si="287">SUMIF($AJ$11:$AJ$533,$U534,I$11:I$533)</f>
        <v>5843867.0999999968</v>
      </c>
      <c r="J534" s="9">
        <f t="shared" si="287"/>
        <v>210314552454</v>
      </c>
      <c r="K534" s="9">
        <f t="shared" si="287"/>
        <v>0</v>
      </c>
      <c r="L534" s="9">
        <f t="shared" si="287"/>
        <v>-32515000</v>
      </c>
      <c r="M534" s="9">
        <f t="shared" si="287"/>
        <v>-3804901000</v>
      </c>
      <c r="N534" s="8">
        <f t="shared" si="287"/>
        <v>-10865739800</v>
      </c>
      <c r="O534" s="9">
        <f t="shared" si="287"/>
        <v>6045487680750</v>
      </c>
      <c r="P534" s="9">
        <f t="shared" si="287"/>
        <v>0</v>
      </c>
      <c r="Q534" s="9"/>
      <c r="R534" s="9">
        <f t="shared" ref="R534:S536" si="288">SUMIF($AJ$11:$AJ$533,$U534,R$11:R$533)</f>
        <v>6045487.5999999978</v>
      </c>
      <c r="S534" s="8">
        <f t="shared" si="288"/>
        <v>0</v>
      </c>
      <c r="T534" s="291"/>
      <c r="U534" s="467" t="s">
        <v>1</v>
      </c>
      <c r="V534" s="468"/>
      <c r="W534" s="8">
        <f t="shared" ref="W534:Y536" si="289">SUMIF($AJ$11:$AJ$533,$U534,W$11:W$533)</f>
        <v>5191493520000</v>
      </c>
      <c r="X534" s="8">
        <f t="shared" si="289"/>
        <v>0</v>
      </c>
      <c r="Y534" s="291">
        <f t="shared" si="289"/>
        <v>-5191493520000</v>
      </c>
      <c r="Z534" s="259">
        <f t="shared" si="285"/>
        <v>5191493.5</v>
      </c>
      <c r="AA534" s="260">
        <f t="shared" si="285"/>
        <v>0</v>
      </c>
      <c r="AB534" s="261">
        <f t="shared" si="266"/>
        <v>-5191493.5</v>
      </c>
      <c r="AC534" s="8">
        <f t="shared" ref="AC534:AD536" si="290">SUMIF($AJ$11:$AJ$533,$U534,AC$11:AC$533)</f>
        <v>0</v>
      </c>
      <c r="AD534" s="8">
        <f t="shared" si="290"/>
        <v>0</v>
      </c>
      <c r="AE534" s="472"/>
      <c r="AF534" s="472"/>
      <c r="AG534" s="458"/>
      <c r="AH534" s="458"/>
      <c r="AI534" s="458"/>
      <c r="AJ534" s="448"/>
      <c r="AK534" s="442"/>
      <c r="AL534" s="442"/>
      <c r="AM534" s="442"/>
      <c r="AN534" s="442"/>
      <c r="AO534" s="442"/>
      <c r="AP534" s="442"/>
      <c r="AQ534" s="442"/>
      <c r="AR534" s="442"/>
      <c r="AS534" s="442"/>
      <c r="AT534" s="442"/>
      <c r="AU534" s="442"/>
      <c r="AV534" s="442"/>
      <c r="AW534" s="442"/>
      <c r="AX534" s="442"/>
      <c r="AY534" s="442"/>
      <c r="AZ534" s="442"/>
      <c r="BA534" s="442"/>
      <c r="BB534" s="442"/>
      <c r="BC534" s="442"/>
      <c r="BD534" s="442"/>
      <c r="BE534" s="442"/>
      <c r="BF534" s="445"/>
      <c r="BG534" s="448"/>
      <c r="BH534" s="448"/>
      <c r="BI534" s="451"/>
      <c r="BJ534" s="182"/>
      <c r="BK534" s="183"/>
      <c r="BL534" s="183"/>
      <c r="BM534" s="183"/>
      <c r="BN534" s="38"/>
      <c r="BO534" s="39"/>
      <c r="BP534" s="39"/>
      <c r="BQ534" s="39"/>
      <c r="BR534" s="39"/>
      <c r="BS534" s="39"/>
    </row>
    <row r="535" spans="1:245" s="44" customFormat="1" ht="22.5" hidden="1">
      <c r="A535" s="462"/>
      <c r="B535" s="497"/>
      <c r="C535" s="498"/>
      <c r="D535" s="343" t="s">
        <v>28</v>
      </c>
      <c r="E535" s="386"/>
      <c r="F535" s="5">
        <f t="shared" si="286"/>
        <v>0</v>
      </c>
      <c r="G535" s="5">
        <f t="shared" si="286"/>
        <v>0</v>
      </c>
      <c r="H535" s="5">
        <f>SUMIF($AJ$11:$AJ$533,$U535,H$11:H$533)</f>
        <v>0</v>
      </c>
      <c r="I535" s="6">
        <f t="shared" si="287"/>
        <v>0</v>
      </c>
      <c r="J535" s="5">
        <f t="shared" si="287"/>
        <v>0</v>
      </c>
      <c r="K535" s="5">
        <f t="shared" si="287"/>
        <v>0</v>
      </c>
      <c r="L535" s="5">
        <f t="shared" si="287"/>
        <v>0</v>
      </c>
      <c r="M535" s="5">
        <f t="shared" si="287"/>
        <v>0</v>
      </c>
      <c r="N535" s="5">
        <f t="shared" si="287"/>
        <v>0</v>
      </c>
      <c r="O535" s="23">
        <f t="shared" si="287"/>
        <v>0</v>
      </c>
      <c r="P535" s="5">
        <f t="shared" si="287"/>
        <v>0</v>
      </c>
      <c r="Q535" s="46"/>
      <c r="R535" s="46">
        <f t="shared" si="288"/>
        <v>0</v>
      </c>
      <c r="S535" s="6">
        <f t="shared" si="288"/>
        <v>0</v>
      </c>
      <c r="T535" s="22"/>
      <c r="U535" s="454" t="s">
        <v>28</v>
      </c>
      <c r="V535" s="455"/>
      <c r="W535" s="6">
        <f t="shared" si="289"/>
        <v>0</v>
      </c>
      <c r="X535" s="6">
        <f t="shared" si="289"/>
        <v>0</v>
      </c>
      <c r="Y535" s="22">
        <f t="shared" si="289"/>
        <v>0</v>
      </c>
      <c r="Z535" s="3">
        <f t="shared" si="285"/>
        <v>0</v>
      </c>
      <c r="AA535" s="77">
        <f t="shared" si="285"/>
        <v>0</v>
      </c>
      <c r="AB535" s="119">
        <f t="shared" si="266"/>
        <v>0</v>
      </c>
      <c r="AC535" s="6">
        <f t="shared" si="290"/>
        <v>0</v>
      </c>
      <c r="AD535" s="6">
        <f t="shared" si="290"/>
        <v>0</v>
      </c>
      <c r="AE535" s="473"/>
      <c r="AF535" s="473"/>
      <c r="AG535" s="459"/>
      <c r="AH535" s="459"/>
      <c r="AI535" s="459"/>
      <c r="AJ535" s="449"/>
      <c r="AK535" s="443"/>
      <c r="AL535" s="443"/>
      <c r="AM535" s="443"/>
      <c r="AN535" s="443"/>
      <c r="AO535" s="443"/>
      <c r="AP535" s="443"/>
      <c r="AQ535" s="443"/>
      <c r="AR535" s="443"/>
      <c r="AS535" s="443"/>
      <c r="AT535" s="443"/>
      <c r="AU535" s="443"/>
      <c r="AV535" s="443"/>
      <c r="AW535" s="443"/>
      <c r="AX535" s="443"/>
      <c r="AY535" s="443"/>
      <c r="AZ535" s="443"/>
      <c r="BA535" s="443"/>
      <c r="BB535" s="443"/>
      <c r="BC535" s="443"/>
      <c r="BD535" s="443"/>
      <c r="BE535" s="443"/>
      <c r="BF535" s="446"/>
      <c r="BG535" s="449"/>
      <c r="BH535" s="449"/>
      <c r="BI535" s="452"/>
      <c r="BJ535" s="182"/>
      <c r="BK535" s="183"/>
      <c r="BL535" s="183"/>
      <c r="BM535" s="183"/>
      <c r="BN535" s="38"/>
      <c r="BO535" s="39"/>
      <c r="BP535" s="39"/>
      <c r="BQ535" s="39"/>
      <c r="BR535" s="39"/>
      <c r="BS535" s="39"/>
    </row>
    <row r="536" spans="1:245" s="44" customFormat="1" ht="34.5" thickBot="1">
      <c r="A536" s="463"/>
      <c r="B536" s="499"/>
      <c r="C536" s="500"/>
      <c r="D536" s="344" t="s">
        <v>29</v>
      </c>
      <c r="E536" s="387"/>
      <c r="F536" s="10">
        <f t="shared" si="286"/>
        <v>109195351000</v>
      </c>
      <c r="G536" s="10">
        <f t="shared" si="286"/>
        <v>0</v>
      </c>
      <c r="H536" s="10">
        <f>SUMIF($AJ$11:$AJ$533,$U536,H$11:H$533)</f>
        <v>109195351000</v>
      </c>
      <c r="I536" s="11">
        <f t="shared" si="287"/>
        <v>109195.29999999999</v>
      </c>
      <c r="J536" s="10">
        <f t="shared" si="287"/>
        <v>0</v>
      </c>
      <c r="K536" s="10">
        <f t="shared" si="287"/>
        <v>0</v>
      </c>
      <c r="L536" s="10">
        <f t="shared" si="287"/>
        <v>0</v>
      </c>
      <c r="M536" s="10">
        <f t="shared" si="287"/>
        <v>0</v>
      </c>
      <c r="N536" s="10">
        <f t="shared" si="287"/>
        <v>0</v>
      </c>
      <c r="O536" s="24">
        <f t="shared" si="287"/>
        <v>109195351000</v>
      </c>
      <c r="P536" s="10">
        <f t="shared" si="287"/>
        <v>0</v>
      </c>
      <c r="Q536" s="47"/>
      <c r="R536" s="47">
        <f t="shared" si="288"/>
        <v>109195.29999999999</v>
      </c>
      <c r="S536" s="11">
        <f t="shared" si="288"/>
        <v>0</v>
      </c>
      <c r="T536" s="292"/>
      <c r="U536" s="456" t="s">
        <v>29</v>
      </c>
      <c r="V536" s="457"/>
      <c r="W536" s="11">
        <f t="shared" si="289"/>
        <v>108866436000</v>
      </c>
      <c r="X536" s="11">
        <f t="shared" si="289"/>
        <v>0</v>
      </c>
      <c r="Y536" s="292">
        <f t="shared" si="289"/>
        <v>-108866436000</v>
      </c>
      <c r="Z536" s="256">
        <f t="shared" si="285"/>
        <v>108866.4</v>
      </c>
      <c r="AA536" s="257">
        <f t="shared" si="285"/>
        <v>0</v>
      </c>
      <c r="AB536" s="258">
        <f t="shared" si="266"/>
        <v>-108866.4</v>
      </c>
      <c r="AC536" s="11">
        <f t="shared" si="290"/>
        <v>0</v>
      </c>
      <c r="AD536" s="11">
        <f t="shared" si="290"/>
        <v>0</v>
      </c>
      <c r="AE536" s="474"/>
      <c r="AF536" s="474"/>
      <c r="AG536" s="460"/>
      <c r="AH536" s="460"/>
      <c r="AI536" s="460"/>
      <c r="AJ536" s="450"/>
      <c r="AK536" s="444"/>
      <c r="AL536" s="444"/>
      <c r="AM536" s="444"/>
      <c r="AN536" s="444"/>
      <c r="AO536" s="444"/>
      <c r="AP536" s="444"/>
      <c r="AQ536" s="444"/>
      <c r="AR536" s="444"/>
      <c r="AS536" s="444"/>
      <c r="AT536" s="444"/>
      <c r="AU536" s="444"/>
      <c r="AV536" s="444"/>
      <c r="AW536" s="444"/>
      <c r="AX536" s="444"/>
      <c r="AY536" s="444"/>
      <c r="AZ536" s="444"/>
      <c r="BA536" s="444"/>
      <c r="BB536" s="444"/>
      <c r="BC536" s="444"/>
      <c r="BD536" s="444"/>
      <c r="BE536" s="444"/>
      <c r="BF536" s="447"/>
      <c r="BG536" s="450"/>
      <c r="BH536" s="450"/>
      <c r="BI536" s="453"/>
      <c r="BJ536" s="182"/>
      <c r="BK536" s="183"/>
      <c r="BL536" s="183"/>
      <c r="BM536" s="183"/>
      <c r="BN536" s="38"/>
      <c r="BO536" s="39"/>
      <c r="BP536" s="39"/>
      <c r="BQ536" s="39"/>
      <c r="BR536" s="39"/>
      <c r="BS536" s="39"/>
    </row>
    <row r="537" spans="1:245" s="44" customFormat="1" ht="14.25" thickBot="1">
      <c r="A537" s="487"/>
      <c r="B537" s="487" t="s">
        <v>9</v>
      </c>
      <c r="C537" s="489"/>
      <c r="D537" s="48"/>
      <c r="E537" s="386"/>
      <c r="F537" s="7" t="e">
        <f>#REF!</f>
        <v>#REF!</v>
      </c>
      <c r="G537" s="7" t="e">
        <f>#REF!</f>
        <v>#REF!</v>
      </c>
      <c r="H537" s="7" t="e">
        <f t="shared" ref="H537:H542" si="291">SUM(F537:G537)</f>
        <v>#REF!</v>
      </c>
      <c r="I537" s="12" t="e">
        <f>ROUND(H537/1000000,0)</f>
        <v>#REF!</v>
      </c>
      <c r="J537" s="13" t="e">
        <f>#REF!</f>
        <v>#REF!</v>
      </c>
      <c r="K537" s="13" t="e">
        <f>#REF!</f>
        <v>#REF!</v>
      </c>
      <c r="L537" s="13" t="e">
        <f>#REF!</f>
        <v>#REF!</v>
      </c>
      <c r="M537" s="13" t="e">
        <f>#REF!</f>
        <v>#REF!</v>
      </c>
      <c r="N537" s="13">
        <v>0</v>
      </c>
      <c r="O537" s="13" t="e">
        <f>H537+SUM(J537:N537)</f>
        <v>#REF!</v>
      </c>
      <c r="P537" s="13" t="e">
        <f>#REF!*1000000</f>
        <v>#REF!</v>
      </c>
      <c r="Q537" s="13"/>
      <c r="R537" s="13" t="e">
        <f>#REF!</f>
        <v>#REF!</v>
      </c>
      <c r="S537" s="13" t="e">
        <f>#REF!</f>
        <v>#REF!</v>
      </c>
      <c r="T537" s="137"/>
      <c r="U537" s="491" t="s">
        <v>1</v>
      </c>
      <c r="V537" s="492"/>
      <c r="W537" s="12" t="e">
        <f>#REF!</f>
        <v>#REF!</v>
      </c>
      <c r="X537" s="137" t="e">
        <f>#REF!</f>
        <v>#REF!</v>
      </c>
      <c r="Y537" s="137" t="e">
        <f>#REF!</f>
        <v>#REF!</v>
      </c>
      <c r="Z537" s="137" t="e">
        <f t="shared" si="285"/>
        <v>#REF!</v>
      </c>
      <c r="AA537" s="137" t="e">
        <f t="shared" si="285"/>
        <v>#REF!</v>
      </c>
      <c r="AB537" s="137" t="e">
        <f>AA537-Z537</f>
        <v>#REF!</v>
      </c>
      <c r="AC537" s="470"/>
      <c r="AD537" s="391"/>
      <c r="AE537" s="473"/>
      <c r="AF537" s="473"/>
      <c r="AG537" s="485"/>
      <c r="AH537" s="485"/>
      <c r="AI537" s="485"/>
      <c r="AJ537" s="479"/>
      <c r="AK537" s="475"/>
      <c r="AL537" s="475"/>
      <c r="AM537" s="475"/>
      <c r="AN537" s="475"/>
      <c r="AO537" s="475"/>
      <c r="AP537" s="475"/>
      <c r="AQ537" s="475"/>
      <c r="AR537" s="475"/>
      <c r="AS537" s="475"/>
      <c r="AT537" s="475"/>
      <c r="AU537" s="475"/>
      <c r="AV537" s="475"/>
      <c r="AW537" s="475"/>
      <c r="AX537" s="475"/>
      <c r="AY537" s="475"/>
      <c r="AZ537" s="475"/>
      <c r="BA537" s="475"/>
      <c r="BB537" s="475"/>
      <c r="BC537" s="475"/>
      <c r="BD537" s="475"/>
      <c r="BE537" s="475"/>
      <c r="BF537" s="477"/>
      <c r="BG537" s="479"/>
      <c r="BH537" s="479"/>
      <c r="BI537" s="481"/>
      <c r="BJ537" s="182"/>
      <c r="BK537" s="183"/>
      <c r="BL537" s="183"/>
      <c r="BM537" s="183"/>
      <c r="BN537" s="38"/>
      <c r="BO537" s="39"/>
      <c r="BP537" s="39"/>
      <c r="BQ537" s="39"/>
      <c r="BR537" s="39"/>
      <c r="BS537" s="39"/>
    </row>
    <row r="538" spans="1:245" s="44" customFormat="1" ht="14.25" hidden="1" thickBot="1">
      <c r="A538" s="462"/>
      <c r="B538" s="462"/>
      <c r="C538" s="465"/>
      <c r="D538" s="48"/>
      <c r="E538" s="386"/>
      <c r="F538" s="5" t="e">
        <f>#REF!</f>
        <v>#REF!</v>
      </c>
      <c r="G538" s="5">
        <v>0</v>
      </c>
      <c r="H538" s="5" t="e">
        <f t="shared" si="291"/>
        <v>#REF!</v>
      </c>
      <c r="I538" s="6" t="e">
        <f>ROUND(H538/1000000,0)</f>
        <v>#REF!</v>
      </c>
      <c r="J538" s="6" t="e">
        <f>#REF!</f>
        <v>#REF!</v>
      </c>
      <c r="K538" s="6" t="e">
        <f>#REF!</f>
        <v>#REF!</v>
      </c>
      <c r="L538" s="6" t="e">
        <f>#REF!</f>
        <v>#REF!</v>
      </c>
      <c r="M538" s="6" t="e">
        <f>#REF!</f>
        <v>#REF!</v>
      </c>
      <c r="N538" s="6">
        <v>0</v>
      </c>
      <c r="O538" s="22" t="e">
        <f>H538+SUM(J538:N538)</f>
        <v>#REF!</v>
      </c>
      <c r="P538" s="6" t="e">
        <f>#REF!</f>
        <v>#REF!</v>
      </c>
      <c r="Q538" s="49"/>
      <c r="R538" s="49" t="e">
        <f>#REF!</f>
        <v>#REF!</v>
      </c>
      <c r="S538" s="6" t="e">
        <f>#REF!/1000000</f>
        <v>#REF!</v>
      </c>
      <c r="T538" s="22"/>
      <c r="U538" s="454" t="s">
        <v>28</v>
      </c>
      <c r="V538" s="455"/>
      <c r="W538" s="6" t="e">
        <f>#REF!</f>
        <v>#REF!</v>
      </c>
      <c r="X538" s="22" t="e">
        <f>#REF!</f>
        <v>#REF!</v>
      </c>
      <c r="Y538" s="22" t="e">
        <f>#REF!</f>
        <v>#REF!</v>
      </c>
      <c r="Z538" s="137" t="e">
        <f t="shared" si="285"/>
        <v>#REF!</v>
      </c>
      <c r="AA538" s="137" t="e">
        <f t="shared" si="285"/>
        <v>#REF!</v>
      </c>
      <c r="AB538" s="137" t="e">
        <f>AA538-Z538</f>
        <v>#REF!</v>
      </c>
      <c r="AC538" s="470"/>
      <c r="AD538" s="391"/>
      <c r="AE538" s="473"/>
      <c r="AF538" s="473"/>
      <c r="AG538" s="459"/>
      <c r="AH538" s="459"/>
      <c r="AI538" s="459"/>
      <c r="AJ538" s="449"/>
      <c r="AK538" s="443"/>
      <c r="AL538" s="443"/>
      <c r="AM538" s="443"/>
      <c r="AN538" s="443"/>
      <c r="AO538" s="443"/>
      <c r="AP538" s="443"/>
      <c r="AQ538" s="443"/>
      <c r="AR538" s="443"/>
      <c r="AS538" s="443"/>
      <c r="AT538" s="443"/>
      <c r="AU538" s="443"/>
      <c r="AV538" s="443"/>
      <c r="AW538" s="443"/>
      <c r="AX538" s="443"/>
      <c r="AY538" s="443"/>
      <c r="AZ538" s="443"/>
      <c r="BA538" s="443"/>
      <c r="BB538" s="443"/>
      <c r="BC538" s="443"/>
      <c r="BD538" s="443"/>
      <c r="BE538" s="443"/>
      <c r="BF538" s="446"/>
      <c r="BG538" s="449"/>
      <c r="BH538" s="449"/>
      <c r="BI538" s="452"/>
      <c r="BJ538" s="182"/>
      <c r="BK538" s="183"/>
      <c r="BL538" s="183"/>
      <c r="BM538" s="183"/>
      <c r="BN538" s="38"/>
      <c r="BO538" s="39"/>
      <c r="BP538" s="39"/>
      <c r="BQ538" s="39"/>
      <c r="BR538" s="39"/>
      <c r="BS538" s="39"/>
    </row>
    <row r="539" spans="1:245" s="44" customFormat="1" ht="14.25" hidden="1" thickBot="1">
      <c r="A539" s="488"/>
      <c r="B539" s="488"/>
      <c r="C539" s="490"/>
      <c r="D539" s="50"/>
      <c r="E539" s="388"/>
      <c r="F539" s="14" t="e">
        <f>#REF!</f>
        <v>#REF!</v>
      </c>
      <c r="G539" s="14">
        <v>0</v>
      </c>
      <c r="H539" s="14" t="e">
        <f t="shared" si="291"/>
        <v>#REF!</v>
      </c>
      <c r="I539" s="15" t="e">
        <f>ROUND(H539/1000000,0)</f>
        <v>#REF!</v>
      </c>
      <c r="J539" s="15" t="e">
        <f>#REF!</f>
        <v>#REF!</v>
      </c>
      <c r="K539" s="15" t="e">
        <f>#REF!</f>
        <v>#REF!</v>
      </c>
      <c r="L539" s="15" t="e">
        <f>#REF!</f>
        <v>#REF!</v>
      </c>
      <c r="M539" s="15" t="e">
        <f>#REF!</f>
        <v>#REF!</v>
      </c>
      <c r="N539" s="15">
        <v>0</v>
      </c>
      <c r="O539" s="25" t="e">
        <f>H539+SUM(J539:N539)</f>
        <v>#REF!</v>
      </c>
      <c r="P539" s="15" t="e">
        <f>#REF!</f>
        <v>#REF!</v>
      </c>
      <c r="Q539" s="51"/>
      <c r="R539" s="51" t="e">
        <f>#REF!</f>
        <v>#REF!</v>
      </c>
      <c r="S539" s="51" t="e">
        <f>#REF!</f>
        <v>#REF!</v>
      </c>
      <c r="T539" s="25"/>
      <c r="U539" s="483" t="s">
        <v>351</v>
      </c>
      <c r="V539" s="484"/>
      <c r="W539" s="15" t="e">
        <f>#REF!</f>
        <v>#REF!</v>
      </c>
      <c r="X539" s="25" t="e">
        <f>#REF!</f>
        <v>#REF!</v>
      </c>
      <c r="Y539" s="25" t="e">
        <f>#REF!</f>
        <v>#REF!</v>
      </c>
      <c r="Z539" s="25" t="e">
        <f t="shared" si="285"/>
        <v>#REF!</v>
      </c>
      <c r="AA539" s="15" t="e">
        <f t="shared" si="285"/>
        <v>#REF!</v>
      </c>
      <c r="AB539" s="15" t="e">
        <f>AA539-Z539</f>
        <v>#REF!</v>
      </c>
      <c r="AC539" s="493"/>
      <c r="AD539" s="392"/>
      <c r="AE539" s="494"/>
      <c r="AF539" s="494"/>
      <c r="AG539" s="486"/>
      <c r="AH539" s="486"/>
      <c r="AI539" s="486"/>
      <c r="AJ539" s="480"/>
      <c r="AK539" s="476"/>
      <c r="AL539" s="476"/>
      <c r="AM539" s="476"/>
      <c r="AN539" s="476"/>
      <c r="AO539" s="476"/>
      <c r="AP539" s="476"/>
      <c r="AQ539" s="476"/>
      <c r="AR539" s="476"/>
      <c r="AS539" s="476"/>
      <c r="AT539" s="476"/>
      <c r="AU539" s="476"/>
      <c r="AV539" s="476"/>
      <c r="AW539" s="476"/>
      <c r="AX539" s="476"/>
      <c r="AY539" s="476"/>
      <c r="AZ539" s="476"/>
      <c r="BA539" s="476"/>
      <c r="BB539" s="476"/>
      <c r="BC539" s="476"/>
      <c r="BD539" s="476"/>
      <c r="BE539" s="476"/>
      <c r="BF539" s="478"/>
      <c r="BG539" s="480"/>
      <c r="BH539" s="480"/>
      <c r="BI539" s="482"/>
      <c r="BJ539" s="182"/>
      <c r="BK539" s="183"/>
      <c r="BL539" s="183"/>
      <c r="BM539" s="183"/>
      <c r="BN539" s="38"/>
      <c r="BO539" s="39"/>
      <c r="BP539" s="39"/>
      <c r="BQ539" s="39"/>
      <c r="BR539" s="39"/>
      <c r="BS539" s="39"/>
    </row>
    <row r="540" spans="1:245" s="44" customFormat="1" ht="14.25" thickTop="1">
      <c r="A540" s="461"/>
      <c r="B540" s="461" t="s">
        <v>2</v>
      </c>
      <c r="C540" s="464"/>
      <c r="D540" s="48"/>
      <c r="E540" s="386"/>
      <c r="F540" s="7" t="e">
        <f>F534+F537</f>
        <v>#REF!</v>
      </c>
      <c r="G540" s="7" t="e">
        <f t="shared" ref="F540:G542" si="292">G534+G537</f>
        <v>#REF!</v>
      </c>
      <c r="H540" s="7" t="e">
        <f t="shared" si="291"/>
        <v>#REF!</v>
      </c>
      <c r="I540" s="12" t="e">
        <f t="shared" ref="I540:P542" si="293">I534+I537</f>
        <v>#REF!</v>
      </c>
      <c r="J540" s="12" t="e">
        <f>J534+J537</f>
        <v>#REF!</v>
      </c>
      <c r="K540" s="12" t="e">
        <f t="shared" si="293"/>
        <v>#REF!</v>
      </c>
      <c r="L540" s="12" t="e">
        <f t="shared" si="293"/>
        <v>#REF!</v>
      </c>
      <c r="M540" s="12" t="e">
        <f t="shared" si="293"/>
        <v>#REF!</v>
      </c>
      <c r="N540" s="12">
        <f t="shared" si="293"/>
        <v>-10865739800</v>
      </c>
      <c r="O540" s="12" t="e">
        <f t="shared" si="293"/>
        <v>#REF!</v>
      </c>
      <c r="P540" s="12" t="e">
        <f t="shared" si="293"/>
        <v>#REF!</v>
      </c>
      <c r="Q540" s="12"/>
      <c r="R540" s="12" t="e">
        <f t="shared" ref="R540:S542" si="294">R534+R537</f>
        <v>#REF!</v>
      </c>
      <c r="S540" s="12" t="e">
        <f>S534+S537</f>
        <v>#REF!</v>
      </c>
      <c r="T540" s="137"/>
      <c r="U540" s="467" t="s">
        <v>1</v>
      </c>
      <c r="V540" s="468"/>
      <c r="W540" s="12" t="e">
        <f t="shared" ref="W540:AB542" si="295">W534+W537</f>
        <v>#REF!</v>
      </c>
      <c r="X540" s="137" t="e">
        <f t="shared" si="295"/>
        <v>#REF!</v>
      </c>
      <c r="Y540" s="137" t="e">
        <f t="shared" si="295"/>
        <v>#REF!</v>
      </c>
      <c r="Z540" s="137" t="e">
        <f t="shared" si="295"/>
        <v>#REF!</v>
      </c>
      <c r="AA540" s="137" t="e">
        <f t="shared" si="295"/>
        <v>#REF!</v>
      </c>
      <c r="AB540" s="137" t="e">
        <f t="shared" si="295"/>
        <v>#REF!</v>
      </c>
      <c r="AC540" s="469"/>
      <c r="AD540" s="393"/>
      <c r="AE540" s="472"/>
      <c r="AF540" s="472"/>
      <c r="AG540" s="458"/>
      <c r="AH540" s="458"/>
      <c r="AI540" s="458"/>
      <c r="AJ540" s="448"/>
      <c r="AK540" s="442"/>
      <c r="AL540" s="442"/>
      <c r="AM540" s="442"/>
      <c r="AN540" s="442"/>
      <c r="AO540" s="442"/>
      <c r="AP540" s="442"/>
      <c r="AQ540" s="442"/>
      <c r="AR540" s="442"/>
      <c r="AS540" s="442"/>
      <c r="AT540" s="442"/>
      <c r="AU540" s="442"/>
      <c r="AV540" s="442"/>
      <c r="AW540" s="442"/>
      <c r="AX540" s="442"/>
      <c r="AY540" s="442"/>
      <c r="AZ540" s="442"/>
      <c r="BA540" s="442"/>
      <c r="BB540" s="442"/>
      <c r="BC540" s="442"/>
      <c r="BD540" s="442"/>
      <c r="BE540" s="442"/>
      <c r="BF540" s="445"/>
      <c r="BG540" s="448"/>
      <c r="BH540" s="448"/>
      <c r="BI540" s="451"/>
      <c r="BJ540" s="182"/>
      <c r="BK540" s="183"/>
      <c r="BL540" s="183"/>
      <c r="BM540" s="183"/>
      <c r="BN540" s="38"/>
      <c r="BO540" s="39"/>
      <c r="BP540" s="39"/>
      <c r="BQ540" s="39"/>
      <c r="BR540" s="39"/>
      <c r="BS540" s="39"/>
    </row>
    <row r="541" spans="1:245" s="44" customFormat="1" hidden="1">
      <c r="A541" s="462"/>
      <c r="B541" s="462"/>
      <c r="C541" s="465"/>
      <c r="D541" s="48"/>
      <c r="E541" s="386"/>
      <c r="F541" s="5" t="e">
        <f t="shared" si="292"/>
        <v>#REF!</v>
      </c>
      <c r="G541" s="5">
        <f t="shared" si="292"/>
        <v>0</v>
      </c>
      <c r="H541" s="5" t="e">
        <f t="shared" si="291"/>
        <v>#REF!</v>
      </c>
      <c r="I541" s="6" t="e">
        <f t="shared" si="293"/>
        <v>#REF!</v>
      </c>
      <c r="J541" s="6" t="e">
        <f>J535+J538</f>
        <v>#REF!</v>
      </c>
      <c r="K541" s="6" t="e">
        <f t="shared" si="293"/>
        <v>#REF!</v>
      </c>
      <c r="L541" s="6" t="e">
        <f t="shared" si="293"/>
        <v>#REF!</v>
      </c>
      <c r="M541" s="6" t="e">
        <f t="shared" si="293"/>
        <v>#REF!</v>
      </c>
      <c r="N541" s="6">
        <f t="shared" si="293"/>
        <v>0</v>
      </c>
      <c r="O541" s="6" t="e">
        <f t="shared" si="293"/>
        <v>#REF!</v>
      </c>
      <c r="P541" s="6" t="e">
        <f t="shared" si="293"/>
        <v>#REF!</v>
      </c>
      <c r="Q541" s="6"/>
      <c r="R541" s="6" t="e">
        <f t="shared" si="294"/>
        <v>#REF!</v>
      </c>
      <c r="S541" s="6" t="e">
        <f t="shared" si="294"/>
        <v>#REF!</v>
      </c>
      <c r="T541" s="22"/>
      <c r="U541" s="454" t="s">
        <v>28</v>
      </c>
      <c r="V541" s="455"/>
      <c r="W541" s="6" t="e">
        <f t="shared" si="295"/>
        <v>#REF!</v>
      </c>
      <c r="X541" s="22" t="e">
        <f t="shared" si="295"/>
        <v>#REF!</v>
      </c>
      <c r="Y541" s="22" t="e">
        <f t="shared" si="295"/>
        <v>#REF!</v>
      </c>
      <c r="Z541" s="22" t="e">
        <f t="shared" si="295"/>
        <v>#REF!</v>
      </c>
      <c r="AA541" s="22" t="e">
        <f t="shared" si="295"/>
        <v>#REF!</v>
      </c>
      <c r="AB541" s="22" t="e">
        <f t="shared" si="295"/>
        <v>#REF!</v>
      </c>
      <c r="AC541" s="470"/>
      <c r="AD541" s="391"/>
      <c r="AE541" s="473"/>
      <c r="AF541" s="473"/>
      <c r="AG541" s="459"/>
      <c r="AH541" s="459"/>
      <c r="AI541" s="459"/>
      <c r="AJ541" s="449"/>
      <c r="AK541" s="443"/>
      <c r="AL541" s="443"/>
      <c r="AM541" s="443"/>
      <c r="AN541" s="443"/>
      <c r="AO541" s="443"/>
      <c r="AP541" s="443"/>
      <c r="AQ541" s="443"/>
      <c r="AR541" s="443"/>
      <c r="AS541" s="443"/>
      <c r="AT541" s="443"/>
      <c r="AU541" s="443"/>
      <c r="AV541" s="443"/>
      <c r="AW541" s="443"/>
      <c r="AX541" s="443"/>
      <c r="AY541" s="443"/>
      <c r="AZ541" s="443"/>
      <c r="BA541" s="443"/>
      <c r="BB541" s="443"/>
      <c r="BC541" s="443"/>
      <c r="BD541" s="443"/>
      <c r="BE541" s="443"/>
      <c r="BF541" s="446"/>
      <c r="BG541" s="449"/>
      <c r="BH541" s="449"/>
      <c r="BI541" s="452"/>
      <c r="BJ541" s="182"/>
      <c r="BK541" s="183"/>
      <c r="BL541" s="183"/>
      <c r="BM541" s="183"/>
      <c r="BN541" s="38"/>
      <c r="BO541" s="39"/>
      <c r="BP541" s="39"/>
      <c r="BQ541" s="39"/>
      <c r="BR541" s="39"/>
      <c r="BS541" s="39"/>
    </row>
    <row r="542" spans="1:245" s="44" customFormat="1" ht="14.25" thickBot="1">
      <c r="A542" s="463"/>
      <c r="B542" s="463"/>
      <c r="C542" s="466"/>
      <c r="D542" s="52"/>
      <c r="E542" s="387"/>
      <c r="F542" s="10" t="e">
        <f t="shared" si="292"/>
        <v>#REF!</v>
      </c>
      <c r="G542" s="10">
        <f t="shared" si="292"/>
        <v>0</v>
      </c>
      <c r="H542" s="10" t="e">
        <f t="shared" si="291"/>
        <v>#REF!</v>
      </c>
      <c r="I542" s="16" t="e">
        <f t="shared" si="293"/>
        <v>#REF!</v>
      </c>
      <c r="J542" s="16" t="e">
        <f>J536+J539</f>
        <v>#REF!</v>
      </c>
      <c r="K542" s="16" t="e">
        <f t="shared" si="293"/>
        <v>#REF!</v>
      </c>
      <c r="L542" s="16" t="e">
        <f t="shared" si="293"/>
        <v>#REF!</v>
      </c>
      <c r="M542" s="16" t="e">
        <f t="shared" si="293"/>
        <v>#REF!</v>
      </c>
      <c r="N542" s="16">
        <f t="shared" si="293"/>
        <v>0</v>
      </c>
      <c r="O542" s="16" t="e">
        <f t="shared" si="293"/>
        <v>#REF!</v>
      </c>
      <c r="P542" s="16" t="e">
        <f t="shared" si="293"/>
        <v>#REF!</v>
      </c>
      <c r="Q542" s="16"/>
      <c r="R542" s="16" t="e">
        <f t="shared" si="294"/>
        <v>#REF!</v>
      </c>
      <c r="S542" s="16" t="e">
        <f>S536+S539</f>
        <v>#REF!</v>
      </c>
      <c r="T542" s="26"/>
      <c r="U542" s="456" t="s">
        <v>351</v>
      </c>
      <c r="V542" s="457"/>
      <c r="W542" s="16" t="e">
        <f t="shared" si="295"/>
        <v>#REF!</v>
      </c>
      <c r="X542" s="26" t="e">
        <f t="shared" si="295"/>
        <v>#REF!</v>
      </c>
      <c r="Y542" s="26" t="e">
        <f>Y536+Y539</f>
        <v>#REF!</v>
      </c>
      <c r="Z542" s="26" t="e">
        <f>Z536+Z539</f>
        <v>#REF!</v>
      </c>
      <c r="AA542" s="26" t="e">
        <f>AA536+AA539</f>
        <v>#REF!</v>
      </c>
      <c r="AB542" s="26" t="e">
        <f>AB536+AB539</f>
        <v>#REF!</v>
      </c>
      <c r="AC542" s="471"/>
      <c r="AD542" s="394"/>
      <c r="AE542" s="474"/>
      <c r="AF542" s="474"/>
      <c r="AG542" s="460"/>
      <c r="AH542" s="460"/>
      <c r="AI542" s="460"/>
      <c r="AJ542" s="450"/>
      <c r="AK542" s="444"/>
      <c r="AL542" s="444"/>
      <c r="AM542" s="444"/>
      <c r="AN542" s="444"/>
      <c r="AO542" s="444"/>
      <c r="AP542" s="444"/>
      <c r="AQ542" s="444"/>
      <c r="AR542" s="444"/>
      <c r="AS542" s="444"/>
      <c r="AT542" s="444"/>
      <c r="AU542" s="444"/>
      <c r="AV542" s="444"/>
      <c r="AW542" s="444"/>
      <c r="AX542" s="444"/>
      <c r="AY542" s="444"/>
      <c r="AZ542" s="444"/>
      <c r="BA542" s="444"/>
      <c r="BB542" s="444"/>
      <c r="BC542" s="444"/>
      <c r="BD542" s="444"/>
      <c r="BE542" s="444"/>
      <c r="BF542" s="447"/>
      <c r="BG542" s="450"/>
      <c r="BH542" s="450"/>
      <c r="BI542" s="453"/>
      <c r="BJ542" s="182"/>
      <c r="BK542" s="183"/>
      <c r="BL542" s="183"/>
      <c r="BM542" s="183"/>
      <c r="BN542" s="38"/>
      <c r="BO542" s="39"/>
      <c r="BP542" s="39"/>
      <c r="BQ542" s="39"/>
      <c r="BR542" s="39"/>
      <c r="BS542" s="39"/>
    </row>
    <row r="543" spans="1:245" s="17" customFormat="1">
      <c r="A543" s="41"/>
      <c r="B543" s="41"/>
      <c r="D543" s="18"/>
      <c r="E543" s="18"/>
      <c r="F543" s="44"/>
      <c r="G543" s="44"/>
      <c r="H543" s="44"/>
      <c r="I543" s="44"/>
      <c r="J543" s="44"/>
      <c r="K543" s="44"/>
      <c r="L543" s="44"/>
      <c r="M543" s="44"/>
      <c r="N543" s="44"/>
      <c r="O543" s="44"/>
      <c r="AJ543" s="18"/>
      <c r="AL543" s="41"/>
      <c r="AM543" s="74"/>
      <c r="AN543" s="74"/>
      <c r="AO543" s="74"/>
      <c r="AP543" s="270"/>
      <c r="AQ543" s="74"/>
      <c r="AR543" s="74"/>
      <c r="AS543" s="74"/>
      <c r="AT543" s="166"/>
      <c r="AU543" s="74"/>
      <c r="AV543" s="166"/>
      <c r="AW543" s="74"/>
      <c r="AX543" s="74"/>
      <c r="AY543" s="74"/>
      <c r="AZ543" s="166"/>
      <c r="BA543" s="74"/>
      <c r="BB543" s="166"/>
      <c r="BC543" s="74"/>
      <c r="BD543" s="74"/>
      <c r="BE543" s="74"/>
      <c r="BG543" s="37"/>
      <c r="BH543" s="37"/>
      <c r="BI543" s="37"/>
      <c r="BJ543" s="54"/>
      <c r="BK543" s="42"/>
      <c r="BL543" s="42"/>
      <c r="BM543" s="42"/>
      <c r="BN543" s="43"/>
      <c r="BO543" s="37"/>
      <c r="BP543" s="37"/>
      <c r="BQ543" s="39"/>
      <c r="BR543" s="39"/>
      <c r="BS543" s="39"/>
      <c r="BT543" s="44"/>
      <c r="BU543" s="44"/>
      <c r="BV543" s="44"/>
      <c r="BW543" s="44"/>
      <c r="BX543" s="44"/>
      <c r="BY543" s="44"/>
      <c r="BZ543" s="44"/>
      <c r="CA543" s="44"/>
      <c r="CB543" s="44"/>
      <c r="CC543" s="44"/>
      <c r="CD543" s="44"/>
      <c r="CE543" s="44"/>
      <c r="CF543" s="44"/>
      <c r="CG543" s="44"/>
      <c r="CH543" s="44"/>
      <c r="CI543" s="44"/>
      <c r="CJ543" s="44"/>
      <c r="CK543" s="44"/>
      <c r="CL543" s="44"/>
      <c r="CM543" s="44"/>
      <c r="CN543" s="44"/>
      <c r="CO543" s="44"/>
      <c r="CP543" s="44"/>
      <c r="CQ543" s="44"/>
      <c r="CR543" s="44"/>
      <c r="CS543" s="44"/>
      <c r="CT543" s="44"/>
      <c r="CU543" s="44"/>
      <c r="CV543" s="44"/>
      <c r="CW543" s="44"/>
      <c r="CX543" s="44"/>
      <c r="CY543" s="44"/>
      <c r="CZ543" s="44"/>
      <c r="DA543" s="44"/>
      <c r="DB543" s="44"/>
      <c r="DC543" s="44"/>
      <c r="DD543" s="44"/>
      <c r="DE543" s="44"/>
      <c r="DF543" s="44"/>
      <c r="DG543" s="44"/>
      <c r="DH543" s="44"/>
      <c r="DI543" s="44"/>
      <c r="DJ543" s="44"/>
      <c r="DK543" s="44"/>
      <c r="DL543" s="44"/>
      <c r="DM543" s="44"/>
      <c r="DN543" s="44"/>
      <c r="DO543" s="44"/>
      <c r="DP543" s="44"/>
      <c r="DQ543" s="44"/>
      <c r="DR543" s="44"/>
      <c r="DS543" s="44"/>
      <c r="DT543" s="44"/>
      <c r="DU543" s="44"/>
      <c r="DV543" s="44"/>
      <c r="DW543" s="44"/>
      <c r="DX543" s="44"/>
      <c r="DY543" s="44"/>
      <c r="DZ543" s="44"/>
      <c r="EA543" s="44"/>
      <c r="EB543" s="44"/>
      <c r="EC543" s="44"/>
      <c r="ED543" s="44"/>
      <c r="EE543" s="44"/>
      <c r="EF543" s="44"/>
      <c r="EG543" s="44"/>
      <c r="EH543" s="44"/>
      <c r="EI543" s="44"/>
      <c r="EJ543" s="44"/>
      <c r="EK543" s="44"/>
      <c r="EL543" s="44"/>
      <c r="EM543" s="44"/>
      <c r="EN543" s="44"/>
      <c r="EO543" s="44"/>
      <c r="EP543" s="44"/>
      <c r="EQ543" s="44"/>
      <c r="ER543" s="44"/>
      <c r="ES543" s="44"/>
      <c r="ET543" s="44"/>
      <c r="EU543" s="44"/>
      <c r="EV543" s="44"/>
      <c r="EW543" s="44"/>
      <c r="EX543" s="44"/>
      <c r="EY543" s="44"/>
      <c r="EZ543" s="44"/>
      <c r="FA543" s="44"/>
      <c r="FB543" s="44"/>
      <c r="FC543" s="44"/>
      <c r="FD543" s="44"/>
      <c r="FE543" s="44"/>
      <c r="FF543" s="44"/>
      <c r="FG543" s="44"/>
      <c r="FH543" s="44"/>
      <c r="FI543" s="44"/>
      <c r="FJ543" s="44"/>
      <c r="FK543" s="44"/>
      <c r="FL543" s="44"/>
      <c r="FM543" s="44"/>
      <c r="FN543" s="44"/>
      <c r="FO543" s="44"/>
      <c r="FP543" s="44"/>
      <c r="FQ543" s="44"/>
      <c r="FR543" s="44"/>
      <c r="FS543" s="44"/>
      <c r="FT543" s="44"/>
      <c r="FU543" s="44"/>
      <c r="FV543" s="44"/>
      <c r="FW543" s="44"/>
      <c r="FX543" s="44"/>
      <c r="FY543" s="44"/>
      <c r="FZ543" s="44"/>
      <c r="GA543" s="44"/>
      <c r="GB543" s="44"/>
      <c r="GC543" s="44"/>
      <c r="GD543" s="44"/>
      <c r="GE543" s="44"/>
      <c r="GF543" s="44"/>
      <c r="GG543" s="44"/>
      <c r="GH543" s="44"/>
      <c r="GI543" s="44"/>
      <c r="GJ543" s="44"/>
      <c r="GK543" s="44"/>
      <c r="GL543" s="44"/>
      <c r="GM543" s="44"/>
      <c r="GN543" s="44"/>
      <c r="GO543" s="44"/>
      <c r="GP543" s="44"/>
      <c r="GQ543" s="44"/>
      <c r="GR543" s="44"/>
      <c r="GS543" s="44"/>
      <c r="GT543" s="44"/>
      <c r="GU543" s="44"/>
      <c r="GV543" s="44"/>
      <c r="GW543" s="44"/>
      <c r="GX543" s="44"/>
      <c r="GY543" s="44"/>
      <c r="GZ543" s="44"/>
      <c r="HA543" s="44"/>
      <c r="HB543" s="44"/>
      <c r="HC543" s="44"/>
      <c r="HD543" s="44"/>
      <c r="HE543" s="44"/>
      <c r="HF543" s="44"/>
      <c r="HG543" s="44"/>
      <c r="HH543" s="44"/>
      <c r="HI543" s="44"/>
      <c r="HJ543" s="44"/>
      <c r="HK543" s="44"/>
      <c r="HL543" s="44"/>
      <c r="HM543" s="44"/>
      <c r="HN543" s="44"/>
      <c r="HO543" s="44"/>
      <c r="HP543" s="44"/>
      <c r="HQ543" s="44"/>
      <c r="HR543" s="44"/>
      <c r="HS543" s="44"/>
      <c r="HT543" s="44"/>
      <c r="HU543" s="44"/>
      <c r="HV543" s="44"/>
      <c r="HW543" s="44"/>
      <c r="HX543" s="44"/>
      <c r="HY543" s="44"/>
      <c r="HZ543" s="44"/>
      <c r="IA543" s="44"/>
      <c r="IB543" s="44"/>
      <c r="IC543" s="44"/>
      <c r="ID543" s="44"/>
      <c r="IE543" s="44"/>
      <c r="IF543" s="44"/>
      <c r="IG543" s="44"/>
      <c r="IH543" s="44"/>
      <c r="II543" s="44"/>
      <c r="IJ543" s="44"/>
      <c r="IK543" s="44"/>
    </row>
    <row r="544" spans="1:245" s="17" customFormat="1">
      <c r="A544" s="41"/>
      <c r="B544" s="41"/>
      <c r="C544" s="40"/>
      <c r="D544" s="18"/>
      <c r="E544" s="18"/>
      <c r="F544" s="149" t="s">
        <v>1340</v>
      </c>
      <c r="G544" s="170" t="s">
        <v>1341</v>
      </c>
      <c r="H544" s="149" t="s">
        <v>1342</v>
      </c>
      <c r="I544" s="149" t="s">
        <v>1577</v>
      </c>
      <c r="J544" s="149" t="s">
        <v>1577</v>
      </c>
      <c r="K544" s="149" t="s">
        <v>1577</v>
      </c>
      <c r="L544" s="149" t="s">
        <v>1577</v>
      </c>
      <c r="M544" s="149" t="s">
        <v>1577</v>
      </c>
      <c r="N544" s="149" t="s">
        <v>1577</v>
      </c>
      <c r="O544" s="149" t="s">
        <v>1577</v>
      </c>
      <c r="P544" s="149" t="s">
        <v>1577</v>
      </c>
      <c r="Q544" s="149" t="s">
        <v>1577</v>
      </c>
      <c r="R544" s="149" t="s">
        <v>1577</v>
      </c>
      <c r="S544" s="149" t="s">
        <v>1577</v>
      </c>
      <c r="T544" s="149" t="s">
        <v>1577</v>
      </c>
      <c r="U544" s="149" t="s">
        <v>1577</v>
      </c>
      <c r="V544" s="149" t="s">
        <v>1577</v>
      </c>
      <c r="W544" s="149" t="s">
        <v>1577</v>
      </c>
      <c r="X544" s="149" t="s">
        <v>1577</v>
      </c>
      <c r="Y544" s="149" t="s">
        <v>1577</v>
      </c>
      <c r="Z544" s="149" t="s">
        <v>1577</v>
      </c>
      <c r="AA544" s="145"/>
      <c r="AB544" s="145"/>
      <c r="AF544" s="17" t="s">
        <v>807</v>
      </c>
      <c r="AG544" s="17" t="s">
        <v>1290</v>
      </c>
      <c r="AJ544" s="18"/>
      <c r="AL544" s="41"/>
      <c r="AM544" s="74"/>
      <c r="AN544" s="74"/>
      <c r="AO544" s="74"/>
      <c r="AP544" s="270"/>
      <c r="AQ544" s="74"/>
      <c r="AR544" s="74"/>
      <c r="AS544" s="74"/>
      <c r="AT544" s="166"/>
      <c r="AU544" s="74"/>
      <c r="AV544" s="166"/>
      <c r="AW544" s="74"/>
      <c r="AX544" s="74"/>
      <c r="AY544" s="74"/>
      <c r="AZ544" s="166"/>
      <c r="BA544" s="74"/>
      <c r="BB544" s="166"/>
      <c r="BC544" s="74"/>
      <c r="BD544" s="74"/>
      <c r="BE544" s="74"/>
      <c r="BG544" s="37"/>
      <c r="BH544" s="37"/>
      <c r="BI544" s="37"/>
      <c r="BJ544" s="54"/>
      <c r="BK544" s="42"/>
      <c r="BL544" s="42"/>
      <c r="BM544" s="42"/>
      <c r="BN544" s="43"/>
      <c r="BO544" s="37"/>
      <c r="BP544" s="37"/>
      <c r="BQ544" s="39"/>
      <c r="BR544" s="39"/>
      <c r="BS544" s="39"/>
      <c r="BT544" s="44"/>
      <c r="BU544" s="44"/>
      <c r="BV544" s="44"/>
      <c r="BW544" s="44"/>
      <c r="BX544" s="44"/>
      <c r="BY544" s="44"/>
      <c r="BZ544" s="44"/>
      <c r="CA544" s="44"/>
      <c r="CB544" s="44"/>
      <c r="CC544" s="44"/>
      <c r="CD544" s="44"/>
      <c r="CE544" s="44"/>
      <c r="CF544" s="44"/>
      <c r="CG544" s="44"/>
      <c r="CH544" s="44"/>
      <c r="CI544" s="44"/>
      <c r="CJ544" s="44"/>
      <c r="CK544" s="44"/>
      <c r="CL544" s="44"/>
      <c r="CM544" s="44"/>
      <c r="CN544" s="44"/>
      <c r="CO544" s="44"/>
      <c r="CP544" s="44"/>
      <c r="CQ544" s="44"/>
      <c r="CR544" s="44"/>
      <c r="CS544" s="44"/>
      <c r="CT544" s="44"/>
      <c r="CU544" s="44"/>
      <c r="CV544" s="44"/>
      <c r="CW544" s="44"/>
      <c r="CX544" s="44"/>
      <c r="CY544" s="44"/>
      <c r="CZ544" s="44"/>
      <c r="DA544" s="44"/>
      <c r="DB544" s="44"/>
      <c r="DC544" s="44"/>
      <c r="DD544" s="44"/>
      <c r="DE544" s="44"/>
      <c r="DF544" s="44"/>
      <c r="DG544" s="44"/>
      <c r="DH544" s="44"/>
      <c r="DI544" s="44"/>
      <c r="DJ544" s="44"/>
      <c r="DK544" s="44"/>
      <c r="DL544" s="44"/>
      <c r="DM544" s="44"/>
      <c r="DN544" s="44"/>
      <c r="DO544" s="44"/>
      <c r="DP544" s="44"/>
      <c r="DQ544" s="44"/>
      <c r="DR544" s="44"/>
      <c r="DS544" s="44"/>
      <c r="DT544" s="44"/>
      <c r="DU544" s="44"/>
      <c r="DV544" s="44"/>
      <c r="DW544" s="44"/>
      <c r="DX544" s="44"/>
      <c r="DY544" s="44"/>
      <c r="DZ544" s="44"/>
      <c r="EA544" s="44"/>
      <c r="EB544" s="44"/>
      <c r="EC544" s="44"/>
      <c r="ED544" s="44"/>
      <c r="EE544" s="44"/>
      <c r="EF544" s="44"/>
      <c r="EG544" s="44"/>
      <c r="EH544" s="44"/>
      <c r="EI544" s="44"/>
      <c r="EJ544" s="44"/>
      <c r="EK544" s="44"/>
      <c r="EL544" s="44"/>
      <c r="EM544" s="44"/>
      <c r="EN544" s="44"/>
      <c r="EO544" s="44"/>
      <c r="EP544" s="44"/>
      <c r="EQ544" s="44"/>
      <c r="ER544" s="44"/>
      <c r="ES544" s="44"/>
      <c r="ET544" s="44"/>
      <c r="EU544" s="44"/>
      <c r="EV544" s="44"/>
      <c r="EW544" s="44"/>
      <c r="EX544" s="44"/>
      <c r="EY544" s="44"/>
      <c r="EZ544" s="44"/>
      <c r="FA544" s="44"/>
      <c r="FB544" s="44"/>
      <c r="FC544" s="44"/>
      <c r="FD544" s="44"/>
      <c r="FE544" s="44"/>
      <c r="FF544" s="44"/>
      <c r="FG544" s="44"/>
      <c r="FH544" s="44"/>
      <c r="FI544" s="44"/>
      <c r="FJ544" s="44"/>
      <c r="FK544" s="44"/>
      <c r="FL544" s="44"/>
      <c r="FM544" s="44"/>
      <c r="FN544" s="44"/>
      <c r="FO544" s="44"/>
      <c r="FP544" s="44"/>
      <c r="FQ544" s="44"/>
      <c r="FR544" s="44"/>
      <c r="FS544" s="44"/>
      <c r="FT544" s="44"/>
      <c r="FU544" s="44"/>
      <c r="FV544" s="44"/>
      <c r="FW544" s="44"/>
      <c r="FX544" s="44"/>
      <c r="FY544" s="44"/>
      <c r="FZ544" s="44"/>
      <c r="GA544" s="44"/>
      <c r="GB544" s="44"/>
      <c r="GC544" s="44"/>
      <c r="GD544" s="44"/>
      <c r="GE544" s="44"/>
      <c r="GF544" s="44"/>
      <c r="GG544" s="44"/>
      <c r="GH544" s="44"/>
      <c r="GI544" s="44"/>
      <c r="GJ544" s="44"/>
      <c r="GK544" s="44"/>
      <c r="GL544" s="44"/>
      <c r="GM544" s="44"/>
      <c r="GN544" s="44"/>
      <c r="GO544" s="44"/>
      <c r="GP544" s="44"/>
      <c r="GQ544" s="44"/>
      <c r="GR544" s="44"/>
      <c r="GS544" s="44"/>
      <c r="GT544" s="44"/>
      <c r="GU544" s="44"/>
      <c r="GV544" s="44"/>
      <c r="GW544" s="44"/>
      <c r="GX544" s="44"/>
      <c r="GY544" s="44"/>
      <c r="GZ544" s="44"/>
      <c r="HA544" s="44"/>
      <c r="HB544" s="44"/>
      <c r="HC544" s="44"/>
      <c r="HD544" s="44"/>
      <c r="HE544" s="44"/>
      <c r="HF544" s="44"/>
      <c r="HG544" s="44"/>
      <c r="HH544" s="44"/>
      <c r="HI544" s="44"/>
      <c r="HJ544" s="44"/>
      <c r="HK544" s="44"/>
      <c r="HL544" s="44"/>
      <c r="HM544" s="44"/>
      <c r="HN544" s="44"/>
      <c r="HO544" s="44"/>
      <c r="HP544" s="44"/>
      <c r="HQ544" s="44"/>
      <c r="HR544" s="44"/>
      <c r="HS544" s="44"/>
      <c r="HT544" s="44"/>
      <c r="HU544" s="44"/>
      <c r="HV544" s="44"/>
      <c r="HW544" s="44"/>
      <c r="HX544" s="44"/>
      <c r="HY544" s="44"/>
      <c r="HZ544" s="44"/>
      <c r="IA544" s="44"/>
      <c r="IB544" s="44"/>
      <c r="IC544" s="44"/>
      <c r="ID544" s="44"/>
      <c r="IE544" s="44"/>
      <c r="IF544" s="44"/>
      <c r="IG544" s="44"/>
      <c r="IH544" s="44"/>
      <c r="II544" s="44"/>
      <c r="IJ544" s="44"/>
      <c r="IK544" s="44"/>
    </row>
    <row r="545" spans="1:245" s="17" customFormat="1">
      <c r="A545" s="41"/>
      <c r="B545" s="41"/>
      <c r="C545" s="19"/>
      <c r="D545" s="18"/>
      <c r="E545" s="40" t="s">
        <v>317</v>
      </c>
      <c r="F545" s="19">
        <f t="shared" ref="F545:F560" si="296">SUMIFS($F$11:$F$533,$AJ$11:$AJ$533,"一般会計",$AH$11:$AH$533,E545)</f>
        <v>899500000</v>
      </c>
      <c r="G545" s="19">
        <f t="shared" ref="G545:G560" si="297">SUMIFS($G$11:$G$533,$AJ$11:$AJ$533,"一般会計",$AH$11:$AH$533,E545)</f>
        <v>-21000000</v>
      </c>
      <c r="H545" s="20">
        <f t="shared" ref="H545:H560" si="298">SUMIFS($H$11:$H$533,$AJ$11:$AJ$533,"一般会計",$AH$11:$AH$533,E545)</f>
        <v>878500000</v>
      </c>
      <c r="I545" s="17">
        <f>COUNTIFS($AH$8:$AH$536,E545,$I$8:$I$536,"&gt;=100")</f>
        <v>1</v>
      </c>
      <c r="J545" s="27">
        <f t="shared" ref="J545:J560" si="299">SUMIFS($J$11:$J$533,$AJ$11:$AJ$533,"一般会計",$AH$11:$AH$533,E545)</f>
        <v>0</v>
      </c>
      <c r="K545" s="44"/>
      <c r="L545" s="44"/>
      <c r="M545" s="44"/>
      <c r="N545" s="27">
        <f t="shared" ref="N545:N560" si="300">SUMIFS($N$11:$N$533,$AJ$11:$AJ$533,"一般会計",$AH$11:$AH$533,E545)</f>
        <v>0</v>
      </c>
      <c r="O545" s="441"/>
      <c r="P545" s="27">
        <f t="shared" ref="P545:P560" si="301">SUMIFS($P$11:$P$533,$AJ$11:$AJ$533,"一般会計",$AH$11:$AH$533,E545)</f>
        <v>0</v>
      </c>
      <c r="Q545" s="27"/>
      <c r="T545" s="17">
        <f t="shared" ref="T545:T550" si="302">COUNTIF($U$11:$U$533,U545)</f>
        <v>0</v>
      </c>
      <c r="U545" s="17" t="s">
        <v>835</v>
      </c>
      <c r="V545" s="40" t="s">
        <v>317</v>
      </c>
      <c r="W545" s="19">
        <f t="shared" ref="W545:W560" si="303">SUMIFS($W$11:$W$533,$AJ$11:$AJ$533,"一般会計",$AH$11:$AH$533,V545)</f>
        <v>924000000</v>
      </c>
      <c r="X545" s="19">
        <f t="shared" ref="X545:X560" si="304">SUMIFS($X$11:$X$533,$AJ$11:$AJ$533,"一般会計",$AH$11:$AH$533,V545)</f>
        <v>0</v>
      </c>
      <c r="Y545" s="144"/>
      <c r="Z545" s="17">
        <f>COUNTIFS($AH$8:$AH$536,E545,$Z$8:$Z$536,"&gt;=100")</f>
        <v>1</v>
      </c>
      <c r="AA545" s="144"/>
      <c r="AB545" s="144"/>
      <c r="AE545" s="17" t="s">
        <v>829</v>
      </c>
      <c r="AF545" s="17">
        <f t="shared" ref="AF545:AF550" si="305">COUNTIFS($AE$11:$AE$533,AE545,$AJ$11:$AJ$533,"一般会計")</f>
        <v>0</v>
      </c>
      <c r="AG545" s="17">
        <f t="shared" ref="AG545:AG550" si="306">COUNTIFS($AE$11:$AE$533,AE545,$AJ$11:$AJ$533,"エネルギー対策特別会計電源開発促進勘定")</f>
        <v>0</v>
      </c>
      <c r="AJ545" s="18"/>
      <c r="AL545" s="41"/>
      <c r="AM545" s="74"/>
      <c r="AN545" s="74"/>
      <c r="AO545" s="74"/>
      <c r="AP545" s="270"/>
      <c r="AQ545" s="74"/>
      <c r="AR545" s="74"/>
      <c r="AS545" s="74"/>
      <c r="AT545" s="166"/>
      <c r="AU545" s="74"/>
      <c r="AV545" s="166"/>
      <c r="AW545" s="74"/>
      <c r="AX545" s="74"/>
      <c r="AY545" s="74"/>
      <c r="AZ545" s="166"/>
      <c r="BA545" s="74"/>
      <c r="BB545" s="166"/>
      <c r="BC545" s="74"/>
      <c r="BD545" s="74"/>
      <c r="BE545" s="134" t="s">
        <v>451</v>
      </c>
      <c r="BF545" s="135">
        <f t="shared" ref="BF545:BF550" si="307">COUNTIF($BF$12:$BF$533,BE545)</f>
        <v>30</v>
      </c>
      <c r="BG545" s="37" t="s">
        <v>1328</v>
      </c>
      <c r="BH545" s="37"/>
      <c r="BI545" s="37"/>
      <c r="BJ545" s="54"/>
      <c r="BK545" s="42"/>
      <c r="BL545" s="42"/>
      <c r="BM545" s="42"/>
      <c r="BN545" s="43"/>
      <c r="BO545" s="37"/>
      <c r="BP545" s="37"/>
      <c r="BQ545" s="39"/>
      <c r="BR545" s="39"/>
      <c r="BS545" s="39"/>
      <c r="BT545" s="44"/>
      <c r="BU545" s="44"/>
      <c r="BV545" s="44"/>
      <c r="BW545" s="44"/>
      <c r="BX545" s="44"/>
      <c r="BY545" s="44"/>
      <c r="BZ545" s="44"/>
      <c r="CA545" s="44"/>
      <c r="CB545" s="44"/>
      <c r="CC545" s="44"/>
      <c r="CD545" s="44"/>
      <c r="CE545" s="44"/>
      <c r="CF545" s="44"/>
      <c r="CG545" s="44"/>
      <c r="CH545" s="44"/>
      <c r="CI545" s="44"/>
      <c r="CJ545" s="44"/>
      <c r="CK545" s="44"/>
      <c r="CL545" s="44"/>
      <c r="CM545" s="44"/>
      <c r="CN545" s="44"/>
      <c r="CO545" s="44"/>
      <c r="CP545" s="44"/>
      <c r="CQ545" s="44"/>
      <c r="CR545" s="44"/>
      <c r="CS545" s="44"/>
      <c r="CT545" s="44"/>
      <c r="CU545" s="44"/>
      <c r="CV545" s="44"/>
      <c r="CW545" s="44"/>
      <c r="CX545" s="44"/>
      <c r="CY545" s="44"/>
      <c r="CZ545" s="44"/>
      <c r="DA545" s="44"/>
      <c r="DB545" s="44"/>
      <c r="DC545" s="44"/>
      <c r="DD545" s="44"/>
      <c r="DE545" s="44"/>
      <c r="DF545" s="44"/>
      <c r="DG545" s="44"/>
      <c r="DH545" s="44"/>
      <c r="DI545" s="44"/>
      <c r="DJ545" s="44"/>
      <c r="DK545" s="44"/>
      <c r="DL545" s="44"/>
      <c r="DM545" s="44"/>
      <c r="DN545" s="44"/>
      <c r="DO545" s="44"/>
      <c r="DP545" s="44"/>
      <c r="DQ545" s="44"/>
      <c r="DR545" s="44"/>
      <c r="DS545" s="44"/>
      <c r="DT545" s="44"/>
      <c r="DU545" s="44"/>
      <c r="DV545" s="44"/>
      <c r="DW545" s="44"/>
      <c r="DX545" s="44"/>
      <c r="DY545" s="44"/>
      <c r="DZ545" s="44"/>
      <c r="EA545" s="44"/>
      <c r="EB545" s="44"/>
      <c r="EC545" s="44"/>
      <c r="ED545" s="44"/>
      <c r="EE545" s="44"/>
      <c r="EF545" s="44"/>
      <c r="EG545" s="44"/>
      <c r="EH545" s="44"/>
      <c r="EI545" s="44"/>
      <c r="EJ545" s="44"/>
      <c r="EK545" s="44"/>
      <c r="EL545" s="44"/>
      <c r="EM545" s="44"/>
      <c r="EN545" s="44"/>
      <c r="EO545" s="44"/>
      <c r="EP545" s="44"/>
      <c r="EQ545" s="44"/>
      <c r="ER545" s="44"/>
      <c r="ES545" s="44"/>
      <c r="ET545" s="44"/>
      <c r="EU545" s="44"/>
      <c r="EV545" s="44"/>
      <c r="EW545" s="44"/>
      <c r="EX545" s="44"/>
      <c r="EY545" s="44"/>
      <c r="EZ545" s="44"/>
      <c r="FA545" s="44"/>
      <c r="FB545" s="44"/>
      <c r="FC545" s="44"/>
      <c r="FD545" s="44"/>
      <c r="FE545" s="44"/>
      <c r="FF545" s="44"/>
      <c r="FG545" s="44"/>
      <c r="FH545" s="44"/>
      <c r="FI545" s="44"/>
      <c r="FJ545" s="44"/>
      <c r="FK545" s="44"/>
      <c r="FL545" s="44"/>
      <c r="FM545" s="44"/>
      <c r="FN545" s="44"/>
      <c r="FO545" s="44"/>
      <c r="FP545" s="44"/>
      <c r="FQ545" s="44"/>
      <c r="FR545" s="44"/>
      <c r="FS545" s="44"/>
      <c r="FT545" s="44"/>
      <c r="FU545" s="44"/>
      <c r="FV545" s="44"/>
      <c r="FW545" s="44"/>
      <c r="FX545" s="44"/>
      <c r="FY545" s="44"/>
      <c r="FZ545" s="44"/>
      <c r="GA545" s="44"/>
      <c r="GB545" s="44"/>
      <c r="GC545" s="44"/>
      <c r="GD545" s="44"/>
      <c r="GE545" s="44"/>
      <c r="GF545" s="44"/>
      <c r="GG545" s="44"/>
      <c r="GH545" s="44"/>
      <c r="GI545" s="44"/>
      <c r="GJ545" s="44"/>
      <c r="GK545" s="44"/>
      <c r="GL545" s="44"/>
      <c r="GM545" s="44"/>
      <c r="GN545" s="44"/>
      <c r="GO545" s="44"/>
      <c r="GP545" s="44"/>
      <c r="GQ545" s="44"/>
      <c r="GR545" s="44"/>
      <c r="GS545" s="44"/>
      <c r="GT545" s="44"/>
      <c r="GU545" s="44"/>
      <c r="GV545" s="44"/>
      <c r="GW545" s="44"/>
      <c r="GX545" s="44"/>
      <c r="GY545" s="44"/>
      <c r="GZ545" s="44"/>
      <c r="HA545" s="44"/>
      <c r="HB545" s="44"/>
      <c r="HC545" s="44"/>
      <c r="HD545" s="44"/>
      <c r="HE545" s="44"/>
      <c r="HF545" s="44"/>
      <c r="HG545" s="44"/>
      <c r="HH545" s="44"/>
      <c r="HI545" s="44"/>
      <c r="HJ545" s="44"/>
      <c r="HK545" s="44"/>
      <c r="HL545" s="44"/>
      <c r="HM545" s="44"/>
      <c r="HN545" s="44"/>
      <c r="HO545" s="44"/>
      <c r="HP545" s="44"/>
      <c r="HQ545" s="44"/>
      <c r="HR545" s="44"/>
      <c r="HS545" s="44"/>
      <c r="HT545" s="44"/>
      <c r="HU545" s="44"/>
      <c r="HV545" s="44"/>
      <c r="HW545" s="44"/>
      <c r="HX545" s="44"/>
      <c r="HY545" s="44"/>
      <c r="HZ545" s="44"/>
      <c r="IA545" s="44"/>
      <c r="IB545" s="44"/>
      <c r="IC545" s="44"/>
      <c r="ID545" s="44"/>
      <c r="IE545" s="44"/>
      <c r="IF545" s="44"/>
      <c r="IG545" s="44"/>
      <c r="IH545" s="44"/>
      <c r="II545" s="44"/>
      <c r="IJ545" s="44"/>
      <c r="IK545" s="44"/>
    </row>
    <row r="546" spans="1:245" s="17" customFormat="1">
      <c r="A546" s="41"/>
      <c r="B546" s="41"/>
      <c r="C546" s="19"/>
      <c r="D546" s="18"/>
      <c r="E546" s="40" t="s">
        <v>316</v>
      </c>
      <c r="F546" s="19">
        <f t="shared" si="296"/>
        <v>338666000</v>
      </c>
      <c r="G546" s="19">
        <f t="shared" si="297"/>
        <v>0</v>
      </c>
      <c r="H546" s="20">
        <f t="shared" si="298"/>
        <v>338666000</v>
      </c>
      <c r="I546" s="17">
        <f t="shared" ref="I546:I560" si="308">COUNTIFS($AH$8:$AH$536,E546,$I$8:$I$536,"&gt;=100")</f>
        <v>1</v>
      </c>
      <c r="J546" s="27">
        <f t="shared" si="299"/>
        <v>181332000</v>
      </c>
      <c r="K546" s="44"/>
      <c r="L546" s="44"/>
      <c r="M546" s="44"/>
      <c r="N546" s="27">
        <f t="shared" si="300"/>
        <v>0</v>
      </c>
      <c r="O546" s="441"/>
      <c r="P546" s="27">
        <f t="shared" si="301"/>
        <v>0</v>
      </c>
      <c r="Q546" s="27"/>
      <c r="T546" s="17">
        <f t="shared" si="302"/>
        <v>0</v>
      </c>
      <c r="U546" s="17" t="s">
        <v>825</v>
      </c>
      <c r="V546" s="40" t="s">
        <v>316</v>
      </c>
      <c r="W546" s="19">
        <f t="shared" si="303"/>
        <v>55427000</v>
      </c>
      <c r="X546" s="19">
        <f t="shared" si="304"/>
        <v>0</v>
      </c>
      <c r="Z546" s="17">
        <f t="shared" ref="Z546:Z560" si="309">COUNTIFS($AH$8:$AH$536,E546,$Z$8:$Z$536,"&gt;=100")</f>
        <v>0</v>
      </c>
      <c r="AE546" s="17" t="s">
        <v>830</v>
      </c>
      <c r="AF546" s="17">
        <f t="shared" si="305"/>
        <v>0</v>
      </c>
      <c r="AG546" s="17">
        <f t="shared" si="306"/>
        <v>0</v>
      </c>
      <c r="AJ546" s="18"/>
      <c r="AL546" s="41"/>
      <c r="AM546" s="74"/>
      <c r="AN546" s="74"/>
      <c r="AO546" s="74"/>
      <c r="AP546" s="270"/>
      <c r="AQ546" s="74"/>
      <c r="AR546" s="74"/>
      <c r="AS546" s="74"/>
      <c r="AT546" s="166"/>
      <c r="AU546" s="74"/>
      <c r="AV546" s="166"/>
      <c r="AW546" s="74"/>
      <c r="AX546" s="74"/>
      <c r="AY546" s="74"/>
      <c r="AZ546" s="166"/>
      <c r="BA546" s="74"/>
      <c r="BB546" s="166"/>
      <c r="BC546" s="74"/>
      <c r="BD546" s="74"/>
      <c r="BE546" s="134" t="s">
        <v>676</v>
      </c>
      <c r="BF546" s="135">
        <f t="shared" si="307"/>
        <v>14</v>
      </c>
      <c r="BG546" s="37" t="s">
        <v>1329</v>
      </c>
      <c r="BH546" s="37"/>
      <c r="BI546" s="37"/>
      <c r="BJ546" s="54"/>
      <c r="BK546" s="42"/>
      <c r="BL546" s="42"/>
      <c r="BM546" s="42"/>
      <c r="BN546" s="43"/>
      <c r="BO546" s="37"/>
      <c r="BP546" s="37"/>
      <c r="BQ546" s="39"/>
      <c r="BR546" s="39"/>
      <c r="BS546" s="39"/>
      <c r="BT546" s="44"/>
      <c r="BU546" s="44"/>
      <c r="BV546" s="44"/>
      <c r="BW546" s="44"/>
      <c r="BX546" s="44"/>
      <c r="BY546" s="44"/>
      <c r="BZ546" s="44"/>
      <c r="CA546" s="44"/>
      <c r="CB546" s="44"/>
      <c r="CC546" s="44"/>
      <c r="CD546" s="44"/>
      <c r="CE546" s="44"/>
      <c r="CF546" s="44"/>
      <c r="CG546" s="44"/>
      <c r="CH546" s="44"/>
      <c r="CI546" s="44"/>
      <c r="CJ546" s="44"/>
      <c r="CK546" s="44"/>
      <c r="CL546" s="44"/>
      <c r="CM546" s="44"/>
      <c r="CN546" s="44"/>
      <c r="CO546" s="44"/>
      <c r="CP546" s="44"/>
      <c r="CQ546" s="44"/>
      <c r="CR546" s="44"/>
      <c r="CS546" s="44"/>
      <c r="CT546" s="44"/>
      <c r="CU546" s="44"/>
      <c r="CV546" s="44"/>
      <c r="CW546" s="44"/>
      <c r="CX546" s="44"/>
      <c r="CY546" s="44"/>
      <c r="CZ546" s="44"/>
      <c r="DA546" s="44"/>
      <c r="DB546" s="44"/>
      <c r="DC546" s="44"/>
      <c r="DD546" s="44"/>
      <c r="DE546" s="44"/>
      <c r="DF546" s="44"/>
      <c r="DG546" s="44"/>
      <c r="DH546" s="44"/>
      <c r="DI546" s="44"/>
      <c r="DJ546" s="44"/>
      <c r="DK546" s="44"/>
      <c r="DL546" s="44"/>
      <c r="DM546" s="44"/>
      <c r="DN546" s="44"/>
      <c r="DO546" s="44"/>
      <c r="DP546" s="44"/>
      <c r="DQ546" s="44"/>
      <c r="DR546" s="44"/>
      <c r="DS546" s="44"/>
      <c r="DT546" s="44"/>
      <c r="DU546" s="44"/>
      <c r="DV546" s="44"/>
      <c r="DW546" s="44"/>
      <c r="DX546" s="44"/>
      <c r="DY546" s="44"/>
      <c r="DZ546" s="44"/>
      <c r="EA546" s="44"/>
      <c r="EB546" s="44"/>
      <c r="EC546" s="44"/>
      <c r="ED546" s="44"/>
      <c r="EE546" s="44"/>
      <c r="EF546" s="44"/>
      <c r="EG546" s="44"/>
      <c r="EH546" s="44"/>
      <c r="EI546" s="44"/>
      <c r="EJ546" s="44"/>
      <c r="EK546" s="44"/>
      <c r="EL546" s="44"/>
      <c r="EM546" s="44"/>
      <c r="EN546" s="44"/>
      <c r="EO546" s="44"/>
      <c r="EP546" s="44"/>
      <c r="EQ546" s="44"/>
      <c r="ER546" s="44"/>
      <c r="ES546" s="44"/>
      <c r="ET546" s="44"/>
      <c r="EU546" s="44"/>
      <c r="EV546" s="44"/>
      <c r="EW546" s="44"/>
      <c r="EX546" s="44"/>
      <c r="EY546" s="44"/>
      <c r="EZ546" s="44"/>
      <c r="FA546" s="44"/>
      <c r="FB546" s="44"/>
      <c r="FC546" s="44"/>
      <c r="FD546" s="44"/>
      <c r="FE546" s="44"/>
      <c r="FF546" s="44"/>
      <c r="FG546" s="44"/>
      <c r="FH546" s="44"/>
      <c r="FI546" s="44"/>
      <c r="FJ546" s="44"/>
      <c r="FK546" s="44"/>
      <c r="FL546" s="44"/>
      <c r="FM546" s="44"/>
      <c r="FN546" s="44"/>
      <c r="FO546" s="44"/>
      <c r="FP546" s="44"/>
      <c r="FQ546" s="44"/>
      <c r="FR546" s="44"/>
      <c r="FS546" s="44"/>
      <c r="FT546" s="44"/>
      <c r="FU546" s="44"/>
      <c r="FV546" s="44"/>
      <c r="FW546" s="44"/>
      <c r="FX546" s="44"/>
      <c r="FY546" s="44"/>
      <c r="FZ546" s="44"/>
      <c r="GA546" s="44"/>
      <c r="GB546" s="44"/>
      <c r="GC546" s="44"/>
      <c r="GD546" s="44"/>
      <c r="GE546" s="44"/>
      <c r="GF546" s="44"/>
      <c r="GG546" s="44"/>
      <c r="GH546" s="44"/>
      <c r="GI546" s="44"/>
      <c r="GJ546" s="44"/>
      <c r="GK546" s="44"/>
      <c r="GL546" s="44"/>
      <c r="GM546" s="44"/>
      <c r="GN546" s="44"/>
      <c r="GO546" s="44"/>
      <c r="GP546" s="44"/>
      <c r="GQ546" s="44"/>
      <c r="GR546" s="44"/>
      <c r="GS546" s="44"/>
      <c r="GT546" s="44"/>
      <c r="GU546" s="44"/>
      <c r="GV546" s="44"/>
      <c r="GW546" s="44"/>
      <c r="GX546" s="44"/>
      <c r="GY546" s="44"/>
      <c r="GZ546" s="44"/>
      <c r="HA546" s="44"/>
      <c r="HB546" s="44"/>
      <c r="HC546" s="44"/>
      <c r="HD546" s="44"/>
      <c r="HE546" s="44"/>
      <c r="HF546" s="44"/>
      <c r="HG546" s="44"/>
      <c r="HH546" s="44"/>
      <c r="HI546" s="44"/>
      <c r="HJ546" s="44"/>
      <c r="HK546" s="44"/>
      <c r="HL546" s="44"/>
      <c r="HM546" s="44"/>
      <c r="HN546" s="44"/>
      <c r="HO546" s="44"/>
      <c r="HP546" s="44"/>
      <c r="HQ546" s="44"/>
      <c r="HR546" s="44"/>
      <c r="HS546" s="44"/>
      <c r="HT546" s="44"/>
      <c r="HU546" s="44"/>
      <c r="HV546" s="44"/>
      <c r="HW546" s="44"/>
      <c r="HX546" s="44"/>
      <c r="HY546" s="44"/>
      <c r="HZ546" s="44"/>
      <c r="IA546" s="44"/>
      <c r="IB546" s="44"/>
      <c r="IC546" s="44"/>
      <c r="ID546" s="44"/>
      <c r="IE546" s="44"/>
      <c r="IF546" s="44"/>
      <c r="IG546" s="44"/>
      <c r="IH546" s="44"/>
      <c r="II546" s="44"/>
      <c r="IJ546" s="44"/>
      <c r="IK546" s="44"/>
    </row>
    <row r="547" spans="1:245" s="17" customFormat="1">
      <c r="A547" s="41"/>
      <c r="B547" s="41"/>
      <c r="C547" s="19"/>
      <c r="D547" s="18"/>
      <c r="E547" s="40" t="s">
        <v>840</v>
      </c>
      <c r="F547" s="19">
        <f t="shared" si="296"/>
        <v>277215127000</v>
      </c>
      <c r="G547" s="19">
        <f t="shared" si="297"/>
        <v>107611031000</v>
      </c>
      <c r="H547" s="20">
        <f t="shared" si="298"/>
        <v>384826158000</v>
      </c>
      <c r="I547" s="17">
        <f t="shared" si="308"/>
        <v>3</v>
      </c>
      <c r="J547" s="27">
        <f t="shared" si="299"/>
        <v>172948072613</v>
      </c>
      <c r="K547" s="44"/>
      <c r="L547" s="44"/>
      <c r="M547" s="44"/>
      <c r="N547" s="27">
        <f t="shared" si="300"/>
        <v>0</v>
      </c>
      <c r="O547" s="441"/>
      <c r="P547" s="27">
        <f t="shared" si="301"/>
        <v>0</v>
      </c>
      <c r="Q547" s="27"/>
      <c r="T547" s="17">
        <f t="shared" si="302"/>
        <v>0</v>
      </c>
      <c r="U547" s="17" t="s">
        <v>836</v>
      </c>
      <c r="V547" s="40" t="s">
        <v>840</v>
      </c>
      <c r="W547" s="19">
        <f t="shared" si="303"/>
        <v>196451858000</v>
      </c>
      <c r="X547" s="19">
        <f t="shared" si="304"/>
        <v>0</v>
      </c>
      <c r="Z547" s="17">
        <f t="shared" si="309"/>
        <v>3</v>
      </c>
      <c r="AE547" s="17" t="s">
        <v>831</v>
      </c>
      <c r="AF547" s="17">
        <f t="shared" si="305"/>
        <v>0</v>
      </c>
      <c r="AG547" s="17">
        <f t="shared" si="306"/>
        <v>0</v>
      </c>
      <c r="AJ547" s="18"/>
      <c r="AL547" s="41"/>
      <c r="AM547" s="74"/>
      <c r="AN547" s="74"/>
      <c r="AO547" s="74"/>
      <c r="AP547" s="270"/>
      <c r="AQ547" s="74"/>
      <c r="AR547" s="74"/>
      <c r="AS547" s="74"/>
      <c r="AT547" s="166"/>
      <c r="AU547" s="74"/>
      <c r="AV547" s="166"/>
      <c r="AW547" s="74"/>
      <c r="AX547" s="74"/>
      <c r="AY547" s="74"/>
      <c r="AZ547" s="166"/>
      <c r="BA547" s="74"/>
      <c r="BB547" s="166"/>
      <c r="BC547" s="74"/>
      <c r="BD547" s="74"/>
      <c r="BE547" s="134" t="s">
        <v>670</v>
      </c>
      <c r="BF547" s="135">
        <f t="shared" si="307"/>
        <v>4</v>
      </c>
      <c r="BG547" s="37"/>
      <c r="BH547" s="37"/>
      <c r="BI547" s="37"/>
      <c r="BJ547" s="54"/>
      <c r="BK547" s="42"/>
      <c r="BL547" s="42"/>
      <c r="BM547" s="42"/>
      <c r="BN547" s="43"/>
      <c r="BO547" s="37"/>
      <c r="BP547" s="37"/>
      <c r="BQ547" s="39"/>
      <c r="BR547" s="39"/>
      <c r="BS547" s="39"/>
      <c r="BT547" s="44"/>
      <c r="BU547" s="44"/>
      <c r="BV547" s="44"/>
      <c r="BW547" s="44"/>
      <c r="BX547" s="44"/>
      <c r="BY547" s="44"/>
      <c r="BZ547" s="44"/>
      <c r="CA547" s="44"/>
      <c r="CB547" s="44"/>
      <c r="CC547" s="44"/>
      <c r="CD547" s="44"/>
      <c r="CE547" s="44"/>
      <c r="CF547" s="44"/>
      <c r="CG547" s="44"/>
      <c r="CH547" s="44"/>
      <c r="CI547" s="44"/>
      <c r="CJ547" s="44"/>
      <c r="CK547" s="44"/>
      <c r="CL547" s="44"/>
      <c r="CM547" s="44"/>
      <c r="CN547" s="44"/>
      <c r="CO547" s="44"/>
      <c r="CP547" s="44"/>
      <c r="CQ547" s="44"/>
      <c r="CR547" s="44"/>
      <c r="CS547" s="44"/>
      <c r="CT547" s="44"/>
      <c r="CU547" s="44"/>
      <c r="CV547" s="44"/>
      <c r="CW547" s="44"/>
      <c r="CX547" s="44"/>
      <c r="CY547" s="44"/>
      <c r="CZ547" s="44"/>
      <c r="DA547" s="44"/>
      <c r="DB547" s="44"/>
      <c r="DC547" s="44"/>
      <c r="DD547" s="44"/>
      <c r="DE547" s="44"/>
      <c r="DF547" s="44"/>
      <c r="DG547" s="44"/>
      <c r="DH547" s="44"/>
      <c r="DI547" s="44"/>
      <c r="DJ547" s="44"/>
      <c r="DK547" s="44"/>
      <c r="DL547" s="44"/>
      <c r="DM547" s="44"/>
      <c r="DN547" s="44"/>
      <c r="DO547" s="44"/>
      <c r="DP547" s="44"/>
      <c r="DQ547" s="44"/>
      <c r="DR547" s="44"/>
      <c r="DS547" s="44"/>
      <c r="DT547" s="44"/>
      <c r="DU547" s="44"/>
      <c r="DV547" s="44"/>
      <c r="DW547" s="44"/>
      <c r="DX547" s="44"/>
      <c r="DY547" s="44"/>
      <c r="DZ547" s="44"/>
      <c r="EA547" s="44"/>
      <c r="EB547" s="44"/>
      <c r="EC547" s="44"/>
      <c r="ED547" s="44"/>
      <c r="EE547" s="44"/>
      <c r="EF547" s="44"/>
      <c r="EG547" s="44"/>
      <c r="EH547" s="44"/>
      <c r="EI547" s="44"/>
      <c r="EJ547" s="44"/>
      <c r="EK547" s="44"/>
      <c r="EL547" s="44"/>
      <c r="EM547" s="44"/>
      <c r="EN547" s="44"/>
      <c r="EO547" s="44"/>
      <c r="EP547" s="44"/>
      <c r="EQ547" s="44"/>
      <c r="ER547" s="44"/>
      <c r="ES547" s="44"/>
      <c r="ET547" s="44"/>
      <c r="EU547" s="44"/>
      <c r="EV547" s="44"/>
      <c r="EW547" s="44"/>
      <c r="EX547" s="44"/>
      <c r="EY547" s="44"/>
      <c r="EZ547" s="44"/>
      <c r="FA547" s="44"/>
      <c r="FB547" s="44"/>
      <c r="FC547" s="44"/>
      <c r="FD547" s="44"/>
      <c r="FE547" s="44"/>
      <c r="FF547" s="44"/>
      <c r="FG547" s="44"/>
      <c r="FH547" s="44"/>
      <c r="FI547" s="44"/>
      <c r="FJ547" s="44"/>
      <c r="FK547" s="44"/>
      <c r="FL547" s="44"/>
      <c r="FM547" s="44"/>
      <c r="FN547" s="44"/>
      <c r="FO547" s="44"/>
      <c r="FP547" s="44"/>
      <c r="FQ547" s="44"/>
      <c r="FR547" s="44"/>
      <c r="FS547" s="44"/>
      <c r="FT547" s="44"/>
      <c r="FU547" s="44"/>
      <c r="FV547" s="44"/>
      <c r="FW547" s="44"/>
      <c r="FX547" s="44"/>
      <c r="FY547" s="44"/>
      <c r="FZ547" s="44"/>
      <c r="GA547" s="44"/>
      <c r="GB547" s="44"/>
      <c r="GC547" s="44"/>
      <c r="GD547" s="44"/>
      <c r="GE547" s="44"/>
      <c r="GF547" s="44"/>
      <c r="GG547" s="44"/>
      <c r="GH547" s="44"/>
      <c r="GI547" s="44"/>
      <c r="GJ547" s="44"/>
      <c r="GK547" s="44"/>
      <c r="GL547" s="44"/>
      <c r="GM547" s="44"/>
      <c r="GN547" s="44"/>
      <c r="GO547" s="44"/>
      <c r="GP547" s="44"/>
      <c r="GQ547" s="44"/>
      <c r="GR547" s="44"/>
      <c r="GS547" s="44"/>
      <c r="GT547" s="44"/>
      <c r="GU547" s="44"/>
      <c r="GV547" s="44"/>
      <c r="GW547" s="44"/>
      <c r="GX547" s="44"/>
      <c r="GY547" s="44"/>
      <c r="GZ547" s="44"/>
      <c r="HA547" s="44"/>
      <c r="HB547" s="44"/>
      <c r="HC547" s="44"/>
      <c r="HD547" s="44"/>
      <c r="HE547" s="44"/>
      <c r="HF547" s="44"/>
      <c r="HG547" s="44"/>
      <c r="HH547" s="44"/>
      <c r="HI547" s="44"/>
      <c r="HJ547" s="44"/>
      <c r="HK547" s="44"/>
      <c r="HL547" s="44"/>
      <c r="HM547" s="44"/>
      <c r="HN547" s="44"/>
      <c r="HO547" s="44"/>
      <c r="HP547" s="44"/>
      <c r="HQ547" s="44"/>
      <c r="HR547" s="44"/>
      <c r="HS547" s="44"/>
      <c r="HT547" s="44"/>
      <c r="HU547" s="44"/>
      <c r="HV547" s="44"/>
      <c r="HW547" s="44"/>
      <c r="HX547" s="44"/>
      <c r="HY547" s="44"/>
      <c r="HZ547" s="44"/>
      <c r="IA547" s="44"/>
      <c r="IB547" s="44"/>
      <c r="IC547" s="44"/>
      <c r="ID547" s="44"/>
      <c r="IE547" s="44"/>
      <c r="IF547" s="44"/>
      <c r="IG547" s="44"/>
      <c r="IH547" s="44"/>
      <c r="II547" s="44"/>
      <c r="IJ547" s="44"/>
      <c r="IK547" s="44"/>
    </row>
    <row r="548" spans="1:245" s="17" customFormat="1">
      <c r="A548" s="41"/>
      <c r="B548" s="41"/>
      <c r="C548" s="19"/>
      <c r="D548" s="18"/>
      <c r="E548" s="40" t="s">
        <v>318</v>
      </c>
      <c r="F548" s="19">
        <f t="shared" si="296"/>
        <v>1135774000</v>
      </c>
      <c r="G548" s="19">
        <f t="shared" si="297"/>
        <v>160459000</v>
      </c>
      <c r="H548" s="20">
        <f t="shared" si="298"/>
        <v>1296233000</v>
      </c>
      <c r="I548" s="17">
        <f t="shared" si="308"/>
        <v>4</v>
      </c>
      <c r="J548" s="27">
        <f t="shared" si="299"/>
        <v>673250000</v>
      </c>
      <c r="K548" s="44"/>
      <c r="L548" s="44"/>
      <c r="M548" s="44"/>
      <c r="N548" s="27">
        <f t="shared" si="300"/>
        <v>0</v>
      </c>
      <c r="O548" s="441"/>
      <c r="P548" s="27">
        <f t="shared" si="301"/>
        <v>0</v>
      </c>
      <c r="Q548" s="27"/>
      <c r="T548" s="17">
        <f t="shared" si="302"/>
        <v>0</v>
      </c>
      <c r="V548" s="40" t="s">
        <v>318</v>
      </c>
      <c r="W548" s="19">
        <f t="shared" si="303"/>
        <v>1084702000</v>
      </c>
      <c r="X548" s="19">
        <f t="shared" si="304"/>
        <v>0</v>
      </c>
      <c r="Z548" s="17">
        <f t="shared" si="309"/>
        <v>4</v>
      </c>
      <c r="AE548" s="17" t="s">
        <v>832</v>
      </c>
      <c r="AF548" s="17">
        <f t="shared" si="305"/>
        <v>0</v>
      </c>
      <c r="AG548" s="17">
        <f t="shared" si="306"/>
        <v>0</v>
      </c>
      <c r="AJ548" s="18"/>
      <c r="AL548" s="41"/>
      <c r="AM548" s="74"/>
      <c r="AN548" s="74"/>
      <c r="AO548" s="74"/>
      <c r="AP548" s="270"/>
      <c r="AQ548" s="74"/>
      <c r="AR548" s="74"/>
      <c r="AS548" s="74"/>
      <c r="AT548" s="166"/>
      <c r="AU548" s="74"/>
      <c r="AV548" s="166"/>
      <c r="AW548" s="74"/>
      <c r="AX548" s="74"/>
      <c r="AY548" s="74"/>
      <c r="AZ548" s="166"/>
      <c r="BA548" s="74"/>
      <c r="BB548" s="166"/>
      <c r="BC548" s="74"/>
      <c r="BD548" s="74"/>
      <c r="BE548" s="134" t="s">
        <v>671</v>
      </c>
      <c r="BF548" s="135">
        <f t="shared" si="307"/>
        <v>0</v>
      </c>
      <c r="BG548" s="37"/>
      <c r="BH548" s="37"/>
      <c r="BI548" s="37"/>
      <c r="BJ548" s="54"/>
      <c r="BK548" s="42"/>
      <c r="BL548" s="42"/>
      <c r="BM548" s="42"/>
      <c r="BN548" s="43"/>
      <c r="BO548" s="37"/>
      <c r="BP548" s="37"/>
      <c r="BQ548" s="39"/>
      <c r="BR548" s="39"/>
      <c r="BS548" s="39"/>
      <c r="BT548" s="44"/>
      <c r="BU548" s="44"/>
      <c r="BV548" s="44"/>
      <c r="BW548" s="44"/>
      <c r="BX548" s="44"/>
      <c r="BY548" s="44"/>
      <c r="BZ548" s="44"/>
      <c r="CA548" s="44"/>
      <c r="CB548" s="44"/>
      <c r="CC548" s="44"/>
      <c r="CD548" s="44"/>
      <c r="CE548" s="44"/>
      <c r="CF548" s="44"/>
      <c r="CG548" s="44"/>
      <c r="CH548" s="44"/>
      <c r="CI548" s="44"/>
      <c r="CJ548" s="44"/>
      <c r="CK548" s="44"/>
      <c r="CL548" s="44"/>
      <c r="CM548" s="44"/>
      <c r="CN548" s="44"/>
      <c r="CO548" s="44"/>
      <c r="CP548" s="44"/>
      <c r="CQ548" s="44"/>
      <c r="CR548" s="44"/>
      <c r="CS548" s="44"/>
      <c r="CT548" s="44"/>
      <c r="CU548" s="44"/>
      <c r="CV548" s="44"/>
      <c r="CW548" s="44"/>
      <c r="CX548" s="44"/>
      <c r="CY548" s="44"/>
      <c r="CZ548" s="44"/>
      <c r="DA548" s="44"/>
      <c r="DB548" s="44"/>
      <c r="DC548" s="44"/>
      <c r="DD548" s="44"/>
      <c r="DE548" s="44"/>
      <c r="DF548" s="44"/>
      <c r="DG548" s="44"/>
      <c r="DH548" s="44"/>
      <c r="DI548" s="44"/>
      <c r="DJ548" s="44"/>
      <c r="DK548" s="44"/>
      <c r="DL548" s="44"/>
      <c r="DM548" s="44"/>
      <c r="DN548" s="44"/>
      <c r="DO548" s="44"/>
      <c r="DP548" s="44"/>
      <c r="DQ548" s="44"/>
      <c r="DR548" s="44"/>
      <c r="DS548" s="44"/>
      <c r="DT548" s="44"/>
      <c r="DU548" s="44"/>
      <c r="DV548" s="44"/>
      <c r="DW548" s="44"/>
      <c r="DX548" s="44"/>
      <c r="DY548" s="44"/>
      <c r="DZ548" s="44"/>
      <c r="EA548" s="44"/>
      <c r="EB548" s="44"/>
      <c r="EC548" s="44"/>
      <c r="ED548" s="44"/>
      <c r="EE548" s="44"/>
      <c r="EF548" s="44"/>
      <c r="EG548" s="44"/>
      <c r="EH548" s="44"/>
      <c r="EI548" s="44"/>
      <c r="EJ548" s="44"/>
      <c r="EK548" s="44"/>
      <c r="EL548" s="44"/>
      <c r="EM548" s="44"/>
      <c r="EN548" s="44"/>
      <c r="EO548" s="44"/>
      <c r="EP548" s="44"/>
      <c r="EQ548" s="44"/>
      <c r="ER548" s="44"/>
      <c r="ES548" s="44"/>
      <c r="ET548" s="44"/>
      <c r="EU548" s="44"/>
      <c r="EV548" s="44"/>
      <c r="EW548" s="44"/>
      <c r="EX548" s="44"/>
      <c r="EY548" s="44"/>
      <c r="EZ548" s="44"/>
      <c r="FA548" s="44"/>
      <c r="FB548" s="44"/>
      <c r="FC548" s="44"/>
      <c r="FD548" s="44"/>
      <c r="FE548" s="44"/>
      <c r="FF548" s="44"/>
      <c r="FG548" s="44"/>
      <c r="FH548" s="44"/>
      <c r="FI548" s="44"/>
      <c r="FJ548" s="44"/>
      <c r="FK548" s="44"/>
      <c r="FL548" s="44"/>
      <c r="FM548" s="44"/>
      <c r="FN548" s="44"/>
      <c r="FO548" s="44"/>
      <c r="FP548" s="44"/>
      <c r="FQ548" s="44"/>
      <c r="FR548" s="44"/>
      <c r="FS548" s="44"/>
      <c r="FT548" s="44"/>
      <c r="FU548" s="44"/>
      <c r="FV548" s="44"/>
      <c r="FW548" s="44"/>
      <c r="FX548" s="44"/>
      <c r="FY548" s="44"/>
      <c r="FZ548" s="44"/>
      <c r="GA548" s="44"/>
      <c r="GB548" s="44"/>
      <c r="GC548" s="44"/>
      <c r="GD548" s="44"/>
      <c r="GE548" s="44"/>
      <c r="GF548" s="44"/>
      <c r="GG548" s="44"/>
      <c r="GH548" s="44"/>
      <c r="GI548" s="44"/>
      <c r="GJ548" s="44"/>
      <c r="GK548" s="44"/>
      <c r="GL548" s="44"/>
      <c r="GM548" s="44"/>
      <c r="GN548" s="44"/>
      <c r="GO548" s="44"/>
      <c r="GP548" s="44"/>
      <c r="GQ548" s="44"/>
      <c r="GR548" s="44"/>
      <c r="GS548" s="44"/>
      <c r="GT548" s="44"/>
      <c r="GU548" s="44"/>
      <c r="GV548" s="44"/>
      <c r="GW548" s="44"/>
      <c r="GX548" s="44"/>
      <c r="GY548" s="44"/>
      <c r="GZ548" s="44"/>
      <c r="HA548" s="44"/>
      <c r="HB548" s="44"/>
      <c r="HC548" s="44"/>
      <c r="HD548" s="44"/>
      <c r="HE548" s="44"/>
      <c r="HF548" s="44"/>
      <c r="HG548" s="44"/>
      <c r="HH548" s="44"/>
      <c r="HI548" s="44"/>
      <c r="HJ548" s="44"/>
      <c r="HK548" s="44"/>
      <c r="HL548" s="44"/>
      <c r="HM548" s="44"/>
      <c r="HN548" s="44"/>
      <c r="HO548" s="44"/>
      <c r="HP548" s="44"/>
      <c r="HQ548" s="44"/>
      <c r="HR548" s="44"/>
      <c r="HS548" s="44"/>
      <c r="HT548" s="44"/>
      <c r="HU548" s="44"/>
      <c r="HV548" s="44"/>
      <c r="HW548" s="44"/>
      <c r="HX548" s="44"/>
      <c r="HY548" s="44"/>
      <c r="HZ548" s="44"/>
      <c r="IA548" s="44"/>
      <c r="IB548" s="44"/>
      <c r="IC548" s="44"/>
      <c r="ID548" s="44"/>
      <c r="IE548" s="44"/>
      <c r="IF548" s="44"/>
      <c r="IG548" s="44"/>
      <c r="IH548" s="44"/>
      <c r="II548" s="44"/>
      <c r="IJ548" s="44"/>
      <c r="IK548" s="44"/>
    </row>
    <row r="549" spans="1:245" s="17" customFormat="1">
      <c r="A549" s="41"/>
      <c r="B549" s="41"/>
      <c r="C549" s="19"/>
      <c r="D549" s="18"/>
      <c r="E549" s="40" t="s">
        <v>838</v>
      </c>
      <c r="F549" s="19">
        <f t="shared" si="296"/>
        <v>418658000</v>
      </c>
      <c r="G549" s="19">
        <f t="shared" si="297"/>
        <v>-93000</v>
      </c>
      <c r="H549" s="20">
        <f t="shared" si="298"/>
        <v>418565000</v>
      </c>
      <c r="I549" s="17">
        <f t="shared" si="308"/>
        <v>1</v>
      </c>
      <c r="J549" s="27">
        <f t="shared" si="299"/>
        <v>0</v>
      </c>
      <c r="K549" s="44"/>
      <c r="L549" s="44"/>
      <c r="M549" s="44"/>
      <c r="N549" s="27">
        <f t="shared" si="300"/>
        <v>0</v>
      </c>
      <c r="O549" s="441"/>
      <c r="P549" s="27">
        <f t="shared" si="301"/>
        <v>0</v>
      </c>
      <c r="Q549" s="27"/>
      <c r="T549" s="17">
        <f t="shared" si="302"/>
        <v>0</v>
      </c>
      <c r="U549" s="17" t="s">
        <v>826</v>
      </c>
      <c r="V549" s="40" t="s">
        <v>838</v>
      </c>
      <c r="W549" s="19">
        <f t="shared" si="303"/>
        <v>302874000</v>
      </c>
      <c r="X549" s="19">
        <f t="shared" si="304"/>
        <v>0</v>
      </c>
      <c r="Z549" s="17">
        <f t="shared" si="309"/>
        <v>1</v>
      </c>
      <c r="AE549" s="17" t="s">
        <v>833</v>
      </c>
      <c r="AF549" s="17">
        <f t="shared" si="305"/>
        <v>0</v>
      </c>
      <c r="AG549" s="17">
        <f t="shared" si="306"/>
        <v>0</v>
      </c>
      <c r="AJ549" s="18"/>
      <c r="AL549" s="41"/>
      <c r="AM549" s="74"/>
      <c r="AN549" s="74"/>
      <c r="AO549" s="74"/>
      <c r="AP549" s="270"/>
      <c r="AQ549" s="74"/>
      <c r="AR549" s="74"/>
      <c r="AS549" s="74"/>
      <c r="AT549" s="166"/>
      <c r="AU549" s="74"/>
      <c r="AV549" s="166"/>
      <c r="AW549" s="74"/>
      <c r="AX549" s="74"/>
      <c r="AY549" s="74"/>
      <c r="AZ549" s="166"/>
      <c r="BA549" s="74"/>
      <c r="BB549" s="166"/>
      <c r="BC549" s="74"/>
      <c r="BD549" s="74"/>
      <c r="BE549" s="134" t="s">
        <v>672</v>
      </c>
      <c r="BF549" s="135">
        <f t="shared" si="307"/>
        <v>0</v>
      </c>
      <c r="BG549" s="37"/>
      <c r="BH549" s="37"/>
      <c r="BI549" s="37"/>
      <c r="BJ549" s="54"/>
      <c r="BK549" s="42"/>
      <c r="BL549" s="42"/>
      <c r="BM549" s="42"/>
      <c r="BN549" s="43"/>
      <c r="BO549" s="37"/>
      <c r="BP549" s="37"/>
      <c r="BQ549" s="39"/>
      <c r="BR549" s="39"/>
      <c r="BS549" s="39"/>
      <c r="BT549" s="44"/>
      <c r="BU549" s="44"/>
      <c r="BV549" s="44"/>
      <c r="BW549" s="44"/>
      <c r="BX549" s="44"/>
      <c r="BY549" s="44"/>
      <c r="BZ549" s="44"/>
      <c r="CA549" s="44"/>
      <c r="CB549" s="44"/>
      <c r="CC549" s="44"/>
      <c r="CD549" s="44"/>
      <c r="CE549" s="44"/>
      <c r="CF549" s="44"/>
      <c r="CG549" s="44"/>
      <c r="CH549" s="44"/>
      <c r="CI549" s="44"/>
      <c r="CJ549" s="44"/>
      <c r="CK549" s="44"/>
      <c r="CL549" s="44"/>
      <c r="CM549" s="44"/>
      <c r="CN549" s="44"/>
      <c r="CO549" s="44"/>
      <c r="CP549" s="44"/>
      <c r="CQ549" s="44"/>
      <c r="CR549" s="44"/>
      <c r="CS549" s="44"/>
      <c r="CT549" s="44"/>
      <c r="CU549" s="44"/>
      <c r="CV549" s="44"/>
      <c r="CW549" s="44"/>
      <c r="CX549" s="44"/>
      <c r="CY549" s="44"/>
      <c r="CZ549" s="44"/>
      <c r="DA549" s="44"/>
      <c r="DB549" s="44"/>
      <c r="DC549" s="44"/>
      <c r="DD549" s="44"/>
      <c r="DE549" s="44"/>
      <c r="DF549" s="44"/>
      <c r="DG549" s="44"/>
      <c r="DH549" s="44"/>
      <c r="DI549" s="44"/>
      <c r="DJ549" s="44"/>
      <c r="DK549" s="44"/>
      <c r="DL549" s="44"/>
      <c r="DM549" s="44"/>
      <c r="DN549" s="44"/>
      <c r="DO549" s="44"/>
      <c r="DP549" s="44"/>
      <c r="DQ549" s="44"/>
      <c r="DR549" s="44"/>
      <c r="DS549" s="44"/>
      <c r="DT549" s="44"/>
      <c r="DU549" s="44"/>
      <c r="DV549" s="44"/>
      <c r="DW549" s="44"/>
      <c r="DX549" s="44"/>
      <c r="DY549" s="44"/>
      <c r="DZ549" s="44"/>
      <c r="EA549" s="44"/>
      <c r="EB549" s="44"/>
      <c r="EC549" s="44"/>
      <c r="ED549" s="44"/>
      <c r="EE549" s="44"/>
      <c r="EF549" s="44"/>
      <c r="EG549" s="44"/>
      <c r="EH549" s="44"/>
      <c r="EI549" s="44"/>
      <c r="EJ549" s="44"/>
      <c r="EK549" s="44"/>
      <c r="EL549" s="44"/>
      <c r="EM549" s="44"/>
      <c r="EN549" s="44"/>
      <c r="EO549" s="44"/>
      <c r="EP549" s="44"/>
      <c r="EQ549" s="44"/>
      <c r="ER549" s="44"/>
      <c r="ES549" s="44"/>
      <c r="ET549" s="44"/>
      <c r="EU549" s="44"/>
      <c r="EV549" s="44"/>
      <c r="EW549" s="44"/>
      <c r="EX549" s="44"/>
      <c r="EY549" s="44"/>
      <c r="EZ549" s="44"/>
      <c r="FA549" s="44"/>
      <c r="FB549" s="44"/>
      <c r="FC549" s="44"/>
      <c r="FD549" s="44"/>
      <c r="FE549" s="44"/>
      <c r="FF549" s="44"/>
      <c r="FG549" s="44"/>
      <c r="FH549" s="44"/>
      <c r="FI549" s="44"/>
      <c r="FJ549" s="44"/>
      <c r="FK549" s="44"/>
      <c r="FL549" s="44"/>
      <c r="FM549" s="44"/>
      <c r="FN549" s="44"/>
      <c r="FO549" s="44"/>
      <c r="FP549" s="44"/>
      <c r="FQ549" s="44"/>
      <c r="FR549" s="44"/>
      <c r="FS549" s="44"/>
      <c r="FT549" s="44"/>
      <c r="FU549" s="44"/>
      <c r="FV549" s="44"/>
      <c r="FW549" s="44"/>
      <c r="FX549" s="44"/>
      <c r="FY549" s="44"/>
      <c r="FZ549" s="44"/>
      <c r="GA549" s="44"/>
      <c r="GB549" s="44"/>
      <c r="GC549" s="44"/>
      <c r="GD549" s="44"/>
      <c r="GE549" s="44"/>
      <c r="GF549" s="44"/>
      <c r="GG549" s="44"/>
      <c r="GH549" s="44"/>
      <c r="GI549" s="44"/>
      <c r="GJ549" s="44"/>
      <c r="GK549" s="44"/>
      <c r="GL549" s="44"/>
      <c r="GM549" s="44"/>
      <c r="GN549" s="44"/>
      <c r="GO549" s="44"/>
      <c r="GP549" s="44"/>
      <c r="GQ549" s="44"/>
      <c r="GR549" s="44"/>
      <c r="GS549" s="44"/>
      <c r="GT549" s="44"/>
      <c r="GU549" s="44"/>
      <c r="GV549" s="44"/>
      <c r="GW549" s="44"/>
      <c r="GX549" s="44"/>
      <c r="GY549" s="44"/>
      <c r="GZ549" s="44"/>
      <c r="HA549" s="44"/>
      <c r="HB549" s="44"/>
      <c r="HC549" s="44"/>
      <c r="HD549" s="44"/>
      <c r="HE549" s="44"/>
      <c r="HF549" s="44"/>
      <c r="HG549" s="44"/>
      <c r="HH549" s="44"/>
      <c r="HI549" s="44"/>
      <c r="HJ549" s="44"/>
      <c r="HK549" s="44"/>
      <c r="HL549" s="44"/>
      <c r="HM549" s="44"/>
      <c r="HN549" s="44"/>
      <c r="HO549" s="44"/>
      <c r="HP549" s="44"/>
      <c r="HQ549" s="44"/>
      <c r="HR549" s="44"/>
      <c r="HS549" s="44"/>
      <c r="HT549" s="44"/>
      <c r="HU549" s="44"/>
      <c r="HV549" s="44"/>
      <c r="HW549" s="44"/>
      <c r="HX549" s="44"/>
      <c r="HY549" s="44"/>
      <c r="HZ549" s="44"/>
      <c r="IA549" s="44"/>
      <c r="IB549" s="44"/>
      <c r="IC549" s="44"/>
      <c r="ID549" s="44"/>
      <c r="IE549" s="44"/>
      <c r="IF549" s="44"/>
      <c r="IG549" s="44"/>
      <c r="IH549" s="44"/>
      <c r="II549" s="44"/>
      <c r="IJ549" s="44"/>
      <c r="IK549" s="44"/>
    </row>
    <row r="550" spans="1:245" s="17" customFormat="1">
      <c r="A550" s="41"/>
      <c r="B550" s="41"/>
      <c r="C550" s="19"/>
      <c r="D550" s="18"/>
      <c r="E550" s="40" t="s">
        <v>846</v>
      </c>
      <c r="F550" s="19">
        <f t="shared" si="296"/>
        <v>55699720000</v>
      </c>
      <c r="G550" s="19">
        <f t="shared" si="297"/>
        <v>12592180000</v>
      </c>
      <c r="H550" s="20">
        <f t="shared" si="298"/>
        <v>68291900000</v>
      </c>
      <c r="I550" s="17">
        <f t="shared" si="308"/>
        <v>28</v>
      </c>
      <c r="J550" s="27">
        <f t="shared" si="299"/>
        <v>0</v>
      </c>
      <c r="K550" s="44"/>
      <c r="L550" s="44"/>
      <c r="M550" s="44"/>
      <c r="N550" s="27">
        <f t="shared" si="300"/>
        <v>0</v>
      </c>
      <c r="O550" s="441"/>
      <c r="P550" s="27">
        <f t="shared" si="301"/>
        <v>0</v>
      </c>
      <c r="Q550" s="27"/>
      <c r="T550" s="17">
        <f t="shared" si="302"/>
        <v>0</v>
      </c>
      <c r="U550" s="17" t="s">
        <v>827</v>
      </c>
      <c r="V550" s="40" t="s">
        <v>846</v>
      </c>
      <c r="W550" s="19">
        <f t="shared" si="303"/>
        <v>54060953000</v>
      </c>
      <c r="X550" s="19">
        <f t="shared" si="304"/>
        <v>0</v>
      </c>
      <c r="Z550" s="17">
        <f t="shared" si="309"/>
        <v>20</v>
      </c>
      <c r="AE550" s="17" t="s">
        <v>834</v>
      </c>
      <c r="AF550" s="17">
        <f t="shared" si="305"/>
        <v>0</v>
      </c>
      <c r="AG550" s="17">
        <f t="shared" si="306"/>
        <v>0</v>
      </c>
      <c r="AJ550" s="18"/>
      <c r="AL550" s="41"/>
      <c r="AM550" s="74"/>
      <c r="AN550" s="74"/>
      <c r="AO550" s="74"/>
      <c r="AP550" s="270"/>
      <c r="AQ550" s="74"/>
      <c r="AR550" s="74"/>
      <c r="AS550" s="74"/>
      <c r="AT550" s="166"/>
      <c r="AU550" s="74"/>
      <c r="AV550" s="166"/>
      <c r="AW550" s="74"/>
      <c r="AX550" s="74"/>
      <c r="AY550" s="74"/>
      <c r="AZ550" s="166"/>
      <c r="BA550" s="74"/>
      <c r="BB550" s="166"/>
      <c r="BC550" s="74"/>
      <c r="BD550" s="74"/>
      <c r="BE550" s="134" t="s">
        <v>673</v>
      </c>
      <c r="BF550" s="135">
        <f t="shared" si="307"/>
        <v>47</v>
      </c>
      <c r="BG550" s="37"/>
      <c r="BH550" s="37"/>
      <c r="BI550" s="37"/>
      <c r="BJ550" s="54"/>
      <c r="BK550" s="42"/>
      <c r="BL550" s="42"/>
      <c r="BM550" s="42"/>
      <c r="BN550" s="43"/>
      <c r="BO550" s="37"/>
      <c r="BP550" s="37"/>
      <c r="BQ550" s="39"/>
      <c r="BR550" s="39"/>
      <c r="BS550" s="39"/>
      <c r="BT550" s="44"/>
      <c r="BU550" s="44"/>
      <c r="BV550" s="44"/>
      <c r="BW550" s="44"/>
      <c r="BX550" s="44"/>
      <c r="BY550" s="44"/>
      <c r="BZ550" s="44"/>
      <c r="CA550" s="44"/>
      <c r="CB550" s="44"/>
      <c r="CC550" s="44"/>
      <c r="CD550" s="44"/>
      <c r="CE550" s="44"/>
      <c r="CF550" s="44"/>
      <c r="CG550" s="44"/>
      <c r="CH550" s="44"/>
      <c r="CI550" s="44"/>
      <c r="CJ550" s="44"/>
      <c r="CK550" s="44"/>
      <c r="CL550" s="44"/>
      <c r="CM550" s="44"/>
      <c r="CN550" s="44"/>
      <c r="CO550" s="44"/>
      <c r="CP550" s="44"/>
      <c r="CQ550" s="44"/>
      <c r="CR550" s="44"/>
      <c r="CS550" s="44"/>
      <c r="CT550" s="44"/>
      <c r="CU550" s="44"/>
      <c r="CV550" s="44"/>
      <c r="CW550" s="44"/>
      <c r="CX550" s="44"/>
      <c r="CY550" s="44"/>
      <c r="CZ550" s="44"/>
      <c r="DA550" s="44"/>
      <c r="DB550" s="44"/>
      <c r="DC550" s="44"/>
      <c r="DD550" s="44"/>
      <c r="DE550" s="44"/>
      <c r="DF550" s="44"/>
      <c r="DG550" s="44"/>
      <c r="DH550" s="44"/>
      <c r="DI550" s="44"/>
      <c r="DJ550" s="44"/>
      <c r="DK550" s="44"/>
      <c r="DL550" s="44"/>
      <c r="DM550" s="44"/>
      <c r="DN550" s="44"/>
      <c r="DO550" s="44"/>
      <c r="DP550" s="44"/>
      <c r="DQ550" s="44"/>
      <c r="DR550" s="44"/>
      <c r="DS550" s="44"/>
      <c r="DT550" s="44"/>
      <c r="DU550" s="44"/>
      <c r="DV550" s="44"/>
      <c r="DW550" s="44"/>
      <c r="DX550" s="44"/>
      <c r="DY550" s="44"/>
      <c r="DZ550" s="44"/>
      <c r="EA550" s="44"/>
      <c r="EB550" s="44"/>
      <c r="EC550" s="44"/>
      <c r="ED550" s="44"/>
      <c r="EE550" s="44"/>
      <c r="EF550" s="44"/>
      <c r="EG550" s="44"/>
      <c r="EH550" s="44"/>
      <c r="EI550" s="44"/>
      <c r="EJ550" s="44"/>
      <c r="EK550" s="44"/>
      <c r="EL550" s="44"/>
      <c r="EM550" s="44"/>
      <c r="EN550" s="44"/>
      <c r="EO550" s="44"/>
      <c r="EP550" s="44"/>
      <c r="EQ550" s="44"/>
      <c r="ER550" s="44"/>
      <c r="ES550" s="44"/>
      <c r="ET550" s="44"/>
      <c r="EU550" s="44"/>
      <c r="EV550" s="44"/>
      <c r="EW550" s="44"/>
      <c r="EX550" s="44"/>
      <c r="EY550" s="44"/>
      <c r="EZ550" s="44"/>
      <c r="FA550" s="44"/>
      <c r="FB550" s="44"/>
      <c r="FC550" s="44"/>
      <c r="FD550" s="44"/>
      <c r="FE550" s="44"/>
      <c r="FF550" s="44"/>
      <c r="FG550" s="44"/>
      <c r="FH550" s="44"/>
      <c r="FI550" s="44"/>
      <c r="FJ550" s="44"/>
      <c r="FK550" s="44"/>
      <c r="FL550" s="44"/>
      <c r="FM550" s="44"/>
      <c r="FN550" s="44"/>
      <c r="FO550" s="44"/>
      <c r="FP550" s="44"/>
      <c r="FQ550" s="44"/>
      <c r="FR550" s="44"/>
      <c r="FS550" s="44"/>
      <c r="FT550" s="44"/>
      <c r="FU550" s="44"/>
      <c r="FV550" s="44"/>
      <c r="FW550" s="44"/>
      <c r="FX550" s="44"/>
      <c r="FY550" s="44"/>
      <c r="FZ550" s="44"/>
      <c r="GA550" s="44"/>
      <c r="GB550" s="44"/>
      <c r="GC550" s="44"/>
      <c r="GD550" s="44"/>
      <c r="GE550" s="44"/>
      <c r="GF550" s="44"/>
      <c r="GG550" s="44"/>
      <c r="GH550" s="44"/>
      <c r="GI550" s="44"/>
      <c r="GJ550" s="44"/>
      <c r="GK550" s="44"/>
      <c r="GL550" s="44"/>
      <c r="GM550" s="44"/>
      <c r="GN550" s="44"/>
      <c r="GO550" s="44"/>
      <c r="GP550" s="44"/>
      <c r="GQ550" s="44"/>
      <c r="GR550" s="44"/>
      <c r="GS550" s="44"/>
      <c r="GT550" s="44"/>
      <c r="GU550" s="44"/>
      <c r="GV550" s="44"/>
      <c r="GW550" s="44"/>
      <c r="GX550" s="44"/>
      <c r="GY550" s="44"/>
      <c r="GZ550" s="44"/>
      <c r="HA550" s="44"/>
      <c r="HB550" s="44"/>
      <c r="HC550" s="44"/>
      <c r="HD550" s="44"/>
      <c r="HE550" s="44"/>
      <c r="HF550" s="44"/>
      <c r="HG550" s="44"/>
      <c r="HH550" s="44"/>
      <c r="HI550" s="44"/>
      <c r="HJ550" s="44"/>
      <c r="HK550" s="44"/>
      <c r="HL550" s="44"/>
      <c r="HM550" s="44"/>
      <c r="HN550" s="44"/>
      <c r="HO550" s="44"/>
      <c r="HP550" s="44"/>
      <c r="HQ550" s="44"/>
      <c r="HR550" s="44"/>
      <c r="HS550" s="44"/>
      <c r="HT550" s="44"/>
      <c r="HU550" s="44"/>
      <c r="HV550" s="44"/>
      <c r="HW550" s="44"/>
      <c r="HX550" s="44"/>
      <c r="HY550" s="44"/>
      <c r="HZ550" s="44"/>
      <c r="IA550" s="44"/>
      <c r="IB550" s="44"/>
      <c r="IC550" s="44"/>
      <c r="ID550" s="44"/>
      <c r="IE550" s="44"/>
      <c r="IF550" s="44"/>
      <c r="IG550" s="44"/>
      <c r="IH550" s="44"/>
      <c r="II550" s="44"/>
      <c r="IJ550" s="44"/>
      <c r="IK550" s="44"/>
    </row>
    <row r="551" spans="1:245" s="17" customFormat="1">
      <c r="A551" s="41"/>
      <c r="B551" s="41"/>
      <c r="C551" s="19"/>
      <c r="D551" s="18"/>
      <c r="E551" s="40" t="s">
        <v>319</v>
      </c>
      <c r="F551" s="19">
        <f t="shared" si="296"/>
        <v>2011608146000</v>
      </c>
      <c r="G551" s="19">
        <f t="shared" si="297"/>
        <v>240779500000</v>
      </c>
      <c r="H551" s="20">
        <f t="shared" si="298"/>
        <v>2252387646000</v>
      </c>
      <c r="I551" s="17">
        <f t="shared" si="308"/>
        <v>31</v>
      </c>
      <c r="J551" s="27">
        <f t="shared" si="299"/>
        <v>201435000</v>
      </c>
      <c r="K551" s="44"/>
      <c r="L551" s="44"/>
      <c r="M551" s="44"/>
      <c r="N551" s="27">
        <f t="shared" si="300"/>
        <v>-54213000</v>
      </c>
      <c r="O551" s="441"/>
      <c r="P551" s="27">
        <f t="shared" si="301"/>
        <v>0</v>
      </c>
      <c r="Q551" s="27"/>
      <c r="T551" s="17">
        <f>SUM(T545:T550)</f>
        <v>0</v>
      </c>
      <c r="U551" s="17" t="s">
        <v>837</v>
      </c>
      <c r="V551" s="40" t="s">
        <v>319</v>
      </c>
      <c r="W551" s="19">
        <f t="shared" si="303"/>
        <v>2054755644000</v>
      </c>
      <c r="X551" s="19">
        <f t="shared" si="304"/>
        <v>0</v>
      </c>
      <c r="Z551" s="17">
        <f t="shared" si="309"/>
        <v>25</v>
      </c>
      <c r="AE551" s="17" t="s">
        <v>330</v>
      </c>
      <c r="AF551" s="17">
        <f>SUM(AF545:AF550)</f>
        <v>0</v>
      </c>
      <c r="AG551" s="17">
        <f>SUM(AG545:AG550)</f>
        <v>0</v>
      </c>
      <c r="AJ551" s="18"/>
      <c r="AL551" s="41"/>
      <c r="AM551" s="74"/>
      <c r="AN551" s="74"/>
      <c r="AO551" s="74"/>
      <c r="AP551" s="270"/>
      <c r="AQ551" s="74"/>
      <c r="AR551" s="74"/>
      <c r="AS551" s="74"/>
      <c r="AT551" s="166"/>
      <c r="AU551" s="74"/>
      <c r="AV551" s="166"/>
      <c r="AW551" s="74"/>
      <c r="AX551" s="74"/>
      <c r="AY551" s="74"/>
      <c r="AZ551" s="166"/>
      <c r="BA551" s="74"/>
      <c r="BB551" s="166"/>
      <c r="BC551" s="74"/>
      <c r="BD551" s="74"/>
      <c r="BE551" s="133" t="s">
        <v>674</v>
      </c>
      <c r="BF551" s="17">
        <f>COUNTIF($BF$12:$BF$533,BE551)-1</f>
        <v>73</v>
      </c>
      <c r="BG551" s="37" t="s">
        <v>1555</v>
      </c>
      <c r="BH551" s="37"/>
      <c r="BI551" s="37"/>
      <c r="BJ551" s="54"/>
      <c r="BK551" s="42"/>
      <c r="BL551" s="42"/>
      <c r="BM551" s="42"/>
      <c r="BN551" s="43"/>
      <c r="BO551" s="37"/>
      <c r="BP551" s="37"/>
      <c r="BQ551" s="39"/>
      <c r="BR551" s="39"/>
      <c r="BS551" s="39"/>
      <c r="BT551" s="44"/>
      <c r="BU551" s="44"/>
      <c r="BV551" s="44"/>
      <c r="BW551" s="44"/>
      <c r="BX551" s="44"/>
      <c r="BY551" s="44"/>
      <c r="BZ551" s="44"/>
      <c r="CA551" s="44"/>
      <c r="CB551" s="44"/>
      <c r="CC551" s="44"/>
      <c r="CD551" s="44"/>
      <c r="CE551" s="44"/>
      <c r="CF551" s="44"/>
      <c r="CG551" s="44"/>
      <c r="CH551" s="44"/>
      <c r="CI551" s="44"/>
      <c r="CJ551" s="44"/>
      <c r="CK551" s="44"/>
      <c r="CL551" s="44"/>
      <c r="CM551" s="44"/>
      <c r="CN551" s="44"/>
      <c r="CO551" s="44"/>
      <c r="CP551" s="44"/>
      <c r="CQ551" s="44"/>
      <c r="CR551" s="44"/>
      <c r="CS551" s="44"/>
      <c r="CT551" s="44"/>
      <c r="CU551" s="44"/>
      <c r="CV551" s="44"/>
      <c r="CW551" s="44"/>
      <c r="CX551" s="44"/>
      <c r="CY551" s="44"/>
      <c r="CZ551" s="44"/>
      <c r="DA551" s="44"/>
      <c r="DB551" s="44"/>
      <c r="DC551" s="44"/>
      <c r="DD551" s="44"/>
      <c r="DE551" s="44"/>
      <c r="DF551" s="44"/>
      <c r="DG551" s="44"/>
      <c r="DH551" s="44"/>
      <c r="DI551" s="44"/>
      <c r="DJ551" s="44"/>
      <c r="DK551" s="44"/>
      <c r="DL551" s="44"/>
      <c r="DM551" s="44"/>
      <c r="DN551" s="44"/>
      <c r="DO551" s="44"/>
      <c r="DP551" s="44"/>
      <c r="DQ551" s="44"/>
      <c r="DR551" s="44"/>
      <c r="DS551" s="44"/>
      <c r="DT551" s="44"/>
      <c r="DU551" s="44"/>
      <c r="DV551" s="44"/>
      <c r="DW551" s="44"/>
      <c r="DX551" s="44"/>
      <c r="DY551" s="44"/>
      <c r="DZ551" s="44"/>
      <c r="EA551" s="44"/>
      <c r="EB551" s="44"/>
      <c r="EC551" s="44"/>
      <c r="ED551" s="44"/>
      <c r="EE551" s="44"/>
      <c r="EF551" s="44"/>
      <c r="EG551" s="44"/>
      <c r="EH551" s="44"/>
      <c r="EI551" s="44"/>
      <c r="EJ551" s="44"/>
      <c r="EK551" s="44"/>
      <c r="EL551" s="44"/>
      <c r="EM551" s="44"/>
      <c r="EN551" s="44"/>
      <c r="EO551" s="44"/>
      <c r="EP551" s="44"/>
      <c r="EQ551" s="44"/>
      <c r="ER551" s="44"/>
      <c r="ES551" s="44"/>
      <c r="ET551" s="44"/>
      <c r="EU551" s="44"/>
      <c r="EV551" s="44"/>
      <c r="EW551" s="44"/>
      <c r="EX551" s="44"/>
      <c r="EY551" s="44"/>
      <c r="EZ551" s="44"/>
      <c r="FA551" s="44"/>
      <c r="FB551" s="44"/>
      <c r="FC551" s="44"/>
      <c r="FD551" s="44"/>
      <c r="FE551" s="44"/>
      <c r="FF551" s="44"/>
      <c r="FG551" s="44"/>
      <c r="FH551" s="44"/>
      <c r="FI551" s="44"/>
      <c r="FJ551" s="44"/>
      <c r="FK551" s="44"/>
      <c r="FL551" s="44"/>
      <c r="FM551" s="44"/>
      <c r="FN551" s="44"/>
      <c r="FO551" s="44"/>
      <c r="FP551" s="44"/>
      <c r="FQ551" s="44"/>
      <c r="FR551" s="44"/>
      <c r="FS551" s="44"/>
      <c r="FT551" s="44"/>
      <c r="FU551" s="44"/>
      <c r="FV551" s="44"/>
      <c r="FW551" s="44"/>
      <c r="FX551" s="44"/>
      <c r="FY551" s="44"/>
      <c r="FZ551" s="44"/>
      <c r="GA551" s="44"/>
      <c r="GB551" s="44"/>
      <c r="GC551" s="44"/>
      <c r="GD551" s="44"/>
      <c r="GE551" s="44"/>
      <c r="GF551" s="44"/>
      <c r="GG551" s="44"/>
      <c r="GH551" s="44"/>
      <c r="GI551" s="44"/>
      <c r="GJ551" s="44"/>
      <c r="GK551" s="44"/>
      <c r="GL551" s="44"/>
      <c r="GM551" s="44"/>
      <c r="GN551" s="44"/>
      <c r="GO551" s="44"/>
      <c r="GP551" s="44"/>
      <c r="GQ551" s="44"/>
      <c r="GR551" s="44"/>
      <c r="GS551" s="44"/>
      <c r="GT551" s="44"/>
      <c r="GU551" s="44"/>
      <c r="GV551" s="44"/>
      <c r="GW551" s="44"/>
      <c r="GX551" s="44"/>
      <c r="GY551" s="44"/>
      <c r="GZ551" s="44"/>
      <c r="HA551" s="44"/>
      <c r="HB551" s="44"/>
      <c r="HC551" s="44"/>
      <c r="HD551" s="44"/>
      <c r="HE551" s="44"/>
      <c r="HF551" s="44"/>
      <c r="HG551" s="44"/>
      <c r="HH551" s="44"/>
      <c r="HI551" s="44"/>
      <c r="HJ551" s="44"/>
      <c r="HK551" s="44"/>
      <c r="HL551" s="44"/>
      <c r="HM551" s="44"/>
      <c r="HN551" s="44"/>
      <c r="HO551" s="44"/>
      <c r="HP551" s="44"/>
      <c r="HQ551" s="44"/>
      <c r="HR551" s="44"/>
      <c r="HS551" s="44"/>
      <c r="HT551" s="44"/>
      <c r="HU551" s="44"/>
      <c r="HV551" s="44"/>
      <c r="HW551" s="44"/>
      <c r="HX551" s="44"/>
      <c r="HY551" s="44"/>
      <c r="HZ551" s="44"/>
      <c r="IA551" s="44"/>
      <c r="IB551" s="44"/>
      <c r="IC551" s="44"/>
      <c r="ID551" s="44"/>
      <c r="IE551" s="44"/>
      <c r="IF551" s="44"/>
      <c r="IG551" s="44"/>
      <c r="IH551" s="44"/>
      <c r="II551" s="44"/>
      <c r="IJ551" s="44"/>
      <c r="IK551" s="44"/>
    </row>
    <row r="552" spans="1:245" s="17" customFormat="1">
      <c r="A552" s="41"/>
      <c r="B552" s="41"/>
      <c r="C552" s="19"/>
      <c r="D552" s="18"/>
      <c r="E552" s="40" t="s">
        <v>320</v>
      </c>
      <c r="F552" s="19">
        <f t="shared" si="296"/>
        <v>1932535096000</v>
      </c>
      <c r="G552" s="19">
        <f t="shared" si="297"/>
        <v>33439287000</v>
      </c>
      <c r="H552" s="20">
        <f t="shared" si="298"/>
        <v>1965974383000</v>
      </c>
      <c r="I552" s="17">
        <f t="shared" si="308"/>
        <v>37</v>
      </c>
      <c r="J552" s="27">
        <f t="shared" si="299"/>
        <v>12520835522</v>
      </c>
      <c r="K552" s="44"/>
      <c r="L552" s="44"/>
      <c r="M552" s="44"/>
      <c r="N552" s="27">
        <f t="shared" si="300"/>
        <v>-10208989200</v>
      </c>
      <c r="O552" s="441"/>
      <c r="P552" s="27">
        <f t="shared" si="301"/>
        <v>0</v>
      </c>
      <c r="Q552" s="27"/>
      <c r="V552" s="40" t="s">
        <v>320</v>
      </c>
      <c r="W552" s="19">
        <f t="shared" si="303"/>
        <v>1866811910000</v>
      </c>
      <c r="X552" s="19">
        <f t="shared" si="304"/>
        <v>0</v>
      </c>
      <c r="Z552" s="17">
        <f t="shared" si="309"/>
        <v>30</v>
      </c>
      <c r="AE552" s="17" t="s">
        <v>1291</v>
      </c>
      <c r="AF552" s="17">
        <f>AF551+AG551-1</f>
        <v>-1</v>
      </c>
      <c r="AJ552" s="18"/>
      <c r="AL552" s="41"/>
      <c r="AM552" s="74"/>
      <c r="AN552" s="74"/>
      <c r="AO552" s="74"/>
      <c r="AP552" s="270"/>
      <c r="AQ552" s="74"/>
      <c r="AR552" s="74"/>
      <c r="AS552" s="74"/>
      <c r="AT552" s="166"/>
      <c r="AU552" s="74"/>
      <c r="AV552" s="166"/>
      <c r="AW552" s="74"/>
      <c r="AX552" s="74"/>
      <c r="AY552" s="74"/>
      <c r="AZ552" s="166"/>
      <c r="BA552" s="74"/>
      <c r="BB552" s="166"/>
      <c r="BC552" s="74"/>
      <c r="BD552" s="74"/>
      <c r="BE552" s="133" t="s">
        <v>675</v>
      </c>
      <c r="BF552" s="17">
        <f>COUNTIF($BF$12:$BF$533,BE552)</f>
        <v>121</v>
      </c>
      <c r="BG552" s="37"/>
      <c r="BH552" s="37"/>
      <c r="BI552" s="37"/>
      <c r="BJ552" s="54"/>
      <c r="BK552" s="42"/>
      <c r="BL552" s="42"/>
      <c r="BM552" s="42"/>
      <c r="BN552" s="43"/>
      <c r="BO552" s="37"/>
      <c r="BP552" s="37"/>
      <c r="BQ552" s="39"/>
      <c r="BR552" s="39"/>
      <c r="BS552" s="39"/>
      <c r="BT552" s="44"/>
      <c r="BU552" s="44"/>
      <c r="BV552" s="44"/>
      <c r="BW552" s="44"/>
      <c r="BX552" s="44"/>
      <c r="BY552" s="44"/>
      <c r="BZ552" s="44"/>
      <c r="CA552" s="44"/>
      <c r="CB552" s="44"/>
      <c r="CC552" s="44"/>
      <c r="CD552" s="44"/>
      <c r="CE552" s="44"/>
      <c r="CF552" s="44"/>
      <c r="CG552" s="44"/>
      <c r="CH552" s="44"/>
      <c r="CI552" s="44"/>
      <c r="CJ552" s="44"/>
      <c r="CK552" s="44"/>
      <c r="CL552" s="44"/>
      <c r="CM552" s="44"/>
      <c r="CN552" s="44"/>
      <c r="CO552" s="44"/>
      <c r="CP552" s="44"/>
      <c r="CQ552" s="44"/>
      <c r="CR552" s="44"/>
      <c r="CS552" s="44"/>
      <c r="CT552" s="44"/>
      <c r="CU552" s="44"/>
      <c r="CV552" s="44"/>
      <c r="CW552" s="44"/>
      <c r="CX552" s="44"/>
      <c r="CY552" s="44"/>
      <c r="CZ552" s="44"/>
      <c r="DA552" s="44"/>
      <c r="DB552" s="44"/>
      <c r="DC552" s="44"/>
      <c r="DD552" s="44"/>
      <c r="DE552" s="44"/>
      <c r="DF552" s="44"/>
      <c r="DG552" s="44"/>
      <c r="DH552" s="44"/>
      <c r="DI552" s="44"/>
      <c r="DJ552" s="44"/>
      <c r="DK552" s="44"/>
      <c r="DL552" s="44"/>
      <c r="DM552" s="44"/>
      <c r="DN552" s="44"/>
      <c r="DO552" s="44"/>
      <c r="DP552" s="44"/>
      <c r="DQ552" s="44"/>
      <c r="DR552" s="44"/>
      <c r="DS552" s="44"/>
      <c r="DT552" s="44"/>
      <c r="DU552" s="44"/>
      <c r="DV552" s="44"/>
      <c r="DW552" s="44"/>
      <c r="DX552" s="44"/>
      <c r="DY552" s="44"/>
      <c r="DZ552" s="44"/>
      <c r="EA552" s="44"/>
      <c r="EB552" s="44"/>
      <c r="EC552" s="44"/>
      <c r="ED552" s="44"/>
      <c r="EE552" s="44"/>
      <c r="EF552" s="44"/>
      <c r="EG552" s="44"/>
      <c r="EH552" s="44"/>
      <c r="EI552" s="44"/>
      <c r="EJ552" s="44"/>
      <c r="EK552" s="44"/>
      <c r="EL552" s="44"/>
      <c r="EM552" s="44"/>
      <c r="EN552" s="44"/>
      <c r="EO552" s="44"/>
      <c r="EP552" s="44"/>
      <c r="EQ552" s="44"/>
      <c r="ER552" s="44"/>
      <c r="ES552" s="44"/>
      <c r="ET552" s="44"/>
      <c r="EU552" s="44"/>
      <c r="EV552" s="44"/>
      <c r="EW552" s="44"/>
      <c r="EX552" s="44"/>
      <c r="EY552" s="44"/>
      <c r="EZ552" s="44"/>
      <c r="FA552" s="44"/>
      <c r="FB552" s="44"/>
      <c r="FC552" s="44"/>
      <c r="FD552" s="44"/>
      <c r="FE552" s="44"/>
      <c r="FF552" s="44"/>
      <c r="FG552" s="44"/>
      <c r="FH552" s="44"/>
      <c r="FI552" s="44"/>
      <c r="FJ552" s="44"/>
      <c r="FK552" s="44"/>
      <c r="FL552" s="44"/>
      <c r="FM552" s="44"/>
      <c r="FN552" s="44"/>
      <c r="FO552" s="44"/>
      <c r="FP552" s="44"/>
      <c r="FQ552" s="44"/>
      <c r="FR552" s="44"/>
      <c r="FS552" s="44"/>
      <c r="FT552" s="44"/>
      <c r="FU552" s="44"/>
      <c r="FV552" s="44"/>
      <c r="FW552" s="44"/>
      <c r="FX552" s="44"/>
      <c r="FY552" s="44"/>
      <c r="FZ552" s="44"/>
      <c r="GA552" s="44"/>
      <c r="GB552" s="44"/>
      <c r="GC552" s="44"/>
      <c r="GD552" s="44"/>
      <c r="GE552" s="44"/>
      <c r="GF552" s="44"/>
      <c r="GG552" s="44"/>
      <c r="GH552" s="44"/>
      <c r="GI552" s="44"/>
      <c r="GJ552" s="44"/>
      <c r="GK552" s="44"/>
      <c r="GL552" s="44"/>
      <c r="GM552" s="44"/>
      <c r="GN552" s="44"/>
      <c r="GO552" s="44"/>
      <c r="GP552" s="44"/>
      <c r="GQ552" s="44"/>
      <c r="GR552" s="44"/>
      <c r="GS552" s="44"/>
      <c r="GT552" s="44"/>
      <c r="GU552" s="44"/>
      <c r="GV552" s="44"/>
      <c r="GW552" s="44"/>
      <c r="GX552" s="44"/>
      <c r="GY552" s="44"/>
      <c r="GZ552" s="44"/>
      <c r="HA552" s="44"/>
      <c r="HB552" s="44"/>
      <c r="HC552" s="44"/>
      <c r="HD552" s="44"/>
      <c r="HE552" s="44"/>
      <c r="HF552" s="44"/>
      <c r="HG552" s="44"/>
      <c r="HH552" s="44"/>
      <c r="HI552" s="44"/>
      <c r="HJ552" s="44"/>
      <c r="HK552" s="44"/>
      <c r="HL552" s="44"/>
      <c r="HM552" s="44"/>
      <c r="HN552" s="44"/>
      <c r="HO552" s="44"/>
      <c r="HP552" s="44"/>
      <c r="HQ552" s="44"/>
      <c r="HR552" s="44"/>
      <c r="HS552" s="44"/>
      <c r="HT552" s="44"/>
      <c r="HU552" s="44"/>
      <c r="HV552" s="44"/>
      <c r="HW552" s="44"/>
      <c r="HX552" s="44"/>
      <c r="HY552" s="44"/>
      <c r="HZ552" s="44"/>
      <c r="IA552" s="44"/>
      <c r="IB552" s="44"/>
      <c r="IC552" s="44"/>
      <c r="ID552" s="44"/>
      <c r="IE552" s="44"/>
      <c r="IF552" s="44"/>
      <c r="IG552" s="44"/>
      <c r="IH552" s="44"/>
      <c r="II552" s="44"/>
      <c r="IJ552" s="44"/>
      <c r="IK552" s="44"/>
    </row>
    <row r="553" spans="1:245" s="17" customFormat="1">
      <c r="A553" s="41"/>
      <c r="B553" s="41"/>
      <c r="C553" s="19"/>
      <c r="D553" s="18"/>
      <c r="E553" s="40" t="s">
        <v>321</v>
      </c>
      <c r="F553" s="19">
        <f t="shared" si="296"/>
        <v>171428557000</v>
      </c>
      <c r="G553" s="19">
        <f t="shared" si="297"/>
        <v>16508102000</v>
      </c>
      <c r="H553" s="20">
        <f t="shared" si="298"/>
        <v>187936659000</v>
      </c>
      <c r="I553" s="17">
        <f t="shared" si="308"/>
        <v>17</v>
      </c>
      <c r="J553" s="27">
        <f t="shared" si="299"/>
        <v>860671000</v>
      </c>
      <c r="K553" s="44"/>
      <c r="L553" s="44"/>
      <c r="M553" s="44"/>
      <c r="N553" s="27">
        <f t="shared" si="300"/>
        <v>0</v>
      </c>
      <c r="O553" s="441"/>
      <c r="P553" s="27">
        <f t="shared" si="301"/>
        <v>0</v>
      </c>
      <c r="Q553" s="27"/>
      <c r="V553" s="40" t="s">
        <v>321</v>
      </c>
      <c r="W553" s="19">
        <f t="shared" si="303"/>
        <v>167391807000</v>
      </c>
      <c r="X553" s="19">
        <f t="shared" si="304"/>
        <v>0</v>
      </c>
      <c r="Z553" s="17">
        <f t="shared" si="309"/>
        <v>15</v>
      </c>
      <c r="AJ553" s="18"/>
      <c r="AL553" s="41"/>
      <c r="AM553" s="74"/>
      <c r="AN553" s="74"/>
      <c r="AO553" s="74"/>
      <c r="AP553" s="270"/>
      <c r="AQ553" s="74"/>
      <c r="AR553" s="74"/>
      <c r="AS553" s="74"/>
      <c r="AT553" s="166"/>
      <c r="AU553" s="74"/>
      <c r="AV553" s="166"/>
      <c r="AW553" s="74"/>
      <c r="AX553" s="74"/>
      <c r="AY553" s="74"/>
      <c r="AZ553" s="166"/>
      <c r="BA553" s="74"/>
      <c r="BB553" s="166"/>
      <c r="BC553" s="74"/>
      <c r="BD553" s="74"/>
      <c r="BE553" s="133" t="s">
        <v>1125</v>
      </c>
      <c r="BF553" s="17">
        <f>COUNTIF($BF$12:$BF$533,BE553)</f>
        <v>69</v>
      </c>
      <c r="BG553" s="37"/>
      <c r="BH553" s="37"/>
      <c r="BI553" s="37"/>
      <c r="BJ553" s="54"/>
      <c r="BK553" s="42"/>
      <c r="BL553" s="42"/>
      <c r="BM553" s="42"/>
      <c r="BN553" s="43"/>
      <c r="BO553" s="37"/>
      <c r="BP553" s="37"/>
      <c r="BQ553" s="39"/>
      <c r="BR553" s="39"/>
      <c r="BS553" s="39"/>
      <c r="BT553" s="44"/>
      <c r="BU553" s="44"/>
      <c r="BV553" s="44"/>
      <c r="BW553" s="44"/>
      <c r="BX553" s="44"/>
      <c r="BY553" s="44"/>
      <c r="BZ553" s="44"/>
      <c r="CA553" s="44"/>
      <c r="CB553" s="44"/>
      <c r="CC553" s="44"/>
      <c r="CD553" s="44"/>
      <c r="CE553" s="44"/>
      <c r="CF553" s="44"/>
      <c r="CG553" s="44"/>
      <c r="CH553" s="44"/>
      <c r="CI553" s="44"/>
      <c r="CJ553" s="44"/>
      <c r="CK553" s="44"/>
      <c r="CL553" s="44"/>
      <c r="CM553" s="44"/>
      <c r="CN553" s="44"/>
      <c r="CO553" s="44"/>
      <c r="CP553" s="44"/>
      <c r="CQ553" s="44"/>
      <c r="CR553" s="44"/>
      <c r="CS553" s="44"/>
      <c r="CT553" s="44"/>
      <c r="CU553" s="44"/>
      <c r="CV553" s="44"/>
      <c r="CW553" s="44"/>
      <c r="CX553" s="44"/>
      <c r="CY553" s="44"/>
      <c r="CZ553" s="44"/>
      <c r="DA553" s="44"/>
      <c r="DB553" s="44"/>
      <c r="DC553" s="44"/>
      <c r="DD553" s="44"/>
      <c r="DE553" s="44"/>
      <c r="DF553" s="44"/>
      <c r="DG553" s="44"/>
      <c r="DH553" s="44"/>
      <c r="DI553" s="44"/>
      <c r="DJ553" s="44"/>
      <c r="DK553" s="44"/>
      <c r="DL553" s="44"/>
      <c r="DM553" s="44"/>
      <c r="DN553" s="44"/>
      <c r="DO553" s="44"/>
      <c r="DP553" s="44"/>
      <c r="DQ553" s="44"/>
      <c r="DR553" s="44"/>
      <c r="DS553" s="44"/>
      <c r="DT553" s="44"/>
      <c r="DU553" s="44"/>
      <c r="DV553" s="44"/>
      <c r="DW553" s="44"/>
      <c r="DX553" s="44"/>
      <c r="DY553" s="44"/>
      <c r="DZ553" s="44"/>
      <c r="EA553" s="44"/>
      <c r="EB553" s="44"/>
      <c r="EC553" s="44"/>
      <c r="ED553" s="44"/>
      <c r="EE553" s="44"/>
      <c r="EF553" s="44"/>
      <c r="EG553" s="44"/>
      <c r="EH553" s="44"/>
      <c r="EI553" s="44"/>
      <c r="EJ553" s="44"/>
      <c r="EK553" s="44"/>
      <c r="EL553" s="44"/>
      <c r="EM553" s="44"/>
      <c r="EN553" s="44"/>
      <c r="EO553" s="44"/>
      <c r="EP553" s="44"/>
      <c r="EQ553" s="44"/>
      <c r="ER553" s="44"/>
      <c r="ES553" s="44"/>
      <c r="ET553" s="44"/>
      <c r="EU553" s="44"/>
      <c r="EV553" s="44"/>
      <c r="EW553" s="44"/>
      <c r="EX553" s="44"/>
      <c r="EY553" s="44"/>
      <c r="EZ553" s="44"/>
      <c r="FA553" s="44"/>
      <c r="FB553" s="44"/>
      <c r="FC553" s="44"/>
      <c r="FD553" s="44"/>
      <c r="FE553" s="44"/>
      <c r="FF553" s="44"/>
      <c r="FG553" s="44"/>
      <c r="FH553" s="44"/>
      <c r="FI553" s="44"/>
      <c r="FJ553" s="44"/>
      <c r="FK553" s="44"/>
      <c r="FL553" s="44"/>
      <c r="FM553" s="44"/>
      <c r="FN553" s="44"/>
      <c r="FO553" s="44"/>
      <c r="FP553" s="44"/>
      <c r="FQ553" s="44"/>
      <c r="FR553" s="44"/>
      <c r="FS553" s="44"/>
      <c r="FT553" s="44"/>
      <c r="FU553" s="44"/>
      <c r="FV553" s="44"/>
      <c r="FW553" s="44"/>
      <c r="FX553" s="44"/>
      <c r="FY553" s="44"/>
      <c r="FZ553" s="44"/>
      <c r="GA553" s="44"/>
      <c r="GB553" s="44"/>
      <c r="GC553" s="44"/>
      <c r="GD553" s="44"/>
      <c r="GE553" s="44"/>
      <c r="GF553" s="44"/>
      <c r="GG553" s="44"/>
      <c r="GH553" s="44"/>
      <c r="GI553" s="44"/>
      <c r="GJ553" s="44"/>
      <c r="GK553" s="44"/>
      <c r="GL553" s="44"/>
      <c r="GM553" s="44"/>
      <c r="GN553" s="44"/>
      <c r="GO553" s="44"/>
      <c r="GP553" s="44"/>
      <c r="GQ553" s="44"/>
      <c r="GR553" s="44"/>
      <c r="GS553" s="44"/>
      <c r="GT553" s="44"/>
      <c r="GU553" s="44"/>
      <c r="GV553" s="44"/>
      <c r="GW553" s="44"/>
      <c r="GX553" s="44"/>
      <c r="GY553" s="44"/>
      <c r="GZ553" s="44"/>
      <c r="HA553" s="44"/>
      <c r="HB553" s="44"/>
      <c r="HC553" s="44"/>
      <c r="HD553" s="44"/>
      <c r="HE553" s="44"/>
      <c r="HF553" s="44"/>
      <c r="HG553" s="44"/>
      <c r="HH553" s="44"/>
      <c r="HI553" s="44"/>
      <c r="HJ553" s="44"/>
      <c r="HK553" s="44"/>
      <c r="HL553" s="44"/>
      <c r="HM553" s="44"/>
      <c r="HN553" s="44"/>
      <c r="HO553" s="44"/>
      <c r="HP553" s="44"/>
      <c r="HQ553" s="44"/>
      <c r="HR553" s="44"/>
      <c r="HS553" s="44"/>
      <c r="HT553" s="44"/>
      <c r="HU553" s="44"/>
      <c r="HV553" s="44"/>
      <c r="HW553" s="44"/>
      <c r="HX553" s="44"/>
      <c r="HY553" s="44"/>
      <c r="HZ553" s="44"/>
      <c r="IA553" s="44"/>
      <c r="IB553" s="44"/>
      <c r="IC553" s="44"/>
      <c r="ID553" s="44"/>
      <c r="IE553" s="44"/>
      <c r="IF553" s="44"/>
      <c r="IG553" s="44"/>
      <c r="IH553" s="44"/>
      <c r="II553" s="44"/>
      <c r="IJ553" s="44"/>
      <c r="IK553" s="44"/>
    </row>
    <row r="554" spans="1:245" s="17" customFormat="1">
      <c r="A554" s="41"/>
      <c r="B554" s="41"/>
      <c r="C554" s="19"/>
      <c r="D554" s="18"/>
      <c r="E554" s="40" t="s">
        <v>310</v>
      </c>
      <c r="F554" s="19">
        <f t="shared" si="296"/>
        <v>453722268000</v>
      </c>
      <c r="G554" s="19">
        <f t="shared" si="297"/>
        <v>74946647000</v>
      </c>
      <c r="H554" s="20">
        <f t="shared" si="298"/>
        <v>528668915000</v>
      </c>
      <c r="I554" s="17">
        <f t="shared" si="308"/>
        <v>20</v>
      </c>
      <c r="J554" s="27">
        <f t="shared" si="299"/>
        <v>10206180493</v>
      </c>
      <c r="K554" s="44"/>
      <c r="L554" s="44"/>
      <c r="M554" s="44"/>
      <c r="N554" s="27">
        <f t="shared" si="300"/>
        <v>-142537600</v>
      </c>
      <c r="O554" s="441"/>
      <c r="P554" s="27">
        <f t="shared" si="301"/>
        <v>0</v>
      </c>
      <c r="Q554" s="27"/>
      <c r="V554" s="40" t="s">
        <v>310</v>
      </c>
      <c r="W554" s="19">
        <f t="shared" si="303"/>
        <v>442610590000</v>
      </c>
      <c r="X554" s="19">
        <f t="shared" si="304"/>
        <v>0</v>
      </c>
      <c r="Z554" s="17">
        <f t="shared" si="309"/>
        <v>17</v>
      </c>
      <c r="AJ554" s="18"/>
      <c r="AL554" s="41"/>
      <c r="AM554" s="74"/>
      <c r="AN554" s="74"/>
      <c r="AO554" s="74"/>
      <c r="AP554" s="270"/>
      <c r="AQ554" s="74"/>
      <c r="AR554" s="74"/>
      <c r="AS554" s="74"/>
      <c r="AT554" s="166"/>
      <c r="AU554" s="74"/>
      <c r="AV554" s="166"/>
      <c r="AW554" s="74"/>
      <c r="AX554" s="74"/>
      <c r="AY554" s="74"/>
      <c r="AZ554" s="166"/>
      <c r="BA554" s="74"/>
      <c r="BB554" s="166"/>
      <c r="BC554" s="74"/>
      <c r="BD554" s="74"/>
      <c r="BE554" s="133" t="s">
        <v>1326</v>
      </c>
      <c r="BF554" s="17">
        <f>COUNTIF($BF$12:$BF$533,BE554)</f>
        <v>72</v>
      </c>
      <c r="BG554" s="37"/>
      <c r="BH554" s="37"/>
      <c r="BI554" s="37"/>
      <c r="BJ554" s="54"/>
      <c r="BK554" s="42"/>
      <c r="BL554" s="42"/>
      <c r="BM554" s="42"/>
      <c r="BN554" s="43"/>
      <c r="BO554" s="37"/>
      <c r="BP554" s="37"/>
      <c r="BQ554" s="39"/>
      <c r="BR554" s="39"/>
      <c r="BS554" s="39"/>
      <c r="BT554" s="44"/>
      <c r="BU554" s="44"/>
      <c r="BV554" s="44"/>
      <c r="BW554" s="44"/>
      <c r="BX554" s="44"/>
      <c r="BY554" s="44"/>
      <c r="BZ554" s="44"/>
      <c r="CA554" s="44"/>
      <c r="CB554" s="44"/>
      <c r="CC554" s="44"/>
      <c r="CD554" s="44"/>
      <c r="CE554" s="44"/>
      <c r="CF554" s="44"/>
      <c r="CG554" s="44"/>
      <c r="CH554" s="44"/>
      <c r="CI554" s="44"/>
      <c r="CJ554" s="44"/>
      <c r="CK554" s="44"/>
      <c r="CL554" s="44"/>
      <c r="CM554" s="44"/>
      <c r="CN554" s="44"/>
      <c r="CO554" s="44"/>
      <c r="CP554" s="44"/>
      <c r="CQ554" s="44"/>
      <c r="CR554" s="44"/>
      <c r="CS554" s="44"/>
      <c r="CT554" s="44"/>
      <c r="CU554" s="44"/>
      <c r="CV554" s="44"/>
      <c r="CW554" s="44"/>
      <c r="CX554" s="44"/>
      <c r="CY554" s="44"/>
      <c r="CZ554" s="44"/>
      <c r="DA554" s="44"/>
      <c r="DB554" s="44"/>
      <c r="DC554" s="44"/>
      <c r="DD554" s="44"/>
      <c r="DE554" s="44"/>
      <c r="DF554" s="44"/>
      <c r="DG554" s="44"/>
      <c r="DH554" s="44"/>
      <c r="DI554" s="44"/>
      <c r="DJ554" s="44"/>
      <c r="DK554" s="44"/>
      <c r="DL554" s="44"/>
      <c r="DM554" s="44"/>
      <c r="DN554" s="44"/>
      <c r="DO554" s="44"/>
      <c r="DP554" s="44"/>
      <c r="DQ554" s="44"/>
      <c r="DR554" s="44"/>
      <c r="DS554" s="44"/>
      <c r="DT554" s="44"/>
      <c r="DU554" s="44"/>
      <c r="DV554" s="44"/>
      <c r="DW554" s="44"/>
      <c r="DX554" s="44"/>
      <c r="DY554" s="44"/>
      <c r="DZ554" s="44"/>
      <c r="EA554" s="44"/>
      <c r="EB554" s="44"/>
      <c r="EC554" s="44"/>
      <c r="ED554" s="44"/>
      <c r="EE554" s="44"/>
      <c r="EF554" s="44"/>
      <c r="EG554" s="44"/>
      <c r="EH554" s="44"/>
      <c r="EI554" s="44"/>
      <c r="EJ554" s="44"/>
      <c r="EK554" s="44"/>
      <c r="EL554" s="44"/>
      <c r="EM554" s="44"/>
      <c r="EN554" s="44"/>
      <c r="EO554" s="44"/>
      <c r="EP554" s="44"/>
      <c r="EQ554" s="44"/>
      <c r="ER554" s="44"/>
      <c r="ES554" s="44"/>
      <c r="ET554" s="44"/>
      <c r="EU554" s="44"/>
      <c r="EV554" s="44"/>
      <c r="EW554" s="44"/>
      <c r="EX554" s="44"/>
      <c r="EY554" s="44"/>
      <c r="EZ554" s="44"/>
      <c r="FA554" s="44"/>
      <c r="FB554" s="44"/>
      <c r="FC554" s="44"/>
      <c r="FD554" s="44"/>
      <c r="FE554" s="44"/>
      <c r="FF554" s="44"/>
      <c r="FG554" s="44"/>
      <c r="FH554" s="44"/>
      <c r="FI554" s="44"/>
      <c r="FJ554" s="44"/>
      <c r="FK554" s="44"/>
      <c r="FL554" s="44"/>
      <c r="FM554" s="44"/>
      <c r="FN554" s="44"/>
      <c r="FO554" s="44"/>
      <c r="FP554" s="44"/>
      <c r="FQ554" s="44"/>
      <c r="FR554" s="44"/>
      <c r="FS554" s="44"/>
      <c r="FT554" s="44"/>
      <c r="FU554" s="44"/>
      <c r="FV554" s="44"/>
      <c r="FW554" s="44"/>
      <c r="FX554" s="44"/>
      <c r="FY554" s="44"/>
      <c r="FZ554" s="44"/>
      <c r="GA554" s="44"/>
      <c r="GB554" s="44"/>
      <c r="GC554" s="44"/>
      <c r="GD554" s="44"/>
      <c r="GE554" s="44"/>
      <c r="GF554" s="44"/>
      <c r="GG554" s="44"/>
      <c r="GH554" s="44"/>
      <c r="GI554" s="44"/>
      <c r="GJ554" s="44"/>
      <c r="GK554" s="44"/>
      <c r="GL554" s="44"/>
      <c r="GM554" s="44"/>
      <c r="GN554" s="44"/>
      <c r="GO554" s="44"/>
      <c r="GP554" s="44"/>
      <c r="GQ554" s="44"/>
      <c r="GR554" s="44"/>
      <c r="GS554" s="44"/>
      <c r="GT554" s="44"/>
      <c r="GU554" s="44"/>
      <c r="GV554" s="44"/>
      <c r="GW554" s="44"/>
      <c r="GX554" s="44"/>
      <c r="GY554" s="44"/>
      <c r="GZ554" s="44"/>
      <c r="HA554" s="44"/>
      <c r="HB554" s="44"/>
      <c r="HC554" s="44"/>
      <c r="HD554" s="44"/>
      <c r="HE554" s="44"/>
      <c r="HF554" s="44"/>
      <c r="HG554" s="44"/>
      <c r="HH554" s="44"/>
      <c r="HI554" s="44"/>
      <c r="HJ554" s="44"/>
      <c r="HK554" s="44"/>
      <c r="HL554" s="44"/>
      <c r="HM554" s="44"/>
      <c r="HN554" s="44"/>
      <c r="HO554" s="44"/>
      <c r="HP554" s="44"/>
      <c r="HQ554" s="44"/>
      <c r="HR554" s="44"/>
      <c r="HS554" s="44"/>
      <c r="HT554" s="44"/>
      <c r="HU554" s="44"/>
      <c r="HV554" s="44"/>
      <c r="HW554" s="44"/>
      <c r="HX554" s="44"/>
      <c r="HY554" s="44"/>
      <c r="HZ554" s="44"/>
      <c r="IA554" s="44"/>
      <c r="IB554" s="44"/>
      <c r="IC554" s="44"/>
      <c r="ID554" s="44"/>
      <c r="IE554" s="44"/>
      <c r="IF554" s="44"/>
      <c r="IG554" s="44"/>
      <c r="IH554" s="44"/>
      <c r="II554" s="44"/>
      <c r="IJ554" s="44"/>
      <c r="IK554" s="44"/>
    </row>
    <row r="555" spans="1:245" s="17" customFormat="1">
      <c r="A555" s="41"/>
      <c r="B555" s="41"/>
      <c r="C555" s="19"/>
      <c r="D555" s="18"/>
      <c r="E555" s="40" t="s">
        <v>204</v>
      </c>
      <c r="F555" s="19">
        <f t="shared" si="296"/>
        <v>268678045000</v>
      </c>
      <c r="G555" s="19">
        <f t="shared" si="297"/>
        <v>40159003000</v>
      </c>
      <c r="H555" s="20">
        <f t="shared" si="298"/>
        <v>308837048000</v>
      </c>
      <c r="I555" s="17">
        <f t="shared" si="308"/>
        <v>40</v>
      </c>
      <c r="J555" s="27">
        <f t="shared" si="299"/>
        <v>12655831826</v>
      </c>
      <c r="K555" s="44"/>
      <c r="L555" s="44"/>
      <c r="M555" s="44"/>
      <c r="N555" s="27">
        <f t="shared" si="300"/>
        <v>-460000000</v>
      </c>
      <c r="O555" s="441"/>
      <c r="P555" s="27">
        <f t="shared" si="301"/>
        <v>0</v>
      </c>
      <c r="Q555" s="27"/>
      <c r="V555" s="40" t="s">
        <v>204</v>
      </c>
      <c r="W555" s="19">
        <f t="shared" si="303"/>
        <v>274834700000</v>
      </c>
      <c r="X555" s="19">
        <f t="shared" si="304"/>
        <v>0</v>
      </c>
      <c r="Z555" s="17">
        <f t="shared" si="309"/>
        <v>36</v>
      </c>
      <c r="AJ555" s="18"/>
      <c r="AL555" s="41"/>
      <c r="AM555" s="74"/>
      <c r="AN555" s="74"/>
      <c r="AO555" s="74"/>
      <c r="AP555" s="270"/>
      <c r="AQ555" s="74"/>
      <c r="AR555" s="74"/>
      <c r="AS555" s="74"/>
      <c r="AT555" s="166"/>
      <c r="AU555" s="74"/>
      <c r="AV555" s="166"/>
      <c r="AW555" s="74"/>
      <c r="AX555" s="74"/>
      <c r="AY555" s="74"/>
      <c r="AZ555" s="166"/>
      <c r="BA555" s="74"/>
      <c r="BB555" s="166"/>
      <c r="BC555" s="74"/>
      <c r="BD555" s="74"/>
      <c r="BE555" s="74" t="s">
        <v>330</v>
      </c>
      <c r="BF555" s="17">
        <f>SUM(BF545:BF554)</f>
        <v>430</v>
      </c>
      <c r="BG555" s="37"/>
      <c r="BH555" s="37"/>
      <c r="BI555" s="37"/>
      <c r="BJ555" s="54"/>
      <c r="BK555" s="42"/>
      <c r="BL555" s="42"/>
      <c r="BM555" s="42"/>
      <c r="BN555" s="43"/>
      <c r="BO555" s="37"/>
      <c r="BP555" s="37"/>
      <c r="BQ555" s="39"/>
      <c r="BR555" s="39"/>
      <c r="BS555" s="39"/>
      <c r="BT555" s="44"/>
      <c r="BU555" s="44"/>
      <c r="BV555" s="44"/>
      <c r="BW555" s="44"/>
      <c r="BX555" s="44"/>
      <c r="BY555" s="44"/>
      <c r="BZ555" s="44"/>
      <c r="CA555" s="44"/>
      <c r="CB555" s="44"/>
      <c r="CC555" s="44"/>
      <c r="CD555" s="44"/>
      <c r="CE555" s="44"/>
      <c r="CF555" s="44"/>
      <c r="CG555" s="44"/>
      <c r="CH555" s="44"/>
      <c r="CI555" s="44"/>
      <c r="CJ555" s="44"/>
      <c r="CK555" s="44"/>
      <c r="CL555" s="44"/>
      <c r="CM555" s="44"/>
      <c r="CN555" s="44"/>
      <c r="CO555" s="44"/>
      <c r="CP555" s="44"/>
      <c r="CQ555" s="44"/>
      <c r="CR555" s="44"/>
      <c r="CS555" s="44"/>
      <c r="CT555" s="44"/>
      <c r="CU555" s="44"/>
      <c r="CV555" s="44"/>
      <c r="CW555" s="44"/>
      <c r="CX555" s="44"/>
      <c r="CY555" s="44"/>
      <c r="CZ555" s="44"/>
      <c r="DA555" s="44"/>
      <c r="DB555" s="44"/>
      <c r="DC555" s="44"/>
      <c r="DD555" s="44"/>
      <c r="DE555" s="44"/>
      <c r="DF555" s="44"/>
      <c r="DG555" s="44"/>
      <c r="DH555" s="44"/>
      <c r="DI555" s="44"/>
      <c r="DJ555" s="44"/>
      <c r="DK555" s="44"/>
      <c r="DL555" s="44"/>
      <c r="DM555" s="44"/>
      <c r="DN555" s="44"/>
      <c r="DO555" s="44"/>
      <c r="DP555" s="44"/>
      <c r="DQ555" s="44"/>
      <c r="DR555" s="44"/>
      <c r="DS555" s="44"/>
      <c r="DT555" s="44"/>
      <c r="DU555" s="44"/>
      <c r="DV555" s="44"/>
      <c r="DW555" s="44"/>
      <c r="DX555" s="44"/>
      <c r="DY555" s="44"/>
      <c r="DZ555" s="44"/>
      <c r="EA555" s="44"/>
      <c r="EB555" s="44"/>
      <c r="EC555" s="44"/>
      <c r="ED555" s="44"/>
      <c r="EE555" s="44"/>
      <c r="EF555" s="44"/>
      <c r="EG555" s="44"/>
      <c r="EH555" s="44"/>
      <c r="EI555" s="44"/>
      <c r="EJ555" s="44"/>
      <c r="EK555" s="44"/>
      <c r="EL555" s="44"/>
      <c r="EM555" s="44"/>
      <c r="EN555" s="44"/>
      <c r="EO555" s="44"/>
      <c r="EP555" s="44"/>
      <c r="EQ555" s="44"/>
      <c r="ER555" s="44"/>
      <c r="ES555" s="44"/>
      <c r="ET555" s="44"/>
      <c r="EU555" s="44"/>
      <c r="EV555" s="44"/>
      <c r="EW555" s="44"/>
      <c r="EX555" s="44"/>
      <c r="EY555" s="44"/>
      <c r="EZ555" s="44"/>
      <c r="FA555" s="44"/>
      <c r="FB555" s="44"/>
      <c r="FC555" s="44"/>
      <c r="FD555" s="44"/>
      <c r="FE555" s="44"/>
      <c r="FF555" s="44"/>
      <c r="FG555" s="44"/>
      <c r="FH555" s="44"/>
      <c r="FI555" s="44"/>
      <c r="FJ555" s="44"/>
      <c r="FK555" s="44"/>
      <c r="FL555" s="44"/>
      <c r="FM555" s="44"/>
      <c r="FN555" s="44"/>
      <c r="FO555" s="44"/>
      <c r="FP555" s="44"/>
      <c r="FQ555" s="44"/>
      <c r="FR555" s="44"/>
      <c r="FS555" s="44"/>
      <c r="FT555" s="44"/>
      <c r="FU555" s="44"/>
      <c r="FV555" s="44"/>
      <c r="FW555" s="44"/>
      <c r="FX555" s="44"/>
      <c r="FY555" s="44"/>
      <c r="FZ555" s="44"/>
      <c r="GA555" s="44"/>
      <c r="GB555" s="44"/>
      <c r="GC555" s="44"/>
      <c r="GD555" s="44"/>
      <c r="GE555" s="44"/>
      <c r="GF555" s="44"/>
      <c r="GG555" s="44"/>
      <c r="GH555" s="44"/>
      <c r="GI555" s="44"/>
      <c r="GJ555" s="44"/>
      <c r="GK555" s="44"/>
      <c r="GL555" s="44"/>
      <c r="GM555" s="44"/>
      <c r="GN555" s="44"/>
      <c r="GO555" s="44"/>
      <c r="GP555" s="44"/>
      <c r="GQ555" s="44"/>
      <c r="GR555" s="44"/>
      <c r="GS555" s="44"/>
      <c r="GT555" s="44"/>
      <c r="GU555" s="44"/>
      <c r="GV555" s="44"/>
      <c r="GW555" s="44"/>
      <c r="GX555" s="44"/>
      <c r="GY555" s="44"/>
      <c r="GZ555" s="44"/>
      <c r="HA555" s="44"/>
      <c r="HB555" s="44"/>
      <c r="HC555" s="44"/>
      <c r="HD555" s="44"/>
      <c r="HE555" s="44"/>
      <c r="HF555" s="44"/>
      <c r="HG555" s="44"/>
      <c r="HH555" s="44"/>
      <c r="HI555" s="44"/>
      <c r="HJ555" s="44"/>
      <c r="HK555" s="44"/>
      <c r="HL555" s="44"/>
      <c r="HM555" s="44"/>
      <c r="HN555" s="44"/>
      <c r="HO555" s="44"/>
      <c r="HP555" s="44"/>
      <c r="HQ555" s="44"/>
      <c r="HR555" s="44"/>
      <c r="HS555" s="44"/>
      <c r="HT555" s="44"/>
      <c r="HU555" s="44"/>
      <c r="HV555" s="44"/>
      <c r="HW555" s="44"/>
      <c r="HX555" s="44"/>
      <c r="HY555" s="44"/>
      <c r="HZ555" s="44"/>
      <c r="IA555" s="44"/>
      <c r="IB555" s="44"/>
      <c r="IC555" s="44"/>
      <c r="ID555" s="44"/>
      <c r="IE555" s="44"/>
      <c r="IF555" s="44"/>
      <c r="IG555" s="44"/>
      <c r="IH555" s="44"/>
      <c r="II555" s="44"/>
      <c r="IJ555" s="44"/>
      <c r="IK555" s="44"/>
    </row>
    <row r="556" spans="1:245" s="17" customFormat="1">
      <c r="A556" s="41"/>
      <c r="B556" s="41"/>
      <c r="C556" s="19"/>
      <c r="D556" s="18"/>
      <c r="E556" s="40" t="s">
        <v>311</v>
      </c>
      <c r="F556" s="19">
        <f t="shared" si="296"/>
        <v>1492080000</v>
      </c>
      <c r="G556" s="19">
        <f t="shared" si="297"/>
        <v>-3000</v>
      </c>
      <c r="H556" s="20">
        <f t="shared" si="298"/>
        <v>1492077000</v>
      </c>
      <c r="I556" s="17">
        <f t="shared" si="308"/>
        <v>3</v>
      </c>
      <c r="J556" s="27">
        <f t="shared" si="299"/>
        <v>0</v>
      </c>
      <c r="K556" s="44"/>
      <c r="L556" s="44"/>
      <c r="M556" s="44"/>
      <c r="N556" s="27">
        <f t="shared" si="300"/>
        <v>0</v>
      </c>
      <c r="O556" s="19"/>
      <c r="P556" s="27">
        <f t="shared" si="301"/>
        <v>0</v>
      </c>
      <c r="Q556" s="27"/>
      <c r="V556" s="40" t="s">
        <v>311</v>
      </c>
      <c r="W556" s="19">
        <f t="shared" si="303"/>
        <v>1622761000</v>
      </c>
      <c r="X556" s="19">
        <f t="shared" si="304"/>
        <v>0</v>
      </c>
      <c r="Z556" s="17">
        <f t="shared" si="309"/>
        <v>3</v>
      </c>
      <c r="AJ556" s="18"/>
      <c r="AL556" s="41"/>
      <c r="AM556" s="74"/>
      <c r="AN556" s="74"/>
      <c r="AO556" s="74"/>
      <c r="AP556" s="270"/>
      <c r="AQ556" s="74"/>
      <c r="AR556" s="74"/>
      <c r="AS556" s="74"/>
      <c r="AT556" s="166"/>
      <c r="AU556" s="74"/>
      <c r="AV556" s="166"/>
      <c r="AW556" s="74"/>
      <c r="AX556" s="74"/>
      <c r="AY556" s="74"/>
      <c r="AZ556" s="166"/>
      <c r="BA556" s="74"/>
      <c r="BB556" s="166"/>
      <c r="BC556" s="74"/>
      <c r="BD556" s="74"/>
      <c r="BE556" s="136" t="s">
        <v>1330</v>
      </c>
      <c r="BG556" s="37"/>
      <c r="BH556" s="37"/>
      <c r="BI556" s="37"/>
      <c r="BJ556" s="54"/>
      <c r="BK556" s="42"/>
      <c r="BL556" s="42"/>
      <c r="BM556" s="42"/>
      <c r="BN556" s="43"/>
      <c r="BO556" s="37"/>
      <c r="BP556" s="37"/>
      <c r="BQ556" s="39"/>
      <c r="BR556" s="39"/>
      <c r="BS556" s="39"/>
      <c r="BT556" s="44"/>
      <c r="BU556" s="44"/>
      <c r="BV556" s="44"/>
      <c r="BW556" s="44"/>
      <c r="BX556" s="44"/>
      <c r="BY556" s="44"/>
      <c r="BZ556" s="44"/>
      <c r="CA556" s="44"/>
      <c r="CB556" s="44"/>
      <c r="CC556" s="44"/>
      <c r="CD556" s="44"/>
      <c r="CE556" s="44"/>
      <c r="CF556" s="44"/>
      <c r="CG556" s="44"/>
      <c r="CH556" s="44"/>
      <c r="CI556" s="44"/>
      <c r="CJ556" s="44"/>
      <c r="CK556" s="44"/>
      <c r="CL556" s="44"/>
      <c r="CM556" s="44"/>
      <c r="CN556" s="44"/>
      <c r="CO556" s="44"/>
      <c r="CP556" s="44"/>
      <c r="CQ556" s="44"/>
      <c r="CR556" s="44"/>
      <c r="CS556" s="44"/>
      <c r="CT556" s="44"/>
      <c r="CU556" s="44"/>
      <c r="CV556" s="44"/>
      <c r="CW556" s="44"/>
      <c r="CX556" s="44"/>
      <c r="CY556" s="44"/>
      <c r="CZ556" s="44"/>
      <c r="DA556" s="44"/>
      <c r="DB556" s="44"/>
      <c r="DC556" s="44"/>
      <c r="DD556" s="44"/>
      <c r="DE556" s="44"/>
      <c r="DF556" s="44"/>
      <c r="DG556" s="44"/>
      <c r="DH556" s="44"/>
      <c r="DI556" s="44"/>
      <c r="DJ556" s="44"/>
      <c r="DK556" s="44"/>
      <c r="DL556" s="44"/>
      <c r="DM556" s="44"/>
      <c r="DN556" s="44"/>
      <c r="DO556" s="44"/>
      <c r="DP556" s="44"/>
      <c r="DQ556" s="44"/>
      <c r="DR556" s="44"/>
      <c r="DS556" s="44"/>
      <c r="DT556" s="44"/>
      <c r="DU556" s="44"/>
      <c r="DV556" s="44"/>
      <c r="DW556" s="44"/>
      <c r="DX556" s="44"/>
      <c r="DY556" s="44"/>
      <c r="DZ556" s="44"/>
      <c r="EA556" s="44"/>
      <c r="EB556" s="44"/>
      <c r="EC556" s="44"/>
      <c r="ED556" s="44"/>
      <c r="EE556" s="44"/>
      <c r="EF556" s="44"/>
      <c r="EG556" s="44"/>
      <c r="EH556" s="44"/>
      <c r="EI556" s="44"/>
      <c r="EJ556" s="44"/>
      <c r="EK556" s="44"/>
      <c r="EL556" s="44"/>
      <c r="EM556" s="44"/>
      <c r="EN556" s="44"/>
      <c r="EO556" s="44"/>
      <c r="EP556" s="44"/>
      <c r="EQ556" s="44"/>
      <c r="ER556" s="44"/>
      <c r="ES556" s="44"/>
      <c r="ET556" s="44"/>
      <c r="EU556" s="44"/>
      <c r="EV556" s="44"/>
      <c r="EW556" s="44"/>
      <c r="EX556" s="44"/>
      <c r="EY556" s="44"/>
      <c r="EZ556" s="44"/>
      <c r="FA556" s="44"/>
      <c r="FB556" s="44"/>
      <c r="FC556" s="44"/>
      <c r="FD556" s="44"/>
      <c r="FE556" s="44"/>
      <c r="FF556" s="44"/>
      <c r="FG556" s="44"/>
      <c r="FH556" s="44"/>
      <c r="FI556" s="44"/>
      <c r="FJ556" s="44"/>
      <c r="FK556" s="44"/>
      <c r="FL556" s="44"/>
      <c r="FM556" s="44"/>
      <c r="FN556" s="44"/>
      <c r="FO556" s="44"/>
      <c r="FP556" s="44"/>
      <c r="FQ556" s="44"/>
      <c r="FR556" s="44"/>
      <c r="FS556" s="44"/>
      <c r="FT556" s="44"/>
      <c r="FU556" s="44"/>
      <c r="FV556" s="44"/>
      <c r="FW556" s="44"/>
      <c r="FX556" s="44"/>
      <c r="FY556" s="44"/>
      <c r="FZ556" s="44"/>
      <c r="GA556" s="44"/>
      <c r="GB556" s="44"/>
      <c r="GC556" s="44"/>
      <c r="GD556" s="44"/>
      <c r="GE556" s="44"/>
      <c r="GF556" s="44"/>
      <c r="GG556" s="44"/>
      <c r="GH556" s="44"/>
      <c r="GI556" s="44"/>
      <c r="GJ556" s="44"/>
      <c r="GK556" s="44"/>
      <c r="GL556" s="44"/>
      <c r="GM556" s="44"/>
      <c r="GN556" s="44"/>
      <c r="GO556" s="44"/>
      <c r="GP556" s="44"/>
      <c r="GQ556" s="44"/>
      <c r="GR556" s="44"/>
      <c r="GS556" s="44"/>
      <c r="GT556" s="44"/>
      <c r="GU556" s="44"/>
      <c r="GV556" s="44"/>
      <c r="GW556" s="44"/>
      <c r="GX556" s="44"/>
      <c r="GY556" s="44"/>
      <c r="GZ556" s="44"/>
      <c r="HA556" s="44"/>
      <c r="HB556" s="44"/>
      <c r="HC556" s="44"/>
      <c r="HD556" s="44"/>
      <c r="HE556" s="44"/>
      <c r="HF556" s="44"/>
      <c r="HG556" s="44"/>
      <c r="HH556" s="44"/>
      <c r="HI556" s="44"/>
      <c r="HJ556" s="44"/>
      <c r="HK556" s="44"/>
      <c r="HL556" s="44"/>
      <c r="HM556" s="44"/>
      <c r="HN556" s="44"/>
      <c r="HO556" s="44"/>
      <c r="HP556" s="44"/>
      <c r="HQ556" s="44"/>
      <c r="HR556" s="44"/>
      <c r="HS556" s="44"/>
      <c r="HT556" s="44"/>
      <c r="HU556" s="44"/>
      <c r="HV556" s="44"/>
      <c r="HW556" s="44"/>
      <c r="HX556" s="44"/>
      <c r="HY556" s="44"/>
      <c r="HZ556" s="44"/>
      <c r="IA556" s="44"/>
      <c r="IB556" s="44"/>
      <c r="IC556" s="44"/>
      <c r="ID556" s="44"/>
      <c r="IE556" s="44"/>
      <c r="IF556" s="44"/>
      <c r="IG556" s="44"/>
      <c r="IH556" s="44"/>
      <c r="II556" s="44"/>
      <c r="IJ556" s="44"/>
      <c r="IK556" s="44"/>
    </row>
    <row r="557" spans="1:245" s="17" customFormat="1">
      <c r="A557" s="41"/>
      <c r="B557" s="41"/>
      <c r="C557" s="19"/>
      <c r="D557" s="18"/>
      <c r="E557" s="40" t="s">
        <v>312</v>
      </c>
      <c r="F557" s="19">
        <f t="shared" si="296"/>
        <v>253307000</v>
      </c>
      <c r="G557" s="19">
        <f t="shared" si="297"/>
        <v>0</v>
      </c>
      <c r="H557" s="20">
        <f t="shared" si="298"/>
        <v>253307000</v>
      </c>
      <c r="I557" s="17">
        <f t="shared" si="308"/>
        <v>1</v>
      </c>
      <c r="J557" s="27">
        <f t="shared" si="299"/>
        <v>0</v>
      </c>
      <c r="K557" s="44"/>
      <c r="L557" s="44"/>
      <c r="M557" s="44"/>
      <c r="N557" s="27">
        <f t="shared" si="300"/>
        <v>0</v>
      </c>
      <c r="O557" s="19"/>
      <c r="P557" s="27">
        <f t="shared" si="301"/>
        <v>0</v>
      </c>
      <c r="Q557" s="27"/>
      <c r="V557" s="40" t="s">
        <v>312</v>
      </c>
      <c r="W557" s="19">
        <f t="shared" si="303"/>
        <v>280716000</v>
      </c>
      <c r="X557" s="19">
        <f t="shared" si="304"/>
        <v>0</v>
      </c>
      <c r="Z557" s="17">
        <f t="shared" si="309"/>
        <v>1</v>
      </c>
      <c r="AJ557" s="18"/>
      <c r="AL557" s="41"/>
      <c r="AM557" s="74"/>
      <c r="AN557" s="74"/>
      <c r="AO557" s="74"/>
      <c r="AP557" s="270"/>
      <c r="AQ557" s="74"/>
      <c r="AR557" s="74"/>
      <c r="AS557" s="74"/>
      <c r="AT557" s="166"/>
      <c r="AU557" s="74"/>
      <c r="AV557" s="166"/>
      <c r="AW557" s="74"/>
      <c r="AX557" s="74"/>
      <c r="AY557" s="74"/>
      <c r="AZ557" s="166"/>
      <c r="BA557" s="74"/>
      <c r="BB557" s="166"/>
      <c r="BC557" s="74"/>
      <c r="BD557" s="74"/>
      <c r="BE557" s="74"/>
      <c r="BG557" s="37"/>
      <c r="BH557" s="37"/>
      <c r="BI557" s="37"/>
      <c r="BJ557" s="54"/>
      <c r="BK557" s="42"/>
      <c r="BL557" s="42"/>
      <c r="BM557" s="42"/>
      <c r="BN557" s="43"/>
      <c r="BO557" s="37"/>
      <c r="BP557" s="37"/>
      <c r="BQ557" s="39"/>
      <c r="BR557" s="39"/>
      <c r="BS557" s="39"/>
      <c r="BT557" s="44"/>
      <c r="BU557" s="44"/>
      <c r="BV557" s="44"/>
      <c r="BW557" s="44"/>
      <c r="BX557" s="44"/>
      <c r="BY557" s="44"/>
      <c r="BZ557" s="44"/>
      <c r="CA557" s="44"/>
      <c r="CB557" s="44"/>
      <c r="CC557" s="44"/>
      <c r="CD557" s="44"/>
      <c r="CE557" s="44"/>
      <c r="CF557" s="44"/>
      <c r="CG557" s="44"/>
      <c r="CH557" s="44"/>
      <c r="CI557" s="44"/>
      <c r="CJ557" s="44"/>
      <c r="CK557" s="44"/>
      <c r="CL557" s="44"/>
      <c r="CM557" s="44"/>
      <c r="CN557" s="44"/>
      <c r="CO557" s="44"/>
      <c r="CP557" s="44"/>
      <c r="CQ557" s="44"/>
      <c r="CR557" s="44"/>
      <c r="CS557" s="44"/>
      <c r="CT557" s="44"/>
      <c r="CU557" s="44"/>
      <c r="CV557" s="44"/>
      <c r="CW557" s="44"/>
      <c r="CX557" s="44"/>
      <c r="CY557" s="44"/>
      <c r="CZ557" s="44"/>
      <c r="DA557" s="44"/>
      <c r="DB557" s="44"/>
      <c r="DC557" s="44"/>
      <c r="DD557" s="44"/>
      <c r="DE557" s="44"/>
      <c r="DF557" s="44"/>
      <c r="DG557" s="44"/>
      <c r="DH557" s="44"/>
      <c r="DI557" s="44"/>
      <c r="DJ557" s="44"/>
      <c r="DK557" s="44"/>
      <c r="DL557" s="44"/>
      <c r="DM557" s="44"/>
      <c r="DN557" s="44"/>
      <c r="DO557" s="44"/>
      <c r="DP557" s="44"/>
      <c r="DQ557" s="44"/>
      <c r="DR557" s="44"/>
      <c r="DS557" s="44"/>
      <c r="DT557" s="44"/>
      <c r="DU557" s="44"/>
      <c r="DV557" s="44"/>
      <c r="DW557" s="44"/>
      <c r="DX557" s="44"/>
      <c r="DY557" s="44"/>
      <c r="DZ557" s="44"/>
      <c r="EA557" s="44"/>
      <c r="EB557" s="44"/>
      <c r="EC557" s="44"/>
      <c r="ED557" s="44"/>
      <c r="EE557" s="44"/>
      <c r="EF557" s="44"/>
      <c r="EG557" s="44"/>
      <c r="EH557" s="44"/>
      <c r="EI557" s="44"/>
      <c r="EJ557" s="44"/>
      <c r="EK557" s="44"/>
      <c r="EL557" s="44"/>
      <c r="EM557" s="44"/>
      <c r="EN557" s="44"/>
      <c r="EO557" s="44"/>
      <c r="EP557" s="44"/>
      <c r="EQ557" s="44"/>
      <c r="ER557" s="44"/>
      <c r="ES557" s="44"/>
      <c r="ET557" s="44"/>
      <c r="EU557" s="44"/>
      <c r="EV557" s="44"/>
      <c r="EW557" s="44"/>
      <c r="EX557" s="44"/>
      <c r="EY557" s="44"/>
      <c r="EZ557" s="44"/>
      <c r="FA557" s="44"/>
      <c r="FB557" s="44"/>
      <c r="FC557" s="44"/>
      <c r="FD557" s="44"/>
      <c r="FE557" s="44"/>
      <c r="FF557" s="44"/>
      <c r="FG557" s="44"/>
      <c r="FH557" s="44"/>
      <c r="FI557" s="44"/>
      <c r="FJ557" s="44"/>
      <c r="FK557" s="44"/>
      <c r="FL557" s="44"/>
      <c r="FM557" s="44"/>
      <c r="FN557" s="44"/>
      <c r="FO557" s="44"/>
      <c r="FP557" s="44"/>
      <c r="FQ557" s="44"/>
      <c r="FR557" s="44"/>
      <c r="FS557" s="44"/>
      <c r="FT557" s="44"/>
      <c r="FU557" s="44"/>
      <c r="FV557" s="44"/>
      <c r="FW557" s="44"/>
      <c r="FX557" s="44"/>
      <c r="FY557" s="44"/>
      <c r="FZ557" s="44"/>
      <c r="GA557" s="44"/>
      <c r="GB557" s="44"/>
      <c r="GC557" s="44"/>
      <c r="GD557" s="44"/>
      <c r="GE557" s="44"/>
      <c r="GF557" s="44"/>
      <c r="GG557" s="44"/>
      <c r="GH557" s="44"/>
      <c r="GI557" s="44"/>
      <c r="GJ557" s="44"/>
      <c r="GK557" s="44"/>
      <c r="GL557" s="44"/>
      <c r="GM557" s="44"/>
      <c r="GN557" s="44"/>
      <c r="GO557" s="44"/>
      <c r="GP557" s="44"/>
      <c r="GQ557" s="44"/>
      <c r="GR557" s="44"/>
      <c r="GS557" s="44"/>
      <c r="GT557" s="44"/>
      <c r="GU557" s="44"/>
      <c r="GV557" s="44"/>
      <c r="GW557" s="44"/>
      <c r="GX557" s="44"/>
      <c r="GY557" s="44"/>
      <c r="GZ557" s="44"/>
      <c r="HA557" s="44"/>
      <c r="HB557" s="44"/>
      <c r="HC557" s="44"/>
      <c r="HD557" s="44"/>
      <c r="HE557" s="44"/>
      <c r="HF557" s="44"/>
      <c r="HG557" s="44"/>
      <c r="HH557" s="44"/>
      <c r="HI557" s="44"/>
      <c r="HJ557" s="44"/>
      <c r="HK557" s="44"/>
      <c r="HL557" s="44"/>
      <c r="HM557" s="44"/>
      <c r="HN557" s="44"/>
      <c r="HO557" s="44"/>
      <c r="HP557" s="44"/>
      <c r="HQ557" s="44"/>
      <c r="HR557" s="44"/>
      <c r="HS557" s="44"/>
      <c r="HT557" s="44"/>
      <c r="HU557" s="44"/>
      <c r="HV557" s="44"/>
      <c r="HW557" s="44"/>
      <c r="HX557" s="44"/>
      <c r="HY557" s="44"/>
      <c r="HZ557" s="44"/>
      <c r="IA557" s="44"/>
      <c r="IB557" s="44"/>
      <c r="IC557" s="44"/>
      <c r="ID557" s="44"/>
      <c r="IE557" s="44"/>
      <c r="IF557" s="44"/>
      <c r="IG557" s="44"/>
      <c r="IH557" s="44"/>
      <c r="II557" s="44"/>
      <c r="IJ557" s="44"/>
      <c r="IK557" s="44"/>
    </row>
    <row r="558" spans="1:245" s="17" customFormat="1">
      <c r="A558" s="41"/>
      <c r="B558" s="41"/>
      <c r="C558" s="19"/>
      <c r="D558" s="18"/>
      <c r="E558" s="40" t="s">
        <v>313</v>
      </c>
      <c r="F558" s="19">
        <f t="shared" si="296"/>
        <v>452144000</v>
      </c>
      <c r="G558" s="19">
        <f t="shared" si="297"/>
        <v>212238000</v>
      </c>
      <c r="H558" s="20">
        <f t="shared" si="298"/>
        <v>664382000</v>
      </c>
      <c r="I558" s="17">
        <f t="shared" si="308"/>
        <v>2</v>
      </c>
      <c r="J558" s="27">
        <f t="shared" si="299"/>
        <v>0</v>
      </c>
      <c r="K558" s="44"/>
      <c r="L558" s="44"/>
      <c r="M558" s="44"/>
      <c r="N558" s="27">
        <f t="shared" si="300"/>
        <v>0</v>
      </c>
      <c r="O558" s="19"/>
      <c r="P558" s="27">
        <f t="shared" si="301"/>
        <v>0</v>
      </c>
      <c r="Q558" s="27"/>
      <c r="R558" s="53"/>
      <c r="V558" s="40" t="s">
        <v>313</v>
      </c>
      <c r="W558" s="19">
        <f t="shared" si="303"/>
        <v>437686000</v>
      </c>
      <c r="X558" s="19">
        <f t="shared" si="304"/>
        <v>0</v>
      </c>
      <c r="Z558" s="17">
        <f t="shared" si="309"/>
        <v>1</v>
      </c>
      <c r="AJ558" s="18"/>
      <c r="AL558" s="41"/>
      <c r="AM558" s="74"/>
      <c r="AN558" s="74"/>
      <c r="AO558" s="74"/>
      <c r="AP558" s="270"/>
      <c r="AQ558" s="74"/>
      <c r="AR558" s="74"/>
      <c r="AS558" s="74"/>
      <c r="AT558" s="166"/>
      <c r="AU558" s="74"/>
      <c r="AV558" s="166"/>
      <c r="AW558" s="74"/>
      <c r="AX558" s="74"/>
      <c r="AY558" s="74"/>
      <c r="AZ558" s="166"/>
      <c r="BA558" s="74"/>
      <c r="BB558" s="166"/>
      <c r="BC558" s="74"/>
      <c r="BD558" s="74"/>
      <c r="BE558" s="74"/>
      <c r="BG558" s="37"/>
      <c r="BH558" s="37"/>
      <c r="BI558" s="37"/>
      <c r="BJ558" s="54"/>
      <c r="BK558" s="42"/>
      <c r="BL558" s="42"/>
      <c r="BM558" s="42"/>
      <c r="BN558" s="43"/>
      <c r="BO558" s="37"/>
      <c r="BP558" s="37"/>
      <c r="BQ558" s="39"/>
      <c r="BR558" s="39"/>
      <c r="BS558" s="39"/>
      <c r="BT558" s="44"/>
      <c r="BU558" s="44"/>
      <c r="BV558" s="44"/>
      <c r="BW558" s="44"/>
      <c r="BX558" s="44"/>
      <c r="BY558" s="44"/>
      <c r="BZ558" s="44"/>
      <c r="CA558" s="44"/>
      <c r="CB558" s="44"/>
      <c r="CC558" s="44"/>
      <c r="CD558" s="44"/>
      <c r="CE558" s="44"/>
      <c r="CF558" s="44"/>
      <c r="CG558" s="44"/>
      <c r="CH558" s="44"/>
      <c r="CI558" s="44"/>
      <c r="CJ558" s="44"/>
      <c r="CK558" s="44"/>
      <c r="CL558" s="44"/>
      <c r="CM558" s="44"/>
      <c r="CN558" s="44"/>
      <c r="CO558" s="44"/>
      <c r="CP558" s="44"/>
      <c r="CQ558" s="44"/>
      <c r="CR558" s="44"/>
      <c r="CS558" s="44"/>
      <c r="CT558" s="44"/>
      <c r="CU558" s="44"/>
      <c r="CV558" s="44"/>
      <c r="CW558" s="44"/>
      <c r="CX558" s="44"/>
      <c r="CY558" s="44"/>
      <c r="CZ558" s="44"/>
      <c r="DA558" s="44"/>
      <c r="DB558" s="44"/>
      <c r="DC558" s="44"/>
      <c r="DD558" s="44"/>
      <c r="DE558" s="44"/>
      <c r="DF558" s="44"/>
      <c r="DG558" s="44"/>
      <c r="DH558" s="44"/>
      <c r="DI558" s="44"/>
      <c r="DJ558" s="44"/>
      <c r="DK558" s="44"/>
      <c r="DL558" s="44"/>
      <c r="DM558" s="44"/>
      <c r="DN558" s="44"/>
      <c r="DO558" s="44"/>
      <c r="DP558" s="44"/>
      <c r="DQ558" s="44"/>
      <c r="DR558" s="44"/>
      <c r="DS558" s="44"/>
      <c r="DT558" s="44"/>
      <c r="DU558" s="44"/>
      <c r="DV558" s="44"/>
      <c r="DW558" s="44"/>
      <c r="DX558" s="44"/>
      <c r="DY558" s="44"/>
      <c r="DZ558" s="44"/>
      <c r="EA558" s="44"/>
      <c r="EB558" s="44"/>
      <c r="EC558" s="44"/>
      <c r="ED558" s="44"/>
      <c r="EE558" s="44"/>
      <c r="EF558" s="44"/>
      <c r="EG558" s="44"/>
      <c r="EH558" s="44"/>
      <c r="EI558" s="44"/>
      <c r="EJ558" s="44"/>
      <c r="EK558" s="44"/>
      <c r="EL558" s="44"/>
      <c r="EM558" s="44"/>
      <c r="EN558" s="44"/>
      <c r="EO558" s="44"/>
      <c r="EP558" s="44"/>
      <c r="EQ558" s="44"/>
      <c r="ER558" s="44"/>
      <c r="ES558" s="44"/>
      <c r="ET558" s="44"/>
      <c r="EU558" s="44"/>
      <c r="EV558" s="44"/>
      <c r="EW558" s="44"/>
      <c r="EX558" s="44"/>
      <c r="EY558" s="44"/>
      <c r="EZ558" s="44"/>
      <c r="FA558" s="44"/>
      <c r="FB558" s="44"/>
      <c r="FC558" s="44"/>
      <c r="FD558" s="44"/>
      <c r="FE558" s="44"/>
      <c r="FF558" s="44"/>
      <c r="FG558" s="44"/>
      <c r="FH558" s="44"/>
      <c r="FI558" s="44"/>
      <c r="FJ558" s="44"/>
      <c r="FK558" s="44"/>
      <c r="FL558" s="44"/>
      <c r="FM558" s="44"/>
      <c r="FN558" s="44"/>
      <c r="FO558" s="44"/>
      <c r="FP558" s="44"/>
      <c r="FQ558" s="44"/>
      <c r="FR558" s="44"/>
      <c r="FS558" s="44"/>
      <c r="FT558" s="44"/>
      <c r="FU558" s="44"/>
      <c r="FV558" s="44"/>
      <c r="FW558" s="44"/>
      <c r="FX558" s="44"/>
      <c r="FY558" s="44"/>
      <c r="FZ558" s="44"/>
      <c r="GA558" s="44"/>
      <c r="GB558" s="44"/>
      <c r="GC558" s="44"/>
      <c r="GD558" s="44"/>
      <c r="GE558" s="44"/>
      <c r="GF558" s="44"/>
      <c r="GG558" s="44"/>
      <c r="GH558" s="44"/>
      <c r="GI558" s="44"/>
      <c r="GJ558" s="44"/>
      <c r="GK558" s="44"/>
      <c r="GL558" s="44"/>
      <c r="GM558" s="44"/>
      <c r="GN558" s="44"/>
      <c r="GO558" s="44"/>
      <c r="GP558" s="44"/>
      <c r="GQ558" s="44"/>
      <c r="GR558" s="44"/>
      <c r="GS558" s="44"/>
      <c r="GT558" s="44"/>
      <c r="GU558" s="44"/>
      <c r="GV558" s="44"/>
      <c r="GW558" s="44"/>
      <c r="GX558" s="44"/>
      <c r="GY558" s="44"/>
      <c r="GZ558" s="44"/>
      <c r="HA558" s="44"/>
      <c r="HB558" s="44"/>
      <c r="HC558" s="44"/>
      <c r="HD558" s="44"/>
      <c r="HE558" s="44"/>
      <c r="HF558" s="44"/>
      <c r="HG558" s="44"/>
      <c r="HH558" s="44"/>
      <c r="HI558" s="44"/>
      <c r="HJ558" s="44"/>
      <c r="HK558" s="44"/>
      <c r="HL558" s="44"/>
      <c r="HM558" s="44"/>
      <c r="HN558" s="44"/>
      <c r="HO558" s="44"/>
      <c r="HP558" s="44"/>
      <c r="HQ558" s="44"/>
      <c r="HR558" s="44"/>
      <c r="HS558" s="44"/>
      <c r="HT558" s="44"/>
      <c r="HU558" s="44"/>
      <c r="HV558" s="44"/>
      <c r="HW558" s="44"/>
      <c r="HX558" s="44"/>
      <c r="HY558" s="44"/>
      <c r="HZ558" s="44"/>
      <c r="IA558" s="44"/>
      <c r="IB558" s="44"/>
      <c r="IC558" s="44"/>
      <c r="ID558" s="44"/>
      <c r="IE558" s="44"/>
      <c r="IF558" s="44"/>
      <c r="IG558" s="44"/>
      <c r="IH558" s="44"/>
      <c r="II558" s="44"/>
      <c r="IJ558" s="44"/>
      <c r="IK558" s="44"/>
    </row>
    <row r="559" spans="1:245" s="17" customFormat="1">
      <c r="A559" s="41"/>
      <c r="B559" s="41"/>
      <c r="C559" s="19"/>
      <c r="D559" s="18"/>
      <c r="E559" s="40" t="s">
        <v>314</v>
      </c>
      <c r="F559" s="19">
        <f t="shared" si="296"/>
        <v>29078062000</v>
      </c>
      <c r="G559" s="19">
        <f t="shared" si="297"/>
        <v>835661000</v>
      </c>
      <c r="H559" s="20">
        <f t="shared" si="298"/>
        <v>29913723000</v>
      </c>
      <c r="I559" s="17">
        <f t="shared" si="308"/>
        <v>22</v>
      </c>
      <c r="J559" s="27">
        <f t="shared" si="299"/>
        <v>0</v>
      </c>
      <c r="K559" s="44"/>
      <c r="L559" s="44"/>
      <c r="M559" s="44"/>
      <c r="N559" s="27">
        <f t="shared" si="300"/>
        <v>0</v>
      </c>
      <c r="O559" s="19"/>
      <c r="P559" s="27">
        <f t="shared" si="301"/>
        <v>0</v>
      </c>
      <c r="Q559" s="27"/>
      <c r="V559" s="40" t="s">
        <v>314</v>
      </c>
      <c r="W559" s="19">
        <f t="shared" si="303"/>
        <v>28918515000</v>
      </c>
      <c r="X559" s="19">
        <f t="shared" si="304"/>
        <v>0</v>
      </c>
      <c r="Z559" s="17">
        <f t="shared" si="309"/>
        <v>18</v>
      </c>
      <c r="AJ559" s="18"/>
      <c r="AL559" s="41"/>
      <c r="AM559" s="74"/>
      <c r="AN559" s="74"/>
      <c r="AO559" s="74"/>
      <c r="AP559" s="270"/>
      <c r="AQ559" s="74"/>
      <c r="AR559" s="74"/>
      <c r="AS559" s="74"/>
      <c r="AT559" s="166"/>
      <c r="AU559" s="74"/>
      <c r="AV559" s="166"/>
      <c r="AW559" s="74"/>
      <c r="AX559" s="74"/>
      <c r="AY559" s="74"/>
      <c r="AZ559" s="166"/>
      <c r="BA559" s="74"/>
      <c r="BB559" s="166"/>
      <c r="BC559" s="74"/>
      <c r="BD559" s="74"/>
      <c r="BE559" s="74"/>
      <c r="BG559" s="37"/>
      <c r="BH559" s="37"/>
      <c r="BI559" s="37"/>
      <c r="BJ559" s="54"/>
      <c r="BK559" s="42"/>
      <c r="BL559" s="42"/>
      <c r="BM559" s="42"/>
      <c r="BN559" s="43"/>
      <c r="BO559" s="37"/>
      <c r="BP559" s="37"/>
      <c r="BQ559" s="39"/>
      <c r="BR559" s="39"/>
      <c r="BS559" s="39"/>
      <c r="BT559" s="44"/>
      <c r="BU559" s="44"/>
      <c r="BV559" s="44"/>
      <c r="BW559" s="44"/>
      <c r="BX559" s="44"/>
      <c r="BY559" s="44"/>
      <c r="BZ559" s="44"/>
      <c r="CA559" s="44"/>
      <c r="CB559" s="44"/>
      <c r="CC559" s="44"/>
      <c r="CD559" s="44"/>
      <c r="CE559" s="44"/>
      <c r="CF559" s="44"/>
      <c r="CG559" s="44"/>
      <c r="CH559" s="44"/>
      <c r="CI559" s="44"/>
      <c r="CJ559" s="44"/>
      <c r="CK559" s="44"/>
      <c r="CL559" s="44"/>
      <c r="CM559" s="44"/>
      <c r="CN559" s="44"/>
      <c r="CO559" s="44"/>
      <c r="CP559" s="44"/>
      <c r="CQ559" s="44"/>
      <c r="CR559" s="44"/>
      <c r="CS559" s="44"/>
      <c r="CT559" s="44"/>
      <c r="CU559" s="44"/>
      <c r="CV559" s="44"/>
      <c r="CW559" s="44"/>
      <c r="CX559" s="44"/>
      <c r="CY559" s="44"/>
      <c r="CZ559" s="44"/>
      <c r="DA559" s="44"/>
      <c r="DB559" s="44"/>
      <c r="DC559" s="44"/>
      <c r="DD559" s="44"/>
      <c r="DE559" s="44"/>
      <c r="DF559" s="44"/>
      <c r="DG559" s="44"/>
      <c r="DH559" s="44"/>
      <c r="DI559" s="44"/>
      <c r="DJ559" s="44"/>
      <c r="DK559" s="44"/>
      <c r="DL559" s="44"/>
      <c r="DM559" s="44"/>
      <c r="DN559" s="44"/>
      <c r="DO559" s="44"/>
      <c r="DP559" s="44"/>
      <c r="DQ559" s="44"/>
      <c r="DR559" s="44"/>
      <c r="DS559" s="44"/>
      <c r="DT559" s="44"/>
      <c r="DU559" s="44"/>
      <c r="DV559" s="44"/>
      <c r="DW559" s="44"/>
      <c r="DX559" s="44"/>
      <c r="DY559" s="44"/>
      <c r="DZ559" s="44"/>
      <c r="EA559" s="44"/>
      <c r="EB559" s="44"/>
      <c r="EC559" s="44"/>
      <c r="ED559" s="44"/>
      <c r="EE559" s="44"/>
      <c r="EF559" s="44"/>
      <c r="EG559" s="44"/>
      <c r="EH559" s="44"/>
      <c r="EI559" s="44"/>
      <c r="EJ559" s="44"/>
      <c r="EK559" s="44"/>
      <c r="EL559" s="44"/>
      <c r="EM559" s="44"/>
      <c r="EN559" s="44"/>
      <c r="EO559" s="44"/>
      <c r="EP559" s="44"/>
      <c r="EQ559" s="44"/>
      <c r="ER559" s="44"/>
      <c r="ES559" s="44"/>
      <c r="ET559" s="44"/>
      <c r="EU559" s="44"/>
      <c r="EV559" s="44"/>
      <c r="EW559" s="44"/>
      <c r="EX559" s="44"/>
      <c r="EY559" s="44"/>
      <c r="EZ559" s="44"/>
      <c r="FA559" s="44"/>
      <c r="FB559" s="44"/>
      <c r="FC559" s="44"/>
      <c r="FD559" s="44"/>
      <c r="FE559" s="44"/>
      <c r="FF559" s="44"/>
      <c r="FG559" s="44"/>
      <c r="FH559" s="44"/>
      <c r="FI559" s="44"/>
      <c r="FJ559" s="44"/>
      <c r="FK559" s="44"/>
      <c r="FL559" s="44"/>
      <c r="FM559" s="44"/>
      <c r="FN559" s="44"/>
      <c r="FO559" s="44"/>
      <c r="FP559" s="44"/>
      <c r="FQ559" s="44"/>
      <c r="FR559" s="44"/>
      <c r="FS559" s="44"/>
      <c r="FT559" s="44"/>
      <c r="FU559" s="44"/>
      <c r="FV559" s="44"/>
      <c r="FW559" s="44"/>
      <c r="FX559" s="44"/>
      <c r="FY559" s="44"/>
      <c r="FZ559" s="44"/>
      <c r="GA559" s="44"/>
      <c r="GB559" s="44"/>
      <c r="GC559" s="44"/>
      <c r="GD559" s="44"/>
      <c r="GE559" s="44"/>
      <c r="GF559" s="44"/>
      <c r="GG559" s="44"/>
      <c r="GH559" s="44"/>
      <c r="GI559" s="44"/>
      <c r="GJ559" s="44"/>
      <c r="GK559" s="44"/>
      <c r="GL559" s="44"/>
      <c r="GM559" s="44"/>
      <c r="GN559" s="44"/>
      <c r="GO559" s="44"/>
      <c r="GP559" s="44"/>
      <c r="GQ559" s="44"/>
      <c r="GR559" s="44"/>
      <c r="GS559" s="44"/>
      <c r="GT559" s="44"/>
      <c r="GU559" s="44"/>
      <c r="GV559" s="44"/>
      <c r="GW559" s="44"/>
      <c r="GX559" s="44"/>
      <c r="GY559" s="44"/>
      <c r="GZ559" s="44"/>
      <c r="HA559" s="44"/>
      <c r="HB559" s="44"/>
      <c r="HC559" s="44"/>
      <c r="HD559" s="44"/>
      <c r="HE559" s="44"/>
      <c r="HF559" s="44"/>
      <c r="HG559" s="44"/>
      <c r="HH559" s="44"/>
      <c r="HI559" s="44"/>
      <c r="HJ559" s="44"/>
      <c r="HK559" s="44"/>
      <c r="HL559" s="44"/>
      <c r="HM559" s="44"/>
      <c r="HN559" s="44"/>
      <c r="HO559" s="44"/>
      <c r="HP559" s="44"/>
      <c r="HQ559" s="44"/>
      <c r="HR559" s="44"/>
      <c r="HS559" s="44"/>
      <c r="HT559" s="44"/>
      <c r="HU559" s="44"/>
      <c r="HV559" s="44"/>
      <c r="HW559" s="44"/>
      <c r="HX559" s="44"/>
      <c r="HY559" s="44"/>
      <c r="HZ559" s="44"/>
      <c r="IA559" s="44"/>
      <c r="IB559" s="44"/>
      <c r="IC559" s="44"/>
      <c r="ID559" s="44"/>
      <c r="IE559" s="44"/>
      <c r="IF559" s="44"/>
      <c r="IG559" s="44"/>
      <c r="IH559" s="44"/>
      <c r="II559" s="44"/>
      <c r="IJ559" s="44"/>
      <c r="IK559" s="44"/>
    </row>
    <row r="560" spans="1:245" s="17" customFormat="1">
      <c r="A560" s="41"/>
      <c r="B560" s="41"/>
      <c r="C560" s="19"/>
      <c r="D560" s="18"/>
      <c r="E560" s="40" t="s">
        <v>315</v>
      </c>
      <c r="F560" s="19">
        <f t="shared" si="296"/>
        <v>103252523000</v>
      </c>
      <c r="G560" s="19">
        <f t="shared" si="297"/>
        <v>8436725000</v>
      </c>
      <c r="H560" s="20">
        <f t="shared" si="298"/>
        <v>111689248000</v>
      </c>
      <c r="I560" s="17">
        <f t="shared" si="308"/>
        <v>38</v>
      </c>
      <c r="J560" s="27">
        <f t="shared" si="299"/>
        <v>66944000</v>
      </c>
      <c r="K560" s="44"/>
      <c r="L560" s="44"/>
      <c r="M560" s="44"/>
      <c r="N560" s="27">
        <f t="shared" si="300"/>
        <v>0</v>
      </c>
      <c r="O560" s="19"/>
      <c r="P560" s="27">
        <f t="shared" si="301"/>
        <v>0</v>
      </c>
      <c r="Q560" s="27"/>
      <c r="V560" s="40" t="s">
        <v>315</v>
      </c>
      <c r="W560" s="19">
        <f t="shared" si="303"/>
        <v>100949377000</v>
      </c>
      <c r="X560" s="19">
        <f t="shared" si="304"/>
        <v>0</v>
      </c>
      <c r="Z560" s="17">
        <f t="shared" si="309"/>
        <v>37</v>
      </c>
      <c r="AJ560" s="18"/>
      <c r="AL560" s="41"/>
      <c r="AM560" s="74"/>
      <c r="AN560" s="74"/>
      <c r="AO560" s="74"/>
      <c r="AP560" s="270"/>
      <c r="AQ560" s="74"/>
      <c r="AR560" s="74"/>
      <c r="AS560" s="74"/>
      <c r="AT560" s="166"/>
      <c r="AU560" s="74"/>
      <c r="AV560" s="166"/>
      <c r="AW560" s="74"/>
      <c r="AX560" s="74"/>
      <c r="AY560" s="74"/>
      <c r="AZ560" s="166"/>
      <c r="BA560" s="74"/>
      <c r="BB560" s="166"/>
      <c r="BC560" s="74"/>
      <c r="BD560" s="74"/>
      <c r="BE560" s="74"/>
      <c r="BG560" s="37"/>
      <c r="BH560" s="37"/>
      <c r="BI560" s="37"/>
      <c r="BJ560" s="54"/>
      <c r="BK560" s="42"/>
      <c r="BL560" s="42"/>
      <c r="BM560" s="42"/>
      <c r="BN560" s="43"/>
      <c r="BO560" s="37"/>
      <c r="BP560" s="37"/>
      <c r="BQ560" s="39"/>
      <c r="BR560" s="39"/>
      <c r="BS560" s="39"/>
      <c r="BT560" s="44"/>
      <c r="BU560" s="44"/>
      <c r="BV560" s="44"/>
      <c r="BW560" s="44"/>
      <c r="BX560" s="44"/>
      <c r="BY560" s="44"/>
      <c r="BZ560" s="44"/>
      <c r="CA560" s="44"/>
      <c r="CB560" s="44"/>
      <c r="CC560" s="44"/>
      <c r="CD560" s="44"/>
      <c r="CE560" s="44"/>
      <c r="CF560" s="44"/>
      <c r="CG560" s="44"/>
      <c r="CH560" s="44"/>
      <c r="CI560" s="44"/>
      <c r="CJ560" s="44"/>
      <c r="CK560" s="44"/>
      <c r="CL560" s="44"/>
      <c r="CM560" s="44"/>
      <c r="CN560" s="44"/>
      <c r="CO560" s="44"/>
      <c r="CP560" s="44"/>
      <c r="CQ560" s="44"/>
      <c r="CR560" s="44"/>
      <c r="CS560" s="44"/>
      <c r="CT560" s="44"/>
      <c r="CU560" s="44"/>
      <c r="CV560" s="44"/>
      <c r="CW560" s="44"/>
      <c r="CX560" s="44"/>
      <c r="CY560" s="44"/>
      <c r="CZ560" s="44"/>
      <c r="DA560" s="44"/>
      <c r="DB560" s="44"/>
      <c r="DC560" s="44"/>
      <c r="DD560" s="44"/>
      <c r="DE560" s="44"/>
      <c r="DF560" s="44"/>
      <c r="DG560" s="44"/>
      <c r="DH560" s="44"/>
      <c r="DI560" s="44"/>
      <c r="DJ560" s="44"/>
      <c r="DK560" s="44"/>
      <c r="DL560" s="44"/>
      <c r="DM560" s="44"/>
      <c r="DN560" s="44"/>
      <c r="DO560" s="44"/>
      <c r="DP560" s="44"/>
      <c r="DQ560" s="44"/>
      <c r="DR560" s="44"/>
      <c r="DS560" s="44"/>
      <c r="DT560" s="44"/>
      <c r="DU560" s="44"/>
      <c r="DV560" s="44"/>
      <c r="DW560" s="44"/>
      <c r="DX560" s="44"/>
      <c r="DY560" s="44"/>
      <c r="DZ560" s="44"/>
      <c r="EA560" s="44"/>
      <c r="EB560" s="44"/>
      <c r="EC560" s="44"/>
      <c r="ED560" s="44"/>
      <c r="EE560" s="44"/>
      <c r="EF560" s="44"/>
      <c r="EG560" s="44"/>
      <c r="EH560" s="44"/>
      <c r="EI560" s="44"/>
      <c r="EJ560" s="44"/>
      <c r="EK560" s="44"/>
      <c r="EL560" s="44"/>
      <c r="EM560" s="44"/>
      <c r="EN560" s="44"/>
      <c r="EO560" s="44"/>
      <c r="EP560" s="44"/>
      <c r="EQ560" s="44"/>
      <c r="ER560" s="44"/>
      <c r="ES560" s="44"/>
      <c r="ET560" s="44"/>
      <c r="EU560" s="44"/>
      <c r="EV560" s="44"/>
      <c r="EW560" s="44"/>
      <c r="EX560" s="44"/>
      <c r="EY560" s="44"/>
      <c r="EZ560" s="44"/>
      <c r="FA560" s="44"/>
      <c r="FB560" s="44"/>
      <c r="FC560" s="44"/>
      <c r="FD560" s="44"/>
      <c r="FE560" s="44"/>
      <c r="FF560" s="44"/>
      <c r="FG560" s="44"/>
      <c r="FH560" s="44"/>
      <c r="FI560" s="44"/>
      <c r="FJ560" s="44"/>
      <c r="FK560" s="44"/>
      <c r="FL560" s="44"/>
      <c r="FM560" s="44"/>
      <c r="FN560" s="44"/>
      <c r="FO560" s="44"/>
      <c r="FP560" s="44"/>
      <c r="FQ560" s="44"/>
      <c r="FR560" s="44"/>
      <c r="FS560" s="44"/>
      <c r="FT560" s="44"/>
      <c r="FU560" s="44"/>
      <c r="FV560" s="44"/>
      <c r="FW560" s="44"/>
      <c r="FX560" s="44"/>
      <c r="FY560" s="44"/>
      <c r="FZ560" s="44"/>
      <c r="GA560" s="44"/>
      <c r="GB560" s="44"/>
      <c r="GC560" s="44"/>
      <c r="GD560" s="44"/>
      <c r="GE560" s="44"/>
      <c r="GF560" s="44"/>
      <c r="GG560" s="44"/>
      <c r="GH560" s="44"/>
      <c r="GI560" s="44"/>
      <c r="GJ560" s="44"/>
      <c r="GK560" s="44"/>
      <c r="GL560" s="44"/>
      <c r="GM560" s="44"/>
      <c r="GN560" s="44"/>
      <c r="GO560" s="44"/>
      <c r="GP560" s="44"/>
      <c r="GQ560" s="44"/>
      <c r="GR560" s="44"/>
      <c r="GS560" s="44"/>
      <c r="GT560" s="44"/>
      <c r="GU560" s="44"/>
      <c r="GV560" s="44"/>
      <c r="GW560" s="44"/>
      <c r="GX560" s="44"/>
      <c r="GY560" s="44"/>
      <c r="GZ560" s="44"/>
      <c r="HA560" s="44"/>
      <c r="HB560" s="44"/>
      <c r="HC560" s="44"/>
      <c r="HD560" s="44"/>
      <c r="HE560" s="44"/>
      <c r="HF560" s="44"/>
      <c r="HG560" s="44"/>
      <c r="HH560" s="44"/>
      <c r="HI560" s="44"/>
      <c r="HJ560" s="44"/>
      <c r="HK560" s="44"/>
      <c r="HL560" s="44"/>
      <c r="HM560" s="44"/>
      <c r="HN560" s="44"/>
      <c r="HO560" s="44"/>
      <c r="HP560" s="44"/>
      <c r="HQ560" s="44"/>
      <c r="HR560" s="44"/>
      <c r="HS560" s="44"/>
      <c r="HT560" s="44"/>
      <c r="HU560" s="44"/>
      <c r="HV560" s="44"/>
      <c r="HW560" s="44"/>
      <c r="HX560" s="44"/>
      <c r="HY560" s="44"/>
      <c r="HZ560" s="44"/>
      <c r="IA560" s="44"/>
      <c r="IB560" s="44"/>
      <c r="IC560" s="44"/>
      <c r="ID560" s="44"/>
      <c r="IE560" s="44"/>
      <c r="IF560" s="44"/>
      <c r="IG560" s="44"/>
      <c r="IH560" s="44"/>
      <c r="II560" s="44"/>
      <c r="IJ560" s="44"/>
      <c r="IK560" s="44"/>
    </row>
    <row r="561" spans="1:245" s="17" customFormat="1">
      <c r="A561" s="41"/>
      <c r="B561" s="41"/>
      <c r="C561" s="19"/>
      <c r="D561" s="18"/>
      <c r="E561" s="54"/>
      <c r="F561" s="19"/>
      <c r="H561" s="20"/>
      <c r="N561" s="44"/>
      <c r="V561" s="40"/>
      <c r="X561" s="20"/>
      <c r="AJ561" s="18"/>
      <c r="AL561" s="41"/>
      <c r="AM561" s="74"/>
      <c r="AN561" s="74"/>
      <c r="AO561" s="74"/>
      <c r="AP561" s="270"/>
      <c r="AQ561" s="74"/>
      <c r="AR561" s="74"/>
      <c r="AS561" s="74"/>
      <c r="AT561" s="166"/>
      <c r="AU561" s="74"/>
      <c r="AV561" s="166"/>
      <c r="AW561" s="74"/>
      <c r="AX561" s="74"/>
      <c r="AY561" s="74"/>
      <c r="AZ561" s="166"/>
      <c r="BA561" s="74"/>
      <c r="BB561" s="166"/>
      <c r="BC561" s="74"/>
      <c r="BD561" s="74"/>
      <c r="BE561" s="74"/>
      <c r="BG561" s="37"/>
      <c r="BH561" s="37"/>
      <c r="BI561" s="37"/>
      <c r="BJ561" s="54"/>
      <c r="BK561" s="42"/>
      <c r="BL561" s="42"/>
      <c r="BM561" s="42"/>
      <c r="BN561" s="43"/>
      <c r="BO561" s="37"/>
      <c r="BP561" s="37"/>
      <c r="BQ561" s="39"/>
      <c r="BR561" s="39"/>
      <c r="BS561" s="39"/>
      <c r="BT561" s="44"/>
      <c r="BU561" s="44"/>
      <c r="BV561" s="44"/>
      <c r="BW561" s="44"/>
      <c r="BX561" s="44"/>
      <c r="BY561" s="44"/>
      <c r="BZ561" s="44"/>
      <c r="CA561" s="44"/>
      <c r="CB561" s="44"/>
      <c r="CC561" s="44"/>
      <c r="CD561" s="44"/>
      <c r="CE561" s="44"/>
      <c r="CF561" s="44"/>
      <c r="CG561" s="44"/>
      <c r="CH561" s="44"/>
      <c r="CI561" s="44"/>
      <c r="CJ561" s="44"/>
      <c r="CK561" s="44"/>
      <c r="CL561" s="44"/>
      <c r="CM561" s="44"/>
      <c r="CN561" s="44"/>
      <c r="CO561" s="44"/>
      <c r="CP561" s="44"/>
      <c r="CQ561" s="44"/>
      <c r="CR561" s="44"/>
      <c r="CS561" s="44"/>
      <c r="CT561" s="44"/>
      <c r="CU561" s="44"/>
      <c r="CV561" s="44"/>
      <c r="CW561" s="44"/>
      <c r="CX561" s="44"/>
      <c r="CY561" s="44"/>
      <c r="CZ561" s="44"/>
      <c r="DA561" s="44"/>
      <c r="DB561" s="44"/>
      <c r="DC561" s="44"/>
      <c r="DD561" s="44"/>
      <c r="DE561" s="44"/>
      <c r="DF561" s="44"/>
      <c r="DG561" s="44"/>
      <c r="DH561" s="44"/>
      <c r="DI561" s="44"/>
      <c r="DJ561" s="44"/>
      <c r="DK561" s="44"/>
      <c r="DL561" s="44"/>
      <c r="DM561" s="44"/>
      <c r="DN561" s="44"/>
      <c r="DO561" s="44"/>
      <c r="DP561" s="44"/>
      <c r="DQ561" s="44"/>
      <c r="DR561" s="44"/>
      <c r="DS561" s="44"/>
      <c r="DT561" s="44"/>
      <c r="DU561" s="44"/>
      <c r="DV561" s="44"/>
      <c r="DW561" s="44"/>
      <c r="DX561" s="44"/>
      <c r="DY561" s="44"/>
      <c r="DZ561" s="44"/>
      <c r="EA561" s="44"/>
      <c r="EB561" s="44"/>
      <c r="EC561" s="44"/>
      <c r="ED561" s="44"/>
      <c r="EE561" s="44"/>
      <c r="EF561" s="44"/>
      <c r="EG561" s="44"/>
      <c r="EH561" s="44"/>
      <c r="EI561" s="44"/>
      <c r="EJ561" s="44"/>
      <c r="EK561" s="44"/>
      <c r="EL561" s="44"/>
      <c r="EM561" s="44"/>
      <c r="EN561" s="44"/>
      <c r="EO561" s="44"/>
      <c r="EP561" s="44"/>
      <c r="EQ561" s="44"/>
      <c r="ER561" s="44"/>
      <c r="ES561" s="44"/>
      <c r="ET561" s="44"/>
      <c r="EU561" s="44"/>
      <c r="EV561" s="44"/>
      <c r="EW561" s="44"/>
      <c r="EX561" s="44"/>
      <c r="EY561" s="44"/>
      <c r="EZ561" s="44"/>
      <c r="FA561" s="44"/>
      <c r="FB561" s="44"/>
      <c r="FC561" s="44"/>
      <c r="FD561" s="44"/>
      <c r="FE561" s="44"/>
      <c r="FF561" s="44"/>
      <c r="FG561" s="44"/>
      <c r="FH561" s="44"/>
      <c r="FI561" s="44"/>
      <c r="FJ561" s="44"/>
      <c r="FK561" s="44"/>
      <c r="FL561" s="44"/>
      <c r="FM561" s="44"/>
      <c r="FN561" s="44"/>
      <c r="FO561" s="44"/>
      <c r="FP561" s="44"/>
      <c r="FQ561" s="44"/>
      <c r="FR561" s="44"/>
      <c r="FS561" s="44"/>
      <c r="FT561" s="44"/>
      <c r="FU561" s="44"/>
      <c r="FV561" s="44"/>
      <c r="FW561" s="44"/>
      <c r="FX561" s="44"/>
      <c r="FY561" s="44"/>
      <c r="FZ561" s="44"/>
      <c r="GA561" s="44"/>
      <c r="GB561" s="44"/>
      <c r="GC561" s="44"/>
      <c r="GD561" s="44"/>
      <c r="GE561" s="44"/>
      <c r="GF561" s="44"/>
      <c r="GG561" s="44"/>
      <c r="GH561" s="44"/>
      <c r="GI561" s="44"/>
      <c r="GJ561" s="44"/>
      <c r="GK561" s="44"/>
      <c r="GL561" s="44"/>
      <c r="GM561" s="44"/>
      <c r="GN561" s="44"/>
      <c r="GO561" s="44"/>
      <c r="GP561" s="44"/>
      <c r="GQ561" s="44"/>
      <c r="GR561" s="44"/>
      <c r="GS561" s="44"/>
      <c r="GT561" s="44"/>
      <c r="GU561" s="44"/>
      <c r="GV561" s="44"/>
      <c r="GW561" s="44"/>
      <c r="GX561" s="44"/>
      <c r="GY561" s="44"/>
      <c r="GZ561" s="44"/>
      <c r="HA561" s="44"/>
      <c r="HB561" s="44"/>
      <c r="HC561" s="44"/>
      <c r="HD561" s="44"/>
      <c r="HE561" s="44"/>
      <c r="HF561" s="44"/>
      <c r="HG561" s="44"/>
      <c r="HH561" s="44"/>
      <c r="HI561" s="44"/>
      <c r="HJ561" s="44"/>
      <c r="HK561" s="44"/>
      <c r="HL561" s="44"/>
      <c r="HM561" s="44"/>
      <c r="HN561" s="44"/>
      <c r="HO561" s="44"/>
      <c r="HP561" s="44"/>
      <c r="HQ561" s="44"/>
      <c r="HR561" s="44"/>
      <c r="HS561" s="44"/>
      <c r="HT561" s="44"/>
      <c r="HU561" s="44"/>
      <c r="HV561" s="44"/>
      <c r="HW561" s="44"/>
      <c r="HX561" s="44"/>
      <c r="HY561" s="44"/>
      <c r="HZ561" s="44"/>
      <c r="IA561" s="44"/>
      <c r="IB561" s="44"/>
      <c r="IC561" s="44"/>
      <c r="ID561" s="44"/>
      <c r="IE561" s="44"/>
      <c r="IF561" s="44"/>
      <c r="IG561" s="44"/>
      <c r="IH561" s="44"/>
      <c r="II561" s="44"/>
      <c r="IJ561" s="44"/>
      <c r="IK561" s="44"/>
    </row>
    <row r="562" spans="1:245" s="17" customFormat="1">
      <c r="A562" s="41"/>
      <c r="B562" s="41"/>
      <c r="C562" s="19"/>
      <c r="D562" s="54"/>
      <c r="E562" s="18"/>
      <c r="H562" s="20"/>
      <c r="V562" s="40"/>
      <c r="W562" s="19"/>
      <c r="X562" s="20"/>
      <c r="AJ562" s="18"/>
      <c r="AL562" s="41"/>
      <c r="AM562" s="74"/>
      <c r="AN562" s="74"/>
      <c r="AO562" s="74"/>
      <c r="AP562" s="270"/>
      <c r="AQ562" s="74"/>
      <c r="AR562" s="74"/>
      <c r="AS562" s="74"/>
      <c r="AT562" s="166"/>
      <c r="AU562" s="74"/>
      <c r="AV562" s="166"/>
      <c r="AW562" s="74"/>
      <c r="AX562" s="74"/>
      <c r="AY562" s="74"/>
      <c r="AZ562" s="166"/>
      <c r="BA562" s="74"/>
      <c r="BB562" s="166"/>
      <c r="BC562" s="74"/>
      <c r="BD562" s="74"/>
      <c r="BE562" s="74"/>
      <c r="BG562" s="37"/>
      <c r="BH562" s="37"/>
      <c r="BI562" s="37"/>
      <c r="BJ562" s="54"/>
      <c r="BK562" s="42"/>
      <c r="BL562" s="42"/>
      <c r="BM562" s="42"/>
      <c r="BN562" s="43"/>
      <c r="BO562" s="37"/>
      <c r="BP562" s="37"/>
      <c r="BQ562" s="39"/>
      <c r="BR562" s="39"/>
      <c r="BS562" s="39"/>
      <c r="BT562" s="44"/>
      <c r="BU562" s="44"/>
      <c r="BV562" s="44"/>
      <c r="BW562" s="44"/>
      <c r="BX562" s="44"/>
      <c r="BY562" s="44"/>
      <c r="BZ562" s="44"/>
      <c r="CA562" s="44"/>
      <c r="CB562" s="44"/>
      <c r="CC562" s="44"/>
      <c r="CD562" s="44"/>
      <c r="CE562" s="44"/>
      <c r="CF562" s="44"/>
      <c r="CG562" s="44"/>
      <c r="CH562" s="44"/>
      <c r="CI562" s="44"/>
      <c r="CJ562" s="44"/>
      <c r="CK562" s="44"/>
      <c r="CL562" s="44"/>
      <c r="CM562" s="44"/>
      <c r="CN562" s="44"/>
      <c r="CO562" s="44"/>
      <c r="CP562" s="44"/>
      <c r="CQ562" s="44"/>
      <c r="CR562" s="44"/>
      <c r="CS562" s="44"/>
      <c r="CT562" s="44"/>
      <c r="CU562" s="44"/>
      <c r="CV562" s="44"/>
      <c r="CW562" s="44"/>
      <c r="CX562" s="44"/>
      <c r="CY562" s="44"/>
      <c r="CZ562" s="44"/>
      <c r="DA562" s="44"/>
      <c r="DB562" s="44"/>
      <c r="DC562" s="44"/>
      <c r="DD562" s="44"/>
      <c r="DE562" s="44"/>
      <c r="DF562" s="44"/>
      <c r="DG562" s="44"/>
      <c r="DH562" s="44"/>
      <c r="DI562" s="44"/>
      <c r="DJ562" s="44"/>
      <c r="DK562" s="44"/>
      <c r="DL562" s="44"/>
      <c r="DM562" s="44"/>
      <c r="DN562" s="44"/>
      <c r="DO562" s="44"/>
      <c r="DP562" s="44"/>
      <c r="DQ562" s="44"/>
      <c r="DR562" s="44"/>
      <c r="DS562" s="44"/>
      <c r="DT562" s="44"/>
      <c r="DU562" s="44"/>
      <c r="DV562" s="44"/>
      <c r="DW562" s="44"/>
      <c r="DX562" s="44"/>
      <c r="DY562" s="44"/>
      <c r="DZ562" s="44"/>
      <c r="EA562" s="44"/>
      <c r="EB562" s="44"/>
      <c r="EC562" s="44"/>
      <c r="ED562" s="44"/>
      <c r="EE562" s="44"/>
      <c r="EF562" s="44"/>
      <c r="EG562" s="44"/>
      <c r="EH562" s="44"/>
      <c r="EI562" s="44"/>
      <c r="EJ562" s="44"/>
      <c r="EK562" s="44"/>
      <c r="EL562" s="44"/>
      <c r="EM562" s="44"/>
      <c r="EN562" s="44"/>
      <c r="EO562" s="44"/>
      <c r="EP562" s="44"/>
      <c r="EQ562" s="44"/>
      <c r="ER562" s="44"/>
      <c r="ES562" s="44"/>
      <c r="ET562" s="44"/>
      <c r="EU562" s="44"/>
      <c r="EV562" s="44"/>
      <c r="EW562" s="44"/>
      <c r="EX562" s="44"/>
      <c r="EY562" s="44"/>
      <c r="EZ562" s="44"/>
      <c r="FA562" s="44"/>
      <c r="FB562" s="44"/>
      <c r="FC562" s="44"/>
      <c r="FD562" s="44"/>
      <c r="FE562" s="44"/>
      <c r="FF562" s="44"/>
      <c r="FG562" s="44"/>
      <c r="FH562" s="44"/>
      <c r="FI562" s="44"/>
      <c r="FJ562" s="44"/>
      <c r="FK562" s="44"/>
      <c r="FL562" s="44"/>
      <c r="FM562" s="44"/>
      <c r="FN562" s="44"/>
      <c r="FO562" s="44"/>
      <c r="FP562" s="44"/>
      <c r="FQ562" s="44"/>
      <c r="FR562" s="44"/>
      <c r="FS562" s="44"/>
      <c r="FT562" s="44"/>
      <c r="FU562" s="44"/>
      <c r="FV562" s="44"/>
      <c r="FW562" s="44"/>
      <c r="FX562" s="44"/>
      <c r="FY562" s="44"/>
      <c r="FZ562" s="44"/>
      <c r="GA562" s="44"/>
      <c r="GB562" s="44"/>
      <c r="GC562" s="44"/>
      <c r="GD562" s="44"/>
      <c r="GE562" s="44"/>
      <c r="GF562" s="44"/>
      <c r="GG562" s="44"/>
      <c r="GH562" s="44"/>
      <c r="GI562" s="44"/>
      <c r="GJ562" s="44"/>
      <c r="GK562" s="44"/>
      <c r="GL562" s="44"/>
      <c r="GM562" s="44"/>
      <c r="GN562" s="44"/>
      <c r="GO562" s="44"/>
      <c r="GP562" s="44"/>
      <c r="GQ562" s="44"/>
      <c r="GR562" s="44"/>
      <c r="GS562" s="44"/>
      <c r="GT562" s="44"/>
      <c r="GU562" s="44"/>
      <c r="GV562" s="44"/>
      <c r="GW562" s="44"/>
      <c r="GX562" s="44"/>
      <c r="GY562" s="44"/>
      <c r="GZ562" s="44"/>
      <c r="HA562" s="44"/>
      <c r="HB562" s="44"/>
      <c r="HC562" s="44"/>
      <c r="HD562" s="44"/>
      <c r="HE562" s="44"/>
      <c r="HF562" s="44"/>
      <c r="HG562" s="44"/>
      <c r="HH562" s="44"/>
      <c r="HI562" s="44"/>
      <c r="HJ562" s="44"/>
      <c r="HK562" s="44"/>
      <c r="HL562" s="44"/>
      <c r="HM562" s="44"/>
      <c r="HN562" s="44"/>
      <c r="HO562" s="44"/>
      <c r="HP562" s="44"/>
      <c r="HQ562" s="44"/>
      <c r="HR562" s="44"/>
      <c r="HS562" s="44"/>
      <c r="HT562" s="44"/>
      <c r="HU562" s="44"/>
      <c r="HV562" s="44"/>
      <c r="HW562" s="44"/>
      <c r="HX562" s="44"/>
      <c r="HY562" s="44"/>
      <c r="HZ562" s="44"/>
      <c r="IA562" s="44"/>
      <c r="IB562" s="44"/>
      <c r="IC562" s="44"/>
      <c r="ID562" s="44"/>
      <c r="IE562" s="44"/>
      <c r="IF562" s="44"/>
      <c r="IG562" s="44"/>
      <c r="IH562" s="44"/>
      <c r="II562" s="44"/>
      <c r="IJ562" s="44"/>
      <c r="IK562" s="44"/>
    </row>
    <row r="563" spans="1:245" s="17" customFormat="1">
      <c r="A563" s="41"/>
      <c r="B563" s="41"/>
      <c r="C563" s="19"/>
      <c r="D563" s="18"/>
      <c r="E563" s="40" t="s">
        <v>353</v>
      </c>
      <c r="F563" s="150">
        <f t="shared" ref="F563:Z563" si="310">SUM(F545:F561)</f>
        <v>5308207673000</v>
      </c>
      <c r="G563" s="150">
        <f>SUM(G545:G561)</f>
        <v>535659737000</v>
      </c>
      <c r="H563" s="150">
        <f t="shared" si="310"/>
        <v>5843867410000</v>
      </c>
      <c r="I563" s="150">
        <f t="shared" si="310"/>
        <v>249</v>
      </c>
      <c r="J563" s="150">
        <f t="shared" si="310"/>
        <v>210314552454</v>
      </c>
      <c r="K563" s="150">
        <f t="shared" si="310"/>
        <v>0</v>
      </c>
      <c r="L563" s="150">
        <f t="shared" si="310"/>
        <v>0</v>
      </c>
      <c r="M563" s="150">
        <f t="shared" si="310"/>
        <v>0</v>
      </c>
      <c r="N563" s="150">
        <f t="shared" si="310"/>
        <v>-10865739800</v>
      </c>
      <c r="O563" s="150">
        <f t="shared" si="310"/>
        <v>0</v>
      </c>
      <c r="P563" s="150">
        <f t="shared" si="310"/>
        <v>0</v>
      </c>
      <c r="Q563" s="150">
        <f t="shared" si="310"/>
        <v>0</v>
      </c>
      <c r="R563" s="150">
        <f t="shared" si="310"/>
        <v>0</v>
      </c>
      <c r="S563" s="150">
        <f t="shared" si="310"/>
        <v>0</v>
      </c>
      <c r="T563" s="150">
        <f t="shared" si="310"/>
        <v>0</v>
      </c>
      <c r="U563" s="150">
        <f t="shared" si="310"/>
        <v>0</v>
      </c>
      <c r="V563" s="150">
        <f t="shared" si="310"/>
        <v>0</v>
      </c>
      <c r="W563" s="150">
        <f t="shared" si="310"/>
        <v>5191493520000</v>
      </c>
      <c r="X563" s="150">
        <f t="shared" si="310"/>
        <v>0</v>
      </c>
      <c r="Y563" s="150">
        <f t="shared" si="310"/>
        <v>0</v>
      </c>
      <c r="Z563" s="150">
        <f t="shared" si="310"/>
        <v>212</v>
      </c>
      <c r="AJ563" s="18"/>
      <c r="AL563" s="41"/>
      <c r="AM563" s="74"/>
      <c r="AN563" s="74"/>
      <c r="AO563" s="74"/>
      <c r="AP563" s="270"/>
      <c r="AQ563" s="74"/>
      <c r="AR563" s="74"/>
      <c r="AS563" s="74"/>
      <c r="AT563" s="166"/>
      <c r="AU563" s="74"/>
      <c r="AV563" s="166"/>
      <c r="AW563" s="74"/>
      <c r="AX563" s="74"/>
      <c r="AY563" s="74"/>
      <c r="AZ563" s="166"/>
      <c r="BA563" s="74"/>
      <c r="BB563" s="166"/>
      <c r="BC563" s="74"/>
      <c r="BD563" s="74"/>
      <c r="BE563" s="74"/>
      <c r="BG563" s="37"/>
      <c r="BH563" s="37"/>
      <c r="BI563" s="37"/>
      <c r="BJ563" s="54"/>
      <c r="BK563" s="42"/>
      <c r="BL563" s="42"/>
      <c r="BM563" s="42"/>
      <c r="BN563" s="43"/>
      <c r="BO563" s="37"/>
      <c r="BP563" s="37"/>
      <c r="BQ563" s="39"/>
      <c r="BR563" s="39"/>
      <c r="BS563" s="39"/>
      <c r="BT563" s="44"/>
      <c r="BU563" s="44"/>
      <c r="BV563" s="44"/>
      <c r="BW563" s="44"/>
      <c r="BX563" s="44"/>
      <c r="BY563" s="44"/>
      <c r="BZ563" s="44"/>
      <c r="CA563" s="44"/>
      <c r="CB563" s="44"/>
      <c r="CC563" s="44"/>
      <c r="CD563" s="44"/>
      <c r="CE563" s="44"/>
      <c r="CF563" s="44"/>
      <c r="CG563" s="44"/>
      <c r="CH563" s="44"/>
      <c r="CI563" s="44"/>
      <c r="CJ563" s="44"/>
      <c r="CK563" s="44"/>
      <c r="CL563" s="44"/>
      <c r="CM563" s="44"/>
      <c r="CN563" s="44"/>
      <c r="CO563" s="44"/>
      <c r="CP563" s="44"/>
      <c r="CQ563" s="44"/>
      <c r="CR563" s="44"/>
      <c r="CS563" s="44"/>
      <c r="CT563" s="44"/>
      <c r="CU563" s="44"/>
      <c r="CV563" s="44"/>
      <c r="CW563" s="44"/>
      <c r="CX563" s="44"/>
      <c r="CY563" s="44"/>
      <c r="CZ563" s="44"/>
      <c r="DA563" s="44"/>
      <c r="DB563" s="44"/>
      <c r="DC563" s="44"/>
      <c r="DD563" s="44"/>
      <c r="DE563" s="44"/>
      <c r="DF563" s="44"/>
      <c r="DG563" s="44"/>
      <c r="DH563" s="44"/>
      <c r="DI563" s="44"/>
      <c r="DJ563" s="44"/>
      <c r="DK563" s="44"/>
      <c r="DL563" s="44"/>
      <c r="DM563" s="44"/>
      <c r="DN563" s="44"/>
      <c r="DO563" s="44"/>
      <c r="DP563" s="44"/>
      <c r="DQ563" s="44"/>
      <c r="DR563" s="44"/>
      <c r="DS563" s="44"/>
      <c r="DT563" s="44"/>
      <c r="DU563" s="44"/>
      <c r="DV563" s="44"/>
      <c r="DW563" s="44"/>
      <c r="DX563" s="44"/>
      <c r="DY563" s="44"/>
      <c r="DZ563" s="44"/>
      <c r="EA563" s="44"/>
      <c r="EB563" s="44"/>
      <c r="EC563" s="44"/>
      <c r="ED563" s="44"/>
      <c r="EE563" s="44"/>
      <c r="EF563" s="44"/>
      <c r="EG563" s="44"/>
      <c r="EH563" s="44"/>
      <c r="EI563" s="44"/>
      <c r="EJ563" s="44"/>
      <c r="EK563" s="44"/>
      <c r="EL563" s="44"/>
      <c r="EM563" s="44"/>
      <c r="EN563" s="44"/>
      <c r="EO563" s="44"/>
      <c r="EP563" s="44"/>
      <c r="EQ563" s="44"/>
      <c r="ER563" s="44"/>
      <c r="ES563" s="44"/>
      <c r="ET563" s="44"/>
      <c r="EU563" s="44"/>
      <c r="EV563" s="44"/>
      <c r="EW563" s="44"/>
      <c r="EX563" s="44"/>
      <c r="EY563" s="44"/>
      <c r="EZ563" s="44"/>
      <c r="FA563" s="44"/>
      <c r="FB563" s="44"/>
      <c r="FC563" s="44"/>
      <c r="FD563" s="44"/>
      <c r="FE563" s="44"/>
      <c r="FF563" s="44"/>
      <c r="FG563" s="44"/>
      <c r="FH563" s="44"/>
      <c r="FI563" s="44"/>
      <c r="FJ563" s="44"/>
      <c r="FK563" s="44"/>
      <c r="FL563" s="44"/>
      <c r="FM563" s="44"/>
      <c r="FN563" s="44"/>
      <c r="FO563" s="44"/>
      <c r="FP563" s="44"/>
      <c r="FQ563" s="44"/>
      <c r="FR563" s="44"/>
      <c r="FS563" s="44"/>
      <c r="FT563" s="44"/>
      <c r="FU563" s="44"/>
      <c r="FV563" s="44"/>
      <c r="FW563" s="44"/>
      <c r="FX563" s="44"/>
      <c r="FY563" s="44"/>
      <c r="FZ563" s="44"/>
      <c r="GA563" s="44"/>
      <c r="GB563" s="44"/>
      <c r="GC563" s="44"/>
      <c r="GD563" s="44"/>
      <c r="GE563" s="44"/>
      <c r="GF563" s="44"/>
      <c r="GG563" s="44"/>
      <c r="GH563" s="44"/>
      <c r="GI563" s="44"/>
      <c r="GJ563" s="44"/>
      <c r="GK563" s="44"/>
      <c r="GL563" s="44"/>
      <c r="GM563" s="44"/>
      <c r="GN563" s="44"/>
      <c r="GO563" s="44"/>
      <c r="GP563" s="44"/>
      <c r="GQ563" s="44"/>
      <c r="GR563" s="44"/>
      <c r="GS563" s="44"/>
      <c r="GT563" s="44"/>
      <c r="GU563" s="44"/>
      <c r="GV563" s="44"/>
      <c r="GW563" s="44"/>
      <c r="GX563" s="44"/>
      <c r="GY563" s="44"/>
      <c r="GZ563" s="44"/>
      <c r="HA563" s="44"/>
      <c r="HB563" s="44"/>
      <c r="HC563" s="44"/>
      <c r="HD563" s="44"/>
      <c r="HE563" s="44"/>
      <c r="HF563" s="44"/>
      <c r="HG563" s="44"/>
      <c r="HH563" s="44"/>
      <c r="HI563" s="44"/>
      <c r="HJ563" s="44"/>
      <c r="HK563" s="44"/>
      <c r="HL563" s="44"/>
      <c r="HM563" s="44"/>
      <c r="HN563" s="44"/>
      <c r="HO563" s="44"/>
      <c r="HP563" s="44"/>
      <c r="HQ563" s="44"/>
      <c r="HR563" s="44"/>
      <c r="HS563" s="44"/>
      <c r="HT563" s="44"/>
      <c r="HU563" s="44"/>
      <c r="HV563" s="44"/>
      <c r="HW563" s="44"/>
      <c r="HX563" s="44"/>
      <c r="HY563" s="44"/>
      <c r="HZ563" s="44"/>
      <c r="IA563" s="44"/>
      <c r="IB563" s="44"/>
      <c r="IC563" s="44"/>
      <c r="ID563" s="44"/>
      <c r="IE563" s="44"/>
      <c r="IF563" s="44"/>
      <c r="IG563" s="44"/>
      <c r="IH563" s="44"/>
      <c r="II563" s="44"/>
      <c r="IJ563" s="44"/>
      <c r="IK563" s="44"/>
    </row>
    <row r="564" spans="1:245" s="17" customFormat="1">
      <c r="A564" s="41"/>
      <c r="B564" s="41"/>
      <c r="C564" s="21"/>
      <c r="D564" s="55"/>
      <c r="E564" s="56"/>
      <c r="F564" s="154"/>
      <c r="G564" s="155"/>
      <c r="H564" s="154"/>
      <c r="I564" s="152"/>
      <c r="J564" s="154"/>
      <c r="K564" s="152"/>
      <c r="L564" s="152"/>
      <c r="M564" s="152"/>
      <c r="N564" s="151"/>
      <c r="O564" s="152"/>
      <c r="P564" s="215"/>
      <c r="Q564" s="215"/>
      <c r="R564" s="152"/>
      <c r="S564" s="152"/>
      <c r="T564" s="152"/>
      <c r="U564" s="152"/>
      <c r="V564" s="153" t="s">
        <v>352</v>
      </c>
      <c r="W564" s="154"/>
      <c r="X564" s="139"/>
      <c r="AJ564" s="18"/>
      <c r="AL564" s="41"/>
      <c r="AM564" s="74"/>
      <c r="AN564" s="74"/>
      <c r="AO564" s="74"/>
      <c r="AP564" s="270"/>
      <c r="AQ564" s="74"/>
      <c r="AR564" s="74"/>
      <c r="AS564" s="74"/>
      <c r="AT564" s="166"/>
      <c r="AU564" s="74"/>
      <c r="AV564" s="166"/>
      <c r="AW564" s="74"/>
      <c r="AX564" s="74"/>
      <c r="AY564" s="74"/>
      <c r="AZ564" s="166"/>
      <c r="BA564" s="74"/>
      <c r="BB564" s="166"/>
      <c r="BC564" s="74"/>
      <c r="BD564" s="74"/>
      <c r="BE564" s="74"/>
      <c r="BG564" s="37"/>
      <c r="BH564" s="37"/>
      <c r="BI564" s="37"/>
      <c r="BJ564" s="54"/>
      <c r="BK564" s="42"/>
      <c r="BL564" s="42"/>
      <c r="BM564" s="42"/>
      <c r="BN564" s="43"/>
      <c r="BO564" s="37"/>
      <c r="BP564" s="37"/>
      <c r="BQ564" s="39"/>
      <c r="BR564" s="39"/>
      <c r="BS564" s="39"/>
      <c r="BT564" s="44"/>
      <c r="BU564" s="44"/>
      <c r="BV564" s="44"/>
      <c r="BW564" s="44"/>
      <c r="BX564" s="44"/>
      <c r="BY564" s="44"/>
      <c r="BZ564" s="44"/>
      <c r="CA564" s="44"/>
      <c r="CB564" s="44"/>
      <c r="CC564" s="44"/>
      <c r="CD564" s="44"/>
      <c r="CE564" s="44"/>
      <c r="CF564" s="44"/>
      <c r="CG564" s="44"/>
      <c r="CH564" s="44"/>
      <c r="CI564" s="44"/>
      <c r="CJ564" s="44"/>
      <c r="CK564" s="44"/>
      <c r="CL564" s="44"/>
      <c r="CM564" s="44"/>
      <c r="CN564" s="44"/>
      <c r="CO564" s="44"/>
      <c r="CP564" s="44"/>
      <c r="CQ564" s="44"/>
      <c r="CR564" s="44"/>
      <c r="CS564" s="44"/>
      <c r="CT564" s="44"/>
      <c r="CU564" s="44"/>
      <c r="CV564" s="44"/>
      <c r="CW564" s="44"/>
      <c r="CX564" s="44"/>
      <c r="CY564" s="44"/>
      <c r="CZ564" s="44"/>
      <c r="DA564" s="44"/>
      <c r="DB564" s="44"/>
      <c r="DC564" s="44"/>
      <c r="DD564" s="44"/>
      <c r="DE564" s="44"/>
      <c r="DF564" s="44"/>
      <c r="DG564" s="44"/>
      <c r="DH564" s="44"/>
      <c r="DI564" s="44"/>
      <c r="DJ564" s="44"/>
      <c r="DK564" s="44"/>
      <c r="DL564" s="44"/>
      <c r="DM564" s="44"/>
      <c r="DN564" s="44"/>
      <c r="DO564" s="44"/>
      <c r="DP564" s="44"/>
      <c r="DQ564" s="44"/>
      <c r="DR564" s="44"/>
      <c r="DS564" s="44"/>
      <c r="DT564" s="44"/>
      <c r="DU564" s="44"/>
      <c r="DV564" s="44"/>
      <c r="DW564" s="44"/>
      <c r="DX564" s="44"/>
      <c r="DY564" s="44"/>
      <c r="DZ564" s="44"/>
      <c r="EA564" s="44"/>
      <c r="EB564" s="44"/>
      <c r="EC564" s="44"/>
      <c r="ED564" s="44"/>
      <c r="EE564" s="44"/>
      <c r="EF564" s="44"/>
      <c r="EG564" s="44"/>
      <c r="EH564" s="44"/>
      <c r="EI564" s="44"/>
      <c r="EJ564" s="44"/>
      <c r="EK564" s="44"/>
      <c r="EL564" s="44"/>
      <c r="EM564" s="44"/>
      <c r="EN564" s="44"/>
      <c r="EO564" s="44"/>
      <c r="EP564" s="44"/>
      <c r="EQ564" s="44"/>
      <c r="ER564" s="44"/>
      <c r="ES564" s="44"/>
      <c r="ET564" s="44"/>
      <c r="EU564" s="44"/>
      <c r="EV564" s="44"/>
      <c r="EW564" s="44"/>
      <c r="EX564" s="44"/>
      <c r="EY564" s="44"/>
      <c r="EZ564" s="44"/>
      <c r="FA564" s="44"/>
      <c r="FB564" s="44"/>
      <c r="FC564" s="44"/>
      <c r="FD564" s="44"/>
      <c r="FE564" s="44"/>
      <c r="FF564" s="44"/>
      <c r="FG564" s="44"/>
      <c r="FH564" s="44"/>
      <c r="FI564" s="44"/>
      <c r="FJ564" s="44"/>
      <c r="FK564" s="44"/>
      <c r="FL564" s="44"/>
      <c r="FM564" s="44"/>
      <c r="FN564" s="44"/>
      <c r="FO564" s="44"/>
      <c r="FP564" s="44"/>
      <c r="FQ564" s="44"/>
      <c r="FR564" s="44"/>
      <c r="FS564" s="44"/>
      <c r="FT564" s="44"/>
      <c r="FU564" s="44"/>
      <c r="FV564" s="44"/>
      <c r="FW564" s="44"/>
      <c r="FX564" s="44"/>
      <c r="FY564" s="44"/>
      <c r="FZ564" s="44"/>
      <c r="GA564" s="44"/>
      <c r="GB564" s="44"/>
      <c r="GC564" s="44"/>
      <c r="GD564" s="44"/>
      <c r="GE564" s="44"/>
      <c r="GF564" s="44"/>
      <c r="GG564" s="44"/>
      <c r="GH564" s="44"/>
      <c r="GI564" s="44"/>
      <c r="GJ564" s="44"/>
      <c r="GK564" s="44"/>
      <c r="GL564" s="44"/>
      <c r="GM564" s="44"/>
      <c r="GN564" s="44"/>
      <c r="GO564" s="44"/>
      <c r="GP564" s="44"/>
      <c r="GQ564" s="44"/>
      <c r="GR564" s="44"/>
      <c r="GS564" s="44"/>
      <c r="GT564" s="44"/>
      <c r="GU564" s="44"/>
      <c r="GV564" s="44"/>
      <c r="GW564" s="44"/>
      <c r="GX564" s="44"/>
      <c r="GY564" s="44"/>
      <c r="GZ564" s="44"/>
      <c r="HA564" s="44"/>
      <c r="HB564" s="44"/>
      <c r="HC564" s="44"/>
      <c r="HD564" s="44"/>
      <c r="HE564" s="44"/>
      <c r="HF564" s="44"/>
      <c r="HG564" s="44"/>
      <c r="HH564" s="44"/>
      <c r="HI564" s="44"/>
      <c r="HJ564" s="44"/>
      <c r="HK564" s="44"/>
      <c r="HL564" s="44"/>
      <c r="HM564" s="44"/>
      <c r="HN564" s="44"/>
      <c r="HO564" s="44"/>
      <c r="HP564" s="44"/>
      <c r="HQ564" s="44"/>
      <c r="HR564" s="44"/>
      <c r="HS564" s="44"/>
      <c r="HT564" s="44"/>
      <c r="HU564" s="44"/>
      <c r="HV564" s="44"/>
      <c r="HW564" s="44"/>
      <c r="HX564" s="44"/>
      <c r="HY564" s="44"/>
      <c r="HZ564" s="44"/>
      <c r="IA564" s="44"/>
      <c r="IB564" s="44"/>
      <c r="IC564" s="44"/>
      <c r="ID564" s="44"/>
      <c r="IE564" s="44"/>
      <c r="IF564" s="44"/>
      <c r="IG564" s="44"/>
      <c r="IH564" s="44"/>
      <c r="II564" s="44"/>
      <c r="IJ564" s="44"/>
      <c r="IK564" s="44"/>
    </row>
    <row r="565" spans="1:245" s="44" customFormat="1">
      <c r="A565" s="45"/>
      <c r="B565" s="41"/>
      <c r="C565" s="34"/>
      <c r="D565" s="57"/>
      <c r="E565" s="57"/>
      <c r="F565" s="156" t="e">
        <f>F564-F540</f>
        <v>#REF!</v>
      </c>
      <c r="G565" s="156" t="e">
        <f>G564-G540</f>
        <v>#REF!</v>
      </c>
      <c r="H565" s="156" t="e">
        <f>H564-H540</f>
        <v>#REF!</v>
      </c>
      <c r="I565" s="157"/>
      <c r="J565" s="156">
        <f>J564-J563-SUM(J567:J574)</f>
        <v>-217936685454</v>
      </c>
      <c r="K565" s="157"/>
      <c r="L565" s="157"/>
      <c r="M565" s="157"/>
      <c r="N565" s="156">
        <f>N564-N563-SUM(N567:N574)</f>
        <v>10865739800</v>
      </c>
      <c r="O565" s="152"/>
      <c r="P565" s="217" t="e">
        <f>P564-P534-SUM(P567:P574)-P537</f>
        <v>#REF!</v>
      </c>
      <c r="Q565" s="217"/>
      <c r="R565" s="152"/>
      <c r="S565" s="152"/>
      <c r="T565" s="152"/>
      <c r="U565" s="152"/>
      <c r="V565" s="153" t="s">
        <v>327</v>
      </c>
      <c r="W565" s="156" t="e">
        <f>W564-W534-W537</f>
        <v>#REF!</v>
      </c>
      <c r="X565" s="156" t="e">
        <f>X564-X534-X537</f>
        <v>#REF!</v>
      </c>
      <c r="Y565" s="17"/>
      <c r="Z565" s="17"/>
      <c r="AA565" s="17"/>
      <c r="AB565" s="17"/>
      <c r="AC565" s="17"/>
      <c r="AD565" s="17"/>
      <c r="AE565" s="17"/>
      <c r="AF565" s="17"/>
      <c r="AG565" s="17"/>
      <c r="AJ565" s="28"/>
      <c r="AL565" s="41"/>
      <c r="AM565" s="74"/>
      <c r="AN565" s="74"/>
      <c r="AO565" s="74"/>
      <c r="AP565" s="270"/>
      <c r="AQ565" s="74"/>
      <c r="AR565" s="74"/>
      <c r="AS565" s="74"/>
      <c r="AT565" s="166"/>
      <c r="AU565" s="74"/>
      <c r="AV565" s="166"/>
      <c r="AW565" s="74"/>
      <c r="AX565" s="74"/>
      <c r="AY565" s="74"/>
      <c r="AZ565" s="166"/>
      <c r="BA565" s="74"/>
      <c r="BB565" s="166"/>
      <c r="BC565" s="74"/>
      <c r="BD565" s="74"/>
      <c r="BE565" s="74"/>
      <c r="BF565" s="17"/>
      <c r="BG565" s="37"/>
      <c r="BH565" s="37"/>
      <c r="BI565" s="37"/>
      <c r="BJ565" s="54"/>
      <c r="BK565" s="58"/>
      <c r="BL565" s="58"/>
      <c r="BM565" s="58"/>
      <c r="BN565" s="43"/>
      <c r="BO565" s="37"/>
      <c r="BP565" s="37"/>
      <c r="BQ565" s="39"/>
      <c r="BR565" s="39"/>
      <c r="BS565" s="39"/>
    </row>
    <row r="566" spans="1:245" s="17" customFormat="1">
      <c r="A566" s="41"/>
      <c r="B566" s="41"/>
      <c r="D566" s="18"/>
      <c r="E566" s="55"/>
      <c r="F566" s="53"/>
      <c r="G566" s="53"/>
      <c r="J566" s="17" t="s">
        <v>1235</v>
      </c>
      <c r="N566" s="17" t="s">
        <v>1235</v>
      </c>
      <c r="AJ566" s="18"/>
      <c r="AL566" s="41"/>
      <c r="AM566" s="74"/>
      <c r="AN566" s="74"/>
      <c r="AO566" s="74"/>
      <c r="AP566" s="270"/>
      <c r="AQ566" s="74"/>
      <c r="AR566" s="74"/>
      <c r="AS566" s="74"/>
      <c r="AT566" s="166"/>
      <c r="AU566" s="74"/>
      <c r="AV566" s="166"/>
      <c r="AW566" s="74"/>
      <c r="AX566" s="74"/>
      <c r="AY566" s="74"/>
      <c r="AZ566" s="166"/>
      <c r="BA566" s="74"/>
      <c r="BB566" s="166"/>
      <c r="BC566" s="74"/>
      <c r="BD566" s="74"/>
      <c r="BE566" s="74"/>
      <c r="BG566" s="37"/>
      <c r="BH566" s="37"/>
      <c r="BI566" s="37"/>
      <c r="BJ566" s="54"/>
      <c r="BK566" s="42"/>
      <c r="BL566" s="42"/>
      <c r="BM566" s="42"/>
      <c r="BN566" s="43"/>
      <c r="BO566" s="37"/>
      <c r="BP566" s="37"/>
      <c r="BQ566" s="39"/>
      <c r="BR566" s="39"/>
      <c r="BS566" s="39"/>
      <c r="BT566" s="44"/>
      <c r="BU566" s="44"/>
      <c r="BV566" s="44"/>
      <c r="BW566" s="44"/>
      <c r="BX566" s="44"/>
      <c r="BY566" s="44"/>
      <c r="BZ566" s="44"/>
      <c r="CA566" s="44"/>
      <c r="CB566" s="44"/>
      <c r="CC566" s="44"/>
      <c r="CD566" s="44"/>
      <c r="CE566" s="44"/>
      <c r="CF566" s="44"/>
      <c r="CG566" s="44"/>
      <c r="CH566" s="44"/>
      <c r="CI566" s="44"/>
      <c r="CJ566" s="44"/>
      <c r="CK566" s="44"/>
      <c r="CL566" s="44"/>
      <c r="CM566" s="44"/>
      <c r="CN566" s="44"/>
      <c r="CO566" s="44"/>
      <c r="CP566" s="44"/>
      <c r="CQ566" s="44"/>
      <c r="CR566" s="44"/>
      <c r="CS566" s="44"/>
      <c r="CT566" s="44"/>
      <c r="CU566" s="44"/>
      <c r="CV566" s="44"/>
      <c r="CW566" s="44"/>
      <c r="CX566" s="44"/>
      <c r="CY566" s="44"/>
      <c r="CZ566" s="44"/>
      <c r="DA566" s="44"/>
      <c r="DB566" s="44"/>
      <c r="DC566" s="44"/>
      <c r="DD566" s="44"/>
      <c r="DE566" s="44"/>
      <c r="DF566" s="44"/>
      <c r="DG566" s="44"/>
      <c r="DH566" s="44"/>
      <c r="DI566" s="44"/>
      <c r="DJ566" s="44"/>
      <c r="DK566" s="44"/>
      <c r="DL566" s="44"/>
      <c r="DM566" s="44"/>
      <c r="DN566" s="44"/>
      <c r="DO566" s="44"/>
      <c r="DP566" s="44"/>
      <c r="DQ566" s="44"/>
      <c r="DR566" s="44"/>
      <c r="DS566" s="44"/>
      <c r="DT566" s="44"/>
      <c r="DU566" s="44"/>
      <c r="DV566" s="44"/>
      <c r="DW566" s="44"/>
      <c r="DX566" s="44"/>
      <c r="DY566" s="44"/>
      <c r="DZ566" s="44"/>
      <c r="EA566" s="44"/>
      <c r="EB566" s="44"/>
      <c r="EC566" s="44"/>
      <c r="ED566" s="44"/>
      <c r="EE566" s="44"/>
      <c r="EF566" s="44"/>
      <c r="EG566" s="44"/>
      <c r="EH566" s="44"/>
      <c r="EI566" s="44"/>
      <c r="EJ566" s="44"/>
      <c r="EK566" s="44"/>
      <c r="EL566" s="44"/>
      <c r="EM566" s="44"/>
      <c r="EN566" s="44"/>
      <c r="EO566" s="44"/>
      <c r="EP566" s="44"/>
      <c r="EQ566" s="44"/>
      <c r="ER566" s="44"/>
      <c r="ES566" s="44"/>
      <c r="ET566" s="44"/>
      <c r="EU566" s="44"/>
      <c r="EV566" s="44"/>
      <c r="EW566" s="44"/>
      <c r="EX566" s="44"/>
      <c r="EY566" s="44"/>
      <c r="EZ566" s="44"/>
      <c r="FA566" s="44"/>
      <c r="FB566" s="44"/>
      <c r="FC566" s="44"/>
      <c r="FD566" s="44"/>
      <c r="FE566" s="44"/>
      <c r="FF566" s="44"/>
      <c r="FG566" s="44"/>
      <c r="FH566" s="44"/>
      <c r="FI566" s="44"/>
      <c r="FJ566" s="44"/>
      <c r="FK566" s="44"/>
      <c r="FL566" s="44"/>
      <c r="FM566" s="44"/>
      <c r="FN566" s="44"/>
      <c r="FO566" s="44"/>
      <c r="FP566" s="44"/>
      <c r="FQ566" s="44"/>
      <c r="FR566" s="44"/>
      <c r="FS566" s="44"/>
      <c r="FT566" s="44"/>
      <c r="FU566" s="44"/>
      <c r="FV566" s="44"/>
      <c r="FW566" s="44"/>
      <c r="FX566" s="44"/>
      <c r="FY566" s="44"/>
      <c r="FZ566" s="44"/>
      <c r="GA566" s="44"/>
      <c r="GB566" s="44"/>
      <c r="GC566" s="44"/>
      <c r="GD566" s="44"/>
      <c r="GE566" s="44"/>
      <c r="GF566" s="44"/>
      <c r="GG566" s="44"/>
      <c r="GH566" s="44"/>
      <c r="GI566" s="44"/>
      <c r="GJ566" s="44"/>
      <c r="GK566" s="44"/>
      <c r="GL566" s="44"/>
      <c r="GM566" s="44"/>
      <c r="GN566" s="44"/>
      <c r="GO566" s="44"/>
      <c r="GP566" s="44"/>
      <c r="GQ566" s="44"/>
      <c r="GR566" s="44"/>
      <c r="GS566" s="44"/>
      <c r="GT566" s="44"/>
      <c r="GU566" s="44"/>
      <c r="GV566" s="44"/>
      <c r="GW566" s="44"/>
      <c r="GX566" s="44"/>
      <c r="GY566" s="44"/>
      <c r="GZ566" s="44"/>
      <c r="HA566" s="44"/>
      <c r="HB566" s="44"/>
      <c r="HC566" s="44"/>
      <c r="HD566" s="44"/>
      <c r="HE566" s="44"/>
      <c r="HF566" s="44"/>
      <c r="HG566" s="44"/>
      <c r="HH566" s="44"/>
      <c r="HI566" s="44"/>
      <c r="HJ566" s="44"/>
      <c r="HK566" s="44"/>
      <c r="HL566" s="44"/>
      <c r="HM566" s="44"/>
      <c r="HN566" s="44"/>
      <c r="HO566" s="44"/>
      <c r="HP566" s="44"/>
      <c r="HQ566" s="44"/>
      <c r="HR566" s="44"/>
      <c r="HS566" s="44"/>
      <c r="HT566" s="44"/>
      <c r="HU566" s="44"/>
      <c r="HV566" s="44"/>
      <c r="HW566" s="44"/>
      <c r="HX566" s="44"/>
      <c r="HY566" s="44"/>
      <c r="HZ566" s="44"/>
      <c r="IA566" s="44"/>
      <c r="IB566" s="44"/>
      <c r="IC566" s="44"/>
      <c r="ID566" s="44"/>
      <c r="IE566" s="44"/>
      <c r="IF566" s="44"/>
      <c r="IG566" s="44"/>
      <c r="IH566" s="44"/>
      <c r="II566" s="44"/>
      <c r="IJ566" s="44"/>
      <c r="IK566" s="44"/>
    </row>
    <row r="567" spans="1:245" s="17" customFormat="1">
      <c r="A567" s="41"/>
      <c r="B567" s="41"/>
      <c r="D567" s="18"/>
      <c r="E567" s="18"/>
      <c r="J567" s="27">
        <v>4244435000</v>
      </c>
      <c r="K567" s="37" t="s">
        <v>1232</v>
      </c>
      <c r="N567" s="27"/>
      <c r="O567" s="37"/>
      <c r="P567" s="216"/>
      <c r="Q567" s="216"/>
      <c r="AJ567" s="18"/>
      <c r="AL567" s="41"/>
      <c r="AM567" s="74"/>
      <c r="AN567" s="74"/>
      <c r="AO567" s="74"/>
      <c r="AP567" s="270"/>
      <c r="AQ567" s="74"/>
      <c r="AR567" s="74"/>
      <c r="AS567" s="74"/>
      <c r="AT567" s="166"/>
      <c r="AU567" s="74"/>
      <c r="AV567" s="166"/>
      <c r="AW567" s="74"/>
      <c r="AX567" s="74"/>
      <c r="AY567" s="74"/>
      <c r="AZ567" s="166"/>
      <c r="BA567" s="74"/>
      <c r="BB567" s="166"/>
      <c r="BC567" s="74"/>
      <c r="BD567" s="74"/>
      <c r="BE567" s="74"/>
      <c r="BG567" s="37"/>
      <c r="BH567" s="37"/>
      <c r="BI567" s="37"/>
      <c r="BJ567" s="54"/>
      <c r="BK567" s="42"/>
      <c r="BL567" s="42"/>
      <c r="BM567" s="42"/>
      <c r="BN567" s="43"/>
      <c r="BO567" s="37"/>
      <c r="BP567" s="37"/>
      <c r="BQ567" s="39"/>
      <c r="BR567" s="39"/>
      <c r="BS567" s="39"/>
      <c r="BT567" s="44"/>
      <c r="BU567" s="44"/>
      <c r="BV567" s="44"/>
      <c r="BW567" s="44"/>
      <c r="BX567" s="44"/>
      <c r="BY567" s="44"/>
      <c r="BZ567" s="44"/>
      <c r="CA567" s="44"/>
      <c r="CB567" s="44"/>
      <c r="CC567" s="44"/>
      <c r="CD567" s="44"/>
      <c r="CE567" s="44"/>
      <c r="CF567" s="44"/>
      <c r="CG567" s="44"/>
      <c r="CH567" s="44"/>
      <c r="CI567" s="44"/>
      <c r="CJ567" s="44"/>
      <c r="CK567" s="44"/>
      <c r="CL567" s="44"/>
      <c r="CM567" s="44"/>
      <c r="CN567" s="44"/>
      <c r="CO567" s="44"/>
      <c r="CP567" s="44"/>
      <c r="CQ567" s="44"/>
      <c r="CR567" s="44"/>
      <c r="CS567" s="44"/>
      <c r="CT567" s="44"/>
      <c r="CU567" s="44"/>
      <c r="CV567" s="44"/>
      <c r="CW567" s="44"/>
      <c r="CX567" s="44"/>
      <c r="CY567" s="44"/>
      <c r="CZ567" s="44"/>
      <c r="DA567" s="44"/>
      <c r="DB567" s="44"/>
      <c r="DC567" s="44"/>
      <c r="DD567" s="44"/>
      <c r="DE567" s="44"/>
      <c r="DF567" s="44"/>
      <c r="DG567" s="44"/>
      <c r="DH567" s="44"/>
      <c r="DI567" s="44"/>
      <c r="DJ567" s="44"/>
      <c r="DK567" s="44"/>
      <c r="DL567" s="44"/>
      <c r="DM567" s="44"/>
      <c r="DN567" s="44"/>
      <c r="DO567" s="44"/>
      <c r="DP567" s="44"/>
      <c r="DQ567" s="44"/>
      <c r="DR567" s="44"/>
      <c r="DS567" s="44"/>
      <c r="DT567" s="44"/>
      <c r="DU567" s="44"/>
      <c r="DV567" s="44"/>
      <c r="DW567" s="44"/>
      <c r="DX567" s="44"/>
      <c r="DY567" s="44"/>
      <c r="DZ567" s="44"/>
      <c r="EA567" s="44"/>
      <c r="EB567" s="44"/>
      <c r="EC567" s="44"/>
      <c r="ED567" s="44"/>
      <c r="EE567" s="44"/>
      <c r="EF567" s="44"/>
      <c r="EG567" s="44"/>
      <c r="EH567" s="44"/>
      <c r="EI567" s="44"/>
      <c r="EJ567" s="44"/>
      <c r="EK567" s="44"/>
      <c r="EL567" s="44"/>
      <c r="EM567" s="44"/>
      <c r="EN567" s="44"/>
      <c r="EO567" s="44"/>
      <c r="EP567" s="44"/>
      <c r="EQ567" s="44"/>
      <c r="ER567" s="44"/>
      <c r="ES567" s="44"/>
      <c r="ET567" s="44"/>
      <c r="EU567" s="44"/>
      <c r="EV567" s="44"/>
      <c r="EW567" s="44"/>
      <c r="EX567" s="44"/>
      <c r="EY567" s="44"/>
      <c r="EZ567" s="44"/>
      <c r="FA567" s="44"/>
      <c r="FB567" s="44"/>
      <c r="FC567" s="44"/>
      <c r="FD567" s="44"/>
      <c r="FE567" s="44"/>
      <c r="FF567" s="44"/>
      <c r="FG567" s="44"/>
      <c r="FH567" s="44"/>
      <c r="FI567" s="44"/>
      <c r="FJ567" s="44"/>
      <c r="FK567" s="44"/>
      <c r="FL567" s="44"/>
      <c r="FM567" s="44"/>
      <c r="FN567" s="44"/>
      <c r="FO567" s="44"/>
      <c r="FP567" s="44"/>
      <c r="FQ567" s="44"/>
      <c r="FR567" s="44"/>
      <c r="FS567" s="44"/>
      <c r="FT567" s="44"/>
      <c r="FU567" s="44"/>
      <c r="FV567" s="44"/>
      <c r="FW567" s="44"/>
      <c r="FX567" s="44"/>
      <c r="FY567" s="44"/>
      <c r="FZ567" s="44"/>
      <c r="GA567" s="44"/>
      <c r="GB567" s="44"/>
      <c r="GC567" s="44"/>
      <c r="GD567" s="44"/>
      <c r="GE567" s="44"/>
      <c r="GF567" s="44"/>
      <c r="GG567" s="44"/>
      <c r="GH567" s="44"/>
      <c r="GI567" s="44"/>
      <c r="GJ567" s="44"/>
      <c r="GK567" s="44"/>
      <c r="GL567" s="44"/>
      <c r="GM567" s="44"/>
      <c r="GN567" s="44"/>
      <c r="GO567" s="44"/>
      <c r="GP567" s="44"/>
      <c r="GQ567" s="44"/>
      <c r="GR567" s="44"/>
      <c r="GS567" s="44"/>
      <c r="GT567" s="44"/>
      <c r="GU567" s="44"/>
      <c r="GV567" s="44"/>
      <c r="GW567" s="44"/>
      <c r="GX567" s="44"/>
      <c r="GY567" s="44"/>
      <c r="GZ567" s="44"/>
      <c r="HA567" s="44"/>
      <c r="HB567" s="44"/>
      <c r="HC567" s="44"/>
      <c r="HD567" s="44"/>
      <c r="HE567" s="44"/>
      <c r="HF567" s="44"/>
      <c r="HG567" s="44"/>
      <c r="HH567" s="44"/>
      <c r="HI567" s="44"/>
      <c r="HJ567" s="44"/>
      <c r="HK567" s="44"/>
      <c r="HL567" s="44"/>
      <c r="HM567" s="44"/>
      <c r="HN567" s="44"/>
      <c r="HO567" s="44"/>
      <c r="HP567" s="44"/>
      <c r="HQ567" s="44"/>
      <c r="HR567" s="44"/>
      <c r="HS567" s="44"/>
      <c r="HT567" s="44"/>
      <c r="HU567" s="44"/>
      <c r="HV567" s="44"/>
      <c r="HW567" s="44"/>
      <c r="HX567" s="44"/>
      <c r="HY567" s="44"/>
      <c r="HZ567" s="44"/>
      <c r="IA567" s="44"/>
      <c r="IB567" s="44"/>
      <c r="IC567" s="44"/>
      <c r="ID567" s="44"/>
      <c r="IE567" s="44"/>
      <c r="IF567" s="44"/>
      <c r="IG567" s="44"/>
      <c r="IH567" s="44"/>
      <c r="II567" s="44"/>
      <c r="IJ567" s="44"/>
      <c r="IK567" s="44"/>
    </row>
    <row r="568" spans="1:245" s="17" customFormat="1">
      <c r="A568" s="41"/>
      <c r="B568" s="41"/>
      <c r="D568" s="18"/>
      <c r="E568" s="18"/>
      <c r="J568" s="27">
        <v>2891544000</v>
      </c>
      <c r="K568" s="37" t="s">
        <v>1234</v>
      </c>
      <c r="N568" s="27"/>
      <c r="O568" s="37"/>
      <c r="P568" s="216"/>
      <c r="Q568" s="216"/>
      <c r="AJ568" s="18"/>
      <c r="AL568" s="41"/>
      <c r="AM568" s="74"/>
      <c r="AN568" s="74"/>
      <c r="AO568" s="74"/>
      <c r="AP568" s="270"/>
      <c r="AQ568" s="74"/>
      <c r="AR568" s="74"/>
      <c r="AS568" s="74"/>
      <c r="AT568" s="166"/>
      <c r="AU568" s="74"/>
      <c r="AV568" s="166"/>
      <c r="AW568" s="74"/>
      <c r="AX568" s="74"/>
      <c r="AY568" s="74"/>
      <c r="AZ568" s="166"/>
      <c r="BA568" s="74"/>
      <c r="BB568" s="166"/>
      <c r="BC568" s="74"/>
      <c r="BD568" s="74"/>
      <c r="BE568" s="74"/>
      <c r="BG568" s="37"/>
      <c r="BH568" s="37"/>
      <c r="BI568" s="37"/>
      <c r="BJ568" s="54"/>
      <c r="BK568" s="42"/>
      <c r="BL568" s="42"/>
      <c r="BM568" s="42"/>
      <c r="BN568" s="43"/>
      <c r="BO568" s="37"/>
      <c r="BP568" s="37"/>
      <c r="BQ568" s="39"/>
      <c r="BR568" s="39"/>
      <c r="BS568" s="39"/>
      <c r="BT568" s="44"/>
      <c r="BU568" s="44"/>
      <c r="BV568" s="44"/>
      <c r="BW568" s="44"/>
      <c r="BX568" s="44"/>
      <c r="BY568" s="44"/>
      <c r="BZ568" s="44"/>
      <c r="CA568" s="44"/>
      <c r="CB568" s="44"/>
      <c r="CC568" s="44"/>
      <c r="CD568" s="44"/>
      <c r="CE568" s="44"/>
      <c r="CF568" s="44"/>
      <c r="CG568" s="44"/>
      <c r="CH568" s="44"/>
      <c r="CI568" s="44"/>
      <c r="CJ568" s="44"/>
      <c r="CK568" s="44"/>
      <c r="CL568" s="44"/>
      <c r="CM568" s="44"/>
      <c r="CN568" s="44"/>
      <c r="CO568" s="44"/>
      <c r="CP568" s="44"/>
      <c r="CQ568" s="44"/>
      <c r="CR568" s="44"/>
      <c r="CS568" s="44"/>
      <c r="CT568" s="44"/>
      <c r="CU568" s="44"/>
      <c r="CV568" s="44"/>
      <c r="CW568" s="44"/>
      <c r="CX568" s="44"/>
      <c r="CY568" s="44"/>
      <c r="CZ568" s="44"/>
      <c r="DA568" s="44"/>
      <c r="DB568" s="44"/>
      <c r="DC568" s="44"/>
      <c r="DD568" s="44"/>
      <c r="DE568" s="44"/>
      <c r="DF568" s="44"/>
      <c r="DG568" s="44"/>
      <c r="DH568" s="44"/>
      <c r="DI568" s="44"/>
      <c r="DJ568" s="44"/>
      <c r="DK568" s="44"/>
      <c r="DL568" s="44"/>
      <c r="DM568" s="44"/>
      <c r="DN568" s="44"/>
      <c r="DO568" s="44"/>
      <c r="DP568" s="44"/>
      <c r="DQ568" s="44"/>
      <c r="DR568" s="44"/>
      <c r="DS568" s="44"/>
      <c r="DT568" s="44"/>
      <c r="DU568" s="44"/>
      <c r="DV568" s="44"/>
      <c r="DW568" s="44"/>
      <c r="DX568" s="44"/>
      <c r="DY568" s="44"/>
      <c r="DZ568" s="44"/>
      <c r="EA568" s="44"/>
      <c r="EB568" s="44"/>
      <c r="EC568" s="44"/>
      <c r="ED568" s="44"/>
      <c r="EE568" s="44"/>
      <c r="EF568" s="44"/>
      <c r="EG568" s="44"/>
      <c r="EH568" s="44"/>
      <c r="EI568" s="44"/>
      <c r="EJ568" s="44"/>
      <c r="EK568" s="44"/>
      <c r="EL568" s="44"/>
      <c r="EM568" s="44"/>
      <c r="EN568" s="44"/>
      <c r="EO568" s="44"/>
      <c r="EP568" s="44"/>
      <c r="EQ568" s="44"/>
      <c r="ER568" s="44"/>
      <c r="ES568" s="44"/>
      <c r="ET568" s="44"/>
      <c r="EU568" s="44"/>
      <c r="EV568" s="44"/>
      <c r="EW568" s="44"/>
      <c r="EX568" s="44"/>
      <c r="EY568" s="44"/>
      <c r="EZ568" s="44"/>
      <c r="FA568" s="44"/>
      <c r="FB568" s="44"/>
      <c r="FC568" s="44"/>
      <c r="FD568" s="44"/>
      <c r="FE568" s="44"/>
      <c r="FF568" s="44"/>
      <c r="FG568" s="44"/>
      <c r="FH568" s="44"/>
      <c r="FI568" s="44"/>
      <c r="FJ568" s="44"/>
      <c r="FK568" s="44"/>
      <c r="FL568" s="44"/>
      <c r="FM568" s="44"/>
      <c r="FN568" s="44"/>
      <c r="FO568" s="44"/>
      <c r="FP568" s="44"/>
      <c r="FQ568" s="44"/>
      <c r="FR568" s="44"/>
      <c r="FS568" s="44"/>
      <c r="FT568" s="44"/>
      <c r="FU568" s="44"/>
      <c r="FV568" s="44"/>
      <c r="FW568" s="44"/>
      <c r="FX568" s="44"/>
      <c r="FY568" s="44"/>
      <c r="FZ568" s="44"/>
      <c r="GA568" s="44"/>
      <c r="GB568" s="44"/>
      <c r="GC568" s="44"/>
      <c r="GD568" s="44"/>
      <c r="GE568" s="44"/>
      <c r="GF568" s="44"/>
      <c r="GG568" s="44"/>
      <c r="GH568" s="44"/>
      <c r="GI568" s="44"/>
      <c r="GJ568" s="44"/>
      <c r="GK568" s="44"/>
      <c r="GL568" s="44"/>
      <c r="GM568" s="44"/>
      <c r="GN568" s="44"/>
      <c r="GO568" s="44"/>
      <c r="GP568" s="44"/>
      <c r="GQ568" s="44"/>
      <c r="GR568" s="44"/>
      <c r="GS568" s="44"/>
      <c r="GT568" s="44"/>
      <c r="GU568" s="44"/>
      <c r="GV568" s="44"/>
      <c r="GW568" s="44"/>
      <c r="GX568" s="44"/>
      <c r="GY568" s="44"/>
      <c r="GZ568" s="44"/>
      <c r="HA568" s="44"/>
      <c r="HB568" s="44"/>
      <c r="HC568" s="44"/>
      <c r="HD568" s="44"/>
      <c r="HE568" s="44"/>
      <c r="HF568" s="44"/>
      <c r="HG568" s="44"/>
      <c r="HH568" s="44"/>
      <c r="HI568" s="44"/>
      <c r="HJ568" s="44"/>
      <c r="HK568" s="44"/>
      <c r="HL568" s="44"/>
      <c r="HM568" s="44"/>
      <c r="HN568" s="44"/>
      <c r="HO568" s="44"/>
      <c r="HP568" s="44"/>
      <c r="HQ568" s="44"/>
      <c r="HR568" s="44"/>
      <c r="HS568" s="44"/>
      <c r="HT568" s="44"/>
      <c r="HU568" s="44"/>
      <c r="HV568" s="44"/>
      <c r="HW568" s="44"/>
      <c r="HX568" s="44"/>
      <c r="HY568" s="44"/>
      <c r="HZ568" s="44"/>
      <c r="IA568" s="44"/>
      <c r="IB568" s="44"/>
      <c r="IC568" s="44"/>
      <c r="ID568" s="44"/>
      <c r="IE568" s="44"/>
      <c r="IF568" s="44"/>
      <c r="IG568" s="44"/>
      <c r="IH568" s="44"/>
      <c r="II568" s="44"/>
      <c r="IJ568" s="44"/>
      <c r="IK568" s="44"/>
    </row>
    <row r="569" spans="1:245" s="17" customFormat="1">
      <c r="A569" s="41"/>
      <c r="B569" s="41"/>
      <c r="D569" s="18"/>
      <c r="E569" s="18"/>
      <c r="J569" s="27">
        <v>255520000</v>
      </c>
      <c r="K569" s="37" t="s">
        <v>1233</v>
      </c>
      <c r="N569" s="27"/>
      <c r="O569" s="37"/>
      <c r="P569" s="216"/>
      <c r="Q569" s="216"/>
      <c r="AJ569" s="18"/>
      <c r="AL569" s="41"/>
      <c r="AM569" s="74"/>
      <c r="AN569" s="74"/>
      <c r="AO569" s="74"/>
      <c r="AP569" s="270"/>
      <c r="AQ569" s="74"/>
      <c r="AR569" s="74"/>
      <c r="AS569" s="74"/>
      <c r="AT569" s="166"/>
      <c r="AU569" s="74"/>
      <c r="AV569" s="166"/>
      <c r="AW569" s="74"/>
      <c r="AX569" s="74"/>
      <c r="AY569" s="74"/>
      <c r="AZ569" s="166"/>
      <c r="BA569" s="74"/>
      <c r="BB569" s="166"/>
      <c r="BC569" s="74"/>
      <c r="BD569" s="74"/>
      <c r="BE569" s="74"/>
      <c r="BG569" s="37"/>
      <c r="BH569" s="37"/>
      <c r="BI569" s="37"/>
      <c r="BJ569" s="54"/>
      <c r="BK569" s="42"/>
      <c r="BL569" s="42"/>
      <c r="BM569" s="42"/>
      <c r="BN569" s="43"/>
      <c r="BO569" s="37"/>
      <c r="BP569" s="37"/>
      <c r="BQ569" s="39"/>
      <c r="BR569" s="39"/>
      <c r="BS569" s="39"/>
      <c r="BT569" s="44"/>
      <c r="BU569" s="44"/>
      <c r="BV569" s="44"/>
      <c r="BW569" s="44"/>
      <c r="BX569" s="44"/>
      <c r="BY569" s="44"/>
      <c r="BZ569" s="44"/>
      <c r="CA569" s="44"/>
      <c r="CB569" s="44"/>
      <c r="CC569" s="44"/>
      <c r="CD569" s="44"/>
      <c r="CE569" s="44"/>
      <c r="CF569" s="44"/>
      <c r="CG569" s="44"/>
      <c r="CH569" s="44"/>
      <c r="CI569" s="44"/>
      <c r="CJ569" s="44"/>
      <c r="CK569" s="44"/>
      <c r="CL569" s="44"/>
      <c r="CM569" s="44"/>
      <c r="CN569" s="44"/>
      <c r="CO569" s="44"/>
      <c r="CP569" s="44"/>
      <c r="CQ569" s="44"/>
      <c r="CR569" s="44"/>
      <c r="CS569" s="44"/>
      <c r="CT569" s="44"/>
      <c r="CU569" s="44"/>
      <c r="CV569" s="44"/>
      <c r="CW569" s="44"/>
      <c r="CX569" s="44"/>
      <c r="CY569" s="44"/>
      <c r="CZ569" s="44"/>
      <c r="DA569" s="44"/>
      <c r="DB569" s="44"/>
      <c r="DC569" s="44"/>
      <c r="DD569" s="44"/>
      <c r="DE569" s="44"/>
      <c r="DF569" s="44"/>
      <c r="DG569" s="44"/>
      <c r="DH569" s="44"/>
      <c r="DI569" s="44"/>
      <c r="DJ569" s="44"/>
      <c r="DK569" s="44"/>
      <c r="DL569" s="44"/>
      <c r="DM569" s="44"/>
      <c r="DN569" s="44"/>
      <c r="DO569" s="44"/>
      <c r="DP569" s="44"/>
      <c r="DQ569" s="44"/>
      <c r="DR569" s="44"/>
      <c r="DS569" s="44"/>
      <c r="DT569" s="44"/>
      <c r="DU569" s="44"/>
      <c r="DV569" s="44"/>
      <c r="DW569" s="44"/>
      <c r="DX569" s="44"/>
      <c r="DY569" s="44"/>
      <c r="DZ569" s="44"/>
      <c r="EA569" s="44"/>
      <c r="EB569" s="44"/>
      <c r="EC569" s="44"/>
      <c r="ED569" s="44"/>
      <c r="EE569" s="44"/>
      <c r="EF569" s="44"/>
      <c r="EG569" s="44"/>
      <c r="EH569" s="44"/>
      <c r="EI569" s="44"/>
      <c r="EJ569" s="44"/>
      <c r="EK569" s="44"/>
      <c r="EL569" s="44"/>
      <c r="EM569" s="44"/>
      <c r="EN569" s="44"/>
      <c r="EO569" s="44"/>
      <c r="EP569" s="44"/>
      <c r="EQ569" s="44"/>
      <c r="ER569" s="44"/>
      <c r="ES569" s="44"/>
      <c r="ET569" s="44"/>
      <c r="EU569" s="44"/>
      <c r="EV569" s="44"/>
      <c r="EW569" s="44"/>
      <c r="EX569" s="44"/>
      <c r="EY569" s="44"/>
      <c r="EZ569" s="44"/>
      <c r="FA569" s="44"/>
      <c r="FB569" s="44"/>
      <c r="FC569" s="44"/>
      <c r="FD569" s="44"/>
      <c r="FE569" s="44"/>
      <c r="FF569" s="44"/>
      <c r="FG569" s="44"/>
      <c r="FH569" s="44"/>
      <c r="FI569" s="44"/>
      <c r="FJ569" s="44"/>
      <c r="FK569" s="44"/>
      <c r="FL569" s="44"/>
      <c r="FM569" s="44"/>
      <c r="FN569" s="44"/>
      <c r="FO569" s="44"/>
      <c r="FP569" s="44"/>
      <c r="FQ569" s="44"/>
      <c r="FR569" s="44"/>
      <c r="FS569" s="44"/>
      <c r="FT569" s="44"/>
      <c r="FU569" s="44"/>
      <c r="FV569" s="44"/>
      <c r="FW569" s="44"/>
      <c r="FX569" s="44"/>
      <c r="FY569" s="44"/>
      <c r="FZ569" s="44"/>
      <c r="GA569" s="44"/>
      <c r="GB569" s="44"/>
      <c r="GC569" s="44"/>
      <c r="GD569" s="44"/>
      <c r="GE569" s="44"/>
      <c r="GF569" s="44"/>
      <c r="GG569" s="44"/>
      <c r="GH569" s="44"/>
      <c r="GI569" s="44"/>
      <c r="GJ569" s="44"/>
      <c r="GK569" s="44"/>
      <c r="GL569" s="44"/>
      <c r="GM569" s="44"/>
      <c r="GN569" s="44"/>
      <c r="GO569" s="44"/>
      <c r="GP569" s="44"/>
      <c r="GQ569" s="44"/>
      <c r="GR569" s="44"/>
      <c r="GS569" s="44"/>
      <c r="GT569" s="44"/>
      <c r="GU569" s="44"/>
      <c r="GV569" s="44"/>
      <c r="GW569" s="44"/>
      <c r="GX569" s="44"/>
      <c r="GY569" s="44"/>
      <c r="GZ569" s="44"/>
      <c r="HA569" s="44"/>
      <c r="HB569" s="44"/>
      <c r="HC569" s="44"/>
      <c r="HD569" s="44"/>
      <c r="HE569" s="44"/>
      <c r="HF569" s="44"/>
      <c r="HG569" s="44"/>
      <c r="HH569" s="44"/>
      <c r="HI569" s="44"/>
      <c r="HJ569" s="44"/>
      <c r="HK569" s="44"/>
      <c r="HL569" s="44"/>
      <c r="HM569" s="44"/>
      <c r="HN569" s="44"/>
      <c r="HO569" s="44"/>
      <c r="HP569" s="44"/>
      <c r="HQ569" s="44"/>
      <c r="HR569" s="44"/>
      <c r="HS569" s="44"/>
      <c r="HT569" s="44"/>
      <c r="HU569" s="44"/>
      <c r="HV569" s="44"/>
      <c r="HW569" s="44"/>
      <c r="HX569" s="44"/>
      <c r="HY569" s="44"/>
      <c r="HZ569" s="44"/>
      <c r="IA569" s="44"/>
      <c r="IB569" s="44"/>
      <c r="IC569" s="44"/>
      <c r="ID569" s="44"/>
      <c r="IE569" s="44"/>
      <c r="IF569" s="44"/>
      <c r="IG569" s="44"/>
      <c r="IH569" s="44"/>
      <c r="II569" s="44"/>
      <c r="IJ569" s="44"/>
      <c r="IK569" s="44"/>
    </row>
    <row r="570" spans="1:245">
      <c r="J570" s="210">
        <v>0</v>
      </c>
      <c r="K570" s="61" t="s">
        <v>1240</v>
      </c>
      <c r="N570" s="27"/>
      <c r="O570" s="61"/>
      <c r="P570" s="212"/>
      <c r="Q570" s="212"/>
    </row>
    <row r="571" spans="1:245">
      <c r="J571" s="210">
        <v>230634000</v>
      </c>
      <c r="K571" s="61" t="s">
        <v>1236</v>
      </c>
      <c r="N571" s="27"/>
      <c r="O571" s="61"/>
      <c r="P571" s="212"/>
      <c r="Q571" s="212"/>
    </row>
    <row r="572" spans="1:245">
      <c r="J572" s="213" t="s">
        <v>1237</v>
      </c>
      <c r="K572" s="61" t="s">
        <v>1243</v>
      </c>
      <c r="N572" s="211"/>
      <c r="O572" s="61"/>
      <c r="P572" s="212"/>
      <c r="Q572" s="212"/>
    </row>
    <row r="573" spans="1:245">
      <c r="K573" s="61" t="s">
        <v>1241</v>
      </c>
      <c r="P573" s="212"/>
      <c r="Q573" s="212"/>
    </row>
    <row r="574" spans="1:245">
      <c r="K574" s="61" t="s">
        <v>1242</v>
      </c>
      <c r="P574" s="212"/>
      <c r="Q574" s="212"/>
    </row>
    <row r="575" spans="1:245">
      <c r="N575" s="212"/>
    </row>
    <row r="576" spans="1:245">
      <c r="B576" s="245"/>
      <c r="C576" s="246"/>
      <c r="D576" s="246"/>
      <c r="E576" s="246"/>
      <c r="F576" s="247"/>
      <c r="G576" s="248"/>
      <c r="H576" s="248"/>
      <c r="I576" s="248"/>
      <c r="J576" s="249"/>
      <c r="K576" s="249"/>
      <c r="L576" s="247"/>
      <c r="M576" s="248"/>
      <c r="N576" s="248"/>
      <c r="O576" s="250"/>
      <c r="P576" s="251"/>
      <c r="Q576" s="251"/>
      <c r="R576" s="252"/>
      <c r="S576" s="253"/>
      <c r="T576" s="253"/>
      <c r="U576" s="253"/>
      <c r="V576" s="253"/>
      <c r="W576" s="253"/>
      <c r="X576" s="253"/>
      <c r="Y576" s="253"/>
      <c r="Z576" s="253"/>
      <c r="AA576" s="253"/>
      <c r="AB576" s="253"/>
      <c r="AC576" s="253"/>
      <c r="AD576" s="253"/>
      <c r="AE576" s="253"/>
      <c r="AF576" s="253"/>
      <c r="AG576" s="253"/>
      <c r="AH576" s="253"/>
      <c r="AI576" s="253"/>
      <c r="AJ576" s="253"/>
      <c r="AK576" s="253"/>
      <c r="AL576" s="253"/>
      <c r="AM576" s="253"/>
      <c r="AN576" s="253"/>
      <c r="AO576" s="219"/>
      <c r="AP576" s="271"/>
      <c r="AQ576" s="254"/>
    </row>
    <row r="577" spans="2:43">
      <c r="B577" s="232"/>
      <c r="C577" s="219"/>
      <c r="D577" s="219"/>
      <c r="E577" s="219"/>
      <c r="F577" s="219"/>
      <c r="G577" s="255"/>
      <c r="H577" s="255"/>
      <c r="I577" s="255"/>
      <c r="J577" s="255"/>
      <c r="K577" s="255"/>
      <c r="L577" s="219"/>
      <c r="M577" s="219"/>
      <c r="N577" s="219"/>
      <c r="O577" s="219"/>
      <c r="P577" s="219"/>
      <c r="Q577" s="219"/>
      <c r="R577" s="219"/>
      <c r="S577" s="219"/>
      <c r="T577" s="219"/>
      <c r="U577" s="219"/>
      <c r="V577" s="219"/>
      <c r="W577" s="219"/>
      <c r="X577" s="219"/>
      <c r="Y577" s="219"/>
      <c r="Z577" s="219"/>
      <c r="AA577" s="219"/>
      <c r="AB577" s="219"/>
      <c r="AC577" s="219"/>
      <c r="AD577" s="219"/>
      <c r="AE577" s="219"/>
      <c r="AF577" s="219"/>
      <c r="AG577" s="219"/>
      <c r="AH577" s="219"/>
      <c r="AI577" s="219"/>
      <c r="AJ577" s="219"/>
      <c r="AK577" s="219"/>
      <c r="AL577" s="219"/>
      <c r="AM577" s="219"/>
      <c r="AN577" s="219"/>
      <c r="AO577" s="219"/>
      <c r="AP577" s="271"/>
      <c r="AQ577" s="219"/>
    </row>
    <row r="578" spans="2:43">
      <c r="B578" s="233"/>
      <c r="C578" s="219"/>
      <c r="D578" s="219"/>
      <c r="E578" s="219"/>
      <c r="F578" s="219"/>
      <c r="G578" s="219"/>
      <c r="H578" s="219"/>
      <c r="I578" s="219"/>
      <c r="J578" s="219"/>
      <c r="K578" s="219"/>
      <c r="L578" s="219"/>
      <c r="M578" s="219"/>
      <c r="N578" s="219"/>
      <c r="O578" s="219"/>
      <c r="P578" s="219"/>
      <c r="Q578" s="219"/>
      <c r="R578" s="219"/>
      <c r="S578" s="219"/>
      <c r="T578" s="219"/>
      <c r="U578" s="219"/>
      <c r="V578" s="219"/>
      <c r="W578" s="219"/>
      <c r="X578" s="219"/>
      <c r="Y578" s="219"/>
      <c r="Z578" s="219"/>
      <c r="AA578" s="219"/>
      <c r="AB578" s="219"/>
      <c r="AC578" s="219"/>
      <c r="AD578" s="219"/>
      <c r="AE578" s="219"/>
      <c r="AF578" s="219"/>
      <c r="AG578" s="219"/>
      <c r="AH578" s="219"/>
      <c r="AI578" s="219"/>
      <c r="AJ578" s="219"/>
      <c r="AK578" s="219"/>
      <c r="AL578" s="219"/>
      <c r="AM578" s="219"/>
      <c r="AN578" s="219"/>
      <c r="AO578" s="219"/>
      <c r="AP578" s="271"/>
      <c r="AQ578" s="219"/>
    </row>
    <row r="579" spans="2:43">
      <c r="B579" s="207"/>
      <c r="C579" s="208"/>
      <c r="D579" s="209"/>
      <c r="E579" s="209"/>
      <c r="F579" s="219"/>
      <c r="G579" s="219"/>
      <c r="H579" s="219"/>
      <c r="I579" s="219"/>
      <c r="J579" s="219"/>
      <c r="K579" s="219"/>
      <c r="L579" s="219"/>
      <c r="M579" s="219"/>
      <c r="N579" s="219"/>
      <c r="O579" s="219"/>
      <c r="P579" s="219"/>
      <c r="Q579" s="219"/>
      <c r="R579" s="219"/>
      <c r="S579" s="219"/>
      <c r="T579" s="219"/>
      <c r="U579" s="219"/>
      <c r="V579" s="219"/>
      <c r="W579" s="219"/>
      <c r="X579" s="219"/>
      <c r="Y579" s="219"/>
      <c r="Z579" s="219"/>
      <c r="AA579" s="219"/>
      <c r="AB579" s="219"/>
      <c r="AC579" s="219"/>
      <c r="AD579" s="219"/>
      <c r="AE579" s="219"/>
      <c r="AF579" s="219"/>
      <c r="AG579" s="219"/>
      <c r="AH579" s="219"/>
      <c r="AI579" s="219"/>
      <c r="AJ579" s="219"/>
      <c r="AK579" s="219"/>
      <c r="AL579" s="219"/>
      <c r="AM579" s="219"/>
      <c r="AN579" s="219"/>
      <c r="AO579" s="219"/>
      <c r="AP579" s="271"/>
      <c r="AQ579" s="219"/>
    </row>
    <row r="580" spans="2:43">
      <c r="B580" s="233"/>
      <c r="C580" s="208"/>
      <c r="D580" s="209"/>
      <c r="E580" s="209"/>
      <c r="F580" s="219"/>
      <c r="G580" s="219"/>
      <c r="H580" s="219"/>
      <c r="I580" s="219"/>
      <c r="J580" s="219"/>
      <c r="K580" s="219"/>
      <c r="L580" s="219"/>
      <c r="M580" s="219"/>
      <c r="N580" s="219"/>
      <c r="O580" s="219"/>
      <c r="P580" s="219"/>
      <c r="Q580" s="219"/>
      <c r="R580" s="219"/>
      <c r="S580" s="219"/>
      <c r="T580" s="219"/>
      <c r="U580" s="219"/>
      <c r="V580" s="219"/>
      <c r="W580" s="219"/>
      <c r="X580" s="219"/>
      <c r="Y580" s="219"/>
      <c r="Z580" s="219"/>
      <c r="AA580" s="219"/>
      <c r="AB580" s="219"/>
      <c r="AC580" s="219"/>
      <c r="AD580" s="219"/>
      <c r="AE580" s="219"/>
      <c r="AF580" s="219"/>
      <c r="AG580" s="219"/>
      <c r="AH580" s="219"/>
      <c r="AI580" s="219"/>
      <c r="AJ580" s="219"/>
      <c r="AK580" s="219"/>
      <c r="AL580" s="219"/>
      <c r="AM580" s="219"/>
      <c r="AN580" s="219"/>
      <c r="AO580" s="219"/>
      <c r="AP580" s="271"/>
      <c r="AQ580" s="219"/>
    </row>
    <row r="581" spans="2:43">
      <c r="B581" s="232"/>
      <c r="C581" s="206"/>
      <c r="D581" s="232"/>
      <c r="E581" s="232"/>
      <c r="F581" s="241"/>
      <c r="G581" s="241"/>
      <c r="H581" s="241"/>
      <c r="I581" s="241"/>
      <c r="J581" s="241"/>
      <c r="K581" s="241"/>
      <c r="L581" s="241"/>
      <c r="M581" s="241"/>
      <c r="N581" s="241"/>
      <c r="O581" s="241"/>
      <c r="P581" s="241"/>
      <c r="Q581" s="241"/>
      <c r="R581" s="241"/>
      <c r="S581" s="240"/>
      <c r="T581" s="240"/>
      <c r="U581" s="240"/>
      <c r="V581" s="240"/>
      <c r="W581" s="240"/>
      <c r="X581" s="240"/>
      <c r="Y581" s="240"/>
      <c r="Z581" s="240"/>
      <c r="AA581" s="240"/>
      <c r="AB581" s="240"/>
      <c r="AC581" s="240"/>
      <c r="AD581" s="240"/>
      <c r="AE581" s="240"/>
      <c r="AF581" s="240"/>
      <c r="AG581" s="240"/>
      <c r="AH581" s="240"/>
      <c r="AI581" s="240"/>
      <c r="AJ581" s="240"/>
      <c r="AK581" s="240"/>
      <c r="AL581" s="240"/>
      <c r="AM581" s="240"/>
      <c r="AN581" s="240"/>
      <c r="AO581" s="219"/>
      <c r="AP581" s="271"/>
      <c r="AQ581" s="219"/>
    </row>
    <row r="582" spans="2:43">
      <c r="B582" s="232"/>
      <c r="C582" s="206"/>
      <c r="D582" s="232"/>
      <c r="E582" s="232"/>
      <c r="F582" s="241"/>
      <c r="G582" s="241"/>
      <c r="H582" s="241"/>
      <c r="I582" s="241"/>
      <c r="J582" s="241"/>
      <c r="K582" s="241"/>
      <c r="L582" s="241"/>
      <c r="M582" s="241"/>
      <c r="N582" s="241"/>
      <c r="O582" s="241"/>
      <c r="P582" s="241"/>
      <c r="Q582" s="241"/>
      <c r="R582" s="241"/>
      <c r="S582" s="240"/>
      <c r="T582" s="240"/>
      <c r="U582" s="240"/>
      <c r="V582" s="240"/>
      <c r="W582" s="240"/>
      <c r="X582" s="240"/>
      <c r="Y582" s="240"/>
      <c r="Z582" s="240"/>
      <c r="AA582" s="240"/>
      <c r="AB582" s="240"/>
      <c r="AC582" s="240"/>
      <c r="AD582" s="240"/>
      <c r="AE582" s="240"/>
      <c r="AF582" s="240"/>
      <c r="AG582" s="240"/>
      <c r="AH582" s="240"/>
      <c r="AI582" s="240"/>
      <c r="AJ582" s="240"/>
      <c r="AK582" s="240"/>
      <c r="AL582" s="240"/>
      <c r="AM582" s="240"/>
      <c r="AN582" s="240"/>
      <c r="AO582" s="219"/>
      <c r="AP582" s="271"/>
      <c r="AQ582" s="219"/>
    </row>
    <row r="583" spans="2:43">
      <c r="B583" s="232"/>
      <c r="C583" s="206"/>
      <c r="D583" s="232"/>
      <c r="E583" s="232"/>
      <c r="F583" s="219"/>
      <c r="G583" s="219"/>
      <c r="H583" s="219"/>
      <c r="I583" s="219"/>
      <c r="J583" s="219"/>
      <c r="K583" s="219"/>
      <c r="L583" s="219"/>
      <c r="M583" s="219"/>
      <c r="N583" s="219"/>
      <c r="O583" s="219"/>
      <c r="P583" s="219"/>
      <c r="Q583" s="219"/>
      <c r="R583" s="219"/>
      <c r="S583" s="219"/>
      <c r="T583" s="219"/>
      <c r="U583" s="219"/>
      <c r="V583" s="219"/>
      <c r="W583" s="219"/>
      <c r="X583" s="219"/>
      <c r="Y583" s="219"/>
      <c r="Z583" s="219"/>
      <c r="AA583" s="219"/>
      <c r="AB583" s="219"/>
      <c r="AC583" s="219"/>
      <c r="AD583" s="219"/>
      <c r="AE583" s="219"/>
      <c r="AF583" s="219"/>
      <c r="AG583" s="219"/>
      <c r="AH583" s="219"/>
      <c r="AI583" s="219"/>
      <c r="AJ583" s="219"/>
      <c r="AK583" s="219"/>
      <c r="AL583" s="219"/>
      <c r="AM583" s="219"/>
      <c r="AN583" s="219"/>
      <c r="AO583" s="219"/>
      <c r="AP583" s="271"/>
      <c r="AQ583" s="219"/>
    </row>
    <row r="584" spans="2:43">
      <c r="B584" s="232"/>
      <c r="C584" s="140"/>
      <c r="D584" s="219"/>
      <c r="E584" s="219"/>
      <c r="F584" s="219"/>
      <c r="G584" s="219"/>
      <c r="H584" s="219"/>
      <c r="I584" s="219"/>
      <c r="J584" s="219"/>
      <c r="K584" s="219"/>
      <c r="L584" s="219"/>
      <c r="M584" s="219"/>
      <c r="N584" s="219"/>
      <c r="O584" s="219"/>
      <c r="P584" s="219"/>
      <c r="Q584" s="219"/>
      <c r="R584" s="219"/>
      <c r="S584" s="219"/>
      <c r="T584" s="219"/>
      <c r="U584" s="219"/>
      <c r="V584" s="219"/>
      <c r="W584" s="219"/>
      <c r="X584" s="219"/>
      <c r="Y584" s="219"/>
      <c r="Z584" s="219"/>
      <c r="AA584" s="219"/>
      <c r="AB584" s="219"/>
      <c r="AC584" s="219"/>
      <c r="AD584" s="219"/>
      <c r="AE584" s="219"/>
      <c r="AF584" s="219"/>
      <c r="AG584" s="219"/>
      <c r="AH584" s="219"/>
      <c r="AI584" s="219"/>
      <c r="AJ584" s="219"/>
      <c r="AK584" s="219"/>
      <c r="AL584" s="219"/>
      <c r="AM584" s="219"/>
      <c r="AN584" s="219"/>
      <c r="AO584" s="219"/>
      <c r="AP584" s="271"/>
      <c r="AQ584" s="219"/>
    </row>
    <row r="585" spans="2:43">
      <c r="B585" s="232"/>
      <c r="C585" s="219"/>
      <c r="D585" s="219"/>
      <c r="E585" s="219"/>
      <c r="F585" s="219"/>
      <c r="G585" s="219"/>
      <c r="H585" s="219"/>
      <c r="I585" s="219"/>
      <c r="J585" s="219"/>
      <c r="K585" s="219"/>
      <c r="L585" s="219"/>
      <c r="M585" s="219"/>
      <c r="N585" s="219"/>
      <c r="O585" s="219"/>
      <c r="P585" s="219"/>
      <c r="Q585" s="219"/>
      <c r="R585" s="219"/>
      <c r="S585" s="219"/>
      <c r="T585" s="219"/>
      <c r="U585" s="219"/>
      <c r="V585" s="219"/>
      <c r="W585" s="219"/>
      <c r="X585" s="219"/>
      <c r="Y585" s="219"/>
      <c r="Z585" s="219"/>
      <c r="AA585" s="219"/>
      <c r="AB585" s="219"/>
      <c r="AC585" s="219"/>
      <c r="AD585" s="219"/>
      <c r="AE585" s="219"/>
      <c r="AF585" s="219"/>
      <c r="AG585" s="219"/>
      <c r="AH585" s="219"/>
      <c r="AI585" s="219"/>
      <c r="AJ585" s="219"/>
      <c r="AK585" s="219"/>
      <c r="AL585" s="219"/>
      <c r="AM585" s="219"/>
      <c r="AN585" s="219"/>
      <c r="AO585" s="219"/>
      <c r="AP585" s="271"/>
      <c r="AQ585" s="219"/>
    </row>
    <row r="586" spans="2:43" ht="13.5" customHeight="1">
      <c r="B586" s="389"/>
      <c r="C586" s="390"/>
      <c r="D586" s="390"/>
      <c r="E586" s="390"/>
      <c r="F586" s="390"/>
      <c r="G586" s="390"/>
      <c r="H586" s="390"/>
      <c r="I586" s="390"/>
      <c r="J586" s="390"/>
      <c r="K586" s="390"/>
      <c r="L586" s="390"/>
      <c r="M586" s="390"/>
      <c r="N586" s="390"/>
      <c r="O586" s="390"/>
      <c r="P586" s="390"/>
      <c r="Q586" s="390"/>
      <c r="R586" s="390"/>
      <c r="S586" s="390"/>
      <c r="T586" s="390"/>
      <c r="U586" s="390"/>
      <c r="V586" s="390"/>
      <c r="W586" s="390"/>
      <c r="X586" s="390"/>
      <c r="Y586" s="390"/>
      <c r="Z586" s="390"/>
      <c r="AA586" s="390"/>
      <c r="AB586" s="390"/>
      <c r="AC586" s="390"/>
      <c r="AD586" s="390"/>
      <c r="AE586" s="390"/>
      <c r="AF586" s="390"/>
      <c r="AG586" s="390"/>
      <c r="AH586" s="390"/>
      <c r="AI586" s="390"/>
      <c r="AJ586" s="390"/>
      <c r="AK586" s="390"/>
      <c r="AL586" s="390"/>
      <c r="AM586" s="390"/>
      <c r="AN586" s="390"/>
      <c r="AO586" s="390"/>
      <c r="AP586" s="390"/>
      <c r="AQ586" s="390"/>
    </row>
    <row r="587" spans="2:43">
      <c r="B587" s="219"/>
      <c r="C587" s="219"/>
      <c r="D587" s="219"/>
      <c r="E587" s="219"/>
      <c r="F587" s="219"/>
      <c r="G587" s="219"/>
      <c r="H587" s="219"/>
      <c r="I587" s="219"/>
      <c r="J587" s="219"/>
      <c r="K587" s="219"/>
      <c r="L587" s="219"/>
      <c r="M587" s="219"/>
      <c r="N587" s="219"/>
      <c r="O587" s="219"/>
      <c r="P587" s="219"/>
      <c r="Q587" s="219"/>
      <c r="R587" s="219"/>
      <c r="S587" s="219"/>
      <c r="T587" s="219"/>
      <c r="U587" s="219"/>
      <c r="V587" s="219"/>
      <c r="W587" s="219"/>
      <c r="X587" s="219"/>
      <c r="Y587" s="219"/>
      <c r="Z587" s="219"/>
      <c r="AA587" s="219"/>
      <c r="AB587" s="219"/>
      <c r="AC587" s="219"/>
      <c r="AD587" s="219"/>
      <c r="AE587" s="219"/>
      <c r="AF587" s="219"/>
      <c r="AG587" s="219"/>
      <c r="AH587" s="219"/>
      <c r="AI587" s="219"/>
      <c r="AJ587" s="219"/>
      <c r="AK587" s="219"/>
      <c r="AL587" s="219"/>
      <c r="AM587" s="219"/>
      <c r="AN587" s="219"/>
      <c r="AO587" s="219"/>
      <c r="AP587" s="271"/>
      <c r="AQ587" s="219"/>
    </row>
    <row r="588" spans="2:43">
      <c r="B588" s="219"/>
      <c r="C588" s="219"/>
      <c r="D588" s="219"/>
      <c r="E588" s="219"/>
      <c r="F588" s="219"/>
      <c r="G588" s="219"/>
      <c r="H588" s="219"/>
      <c r="I588" s="219"/>
      <c r="J588" s="219"/>
      <c r="K588" s="219"/>
      <c r="L588" s="219"/>
      <c r="M588" s="219"/>
      <c r="N588" s="219"/>
      <c r="O588" s="219"/>
      <c r="P588" s="219"/>
      <c r="Q588" s="219"/>
      <c r="R588" s="219"/>
      <c r="S588" s="219"/>
      <c r="T588" s="219"/>
      <c r="U588" s="219"/>
      <c r="V588" s="219"/>
      <c r="W588" s="219"/>
      <c r="X588" s="219"/>
      <c r="Y588" s="219"/>
      <c r="Z588" s="219"/>
      <c r="AA588" s="219"/>
      <c r="AB588" s="219"/>
      <c r="AC588" s="219"/>
      <c r="AD588" s="219"/>
      <c r="AE588" s="219"/>
      <c r="AF588" s="219"/>
      <c r="AG588" s="219"/>
      <c r="AH588" s="219"/>
      <c r="AI588" s="219"/>
      <c r="AJ588" s="219"/>
      <c r="AK588" s="219"/>
      <c r="AL588" s="219"/>
      <c r="AM588" s="219"/>
      <c r="AN588" s="219"/>
      <c r="AO588" s="219"/>
      <c r="AP588" s="271"/>
      <c r="AQ588" s="219"/>
    </row>
    <row r="589" spans="2:43">
      <c r="B589" s="219"/>
      <c r="C589" s="219"/>
      <c r="D589" s="219"/>
      <c r="E589" s="219"/>
      <c r="F589" s="219"/>
      <c r="G589" s="219"/>
      <c r="H589" s="219"/>
      <c r="I589" s="219"/>
      <c r="J589" s="219"/>
      <c r="K589" s="219"/>
      <c r="L589" s="219"/>
      <c r="M589" s="219"/>
      <c r="N589" s="219"/>
      <c r="O589" s="219"/>
      <c r="P589" s="219"/>
      <c r="Q589" s="219"/>
      <c r="R589" s="219"/>
      <c r="S589" s="219"/>
      <c r="T589" s="219"/>
      <c r="U589" s="219"/>
      <c r="V589" s="219"/>
      <c r="W589" s="219"/>
      <c r="X589" s="219"/>
      <c r="Y589" s="219"/>
      <c r="Z589" s="219"/>
      <c r="AA589" s="219"/>
      <c r="AB589" s="219"/>
      <c r="AC589" s="219"/>
      <c r="AD589" s="219"/>
      <c r="AE589" s="219"/>
      <c r="AF589" s="219"/>
      <c r="AG589" s="219"/>
      <c r="AH589" s="219"/>
      <c r="AI589" s="219"/>
      <c r="AJ589" s="219"/>
      <c r="AK589" s="219"/>
      <c r="AL589" s="219"/>
      <c r="AM589" s="219"/>
      <c r="AN589" s="219"/>
      <c r="AO589" s="219"/>
      <c r="AP589" s="271"/>
      <c r="AQ589" s="219"/>
    </row>
    <row r="590" spans="2:43">
      <c r="B590" s="219"/>
      <c r="C590" s="219"/>
      <c r="D590" s="219"/>
      <c r="E590" s="219"/>
      <c r="F590" s="219"/>
      <c r="G590" s="219"/>
      <c r="H590" s="219"/>
      <c r="I590" s="219"/>
      <c r="J590" s="219"/>
      <c r="K590" s="219"/>
      <c r="L590" s="219"/>
      <c r="M590" s="219"/>
      <c r="N590" s="219"/>
      <c r="O590" s="219"/>
      <c r="P590" s="219"/>
      <c r="Q590" s="219"/>
      <c r="R590" s="219"/>
      <c r="S590" s="219"/>
      <c r="T590" s="219"/>
      <c r="U590" s="219"/>
      <c r="V590" s="219"/>
      <c r="W590" s="219"/>
      <c r="X590" s="219"/>
      <c r="Y590" s="219"/>
      <c r="Z590" s="219"/>
      <c r="AA590" s="219"/>
      <c r="AB590" s="219"/>
      <c r="AC590" s="219"/>
      <c r="AD590" s="219"/>
      <c r="AE590" s="219"/>
      <c r="AF590" s="219"/>
      <c r="AG590" s="219"/>
      <c r="AH590" s="219"/>
      <c r="AI590" s="219"/>
      <c r="AJ590" s="219"/>
      <c r="AK590" s="219"/>
      <c r="AL590" s="219"/>
      <c r="AM590" s="219"/>
      <c r="AN590" s="219"/>
      <c r="AO590" s="219"/>
      <c r="AP590" s="271"/>
      <c r="AQ590" s="219"/>
    </row>
    <row r="591" spans="2:43">
      <c r="B591" s="231"/>
      <c r="C591" s="219"/>
      <c r="D591" s="219"/>
      <c r="E591" s="219"/>
      <c r="F591" s="219"/>
      <c r="G591" s="219"/>
      <c r="H591" s="219"/>
      <c r="I591" s="219"/>
      <c r="J591" s="219"/>
      <c r="K591" s="219"/>
      <c r="L591" s="219"/>
      <c r="M591" s="219"/>
      <c r="N591" s="219"/>
      <c r="O591" s="219"/>
      <c r="P591" s="219"/>
      <c r="Q591" s="219"/>
      <c r="R591" s="219"/>
      <c r="S591" s="219"/>
      <c r="T591" s="219"/>
      <c r="U591" s="219"/>
      <c r="V591" s="219"/>
      <c r="W591" s="219"/>
      <c r="X591" s="219"/>
      <c r="Y591" s="219"/>
      <c r="Z591" s="219"/>
      <c r="AA591" s="219"/>
      <c r="AB591" s="219"/>
      <c r="AC591" s="219"/>
      <c r="AD591" s="219"/>
      <c r="AE591" s="219"/>
      <c r="AF591" s="219"/>
      <c r="AG591" s="219"/>
      <c r="AH591" s="219"/>
      <c r="AI591" s="219"/>
      <c r="AJ591" s="219"/>
      <c r="AK591" s="219"/>
      <c r="AL591" s="219"/>
      <c r="AM591" s="219"/>
      <c r="AN591" s="219"/>
      <c r="AO591" s="219"/>
      <c r="AP591" s="271"/>
      <c r="AQ591" s="219"/>
    </row>
  </sheetData>
  <sheetProtection formatCells="0" formatColumns="0" formatRows="0" insertRows="0" selectLockedCells="1" autoFilter="0"/>
  <autoFilter ref="A11:BJ542">
    <filterColumn colId="1">
      <filters blank="1">
        <filter val="0001"/>
        <filter val="0002"/>
        <filter val="0003"/>
        <filter val="0004"/>
        <filter val="0005"/>
        <filter val="0006"/>
        <filter val="0007"/>
        <filter val="0008"/>
        <filter val="0009"/>
        <filter val="0010"/>
        <filter val="0011"/>
        <filter val="0012"/>
        <filter val="0013"/>
        <filter val="0014"/>
        <filter val="0015"/>
        <filter val="0016"/>
        <filter val="0017"/>
        <filter val="0018"/>
        <filter val="0019"/>
        <filter val="0020"/>
        <filter val="0021"/>
        <filter val="0022"/>
        <filter val="0023"/>
        <filter val="0024"/>
        <filter val="0025"/>
        <filter val="0026"/>
        <filter val="0027"/>
        <filter val="0028"/>
        <filter val="0029"/>
        <filter val="0030"/>
        <filter val="0031"/>
        <filter val="0032"/>
        <filter val="0033"/>
        <filter val="0034"/>
        <filter val="0035"/>
        <filter val="0036"/>
        <filter val="0037"/>
        <filter val="0038"/>
        <filter val="0039"/>
        <filter val="0040"/>
        <filter val="0041"/>
        <filter val="0042"/>
        <filter val="0043"/>
        <filter val="0044"/>
        <filter val="0045"/>
        <filter val="0046"/>
        <filter val="0047"/>
        <filter val="0048"/>
        <filter val="0049"/>
        <filter val="0050"/>
        <filter val="0051"/>
        <filter val="0052"/>
        <filter val="0053"/>
        <filter val="0054"/>
        <filter val="0055"/>
        <filter val="0056"/>
        <filter val="0057"/>
        <filter val="0058"/>
        <filter val="0059"/>
        <filter val="0060"/>
        <filter val="0061"/>
        <filter val="0062"/>
        <filter val="0063"/>
        <filter val="0064"/>
        <filter val="0065"/>
        <filter val="0066"/>
        <filter val="0067"/>
        <filter val="0068"/>
        <filter val="0069"/>
        <filter val="0070"/>
        <filter val="0071"/>
        <filter val="0072"/>
        <filter val="0073"/>
        <filter val="0074"/>
        <filter val="0075"/>
        <filter val="0076"/>
        <filter val="0077"/>
        <filter val="0078"/>
        <filter val="0079"/>
        <filter val="0080"/>
        <filter val="0081"/>
        <filter val="0082"/>
        <filter val="0083"/>
        <filter val="0084"/>
        <filter val="0085"/>
        <filter val="0086"/>
        <filter val="0087"/>
        <filter val="0088"/>
        <filter val="0089"/>
        <filter val="0090"/>
        <filter val="0091"/>
        <filter val="0092"/>
        <filter val="0093"/>
        <filter val="0094"/>
        <filter val="0095"/>
        <filter val="0096"/>
        <filter val="0097"/>
        <filter val="0098"/>
        <filter val="0099"/>
        <filter val="0100"/>
        <filter val="0101"/>
        <filter val="0102"/>
        <filter val="0103"/>
        <filter val="0104"/>
        <filter val="0105"/>
        <filter val="0106"/>
        <filter val="0107"/>
        <filter val="0108"/>
        <filter val="0109"/>
        <filter val="0110"/>
        <filter val="0111"/>
        <filter val="0112"/>
        <filter val="0113"/>
        <filter val="0114"/>
        <filter val="0115"/>
        <filter val="0116"/>
        <filter val="0117"/>
        <filter val="0118"/>
        <filter val="0119"/>
        <filter val="0120"/>
        <filter val="0121"/>
        <filter val="0122"/>
        <filter val="0123"/>
        <filter val="0124"/>
        <filter val="0125"/>
        <filter val="0126"/>
        <filter val="0127"/>
        <filter val="0128"/>
        <filter val="0129"/>
        <filter val="0130"/>
        <filter val="0131"/>
        <filter val="0132"/>
        <filter val="0133"/>
        <filter val="0134"/>
        <filter val="0135"/>
        <filter val="0136"/>
        <filter val="0137"/>
        <filter val="0138"/>
        <filter val="0139"/>
        <filter val="0140"/>
        <filter val="0141"/>
        <filter val="0142"/>
        <filter val="0143"/>
        <filter val="0144"/>
        <filter val="0145"/>
        <filter val="0146"/>
        <filter val="0147"/>
        <filter val="0148"/>
        <filter val="0149"/>
        <filter val="0150"/>
        <filter val="0151"/>
        <filter val="0152"/>
        <filter val="0153"/>
        <filter val="0154"/>
        <filter val="0155"/>
        <filter val="0156"/>
        <filter val="0157"/>
        <filter val="0158"/>
        <filter val="0159"/>
        <filter val="0160"/>
        <filter val="0161"/>
        <filter val="0162"/>
        <filter val="0163"/>
        <filter val="0164"/>
        <filter val="0165"/>
        <filter val="0166"/>
        <filter val="0167"/>
        <filter val="0168"/>
        <filter val="0169"/>
        <filter val="0170"/>
        <filter val="0171"/>
        <filter val="0172"/>
        <filter val="0173"/>
        <filter val="0174"/>
        <filter val="0175"/>
        <filter val="0176"/>
        <filter val="0177"/>
        <filter val="0178"/>
        <filter val="0179"/>
        <filter val="0180"/>
        <filter val="0181"/>
        <filter val="0182"/>
        <filter val="0183"/>
        <filter val="0184"/>
        <filter val="0185"/>
        <filter val="0186"/>
        <filter val="0187"/>
        <filter val="0188"/>
        <filter val="0189"/>
        <filter val="0190"/>
        <filter val="0191"/>
        <filter val="0192"/>
        <filter val="0193"/>
        <filter val="0194"/>
        <filter val="0195"/>
        <filter val="0196"/>
        <filter val="0197"/>
        <filter val="0198"/>
        <filter val="0199"/>
        <filter val="0200"/>
        <filter val="0201"/>
        <filter val="0202"/>
        <filter val="0203"/>
        <filter val="0204"/>
        <filter val="0205"/>
        <filter val="0206"/>
        <filter val="0207"/>
        <filter val="0208"/>
        <filter val="0209"/>
        <filter val="0210"/>
        <filter val="0211"/>
        <filter val="0212"/>
        <filter val="0213"/>
        <filter val="0214"/>
        <filter val="0215"/>
        <filter val="0216"/>
        <filter val="0217"/>
        <filter val="0218"/>
        <filter val="0219"/>
        <filter val="0220"/>
        <filter val="0221"/>
        <filter val="0222"/>
        <filter val="0223"/>
        <filter val="0224"/>
        <filter val="0225"/>
        <filter val="0226"/>
        <filter val="0227"/>
        <filter val="0228"/>
        <filter val="0229"/>
        <filter val="0230"/>
        <filter val="0231"/>
        <filter val="0232"/>
        <filter val="0233"/>
        <filter val="0234"/>
        <filter val="0235"/>
        <filter val="0236"/>
        <filter val="0237"/>
        <filter val="0238"/>
        <filter val="0239"/>
        <filter val="0240"/>
        <filter val="0241"/>
        <filter val="0242"/>
        <filter val="0243"/>
        <filter val="0244"/>
        <filter val="0245"/>
        <filter val="0246"/>
        <filter val="0247"/>
        <filter val="0248"/>
        <filter val="0249"/>
        <filter val="0250"/>
        <filter val="0251"/>
        <filter val="0252"/>
        <filter val="0253"/>
        <filter val="0254"/>
        <filter val="0255"/>
        <filter val="0256"/>
        <filter val="0257"/>
        <filter val="0258"/>
        <filter val="0259"/>
        <filter val="0260"/>
        <filter val="0261"/>
        <filter val="0262"/>
        <filter val="0263"/>
        <filter val="0264"/>
        <filter val="0265"/>
        <filter val="0266"/>
        <filter val="0267"/>
        <filter val="0268"/>
        <filter val="0269"/>
        <filter val="0270"/>
        <filter val="0271"/>
        <filter val="0272"/>
        <filter val="0273"/>
        <filter val="0274"/>
        <filter val="0275"/>
        <filter val="0276"/>
        <filter val="0277"/>
        <filter val="0278"/>
        <filter val="0279"/>
        <filter val="0280"/>
        <filter val="0281"/>
        <filter val="0282"/>
        <filter val="0283"/>
        <filter val="0284"/>
        <filter val="0285"/>
        <filter val="0286"/>
        <filter val="0287"/>
        <filter val="0288"/>
        <filter val="0289"/>
        <filter val="0290"/>
        <filter val="0291"/>
        <filter val="0292"/>
        <filter val="0293"/>
        <filter val="0294"/>
        <filter val="0295"/>
        <filter val="0296"/>
        <filter val="0297"/>
        <filter val="0298"/>
        <filter val="0299"/>
        <filter val="0300"/>
        <filter val="0301"/>
        <filter val="0302"/>
        <filter val="0303"/>
        <filter val="0304"/>
        <filter val="0305"/>
        <filter val="0306"/>
        <filter val="0307"/>
        <filter val="0308"/>
        <filter val="0309"/>
        <filter val="0310"/>
        <filter val="0311"/>
        <filter val="0312"/>
        <filter val="0313"/>
        <filter val="0314"/>
        <filter val="0315"/>
        <filter val="0316"/>
        <filter val="0317"/>
        <filter val="0318"/>
        <filter val="0319"/>
        <filter val="0320"/>
        <filter val="0321"/>
        <filter val="0322"/>
        <filter val="0323"/>
        <filter val="0324"/>
        <filter val="0325"/>
        <filter val="0326"/>
        <filter val="0327"/>
        <filter val="0328"/>
        <filter val="0329"/>
        <filter val="0330"/>
        <filter val="0331"/>
        <filter val="0332"/>
        <filter val="0333"/>
        <filter val="0334"/>
        <filter val="0335"/>
        <filter val="0336"/>
        <filter val="0337"/>
        <filter val="0338"/>
        <filter val="0339"/>
        <filter val="0340"/>
        <filter val="0341"/>
        <filter val="0342"/>
        <filter val="0343"/>
        <filter val="0344"/>
        <filter val="0345"/>
        <filter val="0346"/>
        <filter val="0347"/>
        <filter val="0348"/>
        <filter val="0349"/>
        <filter val="0350"/>
        <filter val="0351"/>
        <filter val="0352"/>
        <filter val="0353"/>
        <filter val="0354"/>
        <filter val="0355"/>
        <filter val="0356"/>
        <filter val="0357"/>
        <filter val="0358"/>
        <filter val="0359"/>
        <filter val="0360"/>
        <filter val="0361"/>
        <filter val="0362"/>
        <filter val="0363"/>
        <filter val="0364"/>
        <filter val="0365"/>
        <filter val="0366"/>
        <filter val="0367"/>
        <filter val="0368"/>
        <filter val="0369"/>
        <filter val="0370"/>
        <filter val="0371"/>
        <filter val="0372"/>
        <filter val="0373"/>
        <filter val="0374"/>
        <filter val="0375"/>
        <filter val="0376"/>
        <filter val="0377"/>
        <filter val="0378"/>
        <filter val="0379"/>
        <filter val="0380"/>
        <filter val="0381"/>
        <filter val="0382"/>
        <filter val="0383"/>
        <filter val="0384"/>
        <filter val="0385"/>
        <filter val="0386"/>
        <filter val="0387"/>
        <filter val="0388"/>
        <filter val="0389"/>
        <filter val="0390"/>
        <filter val="0391"/>
        <filter val="0392"/>
        <filter val="0393"/>
        <filter val="0394"/>
        <filter val="0395"/>
        <filter val="0396"/>
        <filter val="0397"/>
        <filter val="0398"/>
        <filter val="0399"/>
        <filter val="0400"/>
        <filter val="0401"/>
        <filter val="0402"/>
        <filter val="0403"/>
        <filter val="0404"/>
        <filter val="0405"/>
        <filter val="0406"/>
        <filter val="0407"/>
        <filter val="0408"/>
        <filter val="0409"/>
        <filter val="0410"/>
        <filter val="0411"/>
        <filter val="0412"/>
        <filter val="0413"/>
        <filter val="0414"/>
        <filter val="0415"/>
        <filter val="0416"/>
        <filter val="0417"/>
        <filter val="0418"/>
        <filter val="0419"/>
        <filter val="0420"/>
        <filter val="0421"/>
        <filter val="0422"/>
        <filter val="0423"/>
        <filter val="0424"/>
        <filter val="0425"/>
        <filter val="0426"/>
        <filter val="0427"/>
        <filter val="0428"/>
        <filter val="0429"/>
        <filter val="0430"/>
        <filter val="行政事業レビュー対象　計"/>
        <filter val="行政事業レビュー対象外　計"/>
        <filter val="合　　　　　計"/>
      </filters>
    </filterColumn>
    <filterColumn colId="8">
      <customFilters>
        <customFilter operator="greaterThanOrEqual" val="100"/>
      </customFilters>
    </filterColumn>
  </autoFilter>
  <mergeCells count="165">
    <mergeCell ref="AM1:AR1"/>
    <mergeCell ref="AS1:AX1"/>
    <mergeCell ref="AY1:BD1"/>
    <mergeCell ref="B4:BI4"/>
    <mergeCell ref="AM5:BE5"/>
    <mergeCell ref="AM6:BE6"/>
    <mergeCell ref="BF7:BI7"/>
    <mergeCell ref="BK7:BM7"/>
    <mergeCell ref="A8:A10"/>
    <mergeCell ref="B8:B10"/>
    <mergeCell ref="C8:C10"/>
    <mergeCell ref="D8:D10"/>
    <mergeCell ref="E8:E10"/>
    <mergeCell ref="F8:F10"/>
    <mergeCell ref="G8:G10"/>
    <mergeCell ref="H8:H10"/>
    <mergeCell ref="AY10:BD10"/>
    <mergeCell ref="U8:V8"/>
    <mergeCell ref="Y8:Y9"/>
    <mergeCell ref="AB8:AB9"/>
    <mergeCell ref="AC8:AF8"/>
    <mergeCell ref="AG8:AG10"/>
    <mergeCell ref="AH8:AH10"/>
    <mergeCell ref="AE9:AF10"/>
    <mergeCell ref="I8:I10"/>
    <mergeCell ref="J8:N8"/>
    <mergeCell ref="P8:P10"/>
    <mergeCell ref="Q8:Q10"/>
    <mergeCell ref="R8:S8"/>
    <mergeCell ref="T8:T10"/>
    <mergeCell ref="BM8:BM10"/>
    <mergeCell ref="BN8:BN10"/>
    <mergeCell ref="BO8:BO10"/>
    <mergeCell ref="BP8:BP10"/>
    <mergeCell ref="R9:R10"/>
    <mergeCell ref="S9:S10"/>
    <mergeCell ref="U9:U10"/>
    <mergeCell ref="V9:V10"/>
    <mergeCell ref="AC9:AC10"/>
    <mergeCell ref="AD9:AD10"/>
    <mergeCell ref="BG8:BG10"/>
    <mergeCell ref="BH8:BH10"/>
    <mergeCell ref="BI8:BI10"/>
    <mergeCell ref="BJ8:BJ10"/>
    <mergeCell ref="BK8:BK10"/>
    <mergeCell ref="BL8:BL10"/>
    <mergeCell ref="AI8:AI10"/>
    <mergeCell ref="AJ8:AJ10"/>
    <mergeCell ref="AK8:AK10"/>
    <mergeCell ref="AL8:AL10"/>
    <mergeCell ref="AM8:BE9"/>
    <mergeCell ref="BF8:BF10"/>
    <mergeCell ref="AM10:AR10"/>
    <mergeCell ref="AS10:AX10"/>
    <mergeCell ref="AH534:AH536"/>
    <mergeCell ref="AI534:AI536"/>
    <mergeCell ref="AJ534:AJ536"/>
    <mergeCell ref="AK534:AK536"/>
    <mergeCell ref="AL534:AL536"/>
    <mergeCell ref="AM534:AM536"/>
    <mergeCell ref="A534:A536"/>
    <mergeCell ref="B534:C536"/>
    <mergeCell ref="U534:V534"/>
    <mergeCell ref="AE534:AE536"/>
    <mergeCell ref="AF534:AF536"/>
    <mergeCell ref="AG534:AG536"/>
    <mergeCell ref="BF534:BF536"/>
    <mergeCell ref="BG534:BG536"/>
    <mergeCell ref="BH534:BH536"/>
    <mergeCell ref="BI534:BI536"/>
    <mergeCell ref="U535:V535"/>
    <mergeCell ref="U536:V536"/>
    <mergeCell ref="AZ534:AZ536"/>
    <mergeCell ref="BA534:BA536"/>
    <mergeCell ref="BB534:BB536"/>
    <mergeCell ref="BC534:BC536"/>
    <mergeCell ref="BD534:BD536"/>
    <mergeCell ref="BE534:BE536"/>
    <mergeCell ref="AT534:AT536"/>
    <mergeCell ref="AU534:AU536"/>
    <mergeCell ref="AV534:AV536"/>
    <mergeCell ref="AW534:AW536"/>
    <mergeCell ref="AX534:AX536"/>
    <mergeCell ref="AY534:AY536"/>
    <mergeCell ref="AN534:AN536"/>
    <mergeCell ref="AO534:AO536"/>
    <mergeCell ref="AP534:AP536"/>
    <mergeCell ref="AQ534:AQ536"/>
    <mergeCell ref="AR534:AR536"/>
    <mergeCell ref="AS534:AS536"/>
    <mergeCell ref="AR537:AR539"/>
    <mergeCell ref="AG537:AG539"/>
    <mergeCell ref="AH537:AH539"/>
    <mergeCell ref="AI537:AI539"/>
    <mergeCell ref="AJ537:AJ539"/>
    <mergeCell ref="AK537:AK539"/>
    <mergeCell ref="AL537:AL539"/>
    <mergeCell ref="A537:A539"/>
    <mergeCell ref="B537:C539"/>
    <mergeCell ref="U537:V537"/>
    <mergeCell ref="AC537:AC539"/>
    <mergeCell ref="AE537:AE539"/>
    <mergeCell ref="AF537:AF539"/>
    <mergeCell ref="BE537:BE539"/>
    <mergeCell ref="BF537:BF539"/>
    <mergeCell ref="BG537:BG539"/>
    <mergeCell ref="BH537:BH539"/>
    <mergeCell ref="BI537:BI539"/>
    <mergeCell ref="U538:V538"/>
    <mergeCell ref="U539:V539"/>
    <mergeCell ref="AY537:AY539"/>
    <mergeCell ref="AZ537:AZ539"/>
    <mergeCell ref="BA537:BA539"/>
    <mergeCell ref="BB537:BB539"/>
    <mergeCell ref="BC537:BC539"/>
    <mergeCell ref="BD537:BD539"/>
    <mergeCell ref="AS537:AS539"/>
    <mergeCell ref="AT537:AT539"/>
    <mergeCell ref="AU537:AU539"/>
    <mergeCell ref="AV537:AV539"/>
    <mergeCell ref="AW537:AW539"/>
    <mergeCell ref="AX537:AX539"/>
    <mergeCell ref="AM537:AM539"/>
    <mergeCell ref="AN537:AN539"/>
    <mergeCell ref="AO537:AO539"/>
    <mergeCell ref="AP537:AP539"/>
    <mergeCell ref="AQ537:AQ539"/>
    <mergeCell ref="AQ540:AQ542"/>
    <mergeCell ref="AR540:AR542"/>
    <mergeCell ref="AG540:AG542"/>
    <mergeCell ref="AH540:AH542"/>
    <mergeCell ref="AI540:AI542"/>
    <mergeCell ref="AJ540:AJ542"/>
    <mergeCell ref="AK540:AK542"/>
    <mergeCell ref="AL540:AL542"/>
    <mergeCell ref="A540:A542"/>
    <mergeCell ref="B540:C542"/>
    <mergeCell ref="U540:V540"/>
    <mergeCell ref="AC540:AC542"/>
    <mergeCell ref="AE540:AE542"/>
    <mergeCell ref="AF540:AF542"/>
    <mergeCell ref="O545:O555"/>
    <mergeCell ref="BE540:BE542"/>
    <mergeCell ref="BF540:BF542"/>
    <mergeCell ref="BG540:BG542"/>
    <mergeCell ref="BH540:BH542"/>
    <mergeCell ref="BI540:BI542"/>
    <mergeCell ref="U541:V541"/>
    <mergeCell ref="U542:V542"/>
    <mergeCell ref="AY540:AY542"/>
    <mergeCell ref="AZ540:AZ542"/>
    <mergeCell ref="BA540:BA542"/>
    <mergeCell ref="BB540:BB542"/>
    <mergeCell ref="BC540:BC542"/>
    <mergeCell ref="BD540:BD542"/>
    <mergeCell ref="AS540:AS542"/>
    <mergeCell ref="AT540:AT542"/>
    <mergeCell ref="AU540:AU542"/>
    <mergeCell ref="AV540:AV542"/>
    <mergeCell ref="AW540:AW542"/>
    <mergeCell ref="AX540:AX542"/>
    <mergeCell ref="AM540:AM542"/>
    <mergeCell ref="AN540:AN542"/>
    <mergeCell ref="AO540:AO542"/>
    <mergeCell ref="AP540:AP542"/>
  </mergeCells>
  <phoneticPr fontId="4"/>
  <conditionalFormatting sqref="C2">
    <cfRule type="duplicateValues" dxfId="199" priority="161" stopIfTrue="1"/>
  </conditionalFormatting>
  <conditionalFormatting sqref="D2">
    <cfRule type="duplicateValues" dxfId="198" priority="160" stopIfTrue="1"/>
  </conditionalFormatting>
  <conditionalFormatting sqref="E2">
    <cfRule type="duplicateValues" dxfId="197" priority="159" stopIfTrue="1"/>
  </conditionalFormatting>
  <conditionalFormatting sqref="AL281">
    <cfRule type="duplicateValues" dxfId="196" priority="158" stopIfTrue="1"/>
  </conditionalFormatting>
  <conditionalFormatting sqref="A281">
    <cfRule type="duplicateValues" dxfId="195" priority="157" stopIfTrue="1"/>
  </conditionalFormatting>
  <conditionalFormatting sqref="AL484:AL485">
    <cfRule type="duplicateValues" dxfId="194" priority="156" stopIfTrue="1"/>
  </conditionalFormatting>
  <conditionalFormatting sqref="A484:A485">
    <cfRule type="duplicateValues" dxfId="193" priority="155" stopIfTrue="1"/>
  </conditionalFormatting>
  <conditionalFormatting sqref="AL20:AL22">
    <cfRule type="duplicateValues" dxfId="192" priority="153" stopIfTrue="1"/>
  </conditionalFormatting>
  <conditionalFormatting sqref="A20:A22">
    <cfRule type="duplicateValues" dxfId="191" priority="152" stopIfTrue="1"/>
  </conditionalFormatting>
  <conditionalFormatting sqref="B20:B24">
    <cfRule type="duplicateValues" dxfId="190" priority="154" stopIfTrue="1"/>
  </conditionalFormatting>
  <conditionalFormatting sqref="AL29">
    <cfRule type="duplicateValues" dxfId="189" priority="151" stopIfTrue="1"/>
  </conditionalFormatting>
  <conditionalFormatting sqref="A29">
    <cfRule type="duplicateValues" dxfId="188" priority="150" stopIfTrue="1"/>
  </conditionalFormatting>
  <conditionalFormatting sqref="AL26:AL28">
    <cfRule type="duplicateValues" dxfId="187" priority="148" stopIfTrue="1"/>
  </conditionalFormatting>
  <conditionalFormatting sqref="A26:A28">
    <cfRule type="duplicateValues" dxfId="186" priority="147" stopIfTrue="1"/>
  </conditionalFormatting>
  <conditionalFormatting sqref="B26:B29">
    <cfRule type="duplicateValues" dxfId="185" priority="149" stopIfTrue="1"/>
  </conditionalFormatting>
  <conditionalFormatting sqref="AL32">
    <cfRule type="duplicateValues" dxfId="184" priority="145" stopIfTrue="1"/>
  </conditionalFormatting>
  <conditionalFormatting sqref="A32">
    <cfRule type="duplicateValues" dxfId="183" priority="144" stopIfTrue="1"/>
  </conditionalFormatting>
  <conditionalFormatting sqref="B32:B39">
    <cfRule type="duplicateValues" dxfId="182" priority="146" stopIfTrue="1"/>
  </conditionalFormatting>
  <conditionalFormatting sqref="AL33">
    <cfRule type="duplicateValues" dxfId="181" priority="143" stopIfTrue="1"/>
  </conditionalFormatting>
  <conditionalFormatting sqref="A33">
    <cfRule type="duplicateValues" dxfId="180" priority="142" stopIfTrue="1"/>
  </conditionalFormatting>
  <conditionalFormatting sqref="AL38">
    <cfRule type="duplicateValues" dxfId="179" priority="140" stopIfTrue="1"/>
  </conditionalFormatting>
  <conditionalFormatting sqref="A38">
    <cfRule type="duplicateValues" dxfId="178" priority="139" stopIfTrue="1"/>
  </conditionalFormatting>
  <conditionalFormatting sqref="B38">
    <cfRule type="duplicateValues" dxfId="177" priority="141" stopIfTrue="1"/>
  </conditionalFormatting>
  <conditionalFormatting sqref="AL71 AL64:AL66">
    <cfRule type="duplicateValues" dxfId="176" priority="137" stopIfTrue="1"/>
  </conditionalFormatting>
  <conditionalFormatting sqref="A71 A64:A66">
    <cfRule type="duplicateValues" dxfId="175" priority="136" stopIfTrue="1"/>
  </conditionalFormatting>
  <conditionalFormatting sqref="B64:B72">
    <cfRule type="duplicateValues" dxfId="174" priority="138" stopIfTrue="1"/>
  </conditionalFormatting>
  <conditionalFormatting sqref="AL468">
    <cfRule type="duplicateValues" dxfId="173" priority="133" stopIfTrue="1"/>
  </conditionalFormatting>
  <conditionalFormatting sqref="A468">
    <cfRule type="duplicateValues" dxfId="172" priority="134" stopIfTrue="1"/>
  </conditionalFormatting>
  <conditionalFormatting sqref="B468">
    <cfRule type="duplicateValues" dxfId="171" priority="135" stopIfTrue="1"/>
  </conditionalFormatting>
  <conditionalFormatting sqref="A62">
    <cfRule type="duplicateValues" dxfId="170" priority="162" stopIfTrue="1"/>
  </conditionalFormatting>
  <conditionalFormatting sqref="B62">
    <cfRule type="duplicateValues" dxfId="169" priority="163" stopIfTrue="1"/>
  </conditionalFormatting>
  <conditionalFormatting sqref="A39">
    <cfRule type="duplicateValues" dxfId="168" priority="130" stopIfTrue="1"/>
  </conditionalFormatting>
  <conditionalFormatting sqref="B39">
    <cfRule type="duplicateValues" dxfId="167" priority="131" stopIfTrue="1"/>
  </conditionalFormatting>
  <conditionalFormatting sqref="AL39">
    <cfRule type="duplicateValues" dxfId="166" priority="129" stopIfTrue="1"/>
  </conditionalFormatting>
  <conditionalFormatting sqref="AL40">
    <cfRule type="duplicateValues" dxfId="165" priority="164" stopIfTrue="1"/>
  </conditionalFormatting>
  <conditionalFormatting sqref="A40">
    <cfRule type="duplicateValues" dxfId="164" priority="165" stopIfTrue="1"/>
  </conditionalFormatting>
  <conditionalFormatting sqref="B40">
    <cfRule type="duplicateValues" dxfId="163" priority="166" stopIfTrue="1"/>
  </conditionalFormatting>
  <conditionalFormatting sqref="A51">
    <cfRule type="duplicateValues" dxfId="162" priority="128" stopIfTrue="1"/>
  </conditionalFormatting>
  <conditionalFormatting sqref="AL51">
    <cfRule type="duplicateValues" dxfId="161" priority="127" stopIfTrue="1"/>
  </conditionalFormatting>
  <conditionalFormatting sqref="A58">
    <cfRule type="duplicateValues" dxfId="160" priority="126" stopIfTrue="1"/>
  </conditionalFormatting>
  <conditionalFormatting sqref="A60">
    <cfRule type="duplicateValues" dxfId="159" priority="125" stopIfTrue="1"/>
  </conditionalFormatting>
  <conditionalFormatting sqref="A63">
    <cfRule type="duplicateValues" dxfId="158" priority="123" stopIfTrue="1"/>
  </conditionalFormatting>
  <conditionalFormatting sqref="B63">
    <cfRule type="duplicateValues" dxfId="157" priority="124" stopIfTrue="1"/>
  </conditionalFormatting>
  <conditionalFormatting sqref="AL63">
    <cfRule type="duplicateValues" dxfId="156" priority="120" stopIfTrue="1"/>
  </conditionalFormatting>
  <conditionalFormatting sqref="AL58:AL61">
    <cfRule type="duplicateValues" dxfId="155" priority="121" stopIfTrue="1"/>
  </conditionalFormatting>
  <conditionalFormatting sqref="AL62">
    <cfRule type="duplicateValues" dxfId="154" priority="122" stopIfTrue="1"/>
  </conditionalFormatting>
  <conditionalFormatting sqref="A72">
    <cfRule type="duplicateValues" dxfId="153" priority="119" stopIfTrue="1"/>
  </conditionalFormatting>
  <conditionalFormatting sqref="AL72">
    <cfRule type="duplicateValues" dxfId="152" priority="118" stopIfTrue="1"/>
  </conditionalFormatting>
  <conditionalFormatting sqref="A94">
    <cfRule type="duplicateValues" dxfId="151" priority="117" stopIfTrue="1"/>
  </conditionalFormatting>
  <conditionalFormatting sqref="AL94">
    <cfRule type="duplicateValues" dxfId="150" priority="116" stopIfTrue="1"/>
  </conditionalFormatting>
  <conditionalFormatting sqref="A103">
    <cfRule type="duplicateValues" dxfId="149" priority="115" stopIfTrue="1"/>
  </conditionalFormatting>
  <conditionalFormatting sqref="AL103">
    <cfRule type="duplicateValues" dxfId="148" priority="114" stopIfTrue="1"/>
  </conditionalFormatting>
  <conditionalFormatting sqref="AL152:AL153">
    <cfRule type="duplicateValues" dxfId="147" priority="111" stopIfTrue="1"/>
  </conditionalFormatting>
  <conditionalFormatting sqref="A152:A153">
    <cfRule type="duplicateValues" dxfId="146" priority="112" stopIfTrue="1"/>
  </conditionalFormatting>
  <conditionalFormatting sqref="B169:B171 B151:B164">
    <cfRule type="duplicateValues" dxfId="145" priority="113" stopIfTrue="1"/>
  </conditionalFormatting>
  <conditionalFormatting sqref="AL150">
    <cfRule type="duplicateValues" dxfId="144" priority="108" stopIfTrue="1"/>
  </conditionalFormatting>
  <conditionalFormatting sqref="A150">
    <cfRule type="duplicateValues" dxfId="143" priority="109" stopIfTrue="1"/>
  </conditionalFormatting>
  <conditionalFormatting sqref="B150">
    <cfRule type="duplicateValues" dxfId="142" priority="110" stopIfTrue="1"/>
  </conditionalFormatting>
  <conditionalFormatting sqref="AL151">
    <cfRule type="duplicateValues" dxfId="141" priority="106" stopIfTrue="1"/>
  </conditionalFormatting>
  <conditionalFormatting sqref="A151">
    <cfRule type="duplicateValues" dxfId="140" priority="107" stopIfTrue="1"/>
  </conditionalFormatting>
  <conditionalFormatting sqref="AL154:AL155">
    <cfRule type="duplicateValues" dxfId="139" priority="104" stopIfTrue="1"/>
  </conditionalFormatting>
  <conditionalFormatting sqref="A154:A155">
    <cfRule type="duplicateValues" dxfId="138" priority="105" stopIfTrue="1"/>
  </conditionalFormatting>
  <conditionalFormatting sqref="AL160">
    <cfRule type="duplicateValues" dxfId="137" priority="102" stopIfTrue="1"/>
  </conditionalFormatting>
  <conditionalFormatting sqref="A160">
    <cfRule type="duplicateValues" dxfId="136" priority="103" stopIfTrue="1"/>
  </conditionalFormatting>
  <conditionalFormatting sqref="AL159">
    <cfRule type="duplicateValues" dxfId="135" priority="100" stopIfTrue="1"/>
  </conditionalFormatting>
  <conditionalFormatting sqref="A159">
    <cfRule type="duplicateValues" dxfId="134" priority="101" stopIfTrue="1"/>
  </conditionalFormatting>
  <conditionalFormatting sqref="AL170">
    <cfRule type="duplicateValues" dxfId="133" priority="98" stopIfTrue="1"/>
  </conditionalFormatting>
  <conditionalFormatting sqref="A170">
    <cfRule type="duplicateValues" dxfId="132" priority="99" stopIfTrue="1"/>
  </conditionalFormatting>
  <conditionalFormatting sqref="AL161">
    <cfRule type="duplicateValues" dxfId="131" priority="96" stopIfTrue="1"/>
  </conditionalFormatting>
  <conditionalFormatting sqref="A161">
    <cfRule type="duplicateValues" dxfId="130" priority="97" stopIfTrue="1"/>
  </conditionalFormatting>
  <conditionalFormatting sqref="AL162">
    <cfRule type="duplicateValues" dxfId="129" priority="94" stopIfTrue="1"/>
  </conditionalFormatting>
  <conditionalFormatting sqref="A162">
    <cfRule type="duplicateValues" dxfId="128" priority="95" stopIfTrue="1"/>
  </conditionalFormatting>
  <conditionalFormatting sqref="AL163">
    <cfRule type="duplicateValues" dxfId="127" priority="92" stopIfTrue="1"/>
  </conditionalFormatting>
  <conditionalFormatting sqref="A163">
    <cfRule type="duplicateValues" dxfId="126" priority="93" stopIfTrue="1"/>
  </conditionalFormatting>
  <conditionalFormatting sqref="AL167">
    <cfRule type="duplicateValues" dxfId="125" priority="89" stopIfTrue="1"/>
  </conditionalFormatting>
  <conditionalFormatting sqref="A167">
    <cfRule type="duplicateValues" dxfId="124" priority="90" stopIfTrue="1"/>
  </conditionalFormatting>
  <conditionalFormatting sqref="B167">
    <cfRule type="duplicateValues" dxfId="123" priority="91" stopIfTrue="1"/>
  </conditionalFormatting>
  <conditionalFormatting sqref="AL171">
    <cfRule type="duplicateValues" dxfId="122" priority="87" stopIfTrue="1"/>
  </conditionalFormatting>
  <conditionalFormatting sqref="A171">
    <cfRule type="duplicateValues" dxfId="121" priority="88" stopIfTrue="1"/>
  </conditionalFormatting>
  <conditionalFormatting sqref="AL177">
    <cfRule type="duplicateValues" dxfId="120" priority="85" stopIfTrue="1"/>
  </conditionalFormatting>
  <conditionalFormatting sqref="A177">
    <cfRule type="duplicateValues" dxfId="119" priority="86" stopIfTrue="1"/>
  </conditionalFormatting>
  <conditionalFormatting sqref="AL178">
    <cfRule type="duplicateValues" dxfId="118" priority="82" stopIfTrue="1"/>
  </conditionalFormatting>
  <conditionalFormatting sqref="A178">
    <cfRule type="duplicateValues" dxfId="117" priority="83" stopIfTrue="1"/>
  </conditionalFormatting>
  <conditionalFormatting sqref="B178">
    <cfRule type="duplicateValues" dxfId="116" priority="84" stopIfTrue="1"/>
  </conditionalFormatting>
  <conditionalFormatting sqref="AL203">
    <cfRule type="duplicateValues" dxfId="115" priority="80" stopIfTrue="1"/>
  </conditionalFormatting>
  <conditionalFormatting sqref="A203">
    <cfRule type="duplicateValues" dxfId="114" priority="81" stopIfTrue="1"/>
  </conditionalFormatting>
  <conditionalFormatting sqref="A501">
    <cfRule type="duplicateValues" dxfId="113" priority="79" stopIfTrue="1"/>
  </conditionalFormatting>
  <conditionalFormatting sqref="AL76">
    <cfRule type="duplicateValues" dxfId="112" priority="78" stopIfTrue="1"/>
  </conditionalFormatting>
  <conditionalFormatting sqref="A89">
    <cfRule type="duplicateValues" dxfId="111" priority="77" stopIfTrue="1"/>
  </conditionalFormatting>
  <conditionalFormatting sqref="A75">
    <cfRule type="duplicateValues" dxfId="110" priority="76" stopIfTrue="1"/>
  </conditionalFormatting>
  <conditionalFormatting sqref="AL75">
    <cfRule type="duplicateValues" dxfId="109" priority="75" stopIfTrue="1"/>
  </conditionalFormatting>
  <conditionalFormatting sqref="A97">
    <cfRule type="duplicateValues" dxfId="108" priority="73" stopIfTrue="1"/>
  </conditionalFormatting>
  <conditionalFormatting sqref="B97">
    <cfRule type="duplicateValues" dxfId="107" priority="74" stopIfTrue="1"/>
  </conditionalFormatting>
  <conditionalFormatting sqref="AL97">
    <cfRule type="duplicateValues" dxfId="106" priority="72" stopIfTrue="1"/>
  </conditionalFormatting>
  <conditionalFormatting sqref="A107">
    <cfRule type="duplicateValues" dxfId="105" priority="71" stopIfTrue="1"/>
  </conditionalFormatting>
  <conditionalFormatting sqref="AL107">
    <cfRule type="duplicateValues" dxfId="104" priority="70" stopIfTrue="1"/>
  </conditionalFormatting>
  <conditionalFormatting sqref="A124:A127 A129:A130">
    <cfRule type="duplicateValues" dxfId="103" priority="69" stopIfTrue="1"/>
  </conditionalFormatting>
  <conditionalFormatting sqref="B132:B136">
    <cfRule type="duplicateValues" dxfId="102" priority="68" stopIfTrue="1"/>
  </conditionalFormatting>
  <conditionalFormatting sqref="A138:A141">
    <cfRule type="duplicateValues" dxfId="101" priority="66" stopIfTrue="1"/>
  </conditionalFormatting>
  <conditionalFormatting sqref="B138:B143">
    <cfRule type="duplicateValues" dxfId="100" priority="67" stopIfTrue="1"/>
  </conditionalFormatting>
  <conditionalFormatting sqref="AL124:AL127 AL129:AL130">
    <cfRule type="duplicateValues" dxfId="99" priority="65" stopIfTrue="1"/>
  </conditionalFormatting>
  <conditionalFormatting sqref="AL138:AL141">
    <cfRule type="duplicateValues" dxfId="98" priority="64" stopIfTrue="1"/>
  </conditionalFormatting>
  <conditionalFormatting sqref="A201">
    <cfRule type="duplicateValues" dxfId="97" priority="62" stopIfTrue="1"/>
  </conditionalFormatting>
  <conditionalFormatting sqref="B192">
    <cfRule type="duplicateValues" dxfId="96" priority="63" stopIfTrue="1"/>
  </conditionalFormatting>
  <conditionalFormatting sqref="AL201">
    <cfRule type="duplicateValues" dxfId="95" priority="61" stopIfTrue="1"/>
  </conditionalFormatting>
  <conditionalFormatting sqref="A280">
    <cfRule type="duplicateValues" dxfId="94" priority="60" stopIfTrue="1"/>
  </conditionalFormatting>
  <conditionalFormatting sqref="AL280">
    <cfRule type="duplicateValues" dxfId="93" priority="59" stopIfTrue="1"/>
  </conditionalFormatting>
  <conditionalFormatting sqref="B462">
    <cfRule type="duplicateValues" dxfId="92" priority="58" stopIfTrue="1"/>
  </conditionalFormatting>
  <conditionalFormatting sqref="AL460">
    <cfRule type="duplicateValues" dxfId="91" priority="56" stopIfTrue="1"/>
  </conditionalFormatting>
  <conditionalFormatting sqref="A460">
    <cfRule type="duplicateValues" dxfId="90" priority="57" stopIfTrue="1"/>
  </conditionalFormatting>
  <conditionalFormatting sqref="A76">
    <cfRule type="duplicateValues" dxfId="89" priority="55" stopIfTrue="1"/>
  </conditionalFormatting>
  <conditionalFormatting sqref="AL239:AL240">
    <cfRule type="duplicateValues" dxfId="88" priority="53" stopIfTrue="1"/>
  </conditionalFormatting>
  <conditionalFormatting sqref="A239:A240">
    <cfRule type="duplicateValues" dxfId="87" priority="54" stopIfTrue="1"/>
  </conditionalFormatting>
  <conditionalFormatting sqref="A386:A387">
    <cfRule type="duplicateValues" dxfId="86" priority="167" stopIfTrue="1"/>
  </conditionalFormatting>
  <conditionalFormatting sqref="AL386:AL387">
    <cfRule type="duplicateValues" dxfId="85" priority="168" stopIfTrue="1"/>
  </conditionalFormatting>
  <conditionalFormatting sqref="AL8:AL10">
    <cfRule type="duplicateValues" dxfId="84" priority="50" stopIfTrue="1"/>
  </conditionalFormatting>
  <conditionalFormatting sqref="B8:B10">
    <cfRule type="duplicateValues" dxfId="83" priority="51" stopIfTrue="1"/>
  </conditionalFormatting>
  <conditionalFormatting sqref="A8:A10">
    <cfRule type="duplicateValues" dxfId="82" priority="52" stopIfTrue="1"/>
  </conditionalFormatting>
  <conditionalFormatting sqref="B7">
    <cfRule type="duplicateValues" dxfId="81" priority="48" stopIfTrue="1"/>
  </conditionalFormatting>
  <conditionalFormatting sqref="B540:B1048576 B191:B192 B1:B188 B205 B213 B510:B536 B221:B508">
    <cfRule type="containsText" dxfId="80" priority="47" operator="containsText" text="対象外">
      <formula>NOT(ISERROR(SEARCH("対象外",B1)))</formula>
    </cfRule>
  </conditionalFormatting>
  <conditionalFormatting sqref="AL49:AL50 AL41">
    <cfRule type="duplicateValues" dxfId="79" priority="169" stopIfTrue="1"/>
  </conditionalFormatting>
  <conditionalFormatting sqref="B124:B130">
    <cfRule type="duplicateValues" dxfId="78" priority="170" stopIfTrue="1"/>
  </conditionalFormatting>
  <conditionalFormatting sqref="B365 B165:B166 B168 B172:B177">
    <cfRule type="duplicateValues" dxfId="77" priority="171" stopIfTrue="1"/>
  </conditionalFormatting>
  <conditionalFormatting sqref="AL164:AL165">
    <cfRule type="duplicateValues" dxfId="76" priority="172" stopIfTrue="1"/>
  </conditionalFormatting>
  <conditionalFormatting sqref="A164:A165">
    <cfRule type="duplicateValues" dxfId="75" priority="173" stopIfTrue="1"/>
  </conditionalFormatting>
  <conditionalFormatting sqref="B75:B95">
    <cfRule type="duplicateValues" dxfId="74" priority="174" stopIfTrue="1"/>
  </conditionalFormatting>
  <conditionalFormatting sqref="B543:B1048576 B30:B31 B187:B188 B131 B137 B2 B5:B6 B540 B69:B74 B77 B191 B205 B90:B96 B11:B25 B41:B53 B98:B123 B144:B182 B213 B223:B233 B236:B241 B245:B256 B262:B271 B276:B289 B312:B315 B366:B394 B397:B427 B429:B467 B469:B508 B511:B534 B322:B364 B294:B305">
    <cfRule type="duplicateValues" dxfId="73" priority="175" stopIfTrue="1"/>
  </conditionalFormatting>
  <conditionalFormatting sqref="AL37 AL34:AL35">
    <cfRule type="duplicateValues" dxfId="72" priority="176" stopIfTrue="1"/>
  </conditionalFormatting>
  <conditionalFormatting sqref="A37 A34:A35">
    <cfRule type="duplicateValues" dxfId="71" priority="177" stopIfTrue="1"/>
  </conditionalFormatting>
  <conditionalFormatting sqref="AL543:AL1048576 AL486:AL508 AL169 AL42:AL48 AL2:AL3 AL6:AL7 AL23:AL25 AL30:AL31 AL469:AL483 AL73:AL74 AL52:AL57 AL95:AL96 AL104:AL106 AL156:AL158 AL67:AL70 AL98:AL102 AL131 AL128 AL136:AL137 AL142:AL149 AL202 AL463:AL467 AL461 AL11:AL16 AL18:AL19 AL204:AL238 AL388:AL406 AL510:AL533 AL190:AL200 AL179:AL183 AL108:AL123 AL77:AL93 AL408:AL444 AL241:AL279 AL282:AL385 AL185:AL188 AL447:AL459">
    <cfRule type="duplicateValues" dxfId="70" priority="178" stopIfTrue="1"/>
  </conditionalFormatting>
  <conditionalFormatting sqref="B189:B190">
    <cfRule type="containsText" dxfId="69" priority="43" operator="containsText" text="対象外">
      <formula>NOT(ISERROR(SEARCH("対象外",B189)))</formula>
    </cfRule>
  </conditionalFormatting>
  <conditionalFormatting sqref="B189:B190">
    <cfRule type="duplicateValues" dxfId="68" priority="44" stopIfTrue="1"/>
  </conditionalFormatting>
  <conditionalFormatting sqref="A189">
    <cfRule type="duplicateValues" dxfId="67" priority="45" stopIfTrue="1"/>
  </conditionalFormatting>
  <conditionalFormatting sqref="AL189">
    <cfRule type="duplicateValues" dxfId="66" priority="46" stopIfTrue="1"/>
  </conditionalFormatting>
  <conditionalFormatting sqref="B509">
    <cfRule type="containsText" dxfId="65" priority="39" operator="containsText" text="対象外">
      <formula>NOT(ISERROR(SEARCH("対象外",B509)))</formula>
    </cfRule>
  </conditionalFormatting>
  <conditionalFormatting sqref="A509:B509">
    <cfRule type="duplicateValues" dxfId="64" priority="41" stopIfTrue="1"/>
  </conditionalFormatting>
  <conditionalFormatting sqref="AL509">
    <cfRule type="duplicateValues" dxfId="63" priority="42" stopIfTrue="1"/>
  </conditionalFormatting>
  <conditionalFormatting sqref="A195">
    <cfRule type="duplicateValues" dxfId="62" priority="38" stopIfTrue="1"/>
  </conditionalFormatting>
  <conditionalFormatting sqref="AL174:AL175">
    <cfRule type="duplicateValues" dxfId="61" priority="37" stopIfTrue="1"/>
  </conditionalFormatting>
  <conditionalFormatting sqref="A407">
    <cfRule type="duplicateValues" dxfId="60" priority="35" stopIfTrue="1"/>
  </conditionalFormatting>
  <conditionalFormatting sqref="AL407">
    <cfRule type="duplicateValues" dxfId="59" priority="36" stopIfTrue="1"/>
  </conditionalFormatting>
  <conditionalFormatting sqref="A184">
    <cfRule type="duplicateValues" dxfId="58" priority="34" stopIfTrue="1"/>
  </conditionalFormatting>
  <conditionalFormatting sqref="AL184">
    <cfRule type="duplicateValues" dxfId="57" priority="33" stopIfTrue="1"/>
  </conditionalFormatting>
  <conditionalFormatting sqref="A480:A482">
    <cfRule type="duplicateValues" dxfId="56" priority="32" stopIfTrue="1"/>
  </conditionalFormatting>
  <conditionalFormatting sqref="AL445:AL446">
    <cfRule type="duplicateValues" dxfId="55" priority="31" stopIfTrue="1"/>
  </conditionalFormatting>
  <conditionalFormatting sqref="B81">
    <cfRule type="duplicateValues" dxfId="54" priority="30" stopIfTrue="1"/>
  </conditionalFormatting>
  <conditionalFormatting sqref="A17">
    <cfRule type="duplicateValues" dxfId="53" priority="179" stopIfTrue="1"/>
  </conditionalFormatting>
  <conditionalFormatting sqref="AL17">
    <cfRule type="duplicateValues" dxfId="52" priority="180" stopIfTrue="1"/>
  </conditionalFormatting>
  <conditionalFormatting sqref="AL36">
    <cfRule type="duplicateValues" dxfId="51" priority="181" stopIfTrue="1"/>
  </conditionalFormatting>
  <conditionalFormatting sqref="A36">
    <cfRule type="duplicateValues" dxfId="50" priority="182" stopIfTrue="1"/>
  </conditionalFormatting>
  <conditionalFormatting sqref="B54:B61">
    <cfRule type="duplicateValues" dxfId="49" priority="183" stopIfTrue="1"/>
  </conditionalFormatting>
  <conditionalFormatting sqref="B80">
    <cfRule type="duplicateValues" dxfId="48" priority="184" stopIfTrue="1"/>
  </conditionalFormatting>
  <conditionalFormatting sqref="A132:A135">
    <cfRule type="duplicateValues" dxfId="47" priority="185" stopIfTrue="1"/>
  </conditionalFormatting>
  <conditionalFormatting sqref="AL132:AL135">
    <cfRule type="duplicateValues" dxfId="46" priority="186" stopIfTrue="1"/>
  </conditionalFormatting>
  <conditionalFormatting sqref="A502:A508 A169 A41:A50 A11:A16 A23:A25 A30:A31 A59 A469:A479 A73:A74 A18:A19 A52:A57 A61 A95:A96 A104:A106 A156:A158 A486:A500 A67:A70 A90:A93 A98:A102 A131 A128 A136:A137 A142:A149 A182:A183 A202 A463:A467 A461 B221:B222 B234:B235 B242:B244 B272:B275 B290:B293 B306:B311 B316:B321 B428 B510 B257:B261 B395:B396 A77:A88 A108:A123 A204:A238 A241:A279 A282:A385 A388:A406 A190:A194 A510:A533 A179:A180 A196:A200 A185:A188 B183:B186 A483 A408:A459">
    <cfRule type="duplicateValues" dxfId="45" priority="187" stopIfTrue="1"/>
  </conditionalFormatting>
  <conditionalFormatting sqref="A462">
    <cfRule type="duplicateValues" dxfId="44" priority="188" stopIfTrue="1"/>
  </conditionalFormatting>
  <conditionalFormatting sqref="AL462">
    <cfRule type="duplicateValues" dxfId="43" priority="189" stopIfTrue="1"/>
  </conditionalFormatting>
  <conditionalFormatting sqref="AL172:AL173 AL166 AL168 AL176">
    <cfRule type="duplicateValues" dxfId="42" priority="190" stopIfTrue="1"/>
  </conditionalFormatting>
  <conditionalFormatting sqref="A172:A176 A166 A168">
    <cfRule type="duplicateValues" dxfId="41" priority="191" stopIfTrue="1"/>
  </conditionalFormatting>
  <conditionalFormatting sqref="B124:B130">
    <cfRule type="duplicateValues" dxfId="40" priority="24" stopIfTrue="1"/>
  </conditionalFormatting>
  <conditionalFormatting sqref="B132:B136">
    <cfRule type="duplicateValues" dxfId="39" priority="23" stopIfTrue="1"/>
  </conditionalFormatting>
  <conditionalFormatting sqref="B132:B136">
    <cfRule type="duplicateValues" dxfId="38" priority="22" stopIfTrue="1"/>
  </conditionalFormatting>
  <conditionalFormatting sqref="B138:B143">
    <cfRule type="duplicateValues" dxfId="37" priority="21" stopIfTrue="1"/>
  </conditionalFormatting>
  <conditionalFormatting sqref="B138:B143">
    <cfRule type="duplicateValues" dxfId="36" priority="20" stopIfTrue="1"/>
  </conditionalFormatting>
  <conditionalFormatting sqref="B138:B143">
    <cfRule type="duplicateValues" dxfId="35" priority="19" stopIfTrue="1"/>
  </conditionalFormatting>
  <conditionalFormatting sqref="B145">
    <cfRule type="duplicateValues" dxfId="34" priority="18" stopIfTrue="1"/>
  </conditionalFormatting>
  <conditionalFormatting sqref="B145">
    <cfRule type="duplicateValues" dxfId="33" priority="17" stopIfTrue="1"/>
  </conditionalFormatting>
  <conditionalFormatting sqref="B145">
    <cfRule type="duplicateValues" dxfId="32" priority="16" stopIfTrue="1"/>
  </conditionalFormatting>
  <conditionalFormatting sqref="B145">
    <cfRule type="duplicateValues" dxfId="31" priority="15" stopIfTrue="1"/>
  </conditionalFormatting>
  <conditionalFormatting sqref="B147:B181">
    <cfRule type="duplicateValues" dxfId="30" priority="14" stopIfTrue="1"/>
  </conditionalFormatting>
  <conditionalFormatting sqref="B147:B181">
    <cfRule type="duplicateValues" dxfId="29" priority="13" stopIfTrue="1"/>
  </conditionalFormatting>
  <conditionalFormatting sqref="B147:B181">
    <cfRule type="duplicateValues" dxfId="28" priority="12" stopIfTrue="1"/>
  </conditionalFormatting>
  <conditionalFormatting sqref="B147:B181">
    <cfRule type="duplicateValues" dxfId="27" priority="11" stopIfTrue="1"/>
  </conditionalFormatting>
  <conditionalFormatting sqref="B193:B204">
    <cfRule type="containsText" dxfId="26" priority="9" operator="containsText" text="対象外">
      <formula>NOT(ISERROR(SEARCH("対象外",B193)))</formula>
    </cfRule>
  </conditionalFormatting>
  <conditionalFormatting sqref="B193:B204">
    <cfRule type="duplicateValues" dxfId="25" priority="10" stopIfTrue="1"/>
  </conditionalFormatting>
  <conditionalFormatting sqref="B206">
    <cfRule type="duplicateValues" dxfId="24" priority="8" stopIfTrue="1"/>
  </conditionalFormatting>
  <conditionalFormatting sqref="B206">
    <cfRule type="containsText" dxfId="23" priority="7" operator="containsText" text="対象外">
      <formula>NOT(ISERROR(SEARCH("対象外",B206)))</formula>
    </cfRule>
  </conditionalFormatting>
  <conditionalFormatting sqref="B207:B212">
    <cfRule type="containsText" dxfId="22" priority="5" operator="containsText" text="対象外">
      <formula>NOT(ISERROR(SEARCH("対象外",B207)))</formula>
    </cfRule>
  </conditionalFormatting>
  <conditionalFormatting sqref="B207:B212">
    <cfRule type="duplicateValues" dxfId="21" priority="6" stopIfTrue="1"/>
  </conditionalFormatting>
  <conditionalFormatting sqref="B214">
    <cfRule type="duplicateValues" dxfId="20" priority="4" stopIfTrue="1"/>
  </conditionalFormatting>
  <conditionalFormatting sqref="B214">
    <cfRule type="containsText" dxfId="19" priority="3" operator="containsText" text="対象外">
      <formula>NOT(ISERROR(SEARCH("対象外",B214)))</formula>
    </cfRule>
  </conditionalFormatting>
  <conditionalFormatting sqref="B215:B220">
    <cfRule type="containsText" dxfId="18" priority="1" operator="containsText" text="対象外">
      <formula>NOT(ISERROR(SEARCH("対象外",B215)))</formula>
    </cfRule>
  </conditionalFormatting>
  <conditionalFormatting sqref="B215:B220">
    <cfRule type="duplicateValues" dxfId="17" priority="2" stopIfTrue="1"/>
  </conditionalFormatting>
  <dataValidations count="9">
    <dataValidation type="list" allowBlank="1" showInputMessage="1" showErrorMessage="1" sqref="BF556:BF1048576 BF1:BF544">
      <formula1>$BE$545:$BE$554</formula1>
    </dataValidation>
    <dataValidation type="list" allowBlank="1" showInputMessage="1" showErrorMessage="1" sqref="AT543:AT1048576 AN1 AN4:AN6 AN543:AN1048576 AZ1 AT1 AT4:AT6 AZ4:AZ6 AZ543:AZ1048576 AZ8:AZ533 AT8:AT533 AN8:AN533">
      <formula1>"新32,新31"</formula1>
    </dataValidation>
    <dataValidation type="list" allowBlank="1" showInputMessage="1" showErrorMessage="1" sqref="AS138:AS143 AM138:AM143 AY145 AS145 AM145 AM323:AM328 AY323:AY328 AS323:AS328 AY105:AY107 AM105:AM107 AS105:AS107 AY26:AY29 AM26:AM29 AS26:AS29 AY138:AY143 AS313:AS321 AY313:AY321 AM313:AM321 AS530:AS533 AY530:AY533 AM530:AM533 AM109:AM114 AY109:AY114 AS109:AS114 AS124:AS130 AM124:AM130 AY124:AY130 AS295:AS311 AY295:AY311 AM295:AM311 AS422:AS428 AY422:AY428 AM422:AM428 AS188:AS190 AM472:AM491 AY472:AY491 AS472:AS491 AY97:AY103 AS97:AS103 AM97:AM103 AS224:AS235 AY224:AY235 AM224:AM235 AY188:AY190 AM188:AM190 AY12:AY24 AM12:AM24 AS12:AS24 AM41:AM51 AY41:AY51 AS41:AS51 AS31:AS39 AM31:AM39 AY31:AY39 AY53:AY61 AM53:AM61 AS53:AS61 AM63:AM72 AS63:AS72 AY63:AY72 AS74:AS95 AY74:AY95 AM74:AM95 AM116:AM122 AS116:AS122 AY116:AY122 AY132:AY136 AM132:AM136 AS132:AS136 AS512:AS528 AY512:AY528 AM512:AM528 AY493:AY510 AS493:AS510 AM493:AM510 AS430:AS466 AM430:AM466 AY430:AY466 AM410:AM420 AY410:AY420 AS410:AS420 AM398:AM408 AY398:AY408 AS398:AS408 AS376:AS396 AM376:AM396 AY376:AY396 AS330:AS370 AM330:AM370 AY330:AY370 AM277:AM293 AS277:AS293 AY277:AY293 AY263:AY275 AS263:AS275 AM263:AM275 AY246:AY261 AM246:AM261 AS246:AS261 AY237:AY244 AM237:AM244 AS237:AS244 AY214:AY222 AM214:AM222 AS214:AS222 AM206:AM212 AS206:AS212 AY206:AY212 AS192:AS204 AY192:AY204 AM192:AM204 AS183:AS186 AY183:AY186 AM183:AM186 AS147:AS181 AM147:AM181 AY147:AY181">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X138:AX143 AR145 AX145 AR323:AR328 AX323:AX328 AX105:AX107 AR105:AR107 AX26:AX29 AR26:AR29 AR138:AR143 AX313:AX321 AR313:AR321 AR530:AR533 AX530:AX533 AX109:AX114 AR109:AR114 AX124:AX130 AR124:AR130 AX295:AX311 AR295:AR311 AX422:AX428 AR422:AR428 AX188:AX190 AX472:AX491 AR472:AR491 AR97:AR103 AX97:AX103 AX224:AX235 AR224:AR235 AR188:AR190 AR12:AR24 AX12:AX24 AR41:AR51 AX41:AX51 AR31:AR39 AX31:AX39 AX53:AX61 AR53:AR61 AR63:AR72 AX63:AX72 AX74:AX95 AR74:AR95 AX116:AX122 AR116:AR122 AR132:AR136 AX132:AX136 AR512:AR528 AX512:AX528 AR493:AR510 AX493:AX510 AX430:AX466 AR430:AR466 AX410:AX420 AR410:AR420 AR398:AR408 AX398:AX408 AX376:AX396 AR376:AR396 AR330:AR370 AX330:AX370 AR277:AR293 AX277:AX293 AR263:AR275 AX263:AX275 AR246:AR261 AX246:AX261 AX237:AX244 AR237:AR244 AR214:AR222 AX214:AX222 AR206:AR212 AX206:AX212 AX192:AX204 AR192:AR204 AR183:AR186 AX183:AX186 AR147:AR181 AX147:AX181">
      <formula1>0</formula1>
      <formula2>99</formula2>
    </dataValidation>
    <dataValidation type="list" allowBlank="1" showInputMessage="1" showErrorMessage="1" sqref="U429 U421:U422 U25 U30 U40 U52 U62 U73 U96 U104 U108 U123 U131 U137 U144 U146:U147 U414 U191 U205 U213 U221:U224 U234:U236 U242:U245 U115 U290:U294 U306:U312 U316:U322 U329 U365 U384 U399 U492 U509:U511 U529 U467:U471 U81 U117 U371:U375 U182:U183 U89 U501 U461 U409:U410 U395:U397 U272:U276 U257:U262 U185:U187">
      <formula1>"廃止,事業全体の抜本的な改善,事業内容の一部改善,終了予定,現状通り"</formula1>
    </dataValidation>
    <dataValidation type="list" allowBlank="1" showInputMessage="1" showErrorMessage="1" sqref="U11">
      <formula1>"廃止,事業全体の抜本的改善,事業内容の改善,現状通り"</formula1>
    </dataValidation>
    <dataValidation type="list" allowBlank="1" showInputMessage="1" showErrorMessage="1" sqref="AF428:AG428 BG134 BH95:BI95 BH90:BI90 BH39 BG96:BI96 BH133:BH135 BG37:BI37 BH97:BI97 BG98:BI110 BG11:BI35 BG40:BI89 BG91:BI94 BG114:BI131 BG136:BI533">
      <formula1>"○, 　,"</formula1>
    </dataValidation>
    <dataValidation type="list" allowBlank="1" showInputMessage="1" showErrorMessage="1" sqref="AE329 AE30 AE52 AE73 AE96 AE40 AE123 AE131 AE137 AE144 AE146:AE147 AE182 AE187 AE191 AE205 AE213 AE223:AE224 AE409 AE245 AE115 AE276 AE294 AE312 AE322 AE236 AE371 AE373 AE262 AE375 AE471 AE529 AE429 AE104 AE492 AE511 AE421:AE422 AE469 AE25 AE108 AE467 AE62 AE117 AE397 AE399">
      <formula1>"廃止,縮減, 執行等改善,予定通り終了,現状通り"</formula1>
    </dataValidation>
    <dataValidation type="list" allowBlank="1" showInputMessage="1" showErrorMessage="1" sqref="AE234:AE235 AE242:AE244 AE290:AE293 AE428 AE372 AE374 AE509:AE510 AE221:AE222 AE316:AE321 AE365 AE470 AE468 AE414 AE306:AE311 AE384 AE81 AE183 AE89 AE501 AE461 AE410 AE395:AE396 AE272:AE275 AE257:AE261 AE185:AE186">
      <formula1>"廃止,縮減, 執行等改善,年度内に改善を検討,予定通り終了,現状通り"</formula1>
    </dataValidation>
  </dataValidations>
  <printOptions horizontalCentered="1" headings="1"/>
  <pageMargins left="0.23622047244094491" right="0.23622047244094491" top="0.74803149606299213" bottom="0.74803149606299213" header="0.31496062992125984" footer="0.31496062992125984"/>
  <pageSetup paperSize="8" scale="92" fitToHeight="0" orientation="landscape" horizontalDpi="300" verticalDpi="300" r:id="rId1"/>
  <headerFooter alignWithMargins="0">
    <oddHeader>&amp;L&amp;28様式１&amp;R&amp;26別添１</oddHeader>
    <oddFooter>&amp;C&amp;P/&amp;N</oddFooter>
  </headerFooter>
  <rowBreaks count="3" manualBreakCount="3">
    <brk id="321" max="16383" man="1"/>
    <brk id="500" max="16383" man="1"/>
    <brk id="54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pageSetUpPr fitToPage="1"/>
  </sheetPr>
  <dimension ref="A1:AF58"/>
  <sheetViews>
    <sheetView tabSelected="1" view="pageBreakPreview" zoomScale="70" zoomScaleNormal="80" zoomScaleSheetLayoutView="70" workbookViewId="0">
      <pane xSplit="2" ySplit="7" topLeftCell="C8" activePane="bottomRight" state="frozen"/>
      <selection pane="topRight" activeCell="D1" sqref="D1"/>
      <selection pane="bottomLeft" activeCell="A8" sqref="A8"/>
      <selection pane="bottomRight"/>
    </sheetView>
  </sheetViews>
  <sheetFormatPr defaultRowHeight="13.5"/>
  <cols>
    <col min="1" max="1" width="10.375" style="219" customWidth="1"/>
    <col min="2" max="2" width="56.75" style="219" customWidth="1"/>
    <col min="3" max="3" width="19.375" style="219" customWidth="1"/>
    <col min="4" max="4" width="45.75" style="236" customWidth="1"/>
    <col min="5" max="5" width="19.375" style="219" customWidth="1"/>
    <col min="6" max="6" width="46.375" style="220" customWidth="1"/>
    <col min="7" max="7" width="17.75" style="219" customWidth="1"/>
    <col min="8" max="8" width="16.75" style="219" customWidth="1"/>
    <col min="9" max="9" width="40.75" style="219" customWidth="1"/>
    <col min="10" max="10" width="6.625" style="214" customWidth="1"/>
    <col min="11" max="11" width="6.875" style="214" customWidth="1"/>
    <col min="12" max="12" width="2.625" style="214" customWidth="1"/>
    <col min="13" max="13" width="4.625" style="214" customWidth="1"/>
    <col min="14" max="15" width="2.625" style="214" customWidth="1"/>
    <col min="16" max="16" width="6.625" style="214" customWidth="1"/>
    <col min="17" max="17" width="4.625" style="214" customWidth="1"/>
    <col min="18" max="18" width="2.625" style="214" customWidth="1"/>
    <col min="19" max="19" width="4.625" style="214" customWidth="1"/>
    <col min="20" max="21" width="2.625" style="214" customWidth="1"/>
    <col min="22" max="22" width="6.625" style="214" customWidth="1"/>
    <col min="23" max="23" width="4.625" style="214" customWidth="1"/>
    <col min="24" max="24" width="2.625" style="214" customWidth="1"/>
    <col min="25" max="25" width="4.625" style="214" customWidth="1"/>
    <col min="26" max="27" width="2.625" style="214" customWidth="1"/>
    <col min="28" max="28" width="15.625" style="214" customWidth="1"/>
    <col min="29" max="30" width="4.75" style="219" customWidth="1"/>
    <col min="31" max="31" width="5" style="219" customWidth="1"/>
    <col min="32" max="32" width="26.375" style="236" customWidth="1"/>
    <col min="33" max="16384" width="9" style="219"/>
  </cols>
  <sheetData>
    <row r="1" spans="1:32" ht="27.75" customHeight="1">
      <c r="A1" s="218" t="s">
        <v>1343</v>
      </c>
    </row>
    <row r="2" spans="1:32" ht="27.75" customHeight="1">
      <c r="A2" s="218" t="s">
        <v>27</v>
      </c>
    </row>
    <row r="3" spans="1:32">
      <c r="A3" s="242"/>
      <c r="B3" s="242"/>
      <c r="C3" s="242"/>
      <c r="D3" s="243"/>
      <c r="E3" s="242"/>
      <c r="F3" s="286"/>
      <c r="G3" s="242"/>
      <c r="H3" s="242"/>
      <c r="I3" s="242"/>
      <c r="J3" s="588"/>
      <c r="K3" s="588"/>
      <c r="L3" s="588"/>
      <c r="M3" s="588"/>
      <c r="N3" s="588"/>
      <c r="O3" s="588"/>
      <c r="P3" s="588"/>
      <c r="Q3" s="588"/>
      <c r="R3" s="588"/>
      <c r="S3" s="588"/>
      <c r="T3" s="588"/>
      <c r="U3" s="588"/>
      <c r="V3" s="588"/>
      <c r="W3" s="588"/>
      <c r="X3" s="588"/>
      <c r="Y3" s="588"/>
      <c r="Z3" s="588"/>
      <c r="AA3" s="588"/>
      <c r="AB3" s="588"/>
      <c r="AC3" s="242"/>
      <c r="AD3" s="242"/>
      <c r="AE3" s="242"/>
    </row>
    <row r="4" spans="1:32" ht="21.75" thickBot="1">
      <c r="A4" s="235"/>
      <c r="B4" s="221"/>
      <c r="C4" s="222"/>
      <c r="D4" s="240"/>
      <c r="E4" s="222"/>
      <c r="F4" s="223"/>
      <c r="G4" s="222"/>
      <c r="H4" s="224"/>
      <c r="I4" s="225"/>
      <c r="J4" s="88"/>
      <c r="K4" s="88"/>
      <c r="L4" s="88"/>
      <c r="M4" s="88"/>
      <c r="N4" s="88"/>
      <c r="O4" s="88"/>
      <c r="P4" s="88"/>
      <c r="Q4" s="88"/>
      <c r="R4" s="88"/>
      <c r="S4" s="88"/>
      <c r="T4" s="88"/>
      <c r="U4" s="88"/>
      <c r="V4" s="88"/>
      <c r="W4" s="88"/>
      <c r="X4" s="88"/>
      <c r="Y4" s="88"/>
      <c r="Z4" s="88"/>
      <c r="AA4" s="88"/>
      <c r="AB4" s="88"/>
      <c r="AC4" s="225"/>
      <c r="AD4" s="225"/>
      <c r="AE4" s="226" t="s">
        <v>1618</v>
      </c>
    </row>
    <row r="5" spans="1:32" ht="20.100000000000001" customHeight="1">
      <c r="A5" s="616" t="s">
        <v>1284</v>
      </c>
      <c r="B5" s="634" t="s">
        <v>10</v>
      </c>
      <c r="C5" s="619" t="s">
        <v>1337</v>
      </c>
      <c r="D5" s="639" t="s">
        <v>13</v>
      </c>
      <c r="E5" s="619" t="s">
        <v>1338</v>
      </c>
      <c r="F5" s="639" t="s">
        <v>0</v>
      </c>
      <c r="G5" s="634" t="s">
        <v>7</v>
      </c>
      <c r="H5" s="601" t="s">
        <v>789</v>
      </c>
      <c r="I5" s="604" t="s">
        <v>790</v>
      </c>
      <c r="J5" s="589" t="s">
        <v>1578</v>
      </c>
      <c r="K5" s="590"/>
      <c r="L5" s="590"/>
      <c r="M5" s="590"/>
      <c r="N5" s="590"/>
      <c r="O5" s="590"/>
      <c r="P5" s="590"/>
      <c r="Q5" s="590"/>
      <c r="R5" s="590"/>
      <c r="S5" s="590"/>
      <c r="T5" s="590"/>
      <c r="U5" s="590"/>
      <c r="V5" s="590"/>
      <c r="W5" s="590"/>
      <c r="X5" s="590"/>
      <c r="Y5" s="590"/>
      <c r="Z5" s="590"/>
      <c r="AA5" s="590"/>
      <c r="AB5" s="591"/>
      <c r="AC5" s="605" t="s">
        <v>19</v>
      </c>
      <c r="AD5" s="605" t="s">
        <v>20</v>
      </c>
      <c r="AE5" s="610" t="s">
        <v>17</v>
      </c>
    </row>
    <row r="6" spans="1:32" ht="20.100000000000001" customHeight="1">
      <c r="A6" s="617"/>
      <c r="B6" s="637"/>
      <c r="C6" s="620"/>
      <c r="D6" s="640"/>
      <c r="E6" s="620"/>
      <c r="F6" s="640"/>
      <c r="G6" s="635"/>
      <c r="H6" s="602"/>
      <c r="I6" s="602"/>
      <c r="J6" s="592"/>
      <c r="K6" s="593"/>
      <c r="L6" s="593"/>
      <c r="M6" s="593"/>
      <c r="N6" s="593"/>
      <c r="O6" s="593"/>
      <c r="P6" s="593"/>
      <c r="Q6" s="593"/>
      <c r="R6" s="593"/>
      <c r="S6" s="593"/>
      <c r="T6" s="593"/>
      <c r="U6" s="593"/>
      <c r="V6" s="593"/>
      <c r="W6" s="593"/>
      <c r="X6" s="593"/>
      <c r="Y6" s="593"/>
      <c r="Z6" s="593"/>
      <c r="AA6" s="593"/>
      <c r="AB6" s="594"/>
      <c r="AC6" s="606"/>
      <c r="AD6" s="608"/>
      <c r="AE6" s="611"/>
    </row>
    <row r="7" spans="1:32" ht="20.100000000000001" customHeight="1" thickBot="1">
      <c r="A7" s="618"/>
      <c r="B7" s="638"/>
      <c r="C7" s="621"/>
      <c r="D7" s="641"/>
      <c r="E7" s="621"/>
      <c r="F7" s="641"/>
      <c r="G7" s="636"/>
      <c r="H7" s="603"/>
      <c r="I7" s="603"/>
      <c r="J7" s="595" t="s">
        <v>591</v>
      </c>
      <c r="K7" s="596"/>
      <c r="L7" s="596"/>
      <c r="M7" s="596"/>
      <c r="N7" s="596"/>
      <c r="O7" s="597"/>
      <c r="P7" s="595" t="s">
        <v>592</v>
      </c>
      <c r="Q7" s="596"/>
      <c r="R7" s="596"/>
      <c r="S7" s="596"/>
      <c r="T7" s="596"/>
      <c r="U7" s="597"/>
      <c r="V7" s="595" t="s">
        <v>593</v>
      </c>
      <c r="W7" s="596"/>
      <c r="X7" s="596"/>
      <c r="Y7" s="596"/>
      <c r="Z7" s="596"/>
      <c r="AA7" s="597"/>
      <c r="AB7" s="279" t="s">
        <v>594</v>
      </c>
      <c r="AC7" s="607"/>
      <c r="AD7" s="609"/>
      <c r="AE7" s="612"/>
    </row>
    <row r="8" spans="1:32" s="420" customFormat="1" ht="21" customHeight="1">
      <c r="A8" s="411"/>
      <c r="B8" s="412" t="s">
        <v>863</v>
      </c>
      <c r="C8" s="413"/>
      <c r="D8" s="414"/>
      <c r="E8" s="413"/>
      <c r="F8" s="412"/>
      <c r="G8" s="412"/>
      <c r="H8" s="415"/>
      <c r="I8" s="416"/>
      <c r="J8" s="305"/>
      <c r="K8" s="305"/>
      <c r="L8" s="305"/>
      <c r="M8" s="305"/>
      <c r="N8" s="305"/>
      <c r="O8" s="305"/>
      <c r="P8" s="305"/>
      <c r="Q8" s="305"/>
      <c r="R8" s="305"/>
      <c r="S8" s="305"/>
      <c r="T8" s="305"/>
      <c r="U8" s="305"/>
      <c r="V8" s="305"/>
      <c r="W8" s="305"/>
      <c r="X8" s="305"/>
      <c r="Y8" s="305"/>
      <c r="Z8" s="305"/>
      <c r="AA8" s="305"/>
      <c r="AB8" s="305"/>
      <c r="AC8" s="417"/>
      <c r="AD8" s="417"/>
      <c r="AE8" s="418" t="s">
        <v>15</v>
      </c>
      <c r="AF8" s="419"/>
    </row>
    <row r="9" spans="1:32" ht="78" customHeight="1">
      <c r="A9" s="371">
        <v>1</v>
      </c>
      <c r="B9" s="356" t="s">
        <v>1245</v>
      </c>
      <c r="C9" s="345">
        <v>31.4</v>
      </c>
      <c r="D9" s="357" t="s">
        <v>1614</v>
      </c>
      <c r="E9" s="345">
        <v>81.400000000000006</v>
      </c>
      <c r="F9" s="358"/>
      <c r="G9" s="358" t="s">
        <v>1246</v>
      </c>
      <c r="H9" s="359" t="s">
        <v>1</v>
      </c>
      <c r="I9" s="346" t="s">
        <v>1247</v>
      </c>
      <c r="J9" s="347" t="s">
        <v>590</v>
      </c>
      <c r="K9" s="348" t="s">
        <v>1339</v>
      </c>
      <c r="L9" s="349" t="s">
        <v>339</v>
      </c>
      <c r="M9" s="350">
        <v>1</v>
      </c>
      <c r="N9" s="349" t="s">
        <v>339</v>
      </c>
      <c r="O9" s="351"/>
      <c r="P9" s="347" t="s">
        <v>590</v>
      </c>
      <c r="Q9" s="352"/>
      <c r="R9" s="349" t="s">
        <v>339</v>
      </c>
      <c r="S9" s="350"/>
      <c r="T9" s="349" t="s">
        <v>339</v>
      </c>
      <c r="U9" s="351"/>
      <c r="V9" s="347" t="s">
        <v>590</v>
      </c>
      <c r="W9" s="352"/>
      <c r="X9" s="349" t="s">
        <v>339</v>
      </c>
      <c r="Y9" s="350"/>
      <c r="Z9" s="349" t="s">
        <v>339</v>
      </c>
      <c r="AA9" s="351"/>
      <c r="AB9" s="353"/>
      <c r="AC9" s="354" t="s">
        <v>18</v>
      </c>
      <c r="AD9" s="354"/>
      <c r="AE9" s="355"/>
    </row>
    <row r="10" spans="1:32" s="420" customFormat="1" ht="21" customHeight="1">
      <c r="A10" s="421"/>
      <c r="B10" s="422" t="s">
        <v>1248</v>
      </c>
      <c r="C10" s="423"/>
      <c r="D10" s="424"/>
      <c r="E10" s="423"/>
      <c r="F10" s="422"/>
      <c r="G10" s="422"/>
      <c r="H10" s="425"/>
      <c r="I10" s="426"/>
      <c r="J10" s="366"/>
      <c r="K10" s="366"/>
      <c r="L10" s="366"/>
      <c r="M10" s="367"/>
      <c r="N10" s="366"/>
      <c r="O10" s="366"/>
      <c r="P10" s="366"/>
      <c r="Q10" s="368"/>
      <c r="R10" s="366"/>
      <c r="S10" s="368"/>
      <c r="T10" s="366"/>
      <c r="U10" s="366"/>
      <c r="V10" s="366"/>
      <c r="W10" s="368"/>
      <c r="X10" s="366"/>
      <c r="Y10" s="368"/>
      <c r="Z10" s="366"/>
      <c r="AA10" s="366"/>
      <c r="AB10" s="366"/>
      <c r="AC10" s="427"/>
      <c r="AD10" s="427"/>
      <c r="AE10" s="428" t="s">
        <v>15</v>
      </c>
      <c r="AF10" s="419"/>
    </row>
    <row r="11" spans="1:32" ht="78" customHeight="1">
      <c r="A11" s="371">
        <v>2</v>
      </c>
      <c r="B11" s="356" t="s">
        <v>1249</v>
      </c>
      <c r="C11" s="345">
        <v>352.6</v>
      </c>
      <c r="D11" s="357" t="s">
        <v>1614</v>
      </c>
      <c r="E11" s="345">
        <v>704.5</v>
      </c>
      <c r="F11" s="358" t="s">
        <v>1607</v>
      </c>
      <c r="G11" s="358" t="s">
        <v>1246</v>
      </c>
      <c r="H11" s="359" t="s">
        <v>1</v>
      </c>
      <c r="I11" s="346" t="s">
        <v>1250</v>
      </c>
      <c r="J11" s="347" t="s">
        <v>590</v>
      </c>
      <c r="K11" s="348" t="s">
        <v>1339</v>
      </c>
      <c r="L11" s="349" t="s">
        <v>339</v>
      </c>
      <c r="M11" s="350">
        <v>2</v>
      </c>
      <c r="N11" s="349" t="s">
        <v>339</v>
      </c>
      <c r="O11" s="351"/>
      <c r="P11" s="347" t="s">
        <v>590</v>
      </c>
      <c r="Q11" s="352"/>
      <c r="R11" s="349" t="s">
        <v>339</v>
      </c>
      <c r="S11" s="350"/>
      <c r="T11" s="349" t="s">
        <v>339</v>
      </c>
      <c r="U11" s="351"/>
      <c r="V11" s="347" t="s">
        <v>590</v>
      </c>
      <c r="W11" s="352"/>
      <c r="X11" s="349" t="s">
        <v>339</v>
      </c>
      <c r="Y11" s="350"/>
      <c r="Z11" s="349" t="s">
        <v>339</v>
      </c>
      <c r="AA11" s="351"/>
      <c r="AB11" s="353"/>
      <c r="AC11" s="354"/>
      <c r="AD11" s="354"/>
      <c r="AE11" s="355"/>
    </row>
    <row r="12" spans="1:32" ht="78" customHeight="1">
      <c r="A12" s="371">
        <v>3</v>
      </c>
      <c r="B12" s="356" t="s">
        <v>1251</v>
      </c>
      <c r="C12" s="345">
        <v>15.8</v>
      </c>
      <c r="D12" s="357" t="s">
        <v>1614</v>
      </c>
      <c r="E12" s="345">
        <v>24.2</v>
      </c>
      <c r="F12" s="358"/>
      <c r="G12" s="358" t="s">
        <v>1246</v>
      </c>
      <c r="H12" s="359" t="s">
        <v>1</v>
      </c>
      <c r="I12" s="346" t="s">
        <v>1250</v>
      </c>
      <c r="J12" s="347" t="s">
        <v>590</v>
      </c>
      <c r="K12" s="348" t="s">
        <v>1339</v>
      </c>
      <c r="L12" s="349" t="s">
        <v>339</v>
      </c>
      <c r="M12" s="350">
        <v>3</v>
      </c>
      <c r="N12" s="349" t="s">
        <v>339</v>
      </c>
      <c r="O12" s="351"/>
      <c r="P12" s="347" t="s">
        <v>590</v>
      </c>
      <c r="Q12" s="352"/>
      <c r="R12" s="349" t="s">
        <v>339</v>
      </c>
      <c r="S12" s="350"/>
      <c r="T12" s="349" t="s">
        <v>339</v>
      </c>
      <c r="U12" s="351"/>
      <c r="V12" s="347" t="s">
        <v>590</v>
      </c>
      <c r="W12" s="352"/>
      <c r="X12" s="349" t="s">
        <v>339</v>
      </c>
      <c r="Y12" s="350"/>
      <c r="Z12" s="349" t="s">
        <v>339</v>
      </c>
      <c r="AA12" s="351"/>
      <c r="AB12" s="353"/>
      <c r="AC12" s="354" t="s">
        <v>18</v>
      </c>
      <c r="AD12" s="354"/>
      <c r="AE12" s="355"/>
    </row>
    <row r="13" spans="1:32" s="420" customFormat="1" ht="21" customHeight="1">
      <c r="A13" s="429"/>
      <c r="B13" s="422" t="s">
        <v>1027</v>
      </c>
      <c r="C13" s="423"/>
      <c r="D13" s="424"/>
      <c r="E13" s="423"/>
      <c r="F13" s="422"/>
      <c r="G13" s="422"/>
      <c r="H13" s="425"/>
      <c r="I13" s="426"/>
      <c r="J13" s="366"/>
      <c r="K13" s="366"/>
      <c r="L13" s="366"/>
      <c r="M13" s="367"/>
      <c r="N13" s="366"/>
      <c r="O13" s="366"/>
      <c r="P13" s="366"/>
      <c r="Q13" s="368"/>
      <c r="R13" s="366"/>
      <c r="S13" s="368"/>
      <c r="T13" s="366"/>
      <c r="U13" s="366"/>
      <c r="V13" s="366"/>
      <c r="W13" s="368"/>
      <c r="X13" s="366"/>
      <c r="Y13" s="368"/>
      <c r="Z13" s="366"/>
      <c r="AA13" s="366"/>
      <c r="AB13" s="366"/>
      <c r="AC13" s="427"/>
      <c r="AD13" s="427"/>
      <c r="AE13" s="428" t="s">
        <v>15</v>
      </c>
      <c r="AF13" s="419"/>
    </row>
    <row r="14" spans="1:32" ht="78.75" customHeight="1">
      <c r="A14" s="371">
        <v>4</v>
      </c>
      <c r="B14" s="356" t="s">
        <v>1252</v>
      </c>
      <c r="C14" s="345">
        <v>17.399999999999999</v>
      </c>
      <c r="D14" s="357" t="s">
        <v>1614</v>
      </c>
      <c r="E14" s="345">
        <v>17.399999999999999</v>
      </c>
      <c r="F14" s="358"/>
      <c r="G14" s="358" t="s">
        <v>1246</v>
      </c>
      <c r="H14" s="359" t="s">
        <v>1</v>
      </c>
      <c r="I14" s="346" t="s">
        <v>1253</v>
      </c>
      <c r="J14" s="347" t="s">
        <v>590</v>
      </c>
      <c r="K14" s="348" t="s">
        <v>1339</v>
      </c>
      <c r="L14" s="349" t="s">
        <v>339</v>
      </c>
      <c r="M14" s="350">
        <v>4</v>
      </c>
      <c r="N14" s="349" t="s">
        <v>339</v>
      </c>
      <c r="O14" s="351"/>
      <c r="P14" s="347" t="s">
        <v>590</v>
      </c>
      <c r="Q14" s="352"/>
      <c r="R14" s="349" t="s">
        <v>339</v>
      </c>
      <c r="S14" s="350"/>
      <c r="T14" s="349" t="s">
        <v>339</v>
      </c>
      <c r="U14" s="351"/>
      <c r="V14" s="347" t="s">
        <v>590</v>
      </c>
      <c r="W14" s="352"/>
      <c r="X14" s="349" t="s">
        <v>339</v>
      </c>
      <c r="Y14" s="350"/>
      <c r="Z14" s="349" t="s">
        <v>339</v>
      </c>
      <c r="AA14" s="351"/>
      <c r="AB14" s="353"/>
      <c r="AC14" s="354"/>
      <c r="AD14" s="354"/>
      <c r="AE14" s="355"/>
    </row>
    <row r="15" spans="1:32" ht="78.75" customHeight="1">
      <c r="A15" s="371">
        <v>5</v>
      </c>
      <c r="B15" s="356" t="s">
        <v>1254</v>
      </c>
      <c r="C15" s="345">
        <v>30.2</v>
      </c>
      <c r="D15" s="357" t="s">
        <v>1614</v>
      </c>
      <c r="E15" s="345">
        <v>33.6</v>
      </c>
      <c r="F15" s="358"/>
      <c r="G15" s="358" t="s">
        <v>1246</v>
      </c>
      <c r="H15" s="359" t="s">
        <v>1</v>
      </c>
      <c r="I15" s="346" t="s">
        <v>1253</v>
      </c>
      <c r="J15" s="347" t="s">
        <v>590</v>
      </c>
      <c r="K15" s="348" t="s">
        <v>1339</v>
      </c>
      <c r="L15" s="349" t="s">
        <v>339</v>
      </c>
      <c r="M15" s="350">
        <v>5</v>
      </c>
      <c r="N15" s="349" t="s">
        <v>339</v>
      </c>
      <c r="O15" s="351"/>
      <c r="P15" s="347" t="s">
        <v>590</v>
      </c>
      <c r="Q15" s="352"/>
      <c r="R15" s="349" t="s">
        <v>339</v>
      </c>
      <c r="S15" s="350"/>
      <c r="T15" s="349" t="s">
        <v>339</v>
      </c>
      <c r="U15" s="351"/>
      <c r="V15" s="347" t="s">
        <v>590</v>
      </c>
      <c r="W15" s="352"/>
      <c r="X15" s="349" t="s">
        <v>339</v>
      </c>
      <c r="Y15" s="350"/>
      <c r="Z15" s="349" t="s">
        <v>339</v>
      </c>
      <c r="AA15" s="351"/>
      <c r="AB15" s="353"/>
      <c r="AC15" s="354" t="s">
        <v>18</v>
      </c>
      <c r="AD15" s="354"/>
      <c r="AE15" s="355"/>
    </row>
    <row r="16" spans="1:32" s="420" customFormat="1" ht="21" customHeight="1">
      <c r="A16" s="429"/>
      <c r="B16" s="430" t="s">
        <v>1255</v>
      </c>
      <c r="C16" s="423"/>
      <c r="D16" s="424"/>
      <c r="E16" s="423"/>
      <c r="F16" s="422"/>
      <c r="G16" s="422"/>
      <c r="H16" s="425"/>
      <c r="I16" s="426"/>
      <c r="J16" s="366"/>
      <c r="K16" s="366"/>
      <c r="L16" s="366"/>
      <c r="M16" s="367"/>
      <c r="N16" s="366"/>
      <c r="O16" s="366"/>
      <c r="P16" s="366"/>
      <c r="Q16" s="368"/>
      <c r="R16" s="366"/>
      <c r="S16" s="368"/>
      <c r="T16" s="366"/>
      <c r="U16" s="366"/>
      <c r="V16" s="366"/>
      <c r="W16" s="368"/>
      <c r="X16" s="366"/>
      <c r="Y16" s="368"/>
      <c r="Z16" s="366"/>
      <c r="AA16" s="366"/>
      <c r="AB16" s="366"/>
      <c r="AC16" s="427"/>
      <c r="AD16" s="427"/>
      <c r="AE16" s="428" t="s">
        <v>15</v>
      </c>
      <c r="AF16" s="419"/>
    </row>
    <row r="17" spans="1:32" ht="78" customHeight="1">
      <c r="A17" s="371">
        <v>6</v>
      </c>
      <c r="B17" s="356" t="s">
        <v>1256</v>
      </c>
      <c r="C17" s="345">
        <v>34.299999999999997</v>
      </c>
      <c r="D17" s="357" t="s">
        <v>1614</v>
      </c>
      <c r="E17" s="345">
        <v>34.299999999999997</v>
      </c>
      <c r="F17" s="358"/>
      <c r="G17" s="358" t="s">
        <v>1246</v>
      </c>
      <c r="H17" s="359" t="s">
        <v>1</v>
      </c>
      <c r="I17" s="346" t="s">
        <v>1257</v>
      </c>
      <c r="J17" s="347" t="s">
        <v>590</v>
      </c>
      <c r="K17" s="348" t="s">
        <v>1339</v>
      </c>
      <c r="L17" s="349" t="s">
        <v>339</v>
      </c>
      <c r="M17" s="350">
        <v>6</v>
      </c>
      <c r="N17" s="349" t="s">
        <v>339</v>
      </c>
      <c r="O17" s="351"/>
      <c r="P17" s="347" t="s">
        <v>590</v>
      </c>
      <c r="Q17" s="352"/>
      <c r="R17" s="349" t="s">
        <v>339</v>
      </c>
      <c r="S17" s="350"/>
      <c r="T17" s="349" t="s">
        <v>339</v>
      </c>
      <c r="U17" s="351"/>
      <c r="V17" s="347" t="s">
        <v>590</v>
      </c>
      <c r="W17" s="352"/>
      <c r="X17" s="349" t="s">
        <v>339</v>
      </c>
      <c r="Y17" s="350"/>
      <c r="Z17" s="349" t="s">
        <v>339</v>
      </c>
      <c r="AA17" s="351"/>
      <c r="AB17" s="353"/>
      <c r="AC17" s="354"/>
      <c r="AD17" s="354"/>
      <c r="AE17" s="355"/>
    </row>
    <row r="18" spans="1:32" s="420" customFormat="1" ht="21" customHeight="1">
      <c r="A18" s="429"/>
      <c r="B18" s="422" t="s">
        <v>1424</v>
      </c>
      <c r="C18" s="423"/>
      <c r="D18" s="424"/>
      <c r="E18" s="423"/>
      <c r="F18" s="422"/>
      <c r="G18" s="422"/>
      <c r="H18" s="425"/>
      <c r="I18" s="426"/>
      <c r="J18" s="366"/>
      <c r="K18" s="366"/>
      <c r="L18" s="366"/>
      <c r="M18" s="367"/>
      <c r="N18" s="366"/>
      <c r="O18" s="366"/>
      <c r="P18" s="366"/>
      <c r="Q18" s="368"/>
      <c r="R18" s="366"/>
      <c r="S18" s="368"/>
      <c r="T18" s="366"/>
      <c r="U18" s="366"/>
      <c r="V18" s="366"/>
      <c r="W18" s="368"/>
      <c r="X18" s="366"/>
      <c r="Y18" s="368"/>
      <c r="Z18" s="366"/>
      <c r="AA18" s="366"/>
      <c r="AB18" s="366"/>
      <c r="AC18" s="427"/>
      <c r="AD18" s="427"/>
      <c r="AE18" s="428" t="s">
        <v>15</v>
      </c>
      <c r="AF18" s="419"/>
    </row>
    <row r="19" spans="1:32" ht="73.5" customHeight="1">
      <c r="A19" s="371">
        <v>7</v>
      </c>
      <c r="B19" s="356" t="s">
        <v>1554</v>
      </c>
      <c r="C19" s="345">
        <v>192.2</v>
      </c>
      <c r="D19" s="357" t="s">
        <v>1614</v>
      </c>
      <c r="E19" s="345" t="s">
        <v>1619</v>
      </c>
      <c r="F19" s="358"/>
      <c r="G19" s="358" t="s">
        <v>1259</v>
      </c>
      <c r="H19" s="359" t="s">
        <v>807</v>
      </c>
      <c r="I19" s="346" t="s">
        <v>1425</v>
      </c>
      <c r="J19" s="347" t="s">
        <v>590</v>
      </c>
      <c r="K19" s="348"/>
      <c r="L19" s="349" t="s">
        <v>339</v>
      </c>
      <c r="M19" s="350"/>
      <c r="N19" s="349" t="s">
        <v>339</v>
      </c>
      <c r="O19" s="351"/>
      <c r="P19" s="347" t="s">
        <v>590</v>
      </c>
      <c r="Q19" s="352"/>
      <c r="R19" s="349" t="s">
        <v>339</v>
      </c>
      <c r="S19" s="350"/>
      <c r="T19" s="349" t="s">
        <v>339</v>
      </c>
      <c r="U19" s="351"/>
      <c r="V19" s="347" t="s">
        <v>590</v>
      </c>
      <c r="W19" s="352"/>
      <c r="X19" s="349" t="s">
        <v>339</v>
      </c>
      <c r="Y19" s="350"/>
      <c r="Z19" s="349" t="s">
        <v>339</v>
      </c>
      <c r="AA19" s="351"/>
      <c r="AB19" s="353"/>
      <c r="AC19" s="354" t="s">
        <v>18</v>
      </c>
      <c r="AD19" s="354"/>
      <c r="AE19" s="355"/>
    </row>
    <row r="20" spans="1:32" s="420" customFormat="1" ht="21" customHeight="1">
      <c r="A20" s="429"/>
      <c r="B20" s="422" t="s">
        <v>1581</v>
      </c>
      <c r="C20" s="423"/>
      <c r="D20" s="424"/>
      <c r="E20" s="423"/>
      <c r="F20" s="422"/>
      <c r="G20" s="422"/>
      <c r="H20" s="425"/>
      <c r="I20" s="426"/>
      <c r="J20" s="366"/>
      <c r="K20" s="366"/>
      <c r="L20" s="366"/>
      <c r="M20" s="367"/>
      <c r="N20" s="366"/>
      <c r="O20" s="366"/>
      <c r="P20" s="366"/>
      <c r="Q20" s="368"/>
      <c r="R20" s="366"/>
      <c r="S20" s="368"/>
      <c r="T20" s="366"/>
      <c r="U20" s="366"/>
      <c r="V20" s="366"/>
      <c r="W20" s="368"/>
      <c r="X20" s="366"/>
      <c r="Y20" s="368"/>
      <c r="Z20" s="366"/>
      <c r="AA20" s="366"/>
      <c r="AB20" s="366"/>
      <c r="AC20" s="427"/>
      <c r="AD20" s="427"/>
      <c r="AE20" s="428" t="s">
        <v>15</v>
      </c>
      <c r="AF20" s="419"/>
    </row>
    <row r="21" spans="1:32" s="140" customFormat="1" ht="78" customHeight="1">
      <c r="A21" s="403">
        <v>8</v>
      </c>
      <c r="B21" s="404" t="s">
        <v>1579</v>
      </c>
      <c r="C21" s="405" t="s">
        <v>1619</v>
      </c>
      <c r="D21" s="406" t="s">
        <v>1614</v>
      </c>
      <c r="E21" s="405">
        <v>13040.9</v>
      </c>
      <c r="F21" s="407" t="s">
        <v>1615</v>
      </c>
      <c r="G21" s="407" t="s">
        <v>1259</v>
      </c>
      <c r="H21" s="408" t="s">
        <v>807</v>
      </c>
      <c r="I21" s="409" t="s">
        <v>1580</v>
      </c>
      <c r="J21" s="128" t="s">
        <v>590</v>
      </c>
      <c r="K21" s="132"/>
      <c r="L21" s="186" t="s">
        <v>339</v>
      </c>
      <c r="M21" s="180"/>
      <c r="N21" s="186" t="s">
        <v>339</v>
      </c>
      <c r="O21" s="181"/>
      <c r="P21" s="128" t="s">
        <v>590</v>
      </c>
      <c r="Q21" s="187"/>
      <c r="R21" s="186" t="s">
        <v>339</v>
      </c>
      <c r="S21" s="180"/>
      <c r="T21" s="186" t="s">
        <v>339</v>
      </c>
      <c r="U21" s="181"/>
      <c r="V21" s="128" t="s">
        <v>590</v>
      </c>
      <c r="W21" s="187"/>
      <c r="X21" s="186" t="s">
        <v>339</v>
      </c>
      <c r="Y21" s="180"/>
      <c r="Z21" s="186" t="s">
        <v>339</v>
      </c>
      <c r="AA21" s="181"/>
      <c r="AB21" s="188"/>
      <c r="AC21" s="410"/>
      <c r="AD21" s="410" t="s">
        <v>1584</v>
      </c>
      <c r="AE21" s="227"/>
      <c r="AF21" s="402"/>
    </row>
    <row r="22" spans="1:32" s="420" customFormat="1" ht="21" customHeight="1">
      <c r="A22" s="429"/>
      <c r="B22" s="422" t="s">
        <v>883</v>
      </c>
      <c r="C22" s="423"/>
      <c r="D22" s="424"/>
      <c r="E22" s="423"/>
      <c r="F22" s="422"/>
      <c r="G22" s="422"/>
      <c r="H22" s="425"/>
      <c r="I22" s="426"/>
      <c r="J22" s="366"/>
      <c r="K22" s="366"/>
      <c r="L22" s="366"/>
      <c r="M22" s="367"/>
      <c r="N22" s="366"/>
      <c r="O22" s="366"/>
      <c r="P22" s="366"/>
      <c r="Q22" s="368"/>
      <c r="R22" s="366"/>
      <c r="S22" s="368"/>
      <c r="T22" s="366"/>
      <c r="U22" s="366"/>
      <c r="V22" s="366"/>
      <c r="W22" s="368"/>
      <c r="X22" s="366"/>
      <c r="Y22" s="368"/>
      <c r="Z22" s="366"/>
      <c r="AA22" s="366"/>
      <c r="AB22" s="366"/>
      <c r="AC22" s="427"/>
      <c r="AD22" s="427"/>
      <c r="AE22" s="428" t="s">
        <v>15</v>
      </c>
      <c r="AF22" s="419"/>
    </row>
    <row r="23" spans="1:32" ht="78.75" customHeight="1">
      <c r="A23" s="371">
        <v>9</v>
      </c>
      <c r="B23" s="356" t="s">
        <v>1258</v>
      </c>
      <c r="C23" s="345">
        <v>31.8</v>
      </c>
      <c r="D23" s="357" t="s">
        <v>1614</v>
      </c>
      <c r="E23" s="345">
        <v>31.9</v>
      </c>
      <c r="F23" s="358"/>
      <c r="G23" s="358" t="s">
        <v>1259</v>
      </c>
      <c r="H23" s="359" t="s">
        <v>807</v>
      </c>
      <c r="I23" s="346" t="s">
        <v>1260</v>
      </c>
      <c r="J23" s="347" t="s">
        <v>590</v>
      </c>
      <c r="K23" s="348" t="s">
        <v>1339</v>
      </c>
      <c r="L23" s="349" t="s">
        <v>339</v>
      </c>
      <c r="M23" s="350">
        <v>7</v>
      </c>
      <c r="N23" s="349" t="s">
        <v>339</v>
      </c>
      <c r="O23" s="351"/>
      <c r="P23" s="347" t="s">
        <v>590</v>
      </c>
      <c r="Q23" s="352"/>
      <c r="R23" s="349" t="s">
        <v>339</v>
      </c>
      <c r="S23" s="350">
        <v>90</v>
      </c>
      <c r="T23" s="349" t="s">
        <v>339</v>
      </c>
      <c r="U23" s="351"/>
      <c r="V23" s="347" t="s">
        <v>590</v>
      </c>
      <c r="W23" s="352"/>
      <c r="X23" s="349" t="s">
        <v>339</v>
      </c>
      <c r="Y23" s="350"/>
      <c r="Z23" s="349" t="s">
        <v>339</v>
      </c>
      <c r="AA23" s="351"/>
      <c r="AB23" s="353"/>
      <c r="AC23" s="354" t="s">
        <v>18</v>
      </c>
      <c r="AD23" s="354"/>
      <c r="AE23" s="355"/>
    </row>
    <row r="24" spans="1:32" s="420" customFormat="1" ht="21" customHeight="1">
      <c r="A24" s="429"/>
      <c r="B24" s="422" t="s">
        <v>1047</v>
      </c>
      <c r="C24" s="423"/>
      <c r="D24" s="424"/>
      <c r="E24" s="423"/>
      <c r="F24" s="422"/>
      <c r="G24" s="422"/>
      <c r="H24" s="425"/>
      <c r="I24" s="426"/>
      <c r="J24" s="366"/>
      <c r="K24" s="366"/>
      <c r="L24" s="366"/>
      <c r="M24" s="367"/>
      <c r="N24" s="366"/>
      <c r="O24" s="366"/>
      <c r="P24" s="366"/>
      <c r="Q24" s="368"/>
      <c r="R24" s="366"/>
      <c r="S24" s="368"/>
      <c r="T24" s="366"/>
      <c r="U24" s="366"/>
      <c r="V24" s="366"/>
      <c r="W24" s="368"/>
      <c r="X24" s="366"/>
      <c r="Y24" s="368"/>
      <c r="Z24" s="366"/>
      <c r="AA24" s="366"/>
      <c r="AB24" s="366"/>
      <c r="AC24" s="427"/>
      <c r="AD24" s="427"/>
      <c r="AE24" s="428" t="s">
        <v>15</v>
      </c>
      <c r="AF24" s="419"/>
    </row>
    <row r="25" spans="1:32" s="140" customFormat="1" ht="78.75" customHeight="1">
      <c r="A25" s="371">
        <v>10</v>
      </c>
      <c r="B25" s="356" t="s">
        <v>1473</v>
      </c>
      <c r="C25" s="345">
        <v>260.8</v>
      </c>
      <c r="D25" s="357" t="s">
        <v>1614</v>
      </c>
      <c r="E25" s="345">
        <v>256</v>
      </c>
      <c r="F25" s="358"/>
      <c r="G25" s="358" t="s">
        <v>1246</v>
      </c>
      <c r="H25" s="359" t="s">
        <v>1</v>
      </c>
      <c r="I25" s="346" t="s">
        <v>1261</v>
      </c>
      <c r="J25" s="347" t="s">
        <v>590</v>
      </c>
      <c r="K25" s="348"/>
      <c r="L25" s="349" t="s">
        <v>339</v>
      </c>
      <c r="M25" s="350">
        <v>136</v>
      </c>
      <c r="N25" s="349" t="s">
        <v>339</v>
      </c>
      <c r="O25" s="351"/>
      <c r="P25" s="347" t="s">
        <v>590</v>
      </c>
      <c r="Q25" s="352"/>
      <c r="R25" s="349" t="s">
        <v>339</v>
      </c>
      <c r="S25" s="350"/>
      <c r="T25" s="349" t="s">
        <v>339</v>
      </c>
      <c r="U25" s="351"/>
      <c r="V25" s="347" t="s">
        <v>590</v>
      </c>
      <c r="W25" s="352"/>
      <c r="X25" s="349" t="s">
        <v>339</v>
      </c>
      <c r="Y25" s="350"/>
      <c r="Z25" s="349" t="s">
        <v>339</v>
      </c>
      <c r="AA25" s="351"/>
      <c r="AB25" s="353"/>
      <c r="AC25" s="354"/>
      <c r="AD25" s="354" t="s">
        <v>18</v>
      </c>
      <c r="AE25" s="355"/>
      <c r="AF25" s="402"/>
    </row>
    <row r="26" spans="1:32" s="140" customFormat="1" ht="78.75" customHeight="1">
      <c r="A26" s="403">
        <v>11</v>
      </c>
      <c r="B26" s="404" t="s">
        <v>1262</v>
      </c>
      <c r="C26" s="405">
        <v>408.6</v>
      </c>
      <c r="D26" s="406" t="s">
        <v>1614</v>
      </c>
      <c r="E26" s="405">
        <v>590.70000000000005</v>
      </c>
      <c r="F26" s="407"/>
      <c r="G26" s="407" t="s">
        <v>323</v>
      </c>
      <c r="H26" s="408" t="s">
        <v>1</v>
      </c>
      <c r="I26" s="409" t="s">
        <v>1261</v>
      </c>
      <c r="J26" s="128" t="s">
        <v>590</v>
      </c>
      <c r="K26" s="132" t="s">
        <v>1339</v>
      </c>
      <c r="L26" s="186" t="s">
        <v>339</v>
      </c>
      <c r="M26" s="180">
        <v>9</v>
      </c>
      <c r="N26" s="186" t="s">
        <v>339</v>
      </c>
      <c r="O26" s="181"/>
      <c r="P26" s="128" t="s">
        <v>590</v>
      </c>
      <c r="Q26" s="187"/>
      <c r="R26" s="186" t="s">
        <v>339</v>
      </c>
      <c r="S26" s="180"/>
      <c r="T26" s="186" t="s">
        <v>339</v>
      </c>
      <c r="U26" s="181"/>
      <c r="V26" s="128" t="s">
        <v>590</v>
      </c>
      <c r="W26" s="187"/>
      <c r="X26" s="186" t="s">
        <v>339</v>
      </c>
      <c r="Y26" s="180"/>
      <c r="Z26" s="186" t="s">
        <v>339</v>
      </c>
      <c r="AA26" s="181"/>
      <c r="AB26" s="188"/>
      <c r="AC26" s="410"/>
      <c r="AD26" s="410" t="s">
        <v>18</v>
      </c>
      <c r="AE26" s="227"/>
      <c r="AF26" s="402"/>
    </row>
    <row r="27" spans="1:32" s="400" customFormat="1" ht="78.75" customHeight="1">
      <c r="A27" s="371">
        <v>12</v>
      </c>
      <c r="B27" s="356" t="s">
        <v>1605</v>
      </c>
      <c r="C27" s="405" t="s">
        <v>1619</v>
      </c>
      <c r="D27" s="357" t="s">
        <v>1614</v>
      </c>
      <c r="E27" s="345" t="s">
        <v>1619</v>
      </c>
      <c r="F27" s="358" t="s">
        <v>1593</v>
      </c>
      <c r="G27" s="358" t="s">
        <v>323</v>
      </c>
      <c r="H27" s="359" t="s">
        <v>1</v>
      </c>
      <c r="I27" s="346" t="s">
        <v>1585</v>
      </c>
      <c r="J27" s="347" t="s">
        <v>590</v>
      </c>
      <c r="K27" s="348"/>
      <c r="L27" s="349" t="s">
        <v>339</v>
      </c>
      <c r="M27" s="350"/>
      <c r="N27" s="349" t="s">
        <v>339</v>
      </c>
      <c r="O27" s="351"/>
      <c r="P27" s="347" t="s">
        <v>590</v>
      </c>
      <c r="Q27" s="352"/>
      <c r="R27" s="349" t="s">
        <v>339</v>
      </c>
      <c r="S27" s="350"/>
      <c r="T27" s="349" t="s">
        <v>339</v>
      </c>
      <c r="U27" s="351"/>
      <c r="V27" s="347" t="s">
        <v>590</v>
      </c>
      <c r="W27" s="352"/>
      <c r="X27" s="349" t="s">
        <v>339</v>
      </c>
      <c r="Y27" s="350"/>
      <c r="Z27" s="349" t="s">
        <v>339</v>
      </c>
      <c r="AA27" s="351"/>
      <c r="AB27" s="353"/>
      <c r="AC27" s="354"/>
      <c r="AD27" s="354" t="s">
        <v>18</v>
      </c>
      <c r="AE27" s="355"/>
      <c r="AF27" s="401"/>
    </row>
    <row r="28" spans="1:32" s="140" customFormat="1" ht="78.75" customHeight="1">
      <c r="A28" s="403">
        <v>13</v>
      </c>
      <c r="B28" s="404" t="s">
        <v>1611</v>
      </c>
      <c r="C28" s="405">
        <v>1432.6</v>
      </c>
      <c r="D28" s="406" t="s">
        <v>1614</v>
      </c>
      <c r="E28" s="405">
        <v>1917.8</v>
      </c>
      <c r="F28" s="407"/>
      <c r="G28" s="407" t="s">
        <v>320</v>
      </c>
      <c r="H28" s="408" t="s">
        <v>35</v>
      </c>
      <c r="I28" s="409" t="s">
        <v>1261</v>
      </c>
      <c r="J28" s="128" t="s">
        <v>590</v>
      </c>
      <c r="K28" s="132" t="s">
        <v>1339</v>
      </c>
      <c r="L28" s="186" t="s">
        <v>339</v>
      </c>
      <c r="M28" s="180">
        <v>11</v>
      </c>
      <c r="N28" s="186" t="s">
        <v>339</v>
      </c>
      <c r="O28" s="181"/>
      <c r="P28" s="128" t="s">
        <v>590</v>
      </c>
      <c r="Q28" s="187"/>
      <c r="R28" s="186" t="s">
        <v>339</v>
      </c>
      <c r="S28" s="180"/>
      <c r="T28" s="186" t="s">
        <v>339</v>
      </c>
      <c r="U28" s="181"/>
      <c r="V28" s="128" t="s">
        <v>590</v>
      </c>
      <c r="W28" s="187"/>
      <c r="X28" s="186" t="s">
        <v>339</v>
      </c>
      <c r="Y28" s="180"/>
      <c r="Z28" s="186" t="s">
        <v>339</v>
      </c>
      <c r="AA28" s="181"/>
      <c r="AB28" s="188"/>
      <c r="AC28" s="410"/>
      <c r="AD28" s="410" t="s">
        <v>18</v>
      </c>
      <c r="AE28" s="227"/>
      <c r="AF28" s="402"/>
    </row>
    <row r="29" spans="1:32" ht="78.75" customHeight="1">
      <c r="A29" s="371">
        <v>14</v>
      </c>
      <c r="B29" s="356" t="s">
        <v>1263</v>
      </c>
      <c r="C29" s="345">
        <v>201.6</v>
      </c>
      <c r="D29" s="357" t="s">
        <v>1614</v>
      </c>
      <c r="E29" s="345">
        <v>301</v>
      </c>
      <c r="F29" s="358"/>
      <c r="G29" s="358" t="s">
        <v>806</v>
      </c>
      <c r="H29" s="359" t="s">
        <v>807</v>
      </c>
      <c r="I29" s="346" t="s">
        <v>1264</v>
      </c>
      <c r="J29" s="347" t="s">
        <v>590</v>
      </c>
      <c r="K29" s="348" t="s">
        <v>1339</v>
      </c>
      <c r="L29" s="349" t="s">
        <v>339</v>
      </c>
      <c r="M29" s="350">
        <v>14</v>
      </c>
      <c r="N29" s="349" t="s">
        <v>339</v>
      </c>
      <c r="O29" s="351"/>
      <c r="P29" s="347" t="s">
        <v>590</v>
      </c>
      <c r="Q29" s="352"/>
      <c r="R29" s="349" t="s">
        <v>339</v>
      </c>
      <c r="S29" s="350"/>
      <c r="T29" s="349" t="s">
        <v>339</v>
      </c>
      <c r="U29" s="351"/>
      <c r="V29" s="347" t="s">
        <v>590</v>
      </c>
      <c r="W29" s="352"/>
      <c r="X29" s="349" t="s">
        <v>339</v>
      </c>
      <c r="Y29" s="350"/>
      <c r="Z29" s="349" t="s">
        <v>339</v>
      </c>
      <c r="AA29" s="351"/>
      <c r="AB29" s="353"/>
      <c r="AC29" s="354"/>
      <c r="AD29" s="354" t="s">
        <v>18</v>
      </c>
      <c r="AE29" s="355"/>
    </row>
    <row r="30" spans="1:32" ht="78.75" customHeight="1">
      <c r="A30" s="371">
        <v>15</v>
      </c>
      <c r="B30" s="356" t="s">
        <v>1493</v>
      </c>
      <c r="C30" s="345">
        <v>30</v>
      </c>
      <c r="D30" s="357" t="s">
        <v>1614</v>
      </c>
      <c r="E30" s="345">
        <v>45</v>
      </c>
      <c r="F30" s="358"/>
      <c r="G30" s="358" t="s">
        <v>323</v>
      </c>
      <c r="H30" s="359" t="s">
        <v>1</v>
      </c>
      <c r="I30" s="346" t="s">
        <v>1261</v>
      </c>
      <c r="J30" s="347" t="s">
        <v>590</v>
      </c>
      <c r="K30" s="348" t="s">
        <v>1339</v>
      </c>
      <c r="L30" s="349" t="s">
        <v>339</v>
      </c>
      <c r="M30" s="350">
        <v>15</v>
      </c>
      <c r="N30" s="349" t="s">
        <v>339</v>
      </c>
      <c r="O30" s="351"/>
      <c r="P30" s="347" t="s">
        <v>590</v>
      </c>
      <c r="Q30" s="352"/>
      <c r="R30" s="349" t="s">
        <v>339</v>
      </c>
      <c r="S30" s="350"/>
      <c r="T30" s="349" t="s">
        <v>339</v>
      </c>
      <c r="U30" s="351"/>
      <c r="V30" s="347" t="s">
        <v>590</v>
      </c>
      <c r="W30" s="352"/>
      <c r="X30" s="349" t="s">
        <v>339</v>
      </c>
      <c r="Y30" s="350"/>
      <c r="Z30" s="349" t="s">
        <v>339</v>
      </c>
      <c r="AA30" s="351"/>
      <c r="AB30" s="353"/>
      <c r="AC30" s="354"/>
      <c r="AD30" s="354" t="s">
        <v>18</v>
      </c>
      <c r="AE30" s="355"/>
    </row>
    <row r="31" spans="1:32" s="140" customFormat="1" ht="78.75" customHeight="1">
      <c r="A31" s="403">
        <v>16</v>
      </c>
      <c r="B31" s="404" t="s">
        <v>1588</v>
      </c>
      <c r="C31" s="405" t="s">
        <v>1619</v>
      </c>
      <c r="D31" s="406" t="s">
        <v>1614</v>
      </c>
      <c r="E31" s="345" t="s">
        <v>1619</v>
      </c>
      <c r="F31" s="407" t="s">
        <v>1612</v>
      </c>
      <c r="G31" s="407" t="s">
        <v>323</v>
      </c>
      <c r="H31" s="408" t="s">
        <v>1</v>
      </c>
      <c r="I31" s="409" t="s">
        <v>1594</v>
      </c>
      <c r="J31" s="128" t="s">
        <v>590</v>
      </c>
      <c r="K31" s="132"/>
      <c r="L31" s="186" t="s">
        <v>339</v>
      </c>
      <c r="M31" s="180"/>
      <c r="N31" s="186" t="s">
        <v>339</v>
      </c>
      <c r="O31" s="181"/>
      <c r="P31" s="128" t="s">
        <v>590</v>
      </c>
      <c r="Q31" s="187"/>
      <c r="R31" s="186" t="s">
        <v>339</v>
      </c>
      <c r="S31" s="180"/>
      <c r="T31" s="186" t="s">
        <v>339</v>
      </c>
      <c r="U31" s="181"/>
      <c r="V31" s="128" t="s">
        <v>590</v>
      </c>
      <c r="W31" s="187"/>
      <c r="X31" s="186" t="s">
        <v>339</v>
      </c>
      <c r="Y31" s="180"/>
      <c r="Z31" s="186" t="s">
        <v>339</v>
      </c>
      <c r="AA31" s="181"/>
      <c r="AB31" s="188"/>
      <c r="AC31" s="410"/>
      <c r="AD31" s="410" t="s">
        <v>18</v>
      </c>
      <c r="AE31" s="227"/>
      <c r="AF31" s="402"/>
    </row>
    <row r="32" spans="1:32" s="140" customFormat="1" ht="78.75" customHeight="1">
      <c r="A32" s="403">
        <v>17</v>
      </c>
      <c r="B32" s="404" t="s">
        <v>1598</v>
      </c>
      <c r="C32" s="405" t="s">
        <v>1619</v>
      </c>
      <c r="D32" s="357" t="s">
        <v>1614</v>
      </c>
      <c r="E32" s="345" t="s">
        <v>1619</v>
      </c>
      <c r="F32" s="407" t="s">
        <v>1599</v>
      </c>
      <c r="G32" s="407" t="s">
        <v>323</v>
      </c>
      <c r="H32" s="408" t="s">
        <v>1</v>
      </c>
      <c r="I32" s="409" t="s">
        <v>1261</v>
      </c>
      <c r="J32" s="128" t="s">
        <v>590</v>
      </c>
      <c r="K32" s="132"/>
      <c r="L32" s="186" t="s">
        <v>339</v>
      </c>
      <c r="M32" s="180"/>
      <c r="N32" s="186" t="s">
        <v>339</v>
      </c>
      <c r="O32" s="181"/>
      <c r="P32" s="128" t="s">
        <v>590</v>
      </c>
      <c r="Q32" s="187"/>
      <c r="R32" s="186" t="s">
        <v>339</v>
      </c>
      <c r="S32" s="180"/>
      <c r="T32" s="186" t="s">
        <v>339</v>
      </c>
      <c r="U32" s="181"/>
      <c r="V32" s="128" t="s">
        <v>590</v>
      </c>
      <c r="W32" s="187"/>
      <c r="X32" s="186" t="s">
        <v>339</v>
      </c>
      <c r="Y32" s="180"/>
      <c r="Z32" s="186" t="s">
        <v>339</v>
      </c>
      <c r="AA32" s="181"/>
      <c r="AB32" s="188"/>
      <c r="AC32" s="410"/>
      <c r="AD32" s="410" t="s">
        <v>18</v>
      </c>
      <c r="AE32" s="227"/>
      <c r="AF32" s="402"/>
    </row>
    <row r="33" spans="1:32" s="140" customFormat="1" ht="78.75" customHeight="1">
      <c r="A33" s="403">
        <v>18</v>
      </c>
      <c r="B33" s="404" t="s">
        <v>1604</v>
      </c>
      <c r="C33" s="405" t="s">
        <v>1619</v>
      </c>
      <c r="D33" s="357" t="s">
        <v>1614</v>
      </c>
      <c r="E33" s="345" t="s">
        <v>1619</v>
      </c>
      <c r="F33" s="407" t="s">
        <v>1597</v>
      </c>
      <c r="G33" s="407" t="s">
        <v>470</v>
      </c>
      <c r="H33" s="408" t="s">
        <v>1</v>
      </c>
      <c r="I33" s="409" t="s">
        <v>1261</v>
      </c>
      <c r="J33" s="128" t="s">
        <v>590</v>
      </c>
      <c r="K33" s="132"/>
      <c r="L33" s="186" t="s">
        <v>339</v>
      </c>
      <c r="M33" s="180"/>
      <c r="N33" s="186" t="s">
        <v>339</v>
      </c>
      <c r="O33" s="181"/>
      <c r="P33" s="128" t="s">
        <v>590</v>
      </c>
      <c r="Q33" s="187"/>
      <c r="R33" s="186" t="s">
        <v>339</v>
      </c>
      <c r="S33" s="180"/>
      <c r="T33" s="186" t="s">
        <v>339</v>
      </c>
      <c r="U33" s="181"/>
      <c r="V33" s="128" t="s">
        <v>590</v>
      </c>
      <c r="W33" s="187"/>
      <c r="X33" s="186" t="s">
        <v>339</v>
      </c>
      <c r="Y33" s="180"/>
      <c r="Z33" s="186" t="s">
        <v>339</v>
      </c>
      <c r="AA33" s="181"/>
      <c r="AB33" s="188"/>
      <c r="AC33" s="410"/>
      <c r="AD33" s="410" t="s">
        <v>18</v>
      </c>
      <c r="AE33" s="227"/>
      <c r="AF33" s="402"/>
    </row>
    <row r="34" spans="1:32" s="440" customFormat="1" ht="21" customHeight="1">
      <c r="A34" s="431"/>
      <c r="B34" s="432" t="s">
        <v>1601</v>
      </c>
      <c r="C34" s="433"/>
      <c r="D34" s="414"/>
      <c r="E34" s="433"/>
      <c r="F34" s="412"/>
      <c r="G34" s="412"/>
      <c r="H34" s="415"/>
      <c r="I34" s="416"/>
      <c r="J34" s="434"/>
      <c r="K34" s="434"/>
      <c r="L34" s="435"/>
      <c r="M34" s="436"/>
      <c r="N34" s="435"/>
      <c r="O34" s="437"/>
      <c r="P34" s="434"/>
      <c r="Q34" s="438"/>
      <c r="R34" s="435"/>
      <c r="S34" s="436"/>
      <c r="T34" s="435"/>
      <c r="U34" s="437"/>
      <c r="V34" s="434"/>
      <c r="W34" s="438"/>
      <c r="X34" s="435"/>
      <c r="Y34" s="436"/>
      <c r="Z34" s="435"/>
      <c r="AA34" s="437"/>
      <c r="AB34" s="439"/>
      <c r="AC34" s="417"/>
      <c r="AD34" s="417"/>
      <c r="AE34" s="418"/>
    </row>
    <row r="35" spans="1:32" s="140" customFormat="1" ht="78" customHeight="1">
      <c r="A35" s="403">
        <v>19</v>
      </c>
      <c r="B35" s="404" t="s">
        <v>1602</v>
      </c>
      <c r="C35" s="405" t="s">
        <v>1619</v>
      </c>
      <c r="D35" s="357" t="s">
        <v>1614</v>
      </c>
      <c r="E35" s="345" t="s">
        <v>1619</v>
      </c>
      <c r="F35" s="407" t="s">
        <v>1606</v>
      </c>
      <c r="G35" s="407" t="s">
        <v>323</v>
      </c>
      <c r="H35" s="408" t="s">
        <v>1</v>
      </c>
      <c r="I35" s="409" t="s">
        <v>1603</v>
      </c>
      <c r="J35" s="128" t="s">
        <v>590</v>
      </c>
      <c r="K35" s="132"/>
      <c r="L35" s="186"/>
      <c r="M35" s="180"/>
      <c r="N35" s="186"/>
      <c r="O35" s="181"/>
      <c r="P35" s="128" t="s">
        <v>590</v>
      </c>
      <c r="Q35" s="187"/>
      <c r="R35" s="186"/>
      <c r="S35" s="180"/>
      <c r="T35" s="186"/>
      <c r="U35" s="181"/>
      <c r="V35" s="128" t="s">
        <v>590</v>
      </c>
      <c r="W35" s="187"/>
      <c r="X35" s="186"/>
      <c r="Y35" s="180"/>
      <c r="Z35" s="186"/>
      <c r="AA35" s="181"/>
      <c r="AB35" s="188"/>
      <c r="AC35" s="410"/>
      <c r="AD35" s="410" t="s">
        <v>18</v>
      </c>
      <c r="AE35" s="227"/>
    </row>
    <row r="36" spans="1:32" s="420" customFormat="1" ht="21" customHeight="1">
      <c r="A36" s="429"/>
      <c r="B36" s="430" t="s">
        <v>183</v>
      </c>
      <c r="C36" s="423"/>
      <c r="D36" s="424"/>
      <c r="E36" s="423"/>
      <c r="F36" s="422"/>
      <c r="G36" s="422"/>
      <c r="H36" s="425"/>
      <c r="I36" s="426"/>
      <c r="J36" s="366"/>
      <c r="K36" s="366"/>
      <c r="L36" s="366"/>
      <c r="M36" s="367"/>
      <c r="N36" s="366"/>
      <c r="O36" s="366"/>
      <c r="P36" s="366"/>
      <c r="Q36" s="368"/>
      <c r="R36" s="366"/>
      <c r="S36" s="368"/>
      <c r="T36" s="366"/>
      <c r="U36" s="366"/>
      <c r="V36" s="366"/>
      <c r="W36" s="368"/>
      <c r="X36" s="366"/>
      <c r="Y36" s="368"/>
      <c r="Z36" s="366"/>
      <c r="AA36" s="366"/>
      <c r="AB36" s="366"/>
      <c r="AC36" s="427"/>
      <c r="AD36" s="427"/>
      <c r="AE36" s="428" t="s">
        <v>15</v>
      </c>
      <c r="AF36" s="419"/>
    </row>
    <row r="37" spans="1:32" ht="78" customHeight="1">
      <c r="A37" s="371">
        <v>20</v>
      </c>
      <c r="B37" s="356" t="s">
        <v>1267</v>
      </c>
      <c r="C37" s="345">
        <v>31.6</v>
      </c>
      <c r="D37" s="357" t="s">
        <v>1614</v>
      </c>
      <c r="E37" s="345">
        <v>31.6</v>
      </c>
      <c r="F37" s="358"/>
      <c r="G37" s="358" t="s">
        <v>470</v>
      </c>
      <c r="H37" s="359" t="s">
        <v>1</v>
      </c>
      <c r="I37" s="346" t="s">
        <v>1266</v>
      </c>
      <c r="J37" s="347" t="s">
        <v>590</v>
      </c>
      <c r="K37" s="348" t="s">
        <v>1339</v>
      </c>
      <c r="L37" s="349" t="s">
        <v>339</v>
      </c>
      <c r="M37" s="350">
        <v>17</v>
      </c>
      <c r="N37" s="349" t="s">
        <v>339</v>
      </c>
      <c r="O37" s="351"/>
      <c r="P37" s="347" t="s">
        <v>590</v>
      </c>
      <c r="Q37" s="352"/>
      <c r="R37" s="349" t="s">
        <v>339</v>
      </c>
      <c r="S37" s="350"/>
      <c r="T37" s="349" t="s">
        <v>339</v>
      </c>
      <c r="U37" s="351"/>
      <c r="V37" s="347" t="s">
        <v>590</v>
      </c>
      <c r="W37" s="352"/>
      <c r="X37" s="349" t="s">
        <v>339</v>
      </c>
      <c r="Y37" s="350"/>
      <c r="Z37" s="349" t="s">
        <v>339</v>
      </c>
      <c r="AA37" s="351"/>
      <c r="AB37" s="353"/>
      <c r="AC37" s="354"/>
      <c r="AD37" s="354"/>
      <c r="AE37" s="355"/>
    </row>
    <row r="38" spans="1:32" s="420" customFormat="1" ht="21" customHeight="1">
      <c r="A38" s="429"/>
      <c r="B38" s="430" t="s">
        <v>447</v>
      </c>
      <c r="C38" s="423"/>
      <c r="D38" s="424"/>
      <c r="E38" s="423"/>
      <c r="F38" s="422"/>
      <c r="G38" s="422"/>
      <c r="H38" s="425"/>
      <c r="I38" s="426"/>
      <c r="J38" s="366"/>
      <c r="K38" s="366"/>
      <c r="L38" s="366"/>
      <c r="M38" s="367"/>
      <c r="N38" s="366"/>
      <c r="O38" s="366"/>
      <c r="P38" s="366"/>
      <c r="Q38" s="368"/>
      <c r="R38" s="366"/>
      <c r="S38" s="368"/>
      <c r="T38" s="366"/>
      <c r="U38" s="366"/>
      <c r="V38" s="366"/>
      <c r="W38" s="368"/>
      <c r="X38" s="366"/>
      <c r="Y38" s="368"/>
      <c r="Z38" s="366"/>
      <c r="AA38" s="366"/>
      <c r="AB38" s="366"/>
      <c r="AC38" s="427"/>
      <c r="AD38" s="427"/>
      <c r="AE38" s="428" t="s">
        <v>15</v>
      </c>
      <c r="AF38" s="419"/>
    </row>
    <row r="39" spans="1:32" ht="78" customHeight="1">
      <c r="A39" s="371">
        <v>21</v>
      </c>
      <c r="B39" s="356" t="s">
        <v>1268</v>
      </c>
      <c r="C39" s="345">
        <v>255.7</v>
      </c>
      <c r="D39" s="357" t="s">
        <v>1614</v>
      </c>
      <c r="E39" s="345">
        <v>335.7</v>
      </c>
      <c r="F39" s="358" t="s">
        <v>1608</v>
      </c>
      <c r="G39" s="358" t="s">
        <v>1269</v>
      </c>
      <c r="H39" s="359" t="s">
        <v>1270</v>
      </c>
      <c r="I39" s="346" t="s">
        <v>1271</v>
      </c>
      <c r="J39" s="347" t="s">
        <v>590</v>
      </c>
      <c r="K39" s="348" t="s">
        <v>1339</v>
      </c>
      <c r="L39" s="349" t="s">
        <v>339</v>
      </c>
      <c r="M39" s="350">
        <v>18</v>
      </c>
      <c r="N39" s="349" t="s">
        <v>339</v>
      </c>
      <c r="O39" s="351"/>
      <c r="P39" s="347" t="s">
        <v>590</v>
      </c>
      <c r="Q39" s="352"/>
      <c r="R39" s="349" t="s">
        <v>339</v>
      </c>
      <c r="S39" s="350"/>
      <c r="T39" s="349" t="s">
        <v>339</v>
      </c>
      <c r="U39" s="351"/>
      <c r="V39" s="347" t="s">
        <v>590</v>
      </c>
      <c r="W39" s="352"/>
      <c r="X39" s="349" t="s">
        <v>339</v>
      </c>
      <c r="Y39" s="350"/>
      <c r="Z39" s="349" t="s">
        <v>339</v>
      </c>
      <c r="AA39" s="351"/>
      <c r="AB39" s="353"/>
      <c r="AC39" s="354"/>
      <c r="AD39" s="354"/>
      <c r="AE39" s="355"/>
    </row>
    <row r="40" spans="1:32" s="140" customFormat="1" ht="78" customHeight="1">
      <c r="A40" s="403">
        <v>22</v>
      </c>
      <c r="B40" s="404" t="s">
        <v>1589</v>
      </c>
      <c r="C40" s="405" t="s">
        <v>1619</v>
      </c>
      <c r="D40" s="357" t="s">
        <v>1614</v>
      </c>
      <c r="E40" s="345" t="s">
        <v>1619</v>
      </c>
      <c r="F40" s="407" t="s">
        <v>1586</v>
      </c>
      <c r="G40" s="407" t="s">
        <v>1269</v>
      </c>
      <c r="H40" s="408" t="s">
        <v>1270</v>
      </c>
      <c r="I40" s="409" t="s">
        <v>1271</v>
      </c>
      <c r="J40" s="128" t="s">
        <v>590</v>
      </c>
      <c r="K40" s="132"/>
      <c r="L40" s="186" t="s">
        <v>339</v>
      </c>
      <c r="M40" s="180"/>
      <c r="N40" s="186" t="s">
        <v>339</v>
      </c>
      <c r="O40" s="181"/>
      <c r="P40" s="128" t="s">
        <v>590</v>
      </c>
      <c r="Q40" s="187"/>
      <c r="R40" s="186" t="s">
        <v>339</v>
      </c>
      <c r="S40" s="180"/>
      <c r="T40" s="186" t="s">
        <v>339</v>
      </c>
      <c r="U40" s="181"/>
      <c r="V40" s="128" t="s">
        <v>590</v>
      </c>
      <c r="W40" s="187"/>
      <c r="X40" s="186" t="s">
        <v>339</v>
      </c>
      <c r="Y40" s="180"/>
      <c r="Z40" s="186" t="s">
        <v>339</v>
      </c>
      <c r="AA40" s="181"/>
      <c r="AB40" s="188"/>
      <c r="AC40" s="410"/>
      <c r="AD40" s="410" t="s">
        <v>18</v>
      </c>
      <c r="AE40" s="227"/>
      <c r="AF40" s="402"/>
    </row>
    <row r="41" spans="1:32" s="140" customFormat="1" ht="78" customHeight="1">
      <c r="A41" s="403">
        <v>23</v>
      </c>
      <c r="B41" s="404" t="s">
        <v>1590</v>
      </c>
      <c r="C41" s="405" t="s">
        <v>1619</v>
      </c>
      <c r="D41" s="406" t="s">
        <v>1614</v>
      </c>
      <c r="E41" s="405">
        <v>3906</v>
      </c>
      <c r="F41" s="407" t="s">
        <v>1616</v>
      </c>
      <c r="G41" s="407" t="s">
        <v>1269</v>
      </c>
      <c r="H41" s="408" t="s">
        <v>1270</v>
      </c>
      <c r="I41" s="409" t="s">
        <v>1271</v>
      </c>
      <c r="J41" s="128" t="s">
        <v>590</v>
      </c>
      <c r="K41" s="132"/>
      <c r="L41" s="186" t="s">
        <v>339</v>
      </c>
      <c r="M41" s="180"/>
      <c r="N41" s="186" t="s">
        <v>339</v>
      </c>
      <c r="O41" s="181"/>
      <c r="P41" s="128" t="s">
        <v>590</v>
      </c>
      <c r="Q41" s="187"/>
      <c r="R41" s="186" t="s">
        <v>339</v>
      </c>
      <c r="S41" s="180"/>
      <c r="T41" s="186" t="s">
        <v>339</v>
      </c>
      <c r="U41" s="181"/>
      <c r="V41" s="128" t="s">
        <v>590</v>
      </c>
      <c r="W41" s="187"/>
      <c r="X41" s="186" t="s">
        <v>339</v>
      </c>
      <c r="Y41" s="180"/>
      <c r="Z41" s="186" t="s">
        <v>339</v>
      </c>
      <c r="AA41" s="181"/>
      <c r="AB41" s="188"/>
      <c r="AC41" s="410"/>
      <c r="AD41" s="410" t="s">
        <v>18</v>
      </c>
      <c r="AE41" s="227"/>
      <c r="AF41" s="402"/>
    </row>
    <row r="42" spans="1:32" s="420" customFormat="1" ht="21" customHeight="1">
      <c r="A42" s="429"/>
      <c r="B42" s="430" t="s">
        <v>1463</v>
      </c>
      <c r="C42" s="423"/>
      <c r="D42" s="424"/>
      <c r="E42" s="423"/>
      <c r="F42" s="422"/>
      <c r="G42" s="422"/>
      <c r="H42" s="425"/>
      <c r="I42" s="426"/>
      <c r="J42" s="366"/>
      <c r="K42" s="366"/>
      <c r="L42" s="366"/>
      <c r="M42" s="367"/>
      <c r="N42" s="366"/>
      <c r="O42" s="366"/>
      <c r="P42" s="366"/>
      <c r="Q42" s="368"/>
      <c r="R42" s="366"/>
      <c r="S42" s="368"/>
      <c r="T42" s="366"/>
      <c r="U42" s="366"/>
      <c r="V42" s="366"/>
      <c r="W42" s="368"/>
      <c r="X42" s="366"/>
      <c r="Y42" s="368"/>
      <c r="Z42" s="366"/>
      <c r="AA42" s="366"/>
      <c r="AB42" s="366"/>
      <c r="AC42" s="427"/>
      <c r="AD42" s="427"/>
      <c r="AE42" s="428" t="s">
        <v>15</v>
      </c>
      <c r="AF42" s="419"/>
    </row>
    <row r="43" spans="1:32" s="140" customFormat="1" ht="78" customHeight="1">
      <c r="A43" s="403">
        <v>24</v>
      </c>
      <c r="B43" s="404" t="s">
        <v>1274</v>
      </c>
      <c r="C43" s="405">
        <v>160</v>
      </c>
      <c r="D43" s="406" t="s">
        <v>1614</v>
      </c>
      <c r="E43" s="405">
        <v>155.1</v>
      </c>
      <c r="F43" s="407" t="s">
        <v>1613</v>
      </c>
      <c r="G43" s="407" t="s">
        <v>1272</v>
      </c>
      <c r="H43" s="408" t="s">
        <v>1273</v>
      </c>
      <c r="I43" s="409" t="s">
        <v>1275</v>
      </c>
      <c r="J43" s="128" t="s">
        <v>590</v>
      </c>
      <c r="K43" s="132" t="s">
        <v>1339</v>
      </c>
      <c r="L43" s="186" t="s">
        <v>339</v>
      </c>
      <c r="M43" s="180">
        <v>20</v>
      </c>
      <c r="N43" s="186" t="s">
        <v>339</v>
      </c>
      <c r="O43" s="181"/>
      <c r="P43" s="128" t="s">
        <v>590</v>
      </c>
      <c r="Q43" s="187"/>
      <c r="R43" s="186" t="s">
        <v>339</v>
      </c>
      <c r="S43" s="180"/>
      <c r="T43" s="186" t="s">
        <v>339</v>
      </c>
      <c r="U43" s="181"/>
      <c r="V43" s="128" t="s">
        <v>590</v>
      </c>
      <c r="W43" s="187"/>
      <c r="X43" s="186" t="s">
        <v>339</v>
      </c>
      <c r="Y43" s="180"/>
      <c r="Z43" s="186" t="s">
        <v>339</v>
      </c>
      <c r="AA43" s="181"/>
      <c r="AB43" s="188"/>
      <c r="AC43" s="410"/>
      <c r="AD43" s="410"/>
      <c r="AE43" s="227"/>
      <c r="AF43" s="402"/>
    </row>
    <row r="44" spans="1:32" s="361" customFormat="1" ht="21" customHeight="1">
      <c r="A44" s="372"/>
      <c r="B44" s="422" t="s">
        <v>1582</v>
      </c>
      <c r="C44" s="363"/>
      <c r="D44" s="399"/>
      <c r="E44" s="363"/>
      <c r="F44" s="362"/>
      <c r="G44" s="362"/>
      <c r="H44" s="364"/>
      <c r="I44" s="365"/>
      <c r="J44" s="366"/>
      <c r="K44" s="366"/>
      <c r="L44" s="366"/>
      <c r="M44" s="367"/>
      <c r="N44" s="366"/>
      <c r="O44" s="366"/>
      <c r="P44" s="366"/>
      <c r="Q44" s="368"/>
      <c r="R44" s="366"/>
      <c r="S44" s="368"/>
      <c r="T44" s="366"/>
      <c r="U44" s="366"/>
      <c r="V44" s="366"/>
      <c r="W44" s="368"/>
      <c r="X44" s="366"/>
      <c r="Y44" s="368"/>
      <c r="Z44" s="366"/>
      <c r="AA44" s="366"/>
      <c r="AB44" s="366"/>
      <c r="AC44" s="369"/>
      <c r="AD44" s="369"/>
      <c r="AE44" s="370" t="s">
        <v>15</v>
      </c>
      <c r="AF44" s="360"/>
    </row>
    <row r="45" spans="1:32" s="140" customFormat="1" ht="78" customHeight="1">
      <c r="A45" s="371">
        <v>25</v>
      </c>
      <c r="B45" s="356" t="s">
        <v>1591</v>
      </c>
      <c r="C45" s="405" t="s">
        <v>1619</v>
      </c>
      <c r="D45" s="357" t="s">
        <v>1614</v>
      </c>
      <c r="E45" s="345">
        <v>2100.1999999999998</v>
      </c>
      <c r="F45" s="358" t="s">
        <v>1609</v>
      </c>
      <c r="G45" s="358" t="s">
        <v>813</v>
      </c>
      <c r="H45" s="359" t="s">
        <v>1</v>
      </c>
      <c r="I45" s="346" t="s">
        <v>1583</v>
      </c>
      <c r="J45" s="347" t="s">
        <v>590</v>
      </c>
      <c r="K45" s="348"/>
      <c r="L45" s="349" t="s">
        <v>339</v>
      </c>
      <c r="M45" s="350"/>
      <c r="N45" s="349" t="s">
        <v>339</v>
      </c>
      <c r="O45" s="351"/>
      <c r="P45" s="347" t="s">
        <v>590</v>
      </c>
      <c r="Q45" s="352"/>
      <c r="R45" s="349" t="s">
        <v>339</v>
      </c>
      <c r="S45" s="350"/>
      <c r="T45" s="349" t="s">
        <v>339</v>
      </c>
      <c r="U45" s="351"/>
      <c r="V45" s="347" t="s">
        <v>590</v>
      </c>
      <c r="W45" s="352"/>
      <c r="X45" s="349" t="s">
        <v>339</v>
      </c>
      <c r="Y45" s="350"/>
      <c r="Z45" s="349" t="s">
        <v>339</v>
      </c>
      <c r="AA45" s="351"/>
      <c r="AB45" s="353"/>
      <c r="AC45" s="354" t="s">
        <v>15</v>
      </c>
      <c r="AD45" s="354" t="s">
        <v>18</v>
      </c>
      <c r="AE45" s="355"/>
      <c r="AF45" s="402"/>
    </row>
    <row r="46" spans="1:32" s="140" customFormat="1" ht="78" customHeight="1">
      <c r="A46" s="371">
        <v>26</v>
      </c>
      <c r="B46" s="356" t="s">
        <v>1592</v>
      </c>
      <c r="C46" s="405" t="s">
        <v>1619</v>
      </c>
      <c r="D46" s="357" t="s">
        <v>1614</v>
      </c>
      <c r="E46" s="345" t="s">
        <v>1619</v>
      </c>
      <c r="F46" s="358" t="s">
        <v>1587</v>
      </c>
      <c r="G46" s="358" t="s">
        <v>813</v>
      </c>
      <c r="H46" s="359" t="s">
        <v>1</v>
      </c>
      <c r="I46" s="346" t="s">
        <v>1583</v>
      </c>
      <c r="J46" s="347" t="s">
        <v>590</v>
      </c>
      <c r="K46" s="348"/>
      <c r="L46" s="349" t="s">
        <v>339</v>
      </c>
      <c r="M46" s="350"/>
      <c r="N46" s="349" t="s">
        <v>339</v>
      </c>
      <c r="O46" s="351"/>
      <c r="P46" s="347" t="s">
        <v>590</v>
      </c>
      <c r="Q46" s="352"/>
      <c r="R46" s="349" t="s">
        <v>339</v>
      </c>
      <c r="S46" s="350"/>
      <c r="T46" s="349" t="s">
        <v>339</v>
      </c>
      <c r="U46" s="351"/>
      <c r="V46" s="347" t="s">
        <v>590</v>
      </c>
      <c r="W46" s="352"/>
      <c r="X46" s="349" t="s">
        <v>339</v>
      </c>
      <c r="Y46" s="350"/>
      <c r="Z46" s="349" t="s">
        <v>339</v>
      </c>
      <c r="AA46" s="351"/>
      <c r="AB46" s="353"/>
      <c r="AC46" s="354" t="s">
        <v>15</v>
      </c>
      <c r="AD46" s="354"/>
      <c r="AE46" s="355"/>
      <c r="AF46" s="402"/>
    </row>
    <row r="47" spans="1:32" s="140" customFormat="1" ht="78" customHeight="1">
      <c r="A47" s="371">
        <v>27</v>
      </c>
      <c r="B47" s="356" t="s">
        <v>1600</v>
      </c>
      <c r="C47" s="405" t="s">
        <v>1619</v>
      </c>
      <c r="D47" s="357" t="s">
        <v>1614</v>
      </c>
      <c r="E47" s="345">
        <v>5300</v>
      </c>
      <c r="F47" s="358" t="s">
        <v>1617</v>
      </c>
      <c r="G47" s="358" t="s">
        <v>813</v>
      </c>
      <c r="H47" s="359" t="s">
        <v>1</v>
      </c>
      <c r="I47" s="346" t="s">
        <v>1583</v>
      </c>
      <c r="J47" s="347" t="s">
        <v>590</v>
      </c>
      <c r="K47" s="348"/>
      <c r="L47" s="349" t="s">
        <v>339</v>
      </c>
      <c r="M47" s="350"/>
      <c r="N47" s="349" t="s">
        <v>339</v>
      </c>
      <c r="O47" s="351"/>
      <c r="P47" s="347" t="s">
        <v>590</v>
      </c>
      <c r="Q47" s="352"/>
      <c r="R47" s="349" t="s">
        <v>339</v>
      </c>
      <c r="S47" s="350"/>
      <c r="T47" s="349" t="s">
        <v>339</v>
      </c>
      <c r="U47" s="351"/>
      <c r="V47" s="347" t="s">
        <v>590</v>
      </c>
      <c r="W47" s="352"/>
      <c r="X47" s="349" t="s">
        <v>339</v>
      </c>
      <c r="Y47" s="350"/>
      <c r="Z47" s="349" t="s">
        <v>339</v>
      </c>
      <c r="AA47" s="351"/>
      <c r="AB47" s="353"/>
      <c r="AC47" s="354" t="s">
        <v>18</v>
      </c>
      <c r="AD47" s="354"/>
      <c r="AE47" s="355"/>
      <c r="AF47" s="402"/>
    </row>
    <row r="48" spans="1:32" s="140" customFormat="1" ht="78" customHeight="1">
      <c r="A48" s="403">
        <v>28</v>
      </c>
      <c r="B48" s="404" t="s">
        <v>1595</v>
      </c>
      <c r="C48" s="405" t="s">
        <v>1619</v>
      </c>
      <c r="D48" s="406" t="s">
        <v>1614</v>
      </c>
      <c r="E48" s="345" t="s">
        <v>1619</v>
      </c>
      <c r="F48" s="407" t="s">
        <v>1596</v>
      </c>
      <c r="G48" s="407" t="s">
        <v>813</v>
      </c>
      <c r="H48" s="408" t="s">
        <v>1</v>
      </c>
      <c r="I48" s="409" t="s">
        <v>1583</v>
      </c>
      <c r="J48" s="128" t="s">
        <v>590</v>
      </c>
      <c r="K48" s="132"/>
      <c r="L48" s="186" t="s">
        <v>339</v>
      </c>
      <c r="M48" s="180"/>
      <c r="N48" s="186" t="s">
        <v>339</v>
      </c>
      <c r="O48" s="181"/>
      <c r="P48" s="128" t="s">
        <v>590</v>
      </c>
      <c r="Q48" s="187"/>
      <c r="R48" s="186" t="s">
        <v>339</v>
      </c>
      <c r="S48" s="180"/>
      <c r="T48" s="186" t="s">
        <v>339</v>
      </c>
      <c r="U48" s="181"/>
      <c r="V48" s="128" t="s">
        <v>590</v>
      </c>
      <c r="W48" s="187"/>
      <c r="X48" s="186" t="s">
        <v>339</v>
      </c>
      <c r="Y48" s="180"/>
      <c r="Z48" s="186" t="s">
        <v>339</v>
      </c>
      <c r="AA48" s="181"/>
      <c r="AB48" s="188"/>
      <c r="AC48" s="410"/>
      <c r="AD48" s="410" t="s">
        <v>18</v>
      </c>
      <c r="AE48" s="227"/>
      <c r="AF48" s="402"/>
    </row>
    <row r="49" spans="1:32" s="361" customFormat="1" ht="21" customHeight="1">
      <c r="A49" s="372"/>
      <c r="B49" s="422" t="s">
        <v>1046</v>
      </c>
      <c r="C49" s="363"/>
      <c r="D49" s="399"/>
      <c r="E49" s="363"/>
      <c r="F49" s="362"/>
      <c r="G49" s="362"/>
      <c r="H49" s="364"/>
      <c r="I49" s="365"/>
      <c r="J49" s="366"/>
      <c r="K49" s="366"/>
      <c r="L49" s="366"/>
      <c r="M49" s="367"/>
      <c r="N49" s="366"/>
      <c r="O49" s="366"/>
      <c r="P49" s="366"/>
      <c r="Q49" s="368"/>
      <c r="R49" s="366"/>
      <c r="S49" s="368"/>
      <c r="T49" s="366"/>
      <c r="U49" s="366"/>
      <c r="V49" s="366"/>
      <c r="W49" s="368"/>
      <c r="X49" s="366"/>
      <c r="Y49" s="368"/>
      <c r="Z49" s="366"/>
      <c r="AA49" s="366"/>
      <c r="AB49" s="366"/>
      <c r="AC49" s="369"/>
      <c r="AD49" s="369"/>
      <c r="AE49" s="370" t="s">
        <v>15</v>
      </c>
      <c r="AF49" s="360"/>
    </row>
    <row r="50" spans="1:32" s="140" customFormat="1" ht="78" customHeight="1">
      <c r="A50" s="403">
        <v>29</v>
      </c>
      <c r="B50" s="404" t="s">
        <v>1276</v>
      </c>
      <c r="C50" s="405">
        <v>2001.3</v>
      </c>
      <c r="D50" s="406" t="s">
        <v>1614</v>
      </c>
      <c r="E50" s="405">
        <v>5017.3</v>
      </c>
      <c r="F50" s="407" t="s">
        <v>1610</v>
      </c>
      <c r="G50" s="407" t="s">
        <v>813</v>
      </c>
      <c r="H50" s="408" t="s">
        <v>1</v>
      </c>
      <c r="I50" s="409" t="s">
        <v>1277</v>
      </c>
      <c r="J50" s="128" t="s">
        <v>590</v>
      </c>
      <c r="K50" s="132" t="s">
        <v>1339</v>
      </c>
      <c r="L50" s="186" t="s">
        <v>339</v>
      </c>
      <c r="M50" s="180">
        <v>22</v>
      </c>
      <c r="N50" s="186" t="s">
        <v>339</v>
      </c>
      <c r="O50" s="181"/>
      <c r="P50" s="128" t="s">
        <v>590</v>
      </c>
      <c r="Q50" s="187"/>
      <c r="R50" s="186" t="s">
        <v>339</v>
      </c>
      <c r="S50" s="180"/>
      <c r="T50" s="186" t="s">
        <v>339</v>
      </c>
      <c r="U50" s="181"/>
      <c r="V50" s="128" t="s">
        <v>590</v>
      </c>
      <c r="W50" s="187"/>
      <c r="X50" s="186" t="s">
        <v>339</v>
      </c>
      <c r="Y50" s="180"/>
      <c r="Z50" s="186" t="s">
        <v>339</v>
      </c>
      <c r="AA50" s="181"/>
      <c r="AB50" s="188"/>
      <c r="AC50" s="410" t="s">
        <v>18</v>
      </c>
      <c r="AD50" s="410" t="s">
        <v>18</v>
      </c>
      <c r="AE50" s="227"/>
      <c r="AF50" s="402"/>
    </row>
    <row r="51" spans="1:32" s="361" customFormat="1" ht="21" customHeight="1">
      <c r="A51" s="372"/>
      <c r="B51" s="422" t="s">
        <v>53</v>
      </c>
      <c r="C51" s="363"/>
      <c r="D51" s="399"/>
      <c r="E51" s="363"/>
      <c r="F51" s="362"/>
      <c r="G51" s="362"/>
      <c r="H51" s="364"/>
      <c r="I51" s="365"/>
      <c r="J51" s="366"/>
      <c r="K51" s="366"/>
      <c r="L51" s="366"/>
      <c r="M51" s="367"/>
      <c r="N51" s="366"/>
      <c r="O51" s="366"/>
      <c r="P51" s="366"/>
      <c r="Q51" s="368"/>
      <c r="R51" s="366"/>
      <c r="S51" s="368"/>
      <c r="T51" s="366"/>
      <c r="U51" s="366"/>
      <c r="V51" s="366"/>
      <c r="W51" s="368"/>
      <c r="X51" s="366"/>
      <c r="Y51" s="368"/>
      <c r="Z51" s="366"/>
      <c r="AA51" s="366"/>
      <c r="AB51" s="366"/>
      <c r="AC51" s="369"/>
      <c r="AD51" s="369"/>
      <c r="AE51" s="370" t="s">
        <v>15</v>
      </c>
      <c r="AF51" s="360"/>
    </row>
    <row r="52" spans="1:32" ht="78" customHeight="1">
      <c r="A52" s="371">
        <v>30</v>
      </c>
      <c r="B52" s="356" t="s">
        <v>1278</v>
      </c>
      <c r="C52" s="345">
        <v>14.8</v>
      </c>
      <c r="D52" s="406" t="s">
        <v>1614</v>
      </c>
      <c r="E52" s="345" t="s">
        <v>1619</v>
      </c>
      <c r="F52" s="358"/>
      <c r="G52" s="358" t="s">
        <v>1279</v>
      </c>
      <c r="H52" s="359" t="s">
        <v>1</v>
      </c>
      <c r="I52" s="346" t="s">
        <v>1280</v>
      </c>
      <c r="J52" s="347" t="s">
        <v>590</v>
      </c>
      <c r="K52" s="348" t="s">
        <v>1339</v>
      </c>
      <c r="L52" s="349" t="s">
        <v>339</v>
      </c>
      <c r="M52" s="350">
        <v>23</v>
      </c>
      <c r="N52" s="349" t="s">
        <v>339</v>
      </c>
      <c r="O52" s="351"/>
      <c r="P52" s="347" t="s">
        <v>590</v>
      </c>
      <c r="Q52" s="352"/>
      <c r="R52" s="349" t="s">
        <v>339</v>
      </c>
      <c r="S52" s="350"/>
      <c r="T52" s="349" t="s">
        <v>339</v>
      </c>
      <c r="U52" s="351"/>
      <c r="V52" s="347" t="s">
        <v>590</v>
      </c>
      <c r="W52" s="352"/>
      <c r="X52" s="349" t="s">
        <v>339</v>
      </c>
      <c r="Y52" s="350"/>
      <c r="Z52" s="349" t="s">
        <v>339</v>
      </c>
      <c r="AA52" s="351"/>
      <c r="AB52" s="353"/>
      <c r="AC52" s="354" t="s">
        <v>18</v>
      </c>
      <c r="AD52" s="354"/>
      <c r="AE52" s="355"/>
    </row>
    <row r="53" spans="1:32" s="361" customFormat="1" ht="21" customHeight="1">
      <c r="A53" s="372"/>
      <c r="B53" s="422" t="s">
        <v>299</v>
      </c>
      <c r="C53" s="363"/>
      <c r="D53" s="399"/>
      <c r="E53" s="363"/>
      <c r="F53" s="362"/>
      <c r="G53" s="362"/>
      <c r="H53" s="364"/>
      <c r="I53" s="365"/>
      <c r="J53" s="366"/>
      <c r="K53" s="366"/>
      <c r="L53" s="366"/>
      <c r="M53" s="367"/>
      <c r="N53" s="366"/>
      <c r="O53" s="366"/>
      <c r="P53" s="366"/>
      <c r="Q53" s="368"/>
      <c r="R53" s="366"/>
      <c r="S53" s="368"/>
      <c r="T53" s="366"/>
      <c r="U53" s="366"/>
      <c r="V53" s="366"/>
      <c r="W53" s="368"/>
      <c r="X53" s="366"/>
      <c r="Y53" s="368"/>
      <c r="Z53" s="366"/>
      <c r="AA53" s="366"/>
      <c r="AB53" s="366"/>
      <c r="AC53" s="369"/>
      <c r="AD53" s="369"/>
      <c r="AE53" s="370" t="s">
        <v>15</v>
      </c>
      <c r="AF53" s="360"/>
    </row>
    <row r="54" spans="1:32" s="140" customFormat="1" ht="78" customHeight="1" thickBot="1">
      <c r="A54" s="403">
        <v>31</v>
      </c>
      <c r="B54" s="404" t="s">
        <v>1281</v>
      </c>
      <c r="C54" s="405">
        <v>112.4</v>
      </c>
      <c r="D54" s="406" t="s">
        <v>1614</v>
      </c>
      <c r="E54" s="405">
        <v>112.4</v>
      </c>
      <c r="F54" s="407"/>
      <c r="G54" s="407" t="s">
        <v>332</v>
      </c>
      <c r="H54" s="408" t="s">
        <v>1</v>
      </c>
      <c r="I54" s="409" t="s">
        <v>1282</v>
      </c>
      <c r="J54" s="128" t="s">
        <v>590</v>
      </c>
      <c r="K54" s="132" t="s">
        <v>1339</v>
      </c>
      <c r="L54" s="186" t="s">
        <v>339</v>
      </c>
      <c r="M54" s="180">
        <v>24</v>
      </c>
      <c r="N54" s="186" t="s">
        <v>339</v>
      </c>
      <c r="O54" s="181"/>
      <c r="P54" s="128" t="s">
        <v>590</v>
      </c>
      <c r="Q54" s="187"/>
      <c r="R54" s="186" t="s">
        <v>339</v>
      </c>
      <c r="S54" s="180"/>
      <c r="T54" s="186" t="s">
        <v>339</v>
      </c>
      <c r="U54" s="181"/>
      <c r="V54" s="128" t="s">
        <v>590</v>
      </c>
      <c r="W54" s="187"/>
      <c r="X54" s="186" t="s">
        <v>339</v>
      </c>
      <c r="Y54" s="180"/>
      <c r="Z54" s="186" t="s">
        <v>339</v>
      </c>
      <c r="AA54" s="181"/>
      <c r="AB54" s="188"/>
      <c r="AC54" s="410" t="s">
        <v>18</v>
      </c>
      <c r="AD54" s="410"/>
      <c r="AE54" s="227"/>
      <c r="AF54" s="402"/>
    </row>
    <row r="55" spans="1:32" ht="19.5" customHeight="1" thickTop="1">
      <c r="A55" s="628" t="s">
        <v>2</v>
      </c>
      <c r="B55" s="629"/>
      <c r="C55" s="228">
        <v>5615.0999999999995</v>
      </c>
      <c r="D55" s="237" t="s">
        <v>1</v>
      </c>
      <c r="E55" s="228">
        <v>34037</v>
      </c>
      <c r="F55" s="622"/>
      <c r="G55" s="625"/>
      <c r="H55" s="613"/>
      <c r="I55" s="613"/>
      <c r="J55" s="585"/>
      <c r="K55" s="585"/>
      <c r="L55" s="585"/>
      <c r="M55" s="585"/>
      <c r="N55" s="585"/>
      <c r="O55" s="585"/>
      <c r="P55" s="585"/>
      <c r="Q55" s="585"/>
      <c r="R55" s="585"/>
      <c r="S55" s="585"/>
      <c r="T55" s="585"/>
      <c r="U55" s="585"/>
      <c r="V55" s="585"/>
      <c r="W55" s="585"/>
      <c r="X55" s="585"/>
      <c r="Y55" s="585"/>
      <c r="Z55" s="585"/>
      <c r="AA55" s="585"/>
      <c r="AB55" s="585"/>
      <c r="AC55" s="585"/>
      <c r="AD55" s="585"/>
      <c r="AE55" s="598"/>
    </row>
    <row r="56" spans="1:32" ht="19.5" customHeight="1">
      <c r="A56" s="630"/>
      <c r="B56" s="631"/>
      <c r="C56" s="229">
        <v>0</v>
      </c>
      <c r="D56" s="238" t="s">
        <v>28</v>
      </c>
      <c r="E56" s="229">
        <v>0</v>
      </c>
      <c r="F56" s="623"/>
      <c r="G56" s="626"/>
      <c r="H56" s="614"/>
      <c r="I56" s="614"/>
      <c r="J56" s="586"/>
      <c r="K56" s="586"/>
      <c r="L56" s="586"/>
      <c r="M56" s="586"/>
      <c r="N56" s="586"/>
      <c r="O56" s="586"/>
      <c r="P56" s="586"/>
      <c r="Q56" s="586"/>
      <c r="R56" s="586"/>
      <c r="S56" s="586"/>
      <c r="T56" s="586"/>
      <c r="U56" s="586"/>
      <c r="V56" s="586"/>
      <c r="W56" s="586"/>
      <c r="X56" s="586"/>
      <c r="Y56" s="586"/>
      <c r="Z56" s="586"/>
      <c r="AA56" s="586"/>
      <c r="AB56" s="586"/>
      <c r="AC56" s="586"/>
      <c r="AD56" s="586"/>
      <c r="AE56" s="599"/>
    </row>
    <row r="57" spans="1:32" ht="19.5" customHeight="1" thickBot="1">
      <c r="A57" s="632"/>
      <c r="B57" s="633"/>
      <c r="C57" s="230">
        <v>0</v>
      </c>
      <c r="D57" s="239" t="s">
        <v>351</v>
      </c>
      <c r="E57" s="230">
        <v>0</v>
      </c>
      <c r="F57" s="624"/>
      <c r="G57" s="627"/>
      <c r="H57" s="615"/>
      <c r="I57" s="615"/>
      <c r="J57" s="587"/>
      <c r="K57" s="587"/>
      <c r="L57" s="587"/>
      <c r="M57" s="587"/>
      <c r="N57" s="587"/>
      <c r="O57" s="587"/>
      <c r="P57" s="587"/>
      <c r="Q57" s="587"/>
      <c r="R57" s="587"/>
      <c r="S57" s="587"/>
      <c r="T57" s="587"/>
      <c r="U57" s="587"/>
      <c r="V57" s="587"/>
      <c r="W57" s="587"/>
      <c r="X57" s="587"/>
      <c r="Y57" s="587"/>
      <c r="Z57" s="587"/>
      <c r="AA57" s="587"/>
      <c r="AB57" s="587"/>
      <c r="AC57" s="587"/>
      <c r="AD57" s="587"/>
      <c r="AE57" s="600"/>
    </row>
    <row r="58" spans="1:32">
      <c r="C58" s="234"/>
      <c r="E58" s="234"/>
      <c r="F58" s="219"/>
      <c r="J58" s="219"/>
      <c r="K58" s="219"/>
      <c r="L58" s="219"/>
      <c r="M58" s="219"/>
      <c r="N58" s="219"/>
      <c r="O58" s="219"/>
      <c r="P58" s="219"/>
      <c r="Q58" s="219"/>
      <c r="R58" s="219"/>
      <c r="S58" s="219"/>
      <c r="T58" s="219"/>
      <c r="U58" s="219"/>
      <c r="V58" s="219"/>
      <c r="W58" s="219"/>
      <c r="X58" s="219"/>
      <c r="Y58" s="219"/>
      <c r="Z58" s="219"/>
      <c r="AA58" s="219"/>
      <c r="AB58" s="219"/>
    </row>
  </sheetData>
  <autoFilter ref="A8:AE57"/>
  <mergeCells count="44">
    <mergeCell ref="G5:G7"/>
    <mergeCell ref="B5:B7"/>
    <mergeCell ref="D5:D7"/>
    <mergeCell ref="F5:F7"/>
    <mergeCell ref="C5:C7"/>
    <mergeCell ref="A5:A7"/>
    <mergeCell ref="E5:E7"/>
    <mergeCell ref="I55:I57"/>
    <mergeCell ref="AC55:AC57"/>
    <mergeCell ref="AD55:AD57"/>
    <mergeCell ref="F55:F57"/>
    <mergeCell ref="G55:G57"/>
    <mergeCell ref="A55:B57"/>
    <mergeCell ref="S55:S57"/>
    <mergeCell ref="T55:T57"/>
    <mergeCell ref="U55:U57"/>
    <mergeCell ref="V55:V57"/>
    <mergeCell ref="W55:W57"/>
    <mergeCell ref="X55:X57"/>
    <mergeCell ref="Y55:Y57"/>
    <mergeCell ref="Z55:Z57"/>
    <mergeCell ref="AE55:AE57"/>
    <mergeCell ref="H5:H7"/>
    <mergeCell ref="I5:I7"/>
    <mergeCell ref="AC5:AC7"/>
    <mergeCell ref="AD5:AD7"/>
    <mergeCell ref="AE5:AE7"/>
    <mergeCell ref="J55:J57"/>
    <mergeCell ref="K55:K57"/>
    <mergeCell ref="L55:L57"/>
    <mergeCell ref="M55:M57"/>
    <mergeCell ref="N55:N57"/>
    <mergeCell ref="O55:O57"/>
    <mergeCell ref="H55:H57"/>
    <mergeCell ref="P55:P57"/>
    <mergeCell ref="Q55:Q57"/>
    <mergeCell ref="R55:R57"/>
    <mergeCell ref="AA55:AA57"/>
    <mergeCell ref="AB55:AB57"/>
    <mergeCell ref="J3:AB3"/>
    <mergeCell ref="J5:AB6"/>
    <mergeCell ref="J7:O7"/>
    <mergeCell ref="P7:U7"/>
    <mergeCell ref="V7:AA7"/>
  </mergeCells>
  <phoneticPr fontId="4"/>
  <conditionalFormatting sqref="A1 A41:A43 A20 A28 A31 A36:A38 A22:A26 A3:A17 A49:A1048576">
    <cfRule type="containsText" dxfId="16" priority="18" operator="containsText" text="削除">
      <formula>NOT(ISERROR(SEARCH("削除",A1)))</formula>
    </cfRule>
  </conditionalFormatting>
  <conditionalFormatting sqref="A18:A19">
    <cfRule type="containsText" dxfId="15" priority="17" operator="containsText" text="削除">
      <formula>NOT(ISERROR(SEARCH("削除",A18)))</formula>
    </cfRule>
  </conditionalFormatting>
  <conditionalFormatting sqref="A29:A30">
    <cfRule type="containsText" dxfId="14" priority="16" operator="containsText" text="削除">
      <formula>NOT(ISERROR(SEARCH("削除",A29)))</formula>
    </cfRule>
  </conditionalFormatting>
  <conditionalFormatting sqref="A44 A47">
    <cfRule type="containsText" dxfId="13" priority="15" operator="containsText" text="削除">
      <formula>NOT(ISERROR(SEARCH("削除",A44)))</formula>
    </cfRule>
  </conditionalFormatting>
  <conditionalFormatting sqref="A46">
    <cfRule type="containsText" dxfId="12" priority="14" operator="containsText" text="削除">
      <formula>NOT(ISERROR(SEARCH("削除",A46)))</formula>
    </cfRule>
  </conditionalFormatting>
  <conditionalFormatting sqref="A45">
    <cfRule type="containsText" dxfId="11" priority="13" operator="containsText" text="削除">
      <formula>NOT(ISERROR(SEARCH("削除",A45)))</formula>
    </cfRule>
  </conditionalFormatting>
  <conditionalFormatting sqref="A39">
    <cfRule type="containsText" dxfId="10" priority="12" operator="containsText" text="削除">
      <formula>NOT(ISERROR(SEARCH("削除",A39)))</formula>
    </cfRule>
  </conditionalFormatting>
  <conditionalFormatting sqref="A40">
    <cfRule type="containsText" dxfId="9" priority="11" operator="containsText" text="削除">
      <formula>NOT(ISERROR(SEARCH("削除",A40)))</formula>
    </cfRule>
  </conditionalFormatting>
  <conditionalFormatting sqref="A27">
    <cfRule type="containsText" dxfId="8" priority="10" operator="containsText" text="削除">
      <formula>NOT(ISERROR(SEARCH("削除",A27)))</formula>
    </cfRule>
  </conditionalFormatting>
  <conditionalFormatting sqref="A48">
    <cfRule type="containsText" dxfId="7" priority="9" operator="containsText" text="削除">
      <formula>NOT(ISERROR(SEARCH("削除",A48)))</formula>
    </cfRule>
  </conditionalFormatting>
  <conditionalFormatting sqref="A33">
    <cfRule type="containsText" dxfId="6" priority="8" operator="containsText" text="削除">
      <formula>NOT(ISERROR(SEARCH("削除",A33)))</formula>
    </cfRule>
  </conditionalFormatting>
  <conditionalFormatting sqref="A32">
    <cfRule type="containsText" dxfId="5" priority="7" operator="containsText" text="削除">
      <formula>NOT(ISERROR(SEARCH("削除",A32)))</formula>
    </cfRule>
  </conditionalFormatting>
  <conditionalFormatting sqref="A34">
    <cfRule type="duplicateValues" dxfId="4" priority="5" stopIfTrue="1"/>
  </conditionalFormatting>
  <conditionalFormatting sqref="A34">
    <cfRule type="containsText" dxfId="3" priority="4" operator="containsText" text="対象外">
      <formula>NOT(ISERROR(SEARCH("対象外",A34)))</formula>
    </cfRule>
  </conditionalFormatting>
  <conditionalFormatting sqref="A35">
    <cfRule type="containsText" dxfId="2" priority="3" operator="containsText" text="削除">
      <formula>NOT(ISERROR(SEARCH("削除",A35)))</formula>
    </cfRule>
  </conditionalFormatting>
  <conditionalFormatting sqref="A21">
    <cfRule type="containsText" dxfId="1" priority="2" operator="containsText" text="削除">
      <formula>NOT(ISERROR(SEARCH("削除",A21)))</formula>
    </cfRule>
  </conditionalFormatting>
  <conditionalFormatting sqref="A2">
    <cfRule type="containsText" dxfId="0" priority="1" operator="containsText" text="削除">
      <formula>NOT(ISERROR(SEARCH("削除",A2)))</formula>
    </cfRule>
  </conditionalFormatting>
  <dataValidations disablePrompts="1" count="5">
    <dataValidation type="list" allowBlank="1" showInputMessage="1" showErrorMessage="1" sqref="J55:AC55 AC8:AE54">
      <formula1>"○, 　,"</formula1>
    </dataValidation>
    <dataValidation type="list" allowBlank="1" showInputMessage="1" showErrorMessage="1" sqref="Q8 W8">
      <formula1>"新31,新30"</formula1>
    </dataValidation>
    <dataValidation type="whole" allowBlank="1" showInputMessage="1" showErrorMessage="1" sqref="O9 U9 U11:U12 O11:O12 U14:U15 O14:O15 U17 O54 U23 O23 O21 U45:U48 O43 U50 O50 U52 O52 U54 U21 U37 O37 U19 O17 O19 U39:U41 U43 O39:O41 O45:O48 U25:U35 O25:O35">
      <formula1>0</formula1>
      <formula2>99</formula2>
    </dataValidation>
    <dataValidation type="list" allowBlank="1" showInputMessage="1" showErrorMessage="1" sqref="P9 J9 V9 V11:V12 P11:P12 J11:J12 V14:V15 P14:P15 J14:J15 J17 V17 J54 V23 P23 J23 J21 V45:V48 P43 J43 V50 P50 J50 V52 P52 J52 V54 P54 V21 P21 V37 J37 P37 P19 P17 J19 V19 V39:V41 V43 P45:P48 J39:J41 P39:P41 J45:J48 V25:V35 P25:P35 J25:J35">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W9:W54 K9:K54 Q9:Q54">
      <formula1>"新32,新31"</formula1>
    </dataValidation>
  </dataValidations>
  <printOptions horizontalCentered="1"/>
  <pageMargins left="0.39370078740157483" right="0.39370078740157483" top="0.78740157480314965" bottom="0.59055118110236227" header="0.51181102362204722" footer="0.39370078740157483"/>
  <pageSetup paperSize="8" scale="20" orientation="landscape" cellComments="asDisplayed" horizontalDpi="300" verticalDpi="300"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1億円以上の事業_0309</vt:lpstr>
      <vt:lpstr>様式2_R2新規事業</vt:lpstr>
      <vt:lpstr>'1億円以上の事業_0309'!Print_Area</vt:lpstr>
      <vt:lpstr>様式2_R2新規事業!Print_Area</vt:lpstr>
      <vt:lpstr>様式2_R2新規事業!Print_Titles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令和2年度新規事業（様式2）</dc:title>
  <dc:creator/>
  <cp:lastModifiedBy/>
  <dcterms:created xsi:type="dcterms:W3CDTF">2012-03-05T01:09:40Z</dcterms:created>
  <dcterms:modified xsi:type="dcterms:W3CDTF">2020-10-07T06:55:49Z</dcterms:modified>
</cp:coreProperties>
</file>