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15.xml" ContentType="application/vnd.openxmlformats-officedocument.drawingml.chartshapes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7520" windowHeight="11730" tabRatio="899"/>
  </bookViews>
  <sheets>
    <sheet name="研究実施機関数" sheetId="1" r:id="rId1"/>
    <sheet name="研究関係従業者数" sheetId="2" r:id="rId2"/>
    <sheet name="研究者数（組織別）" sheetId="3" r:id="rId3"/>
    <sheet name="研究者数（専門別）" sheetId="4" r:id="rId4"/>
    <sheet name="研究費（組織別　研究者一人当たり研究費）" sheetId="5" r:id="rId5"/>
    <sheet name="研究費" sheetId="6" r:id="rId6"/>
    <sheet name="研究費（組織別）" sheetId="7" r:id="rId7"/>
    <sheet name="研究費（負担源別）" sheetId="8" r:id="rId8"/>
    <sheet name="研究費（性格別研究費）" sheetId="9" r:id="rId9"/>
    <sheet name="研究費（費目別研究費）" sheetId="10" r:id="rId10"/>
    <sheet name="科学技術関係経費" sheetId="11" r:id="rId11"/>
    <sheet name="科学技術関係経費（省庁別）" sheetId="12" r:id="rId12"/>
    <sheet name="技術貿易額" sheetId="13" r:id="rId13"/>
    <sheet name="論文数" sheetId="14" r:id="rId14"/>
    <sheet name="学位授与数〈累計〉" sheetId="15" r:id="rId15"/>
    <sheet name="学位授与数〈年次別〉" sheetId="16" r:id="rId16"/>
    <sheet name="特許件数（出願）" sheetId="17" r:id="rId17"/>
    <sheet name="特許件数（登録）" sheetId="18" r:id="rId18"/>
    <sheet name="国別・分野別のノーベル賞の受賞者数（1901～2013年）" sheetId="19" r:id="rId19"/>
  </sheets>
  <externalReferences>
    <externalReference r:id="rId20"/>
  </externalReferences>
  <calcPr calcId="145621"/>
</workbook>
</file>

<file path=xl/calcChain.xml><?xml version="1.0" encoding="utf-8"?>
<calcChain xmlns="http://schemas.openxmlformats.org/spreadsheetml/2006/main">
  <c r="N22" i="5" l="1"/>
  <c r="M22" i="5"/>
  <c r="L22" i="5"/>
  <c r="K22" i="5"/>
  <c r="J22" i="5"/>
  <c r="I22" i="5"/>
  <c r="N21" i="5"/>
  <c r="M21" i="5"/>
  <c r="L21" i="5"/>
  <c r="K21" i="5"/>
  <c r="J21" i="5"/>
  <c r="I21" i="5"/>
  <c r="N20" i="5"/>
  <c r="M20" i="5"/>
  <c r="L20" i="5"/>
  <c r="K20" i="5"/>
  <c r="J20" i="5"/>
  <c r="I20" i="5"/>
  <c r="N19" i="5"/>
  <c r="M19" i="5"/>
  <c r="L19" i="5"/>
  <c r="K19" i="5"/>
  <c r="J19" i="5"/>
  <c r="I19" i="5"/>
  <c r="N18" i="5"/>
  <c r="M18" i="5"/>
  <c r="L18" i="5"/>
  <c r="K18" i="5"/>
  <c r="J18" i="5"/>
  <c r="I18" i="5"/>
  <c r="N17" i="5"/>
  <c r="M17" i="5"/>
  <c r="L17" i="5"/>
  <c r="K17" i="5"/>
  <c r="J17" i="5"/>
  <c r="I17" i="5"/>
  <c r="N16" i="5"/>
  <c r="M16" i="5"/>
  <c r="L16" i="5"/>
  <c r="K16" i="5"/>
  <c r="J16" i="5"/>
  <c r="I16" i="5"/>
  <c r="N15" i="5"/>
  <c r="M15" i="5"/>
  <c r="L15" i="5"/>
  <c r="K15" i="5"/>
  <c r="J15" i="5"/>
  <c r="I15" i="5"/>
  <c r="N14" i="5"/>
  <c r="M14" i="5"/>
  <c r="L14" i="5"/>
  <c r="K14" i="5"/>
  <c r="J14" i="5"/>
  <c r="I14" i="5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</calcChain>
</file>

<file path=xl/sharedStrings.xml><?xml version="1.0" encoding="utf-8"?>
<sst xmlns="http://schemas.openxmlformats.org/spreadsheetml/2006/main" count="1870" uniqueCount="1242">
  <si>
    <t>＜人文・社会科学を含む＞Including Social Sciences and Humanities</t>
    <rPh sb="1" eb="3">
      <t>ジンブン</t>
    </rPh>
    <rPh sb="4" eb="6">
      <t>シャカイ</t>
    </rPh>
    <rPh sb="6" eb="8">
      <t>カガク</t>
    </rPh>
    <rPh sb="9" eb="10">
      <t>フク</t>
    </rPh>
    <phoneticPr fontId="3"/>
  </si>
  <si>
    <t>総　計</t>
  </si>
  <si>
    <t>企　業  等</t>
    <rPh sb="0" eb="1">
      <t>クワダ</t>
    </rPh>
    <rPh sb="2" eb="3">
      <t>ギョウ</t>
    </rPh>
    <phoneticPr fontId="3"/>
  </si>
  <si>
    <t>非営利団体</t>
    <rPh sb="0" eb="3">
      <t>ヒエイリ</t>
    </rPh>
    <rPh sb="3" eb="5">
      <t>ダンタイ</t>
    </rPh>
    <phoneticPr fontId="3"/>
  </si>
  <si>
    <t>公　的　機　関</t>
    <rPh sb="0" eb="1">
      <t>オオヤケ</t>
    </rPh>
    <rPh sb="2" eb="3">
      <t>マト</t>
    </rPh>
    <phoneticPr fontId="3"/>
  </si>
  <si>
    <t>大　　学　　等</t>
  </si>
  <si>
    <t xml:space="preserve">Universities  and   Colleges </t>
  </si>
  <si>
    <t>Business  enterprises</t>
  </si>
  <si>
    <t>年度</t>
  </si>
  <si>
    <t>計</t>
  </si>
  <si>
    <t>会　社</t>
  </si>
  <si>
    <t>計</t>
    <rPh sb="0" eb="1">
      <t>ケイ</t>
    </rPh>
    <phoneticPr fontId="3"/>
  </si>
  <si>
    <t>Total</t>
  </si>
  <si>
    <t>国　営</t>
    <rPh sb="0" eb="1">
      <t>クニ</t>
    </rPh>
    <phoneticPr fontId="3"/>
  </si>
  <si>
    <t>公　営</t>
    <rPh sb="0" eb="1">
      <t>オオヤケ</t>
    </rPh>
    <rPh sb="2" eb="3">
      <t>エイ</t>
    </rPh>
    <phoneticPr fontId="3"/>
  </si>
  <si>
    <t>国　立</t>
  </si>
  <si>
    <t>公　立</t>
  </si>
  <si>
    <t>私　立</t>
  </si>
  <si>
    <t>Companies</t>
  </si>
  <si>
    <t>Private</t>
  </si>
  <si>
    <t>National</t>
  </si>
  <si>
    <t>Public</t>
  </si>
  <si>
    <t>F.Y.</t>
  </si>
  <si>
    <t>Non-profit institutions</t>
  </si>
  <si>
    <t>昭和57('82)</t>
    <rPh sb="0" eb="2">
      <t>ショウワ</t>
    </rPh>
    <phoneticPr fontId="12"/>
  </si>
  <si>
    <t>平成元('89)</t>
    <rPh sb="0" eb="2">
      <t>ヘイセイ</t>
    </rPh>
    <phoneticPr fontId="12"/>
  </si>
  <si>
    <t>－</t>
  </si>
  <si>
    <t>24('12)</t>
  </si>
  <si>
    <t>　   　　　民営研究機関の数値を使用している。</t>
    <rPh sb="7" eb="9">
      <t>ミンエイ</t>
    </rPh>
    <rPh sb="9" eb="11">
      <t>ケンキュウ</t>
    </rPh>
    <rPh sb="11" eb="13">
      <t>キカン</t>
    </rPh>
    <rPh sb="14" eb="16">
      <t>スウチ</t>
    </rPh>
    <rPh sb="17" eb="19">
      <t>シヨウ</t>
    </rPh>
    <phoneticPr fontId="3"/>
  </si>
  <si>
    <r>
      <t>　　　 　</t>
    </r>
    <r>
      <rPr>
        <sz val="10"/>
        <rFont val="ＭＳ 明朝"/>
        <family val="1"/>
        <charset val="128"/>
      </rPr>
      <t>4　※は特殊法人・独立行政法人で、(a)は独立採算性を有しているもの、(b)は独立採算性を期待</t>
    </r>
    <rPh sb="14" eb="16">
      <t>ドクリツ</t>
    </rPh>
    <rPh sb="16" eb="18">
      <t>ギョウセイ</t>
    </rPh>
    <rPh sb="18" eb="20">
      <t>ホウジン</t>
    </rPh>
    <phoneticPr fontId="3"/>
  </si>
  <si>
    <r>
      <t>　   　　　</t>
    </r>
    <r>
      <rPr>
        <sz val="10"/>
        <rFont val="ＭＳ 明朝"/>
        <family val="1"/>
        <charset val="128"/>
      </rPr>
      <t>されていないものである。平成23年度から企業等は企業と変更され、特殊法人・独立行政法人は</t>
    </r>
    <rPh sb="19" eb="21">
      <t>ヘイセイ</t>
    </rPh>
    <rPh sb="23" eb="25">
      <t>ネンド</t>
    </rPh>
    <rPh sb="27" eb="29">
      <t>キギョウ</t>
    </rPh>
    <rPh sb="29" eb="30">
      <t>トウ</t>
    </rPh>
    <rPh sb="31" eb="33">
      <t>キギョウ</t>
    </rPh>
    <rPh sb="34" eb="36">
      <t>ヘンコウ</t>
    </rPh>
    <phoneticPr fontId="3"/>
  </si>
  <si>
    <t>＜人文・社会科学を含む＞Including Social Sciences and Humanities</t>
    <rPh sb="1" eb="3">
      <t>ジンブン</t>
    </rPh>
    <rPh sb="4" eb="6">
      <t>シャカイ</t>
    </rPh>
    <rPh sb="6" eb="8">
      <t>カガク</t>
    </rPh>
    <rPh sb="9" eb="10">
      <t>フク</t>
    </rPh>
    <phoneticPr fontId="18"/>
  </si>
  <si>
    <t>研究関係</t>
  </si>
  <si>
    <t>従業者数</t>
    <rPh sb="1" eb="2">
      <t>ギョウ</t>
    </rPh>
    <phoneticPr fontId="18"/>
  </si>
  <si>
    <t>平成５('93) 総数　Total</t>
    <rPh sb="0" eb="1">
      <t>ヘイセイ</t>
    </rPh>
    <phoneticPr fontId="18"/>
  </si>
  <si>
    <t>（注）1　各年とも3月31日現在である。(ただし、平成14年以前は4月1日現在。)</t>
    <rPh sb="25" eb="27">
      <t>ヘイセイ</t>
    </rPh>
    <rPh sb="29" eb="30">
      <t>ネン</t>
    </rPh>
    <rPh sb="30" eb="32">
      <t>イゼン</t>
    </rPh>
    <rPh sb="34" eb="35">
      <t>ガツ</t>
    </rPh>
    <rPh sb="36" eb="37">
      <t>ニチ</t>
    </rPh>
    <rPh sb="37" eb="39">
      <t>ゲンザイ</t>
    </rPh>
    <phoneticPr fontId="18"/>
  </si>
  <si>
    <t>　　　2　平成13年までの研究者は研究本務者数である。</t>
    <rPh sb="5" eb="7">
      <t>ヘイセイ</t>
    </rPh>
    <rPh sb="9" eb="10">
      <t>ネン</t>
    </rPh>
    <rPh sb="17" eb="19">
      <t>ケンキュウ</t>
    </rPh>
    <rPh sb="19" eb="20">
      <t>ホン</t>
    </rPh>
    <rPh sb="20" eb="21">
      <t>ツトム</t>
    </rPh>
    <rPh sb="21" eb="22">
      <t>モノ</t>
    </rPh>
    <rPh sb="22" eb="23">
      <t>スウ</t>
    </rPh>
    <phoneticPr fontId="18"/>
  </si>
  <si>
    <t>　　　　（ただし、大学は兼務者を含む。）</t>
    <rPh sb="9" eb="11">
      <t>ダイガク</t>
    </rPh>
    <rPh sb="12" eb="14">
      <t>ケンム</t>
    </rPh>
    <rPh sb="16" eb="17">
      <t>フク</t>
    </rPh>
    <phoneticPr fontId="18"/>
  </si>
  <si>
    <t>研究者１人</t>
  </si>
  <si>
    <t>研  究  補  助  者</t>
  </si>
  <si>
    <t>技　　能　　者</t>
  </si>
  <si>
    <t>研究事務その他の関係者</t>
  </si>
  <si>
    <t>当たり研究</t>
  </si>
  <si>
    <t>Assistant  research</t>
  </si>
  <si>
    <t>Technicians</t>
  </si>
  <si>
    <t xml:space="preserve"> workers </t>
  </si>
  <si>
    <t>(人)</t>
  </si>
  <si>
    <t>研　究　機　関</t>
  </si>
  <si>
    <t>Research    institutes</t>
  </si>
  <si>
    <t>国　営</t>
  </si>
  <si>
    <t>公　営</t>
  </si>
  <si>
    <t>民　営</t>
  </si>
  <si>
    <t xml:space="preserve"> F.Y.</t>
  </si>
  <si>
    <t>Government</t>
  </si>
  <si>
    <t>Local    governments</t>
  </si>
  <si>
    <t>Public   corporations</t>
  </si>
  <si>
    <t>　　　 　ていないものである。</t>
  </si>
  <si>
    <t>　　　 4.大学の調査単位は、学部である。</t>
  </si>
  <si>
    <r>
      <t>1</t>
    </r>
    <r>
      <rPr>
        <sz val="11"/>
        <color theme="1"/>
        <rFont val="ＭＳ Ｐゴシック"/>
        <family val="2"/>
        <charset val="128"/>
        <scheme val="minor"/>
      </rPr>
      <t>46</t>
    </r>
    <r>
      <rPr>
        <sz val="11"/>
        <rFont val="ＭＳ 明朝"/>
        <family val="1"/>
        <charset val="128"/>
      </rPr>
      <t>　科学技術・学術</t>
    </r>
    <rPh sb="4" eb="6">
      <t>カガク</t>
    </rPh>
    <rPh sb="6" eb="8">
      <t>ギジュツ</t>
    </rPh>
    <rPh sb="9" eb="11">
      <t>ガクジュツ</t>
    </rPh>
    <phoneticPr fontId="3"/>
  </si>
  <si>
    <t>Science and Technology 147</t>
    <phoneticPr fontId="3"/>
  </si>
  <si>
    <r>
      <t xml:space="preserve">  組織</t>
    </r>
    <r>
      <rPr>
        <sz val="11"/>
        <rFont val="ＭＳ 明朝"/>
        <family val="1"/>
        <charset val="128"/>
      </rPr>
      <t/>
    </r>
    <phoneticPr fontId="3"/>
  </si>
  <si>
    <t>Organization</t>
    <phoneticPr fontId="3"/>
  </si>
  <si>
    <t>Public  organizations</t>
    <phoneticPr fontId="3"/>
  </si>
  <si>
    <t>※(a)</t>
    <phoneticPr fontId="3"/>
  </si>
  <si>
    <t>※(b)</t>
    <phoneticPr fontId="3"/>
  </si>
  <si>
    <r>
      <t>特殊法人</t>
    </r>
    <r>
      <rPr>
        <sz val="11"/>
        <rFont val="Times New Roman"/>
        <family val="1"/>
      </rPr>
      <t>(b)</t>
    </r>
  </si>
  <si>
    <t>National</t>
    <phoneticPr fontId="3"/>
  </si>
  <si>
    <t>Public</t>
    <phoneticPr fontId="3"/>
  </si>
  <si>
    <t>Total</t>
    <phoneticPr fontId="3"/>
  </si>
  <si>
    <t>Private</t>
    <phoneticPr fontId="3"/>
  </si>
  <si>
    <t>　　58('83)</t>
    <phoneticPr fontId="12"/>
  </si>
  <si>
    <t>　　59('84)</t>
    <phoneticPr fontId="12"/>
  </si>
  <si>
    <t>　　60('85)</t>
    <phoneticPr fontId="12"/>
  </si>
  <si>
    <t>　　61('86)</t>
    <phoneticPr fontId="12"/>
  </si>
  <si>
    <t>　　62('87)</t>
    <phoneticPr fontId="12"/>
  </si>
  <si>
    <t>　　63('88)</t>
    <phoneticPr fontId="12"/>
  </si>
  <si>
    <t>　　２('90)</t>
    <phoneticPr fontId="12"/>
  </si>
  <si>
    <t>　　３('91)</t>
    <phoneticPr fontId="12"/>
  </si>
  <si>
    <t>　　４('92)</t>
    <phoneticPr fontId="12"/>
  </si>
  <si>
    <t>　　５('93)</t>
    <phoneticPr fontId="12"/>
  </si>
  <si>
    <t>　　６('94)</t>
    <phoneticPr fontId="12"/>
  </si>
  <si>
    <t>　　７('95)</t>
    <phoneticPr fontId="12"/>
  </si>
  <si>
    <t>　　８('96)</t>
    <phoneticPr fontId="12"/>
  </si>
  <si>
    <t>　　９('97)</t>
    <phoneticPr fontId="12"/>
  </si>
  <si>
    <t>　　10('98)</t>
    <phoneticPr fontId="12"/>
  </si>
  <si>
    <t>　　11('99)</t>
    <phoneticPr fontId="12"/>
  </si>
  <si>
    <t>　　12('00)</t>
    <phoneticPr fontId="12"/>
  </si>
  <si>
    <t>　　13('01)</t>
    <phoneticPr fontId="12"/>
  </si>
  <si>
    <t>　　14('02)</t>
    <phoneticPr fontId="12"/>
  </si>
  <si>
    <t>　　15('03)</t>
    <phoneticPr fontId="12"/>
  </si>
  <si>
    <t>　　16('04)</t>
    <phoneticPr fontId="12"/>
  </si>
  <si>
    <t>　　17('05)</t>
    <phoneticPr fontId="12"/>
  </si>
  <si>
    <t>　　18('06)</t>
    <phoneticPr fontId="3"/>
  </si>
  <si>
    <t xml:space="preserve">    19('07)</t>
    <phoneticPr fontId="3"/>
  </si>
  <si>
    <t xml:space="preserve">    20('08)</t>
    <phoneticPr fontId="3"/>
  </si>
  <si>
    <t xml:space="preserve">    21('09)</t>
    <phoneticPr fontId="3"/>
  </si>
  <si>
    <t xml:space="preserve">    22('10)</t>
    <phoneticPr fontId="3"/>
  </si>
  <si>
    <t xml:space="preserve">    23('11)</t>
    <phoneticPr fontId="3"/>
  </si>
  <si>
    <t>　 （注）1　研究実施機関数は、各年度内に研究を実施した機関数であり、委託研究などのた</t>
    <phoneticPr fontId="3"/>
  </si>
  <si>
    <t xml:space="preserve">           (1) *(a) are those which are operated on a self-paying basis and *(b) are those which are not </t>
    <phoneticPr fontId="3"/>
  </si>
  <si>
    <r>
      <t>　　　 3.特殊法人</t>
    </r>
    <r>
      <rPr>
        <sz val="11"/>
        <rFont val="Times New Roman"/>
        <family val="1"/>
      </rPr>
      <t>(a)</t>
    </r>
    <r>
      <rPr>
        <sz val="11"/>
        <rFont val="ＭＳ 明朝"/>
        <family val="1"/>
        <charset val="128"/>
      </rPr>
      <t>は独立採算性を有しているもの、特殊法人</t>
    </r>
    <r>
      <rPr>
        <sz val="11"/>
        <rFont val="Times New Roman"/>
        <family val="1"/>
      </rPr>
      <t>(b)</t>
    </r>
    <r>
      <rPr>
        <sz val="11"/>
        <rFont val="ＭＳ 明朝"/>
        <family val="1"/>
        <charset val="128"/>
      </rPr>
      <t>は独立採算性を期待され</t>
    </r>
  </si>
  <si>
    <t>　 　　　　めに外部へ研究費を支出した機関も含まれる。</t>
    <phoneticPr fontId="3"/>
  </si>
  <si>
    <t xml:space="preserve">               expected to operate on a self-paying basis.</t>
    <phoneticPr fontId="3"/>
  </si>
  <si>
    <t>　　　　 2　会社は、昭和50年度以降は資本金300万円以上、54年度以降は資本金500万円以上、</t>
    <phoneticPr fontId="3"/>
  </si>
  <si>
    <t xml:space="preserve">           (2) Unit of universities and colleges is faculties basis (including postgraduate courses). </t>
    <phoneticPr fontId="3"/>
  </si>
  <si>
    <t>　   　　　平成6年度以降は資本金1000万円以上を調査対象としている。</t>
    <phoneticPr fontId="3"/>
  </si>
  <si>
    <t xml:space="preserve">           (3) Survey coverage categories were changed in FY2001; numbers up to FY2000 for Non</t>
    <phoneticPr fontId="3"/>
  </si>
  <si>
    <t>　　　 　3　平成13年度から調査対象区分が変更されたため、平成12年度までの非営利団体は、</t>
    <phoneticPr fontId="3"/>
  </si>
  <si>
    <t xml:space="preserve">                -profit institutions use the values of private research institutions. </t>
    <phoneticPr fontId="3"/>
  </si>
  <si>
    <t xml:space="preserve">           (※a) Public corporations and enterprises, and incorporated administrative agency</t>
    <phoneticPr fontId="3"/>
  </si>
  <si>
    <t xml:space="preserve">           (※b) Government-affiliated agencies and research institutions, and uncorporated </t>
    <phoneticPr fontId="3"/>
  </si>
  <si>
    <t xml:space="preserve">           含まれていない。</t>
    <phoneticPr fontId="3"/>
  </si>
  <si>
    <t>　　　 　5　大学の調査単位は、学部である。</t>
    <phoneticPr fontId="3"/>
  </si>
  <si>
    <r>
      <t>1</t>
    </r>
    <r>
      <rPr>
        <sz val="11"/>
        <color theme="1"/>
        <rFont val="ＭＳ Ｐゴシック"/>
        <family val="2"/>
        <charset val="128"/>
        <scheme val="minor"/>
      </rPr>
      <t>48</t>
    </r>
    <r>
      <rPr>
        <sz val="11"/>
        <rFont val="ＭＳ 明朝"/>
        <family val="1"/>
        <charset val="128"/>
      </rPr>
      <t>　科学技術・学術</t>
    </r>
    <rPh sb="4" eb="6">
      <t>カガク</t>
    </rPh>
    <rPh sb="6" eb="8">
      <t>ギジュツ</t>
    </rPh>
    <rPh sb="9" eb="11">
      <t>ガクジュツ</t>
    </rPh>
    <phoneticPr fontId="18"/>
  </si>
  <si>
    <r>
      <t>　　区　分</t>
    </r>
    <r>
      <rPr>
        <sz val="11"/>
        <color theme="1"/>
        <rFont val="ＭＳ Ｐゴシック"/>
        <family val="2"/>
        <charset val="128"/>
        <scheme val="minor"/>
      </rPr>
      <t xml:space="preserve">  Type        </t>
    </r>
    <phoneticPr fontId="18"/>
  </si>
  <si>
    <t>研　　究　　者</t>
    <phoneticPr fontId="18"/>
  </si>
  <si>
    <r>
      <t xml:space="preserve">  年  </t>
    </r>
    <r>
      <rPr>
        <sz val="11"/>
        <color theme="1"/>
        <rFont val="ＭＳ Ｐゴシック"/>
        <family val="2"/>
        <charset val="128"/>
        <scheme val="minor"/>
      </rPr>
      <t>Year</t>
    </r>
    <r>
      <rPr>
        <sz val="11"/>
        <rFont val="ＭＳ 明朝"/>
        <family val="1"/>
        <charset val="128"/>
      </rPr>
      <t xml:space="preserve">    </t>
    </r>
    <phoneticPr fontId="18"/>
  </si>
  <si>
    <t xml:space="preserve">  Researchers</t>
    <phoneticPr fontId="18"/>
  </si>
  <si>
    <r>
      <t xml:space="preserve">割 合 </t>
    </r>
    <r>
      <rPr>
        <sz val="11"/>
        <rFont val="ＭＳ 明朝"/>
        <family val="1"/>
        <charset val="128"/>
      </rPr>
      <t>％</t>
    </r>
    <phoneticPr fontId="18"/>
  </si>
  <si>
    <t>　　６('94) 総数　Total</t>
    <phoneticPr fontId="18"/>
  </si>
  <si>
    <t>　　７('95) 総数　Total</t>
    <phoneticPr fontId="18"/>
  </si>
  <si>
    <t>　　８('96) 総数　Total</t>
    <phoneticPr fontId="18"/>
  </si>
  <si>
    <t>　　９('97) 総数　Total</t>
    <phoneticPr fontId="18"/>
  </si>
  <si>
    <t>　　10('98) 総数　Total</t>
    <phoneticPr fontId="18"/>
  </si>
  <si>
    <t>政府研究機関</t>
  </si>
  <si>
    <t>　　11('99) 総数　Total</t>
    <phoneticPr fontId="18"/>
  </si>
  <si>
    <t>　　12('00) 総数　Total</t>
    <phoneticPr fontId="18"/>
  </si>
  <si>
    <t>　　13('01) 総数　Total</t>
    <phoneticPr fontId="18"/>
  </si>
  <si>
    <t>　　14('02) 総数　Total</t>
    <phoneticPr fontId="18"/>
  </si>
  <si>
    <t>　　15('03) 総数　Total</t>
    <phoneticPr fontId="18"/>
  </si>
  <si>
    <t>　　16('04) 総数　Total</t>
    <phoneticPr fontId="18"/>
  </si>
  <si>
    <t>　　17('05) 総数　Total</t>
    <phoneticPr fontId="18"/>
  </si>
  <si>
    <r>
      <t xml:space="preserve">企業等 </t>
    </r>
    <r>
      <rPr>
        <sz val="10"/>
        <rFont val="ＭＳ Ｐ明朝"/>
        <family val="1"/>
        <charset val="128"/>
      </rPr>
      <t>Business enterprises</t>
    </r>
    <phoneticPr fontId="18"/>
  </si>
  <si>
    <r>
      <t xml:space="preserve">大学等 </t>
    </r>
    <r>
      <rPr>
        <sz val="10"/>
        <rFont val="ＭＳ Ｐ明朝"/>
        <family val="1"/>
        <charset val="128"/>
      </rPr>
      <t>Universities &amp; Colleges</t>
    </r>
    <phoneticPr fontId="18"/>
  </si>
  <si>
    <r>
      <t xml:space="preserve">非営利団体 </t>
    </r>
    <r>
      <rPr>
        <sz val="10"/>
        <rFont val="ＭＳ Ｐ明朝"/>
        <family val="1"/>
        <charset val="128"/>
      </rPr>
      <t>Non-profit Institutions</t>
    </r>
    <phoneticPr fontId="18"/>
  </si>
  <si>
    <t>　　18('06) 総数　Total</t>
    <phoneticPr fontId="18"/>
  </si>
  <si>
    <t>　　19('07) 総数　Total</t>
    <phoneticPr fontId="18"/>
  </si>
  <si>
    <r>
      <t xml:space="preserve">公的機関 </t>
    </r>
    <r>
      <rPr>
        <sz val="10"/>
        <rFont val="ＭＳ Ｐ明朝"/>
        <family val="1"/>
        <charset val="128"/>
      </rPr>
      <t>Public Organizations</t>
    </r>
    <phoneticPr fontId="18"/>
  </si>
  <si>
    <t>　　20('08) 総数　Total</t>
    <phoneticPr fontId="18"/>
  </si>
  <si>
    <t>　　21('09) 総数　Total</t>
    <phoneticPr fontId="18"/>
  </si>
  <si>
    <t>　　22('10) 総数　Total</t>
    <phoneticPr fontId="18"/>
  </si>
  <si>
    <t>　　23('11) 総数　Total</t>
    <phoneticPr fontId="18"/>
  </si>
  <si>
    <t>　　24('12) 総数　Total</t>
    <phoneticPr fontId="18"/>
  </si>
  <si>
    <r>
      <t xml:space="preserve">企業 </t>
    </r>
    <r>
      <rPr>
        <sz val="10"/>
        <rFont val="ＭＳ Ｐ明朝"/>
        <family val="1"/>
        <charset val="128"/>
      </rPr>
      <t>Business enterprises</t>
    </r>
    <phoneticPr fontId="18"/>
  </si>
  <si>
    <t>　　25('13) 総数　Total</t>
    <phoneticPr fontId="18"/>
  </si>
  <si>
    <t>　　　3　研究支援者は、研究補助者、技能者及び研究事務その他の関係者である。</t>
    <phoneticPr fontId="18"/>
  </si>
  <si>
    <r>
      <t xml:space="preserve"> </t>
    </r>
    <r>
      <rPr>
        <sz val="11"/>
        <color theme="1"/>
        <rFont val="ＭＳ Ｐゴシック"/>
        <family val="2"/>
        <charset val="128"/>
        <scheme val="minor"/>
      </rPr>
      <t xml:space="preserve">    </t>
    </r>
    <phoneticPr fontId="18"/>
  </si>
  <si>
    <r>
      <t>Science and Technology</t>
    </r>
    <r>
      <rPr>
        <sz val="11"/>
        <color theme="1"/>
        <rFont val="ＭＳ Ｐゴシック"/>
        <family val="2"/>
        <charset val="128"/>
        <scheme val="minor"/>
      </rPr>
      <t xml:space="preserve"> 149</t>
    </r>
    <phoneticPr fontId="3"/>
  </si>
  <si>
    <r>
      <t>（単位：人</t>
    </r>
    <r>
      <rPr>
        <sz val="11"/>
        <color theme="1"/>
        <rFont val="ＭＳ Ｐゴシック"/>
        <family val="2"/>
        <charset val="128"/>
        <scheme val="minor"/>
      </rPr>
      <t>)(Unit:persons</t>
    </r>
    <r>
      <rPr>
        <sz val="11"/>
        <rFont val="ＭＳ 明朝"/>
        <family val="1"/>
        <charset val="128"/>
      </rPr>
      <t>）</t>
    </r>
    <phoneticPr fontId="18"/>
  </si>
  <si>
    <r>
      <t xml:space="preserve">割 合 </t>
    </r>
    <r>
      <rPr>
        <sz val="11"/>
        <rFont val="ＭＳ 明朝"/>
        <family val="1"/>
        <charset val="128"/>
      </rPr>
      <t>％</t>
    </r>
    <phoneticPr fontId="18"/>
  </si>
  <si>
    <t>Clerical and other</t>
    <phoneticPr fontId="18"/>
  </si>
  <si>
    <r>
      <t>割 合</t>
    </r>
    <r>
      <rPr>
        <sz val="11"/>
        <rFont val="ＭＳ 明朝"/>
        <family val="1"/>
        <charset val="128"/>
      </rPr>
      <t xml:space="preserve"> ％</t>
    </r>
    <phoneticPr fontId="18"/>
  </si>
  <si>
    <t xml:space="preserve"> 支援者数(A)</t>
    <phoneticPr fontId="18"/>
  </si>
  <si>
    <t>supporting personnel</t>
    <phoneticPr fontId="18"/>
  </si>
  <si>
    <t>　　4　平成9年からソフトウェア業、平成14年から卸売業等が調査対象となっている。</t>
    <phoneticPr fontId="18"/>
  </si>
  <si>
    <t>　　　　　(Note) Figures are as of April 1 in each year. After 2002,which is as of March 31.</t>
    <phoneticPr fontId="18"/>
  </si>
  <si>
    <t xml:space="preserve">         （Ａ）Number of research assistants per resercher</t>
    <phoneticPr fontId="18"/>
  </si>
  <si>
    <r>
      <t>1</t>
    </r>
    <r>
      <rPr>
        <sz val="11"/>
        <color theme="1"/>
        <rFont val="ＭＳ Ｐゴシック"/>
        <family val="2"/>
        <charset val="128"/>
        <scheme val="minor"/>
      </rPr>
      <t>50</t>
    </r>
    <r>
      <rPr>
        <sz val="11"/>
        <rFont val="ＭＳ 明朝"/>
        <family val="1"/>
        <charset val="128"/>
      </rPr>
      <t>　科学技術・学術</t>
    </r>
    <rPh sb="4" eb="6">
      <t>カガク</t>
    </rPh>
    <rPh sb="6" eb="8">
      <t>ギジュツ</t>
    </rPh>
    <rPh sb="9" eb="11">
      <t>ガクジュツ</t>
    </rPh>
    <phoneticPr fontId="18"/>
  </si>
  <si>
    <t>組織別&lt;Number of researchers by research sector and kind of organization&gt;</t>
    <phoneticPr fontId="3"/>
  </si>
  <si>
    <t>＜人文・社会科学を含む＞Including Social Sciences and Humanities</t>
    <rPh sb="1" eb="3">
      <t>ジンブン</t>
    </rPh>
    <rPh sb="4" eb="6">
      <t>シャカイ</t>
    </rPh>
    <rPh sb="6" eb="8">
      <t>カガク</t>
    </rPh>
    <rPh sb="9" eb="10">
      <t>フク</t>
    </rPh>
    <phoneticPr fontId="30"/>
  </si>
  <si>
    <t>組織</t>
    <rPh sb="0" eb="2">
      <t>ソシキ</t>
    </rPh>
    <phoneticPr fontId="30"/>
  </si>
  <si>
    <t>企　　　　業　　　　等</t>
    <rPh sb="0" eb="1">
      <t>クワダ</t>
    </rPh>
    <rPh sb="5" eb="6">
      <t>ギョウ</t>
    </rPh>
    <phoneticPr fontId="30"/>
  </si>
  <si>
    <t xml:space="preserve">  Organization</t>
    <phoneticPr fontId="30"/>
  </si>
  <si>
    <t>Non-profit institution</t>
    <phoneticPr fontId="30"/>
  </si>
  <si>
    <t>(a)
(※）</t>
    <phoneticPr fontId="30"/>
  </si>
  <si>
    <t>計(Ａ)</t>
    <rPh sb="0" eb="1">
      <t>ケイ</t>
    </rPh>
    <phoneticPr fontId="30"/>
  </si>
  <si>
    <t>（B)</t>
    <phoneticPr fontId="30"/>
  </si>
  <si>
    <t>国　営</t>
    <rPh sb="0" eb="1">
      <t>クニ</t>
    </rPh>
    <phoneticPr fontId="30"/>
  </si>
  <si>
    <t>公　営</t>
    <rPh sb="0" eb="1">
      <t>コウ</t>
    </rPh>
    <phoneticPr fontId="30"/>
  </si>
  <si>
    <t>年 Year</t>
    <phoneticPr fontId="30"/>
  </si>
  <si>
    <t>割合　　　Ａ/Ｅ</t>
    <phoneticPr fontId="30"/>
  </si>
  <si>
    <t>割合　　　　Ｂ/Ｅ</t>
    <phoneticPr fontId="30"/>
  </si>
  <si>
    <t>Companies</t>
    <phoneticPr fontId="30"/>
  </si>
  <si>
    <t>Total</t>
    <phoneticPr fontId="30"/>
  </si>
  <si>
    <t>(%)</t>
    <phoneticPr fontId="30"/>
  </si>
  <si>
    <t>National</t>
    <phoneticPr fontId="30"/>
  </si>
  <si>
    <t xml:space="preserve">Public   </t>
    <phoneticPr fontId="30"/>
  </si>
  <si>
    <t>昭和56('81)</t>
    <rPh sb="0" eb="2">
      <t>ショウワ</t>
    </rPh>
    <phoneticPr fontId="30"/>
  </si>
  <si>
    <t>昭和59('84)</t>
    <rPh sb="0" eb="2">
      <t>ショウワ</t>
    </rPh>
    <phoneticPr fontId="30"/>
  </si>
  <si>
    <t>　　60('85)</t>
    <phoneticPr fontId="30"/>
  </si>
  <si>
    <t>　　61('86)</t>
    <phoneticPr fontId="30"/>
  </si>
  <si>
    <t>　　62('87)</t>
    <phoneticPr fontId="30"/>
  </si>
  <si>
    <t>　　63('88)</t>
    <phoneticPr fontId="30"/>
  </si>
  <si>
    <t>平成元('89)</t>
    <rPh sb="0" eb="2">
      <t>ヘイセイ</t>
    </rPh>
    <phoneticPr fontId="30"/>
  </si>
  <si>
    <t>　　２('90)</t>
    <phoneticPr fontId="30"/>
  </si>
  <si>
    <t>　　３('91)</t>
    <phoneticPr fontId="30"/>
  </si>
  <si>
    <t>　　４('92)</t>
    <phoneticPr fontId="30"/>
  </si>
  <si>
    <t>　　５('93)</t>
    <phoneticPr fontId="30"/>
  </si>
  <si>
    <t>　　６('94)</t>
    <phoneticPr fontId="30"/>
  </si>
  <si>
    <t>　　７('95)</t>
    <phoneticPr fontId="30"/>
  </si>
  <si>
    <t>　　８('96)</t>
    <phoneticPr fontId="30"/>
  </si>
  <si>
    <t>　　９('97)</t>
    <phoneticPr fontId="30"/>
  </si>
  <si>
    <t>　　10('98)</t>
    <phoneticPr fontId="30"/>
  </si>
  <si>
    <t>　　11('99)</t>
    <phoneticPr fontId="30"/>
  </si>
  <si>
    <t>　　12('00)</t>
    <phoneticPr fontId="30"/>
  </si>
  <si>
    <t>　　13('01)</t>
    <phoneticPr fontId="30"/>
  </si>
  <si>
    <t>　　14('02)</t>
    <phoneticPr fontId="30"/>
  </si>
  <si>
    <t>　　15('03)</t>
    <phoneticPr fontId="30"/>
  </si>
  <si>
    <t>　　16('04)</t>
    <phoneticPr fontId="30"/>
  </si>
  <si>
    <t>　　17('05)</t>
    <phoneticPr fontId="30"/>
  </si>
  <si>
    <t>　　18('06)</t>
    <phoneticPr fontId="30"/>
  </si>
  <si>
    <t>　　19('07)</t>
    <phoneticPr fontId="30"/>
  </si>
  <si>
    <t>　　20('08)</t>
    <phoneticPr fontId="30"/>
  </si>
  <si>
    <t>　　21('09)</t>
    <phoneticPr fontId="30"/>
  </si>
  <si>
    <t>　　22('10)</t>
    <phoneticPr fontId="30"/>
  </si>
  <si>
    <t>　　23('11)</t>
    <phoneticPr fontId="30"/>
  </si>
  <si>
    <t>　　24('12)</t>
    <phoneticPr fontId="30"/>
  </si>
  <si>
    <t>-</t>
  </si>
  <si>
    <t>　　25('13)</t>
    <phoneticPr fontId="30"/>
  </si>
  <si>
    <t xml:space="preserve">   （注）1  各年とも4月1日現在である。(ただし、平成14年以降は3月31日現在。）</t>
    <rPh sb="33" eb="35">
      <t>イコウ</t>
    </rPh>
    <rPh sb="41" eb="43">
      <t>ゲンザイ</t>
    </rPh>
    <phoneticPr fontId="30"/>
  </si>
  <si>
    <t>　　　 　2  平成14年から調査対象区分が変更されたため、平成13年までの非営利団体は、</t>
    <phoneticPr fontId="30"/>
  </si>
  <si>
    <t>　   　　　民営研究機関の数値を使用している。</t>
    <phoneticPr fontId="30"/>
  </si>
  <si>
    <t>　　　 　3　平成13年までは研究本務者数である。（ただし、大学等は兼務者を含む。）</t>
    <phoneticPr fontId="30"/>
  </si>
  <si>
    <t>　　　 　4　(a),(b)は特殊法人・独立行政法人で、(a)は独立採算性を有しているもので、(b)は独立</t>
    <rPh sb="15" eb="17">
      <t>トクシュ</t>
    </rPh>
    <rPh sb="17" eb="19">
      <t>ホウジン</t>
    </rPh>
    <rPh sb="20" eb="22">
      <t>ドクリツ</t>
    </rPh>
    <rPh sb="22" eb="24">
      <t>ギョウセイ</t>
    </rPh>
    <rPh sb="24" eb="26">
      <t>ホウジン</t>
    </rPh>
    <rPh sb="32" eb="34">
      <t>ドクリツ</t>
    </rPh>
    <rPh sb="34" eb="36">
      <t>サイサン</t>
    </rPh>
    <rPh sb="36" eb="37">
      <t>セイ</t>
    </rPh>
    <rPh sb="38" eb="39">
      <t>ユウ</t>
    </rPh>
    <phoneticPr fontId="30"/>
  </si>
  <si>
    <r>
      <t>　　　 　　採算性を期待されていないものである。</t>
    </r>
    <r>
      <rPr>
        <sz val="11"/>
        <rFont val="ＭＳ 明朝"/>
        <family val="1"/>
        <charset val="128"/>
      </rPr>
      <t>平成23年度から企業等は企業と変更され、特殊法</t>
    </r>
    <rPh sb="10" eb="12">
      <t>キタイ</t>
    </rPh>
    <rPh sb="36" eb="38">
      <t>キギョウ</t>
    </rPh>
    <rPh sb="39" eb="41">
      <t>ヘンコウ</t>
    </rPh>
    <phoneticPr fontId="30"/>
  </si>
  <si>
    <t xml:space="preserve">           人・独立行政法人は含まれていない。</t>
    <phoneticPr fontId="31"/>
  </si>
  <si>
    <r>
      <t>　　　 　5　平成9年からソフトウェア業が、平成</t>
    </r>
    <r>
      <rPr>
        <sz val="11"/>
        <color theme="1"/>
        <rFont val="ＭＳ Ｐゴシック"/>
        <family val="2"/>
        <charset val="128"/>
        <scheme val="minor"/>
      </rPr>
      <t>14年から卸売業等が調査対象となっている。</t>
    </r>
    <rPh sb="19" eb="20">
      <t>ギョウ</t>
    </rPh>
    <rPh sb="22" eb="24">
      <t>ヘイセイ</t>
    </rPh>
    <rPh sb="26" eb="27">
      <t>ネン</t>
    </rPh>
    <rPh sb="29" eb="32">
      <t>オロシウリギョウ</t>
    </rPh>
    <rPh sb="32" eb="33">
      <t>トウ</t>
    </rPh>
    <rPh sb="34" eb="36">
      <t>チョウサ</t>
    </rPh>
    <rPh sb="36" eb="38">
      <t>タイショウ</t>
    </rPh>
    <phoneticPr fontId="30"/>
  </si>
  <si>
    <r>
      <t>Science and Technology</t>
    </r>
    <r>
      <rPr>
        <sz val="11"/>
        <color theme="1"/>
        <rFont val="ＭＳ Ｐゴシック"/>
        <family val="2"/>
        <charset val="128"/>
        <scheme val="minor"/>
      </rPr>
      <t xml:space="preserve"> 151</t>
    </r>
    <phoneticPr fontId="3"/>
  </si>
  <si>
    <t>大　　　　学　　　　等</t>
  </si>
  <si>
    <t>合  　　計</t>
    <phoneticPr fontId="30"/>
  </si>
  <si>
    <t>organizations</t>
  </si>
  <si>
    <t xml:space="preserve"> Total</t>
    <phoneticPr fontId="30"/>
  </si>
  <si>
    <t>(ｂ)
(※）</t>
    <phoneticPr fontId="30"/>
  </si>
  <si>
    <t>計(Ｄ)</t>
    <rPh sb="0" eb="1">
      <t>ケイ</t>
    </rPh>
    <phoneticPr fontId="30"/>
  </si>
  <si>
    <t>計(C)</t>
    <rPh sb="0" eb="1">
      <t>ケイ</t>
    </rPh>
    <phoneticPr fontId="30"/>
  </si>
  <si>
    <t>割合　　　C/E</t>
    <phoneticPr fontId="30"/>
  </si>
  <si>
    <t>割合　　　Ｄ/Ｅ</t>
    <phoneticPr fontId="30"/>
  </si>
  <si>
    <t>(Ｅ)</t>
    <phoneticPr fontId="30"/>
  </si>
  <si>
    <t>割合</t>
  </si>
  <si>
    <t xml:space="preserve">Total  </t>
  </si>
  <si>
    <t>(%)</t>
    <phoneticPr fontId="30"/>
  </si>
  <si>
    <t>Total</t>
    <phoneticPr fontId="30"/>
  </si>
  <si>
    <t xml:space="preserve">               (1) Figures are as of April 1 in each year. After 2002,which is as of March 31.</t>
    <phoneticPr fontId="30"/>
  </si>
  <si>
    <t xml:space="preserve">               (2) * (a) are those which are operated on a self-paying pasis and * (b) are those which are not </t>
    <phoneticPr fontId="30"/>
  </si>
  <si>
    <t xml:space="preserve">                   expected to operate on a self-paying basis.</t>
    <phoneticPr fontId="30"/>
  </si>
  <si>
    <t xml:space="preserve">               (3) Survey coverage categories were changed in FY2002; numbers up to FY2001 for Non-profit</t>
    <phoneticPr fontId="30"/>
  </si>
  <si>
    <t xml:space="preserve">                   institutions use the values of private research institutions. </t>
    <phoneticPr fontId="30"/>
  </si>
  <si>
    <r>
      <t>1</t>
    </r>
    <r>
      <rPr>
        <sz val="11"/>
        <color theme="1"/>
        <rFont val="ＭＳ Ｐゴシック"/>
        <family val="2"/>
        <charset val="128"/>
        <scheme val="minor"/>
      </rPr>
      <t>52</t>
    </r>
    <r>
      <rPr>
        <sz val="11"/>
        <rFont val="ＭＳ 明朝"/>
        <family val="1"/>
        <charset val="128"/>
      </rPr>
      <t>　科学技術・学術</t>
    </r>
    <rPh sb="4" eb="6">
      <t>カガク</t>
    </rPh>
    <rPh sb="6" eb="8">
      <t>ギジュツ</t>
    </rPh>
    <rPh sb="9" eb="11">
      <t>ガクジュツ</t>
    </rPh>
    <phoneticPr fontId="34"/>
  </si>
  <si>
    <t>　専門別&lt;Number of researchers by field of science and speciality  (Head-counts 2013)&gt;</t>
    <rPh sb="1" eb="4">
      <t>センモンベツ</t>
    </rPh>
    <phoneticPr fontId="34"/>
  </si>
  <si>
    <t xml:space="preserve">企 業 </t>
    <rPh sb="0" eb="1">
      <t>クワダ</t>
    </rPh>
    <rPh sb="2" eb="3">
      <t>ギョウ</t>
    </rPh>
    <phoneticPr fontId="34"/>
  </si>
  <si>
    <t>非営利団体</t>
    <rPh sb="0" eb="3">
      <t>ヒエイリ</t>
    </rPh>
    <rPh sb="3" eb="5">
      <t>ダンタイ</t>
    </rPh>
    <phoneticPr fontId="34"/>
  </si>
  <si>
    <t>公的機関</t>
    <rPh sb="0" eb="2">
      <t>コウテキ</t>
    </rPh>
    <rPh sb="2" eb="4">
      <t>キカン</t>
    </rPh>
    <phoneticPr fontId="34"/>
  </si>
  <si>
    <t>大 学 等</t>
    <rPh sb="0" eb="1">
      <t>ダイ</t>
    </rPh>
    <rPh sb="2" eb="3">
      <t>ガク</t>
    </rPh>
    <rPh sb="4" eb="5">
      <t>トウ</t>
    </rPh>
    <phoneticPr fontId="34"/>
  </si>
  <si>
    <t xml:space="preserve">Total </t>
  </si>
  <si>
    <t>Business</t>
  </si>
  <si>
    <t>Non-profit</t>
  </si>
  <si>
    <t>Universities</t>
  </si>
  <si>
    <t>enterprises</t>
  </si>
  <si>
    <t>計　Physical sciences　total</t>
    <rPh sb="0" eb="1">
      <t>ケイ</t>
    </rPh>
    <phoneticPr fontId="34"/>
  </si>
  <si>
    <t>理</t>
  </si>
  <si>
    <t>自</t>
  </si>
  <si>
    <t>学</t>
  </si>
  <si>
    <t>計　Engineering and technology　total</t>
    <rPh sb="0" eb="1">
      <t>ケイ</t>
    </rPh>
    <phoneticPr fontId="34"/>
  </si>
  <si>
    <t>工</t>
  </si>
  <si>
    <t>然</t>
  </si>
  <si>
    <t>土木・建築(c)</t>
    <rPh sb="0" eb="2">
      <t>ドボク</t>
    </rPh>
    <rPh sb="3" eb="5">
      <t>ケンチク</t>
    </rPh>
    <phoneticPr fontId="34"/>
  </si>
  <si>
    <t>材料 Material</t>
    <rPh sb="0" eb="2">
      <t>ザイリョウ</t>
    </rPh>
    <phoneticPr fontId="34"/>
  </si>
  <si>
    <t>科</t>
  </si>
  <si>
    <t>計　Agricultural sciences　total</t>
    <rPh sb="0" eb="1">
      <t>ケイ</t>
    </rPh>
    <phoneticPr fontId="34"/>
  </si>
  <si>
    <t>農</t>
  </si>
  <si>
    <t>計　Medical sciences　total</t>
    <rPh sb="0" eb="1">
      <t>ケイ</t>
    </rPh>
    <phoneticPr fontId="34"/>
  </si>
  <si>
    <t>保　　</t>
  </si>
  <si>
    <t>健</t>
  </si>
  <si>
    <r>
      <t>（注）1　</t>
    </r>
    <r>
      <rPr>
        <sz val="11"/>
        <rFont val="ＭＳ 明朝"/>
        <family val="1"/>
        <charset val="128"/>
      </rPr>
      <t>平成2</t>
    </r>
    <r>
      <rPr>
        <sz val="11"/>
        <color theme="1"/>
        <rFont val="ＭＳ Ｐゴシック"/>
        <family val="2"/>
        <charset val="128"/>
        <scheme val="minor"/>
      </rPr>
      <t>5</t>
    </r>
    <r>
      <rPr>
        <sz val="11"/>
        <rFont val="ＭＳ 明朝"/>
        <family val="1"/>
        <charset val="128"/>
      </rPr>
      <t>年3月31日現在である。</t>
    </r>
    <rPh sb="1" eb="2">
      <t>チュウ</t>
    </rPh>
    <rPh sb="5" eb="7">
      <t>ヘイセイ</t>
    </rPh>
    <rPh sb="9" eb="10">
      <t>ネン</t>
    </rPh>
    <rPh sb="11" eb="12">
      <t>ガツ</t>
    </rPh>
    <rPh sb="14" eb="15">
      <t>ニチ</t>
    </rPh>
    <rPh sb="15" eb="17">
      <t>ゲンザイ</t>
    </rPh>
    <phoneticPr fontId="34"/>
  </si>
  <si>
    <t xml:space="preserve"> 総務省「科学技術研究調査報告」を基に文部科学省作成</t>
    <rPh sb="1" eb="4">
      <t>ソウムショウ</t>
    </rPh>
    <rPh sb="5" eb="7">
      <t>カガク</t>
    </rPh>
    <rPh sb="7" eb="9">
      <t>ギジュツ</t>
    </rPh>
    <rPh sb="9" eb="11">
      <t>ケンキュウ</t>
    </rPh>
    <rPh sb="11" eb="13">
      <t>チョウサ</t>
    </rPh>
    <rPh sb="13" eb="15">
      <t>ホウコク</t>
    </rPh>
    <rPh sb="17" eb="18">
      <t>モト</t>
    </rPh>
    <rPh sb="19" eb="21">
      <t>モンブ</t>
    </rPh>
    <rPh sb="21" eb="24">
      <t>カガクショウ</t>
    </rPh>
    <rPh sb="24" eb="26">
      <t>サクセイ</t>
    </rPh>
    <phoneticPr fontId="34"/>
  </si>
  <si>
    <t>R&amp;D Expenditures</t>
  </si>
  <si>
    <t>組織別 研究者一人当たり研究費&lt;R&amp;D Expenditures per Researcher by Sector&gt;</t>
    <rPh sb="0" eb="3">
      <t>ソシキベツ</t>
    </rPh>
    <rPh sb="4" eb="7">
      <t>ケンキュウシャ</t>
    </rPh>
    <rPh sb="7" eb="9">
      <t>ヒトリ</t>
    </rPh>
    <rPh sb="9" eb="10">
      <t>ア</t>
    </rPh>
    <rPh sb="12" eb="15">
      <t>ケンキュウヒ</t>
    </rPh>
    <phoneticPr fontId="10"/>
  </si>
  <si>
    <t>＜人文・社会科学を含む＞Including Social Sciences and Humanities</t>
    <rPh sb="1" eb="3">
      <t>ジンブン</t>
    </rPh>
    <rPh sb="4" eb="6">
      <t>シャカイ</t>
    </rPh>
    <rPh sb="6" eb="8">
      <t>カガク</t>
    </rPh>
    <rPh sb="9" eb="10">
      <t>フク</t>
    </rPh>
    <phoneticPr fontId="10"/>
  </si>
  <si>
    <t>全　　体</t>
  </si>
  <si>
    <t>企 業 等</t>
    <rPh sb="0" eb="1">
      <t>クワダ</t>
    </rPh>
    <rPh sb="2" eb="3">
      <t>ギョウ</t>
    </rPh>
    <phoneticPr fontId="10"/>
  </si>
  <si>
    <t>非営利団体</t>
    <rPh sb="0" eb="3">
      <t>ヒエイリ</t>
    </rPh>
    <rPh sb="3" eb="5">
      <t>ダンタイ</t>
    </rPh>
    <phoneticPr fontId="10"/>
  </si>
  <si>
    <t>公 的 機 関</t>
    <rPh sb="0" eb="1">
      <t>オオヤケ</t>
    </rPh>
    <rPh sb="2" eb="3">
      <t>マト</t>
    </rPh>
    <rPh sb="4" eb="5">
      <t>キ</t>
    </rPh>
    <rPh sb="6" eb="7">
      <t>セキ</t>
    </rPh>
    <phoneticPr fontId="10"/>
  </si>
  <si>
    <t>大 学 等</t>
  </si>
  <si>
    <t xml:space="preserve"> Organization</t>
  </si>
  <si>
    <t>平成６('94)</t>
    <rPh sb="0" eb="1">
      <t>ヘイセイ</t>
    </rPh>
    <phoneticPr fontId="10"/>
  </si>
  <si>
    <r>
      <t>　（注)1　平成</t>
    </r>
    <r>
      <rPr>
        <sz val="11"/>
        <color theme="1"/>
        <rFont val="ＭＳ Ｐゴシック"/>
        <family val="2"/>
        <charset val="128"/>
        <scheme val="minor"/>
      </rPr>
      <t>13年度から調査対象区分が変更されたため、平成12年度までの非営利団体は</t>
    </r>
    <rPh sb="6" eb="8">
      <t>ヘイセイ</t>
    </rPh>
    <rPh sb="10" eb="12">
      <t>ネンド</t>
    </rPh>
    <rPh sb="14" eb="16">
      <t>チョウサ</t>
    </rPh>
    <rPh sb="16" eb="18">
      <t>タイショウ</t>
    </rPh>
    <rPh sb="18" eb="20">
      <t>クブン</t>
    </rPh>
    <rPh sb="21" eb="23">
      <t>ヘンコウ</t>
    </rPh>
    <rPh sb="29" eb="31">
      <t>ヘイセイ</t>
    </rPh>
    <rPh sb="33" eb="35">
      <t>ネンド</t>
    </rPh>
    <rPh sb="38" eb="41">
      <t>ヒエイリ</t>
    </rPh>
    <rPh sb="41" eb="43">
      <t>ダンタイ</t>
    </rPh>
    <phoneticPr fontId="10"/>
  </si>
  <si>
    <t>　　 　2　公的機関の ( )は、国営研究機関の数値である｡</t>
    <rPh sb="6" eb="8">
      <t>コウテキ</t>
    </rPh>
    <rPh sb="8" eb="10">
      <t>キカン</t>
    </rPh>
    <rPh sb="24" eb="26">
      <t>スウチ</t>
    </rPh>
    <phoneticPr fontId="10"/>
  </si>
  <si>
    <t>研　　究　　者　　数　（２－２）</t>
    <phoneticPr fontId="18"/>
  </si>
  <si>
    <t>Researchers by Sector</t>
    <phoneticPr fontId="30"/>
  </si>
  <si>
    <r>
      <t>（単位：人</t>
    </r>
    <r>
      <rPr>
        <sz val="11"/>
        <rFont val="ＭＳ 明朝"/>
        <family val="1"/>
        <charset val="128"/>
      </rPr>
      <t>)(Unit:persons）</t>
    </r>
    <phoneticPr fontId="18"/>
  </si>
  <si>
    <r>
      <t xml:space="preserve"> 　　　 </t>
    </r>
    <r>
      <rPr>
        <sz val="11"/>
        <rFont val="ＭＳ 明朝"/>
        <family val="1"/>
        <charset val="128"/>
      </rPr>
      <t xml:space="preserve">  組　　織</t>
    </r>
    <phoneticPr fontId="34"/>
  </si>
  <si>
    <t>Organization</t>
    <phoneticPr fontId="34"/>
  </si>
  <si>
    <r>
      <t>専　門</t>
    </r>
    <r>
      <rPr>
        <sz val="11"/>
        <rFont val="ＭＳ 明朝"/>
        <family val="1"/>
        <charset val="128"/>
      </rPr>
      <t xml:space="preserve">  Field of science</t>
    </r>
    <phoneticPr fontId="34"/>
  </si>
  <si>
    <t>institutions</t>
    <phoneticPr fontId="34"/>
  </si>
  <si>
    <t>and Colleges</t>
    <phoneticPr fontId="34"/>
  </si>
  <si>
    <t>総  数 Total</t>
    <phoneticPr fontId="34"/>
  </si>
  <si>
    <r>
      <t xml:space="preserve">   </t>
    </r>
    <r>
      <rPr>
        <sz val="12"/>
        <rFont val="ＭＳ Ｐ明朝"/>
        <family val="1"/>
        <charset val="128"/>
      </rPr>
      <t>Natural sciences and engineering total</t>
    </r>
    <phoneticPr fontId="34"/>
  </si>
  <si>
    <r>
      <t xml:space="preserve">数学・物理
</t>
    </r>
    <r>
      <rPr>
        <sz val="12"/>
        <rFont val="ＭＳ Ｐ明朝"/>
        <family val="1"/>
        <charset val="128"/>
      </rPr>
      <t>Mathematics and physics</t>
    </r>
    <phoneticPr fontId="34"/>
  </si>
  <si>
    <t>情報科学
Information science</t>
    <phoneticPr fontId="31"/>
  </si>
  <si>
    <t>化学 Chemistry</t>
    <phoneticPr fontId="34"/>
  </si>
  <si>
    <t xml:space="preserve">生物 Biology </t>
    <phoneticPr fontId="34"/>
  </si>
  <si>
    <t>地学 Geology</t>
    <phoneticPr fontId="34"/>
  </si>
  <si>
    <t>その他 Others</t>
    <phoneticPr fontId="34"/>
  </si>
  <si>
    <t>機械・船舶・航空(a)</t>
    <phoneticPr fontId="34"/>
  </si>
  <si>
    <t>電気・通信(b)</t>
    <phoneticPr fontId="34"/>
  </si>
  <si>
    <r>
      <t xml:space="preserve">繊維 </t>
    </r>
    <r>
      <rPr>
        <sz val="12"/>
        <rFont val="ＭＳ Ｐ明朝"/>
        <family val="1"/>
        <charset val="128"/>
      </rPr>
      <t xml:space="preserve">Textile technology </t>
    </r>
    <phoneticPr fontId="34"/>
  </si>
  <si>
    <t>農 林･獣 医･畜 産(d)</t>
    <phoneticPr fontId="34"/>
  </si>
  <si>
    <t>水産 Fishery</t>
    <phoneticPr fontId="34"/>
  </si>
  <si>
    <r>
      <t xml:space="preserve">医学・歯学 
</t>
    </r>
    <r>
      <rPr>
        <sz val="12"/>
        <rFont val="ＭＳ Ｐ明朝"/>
        <family val="1"/>
        <charset val="128"/>
      </rPr>
      <t>Medicine and dentistry</t>
    </r>
    <phoneticPr fontId="34"/>
  </si>
  <si>
    <t>薬学 Pharmacy</t>
    <phoneticPr fontId="34"/>
  </si>
  <si>
    <t>人文，社会科学，その他 の 計</t>
    <phoneticPr fontId="31"/>
  </si>
  <si>
    <t>Social sciences and humanities, Other subjects</t>
    <phoneticPr fontId="34"/>
  </si>
  <si>
    <t>　　　2　頭数値である。</t>
    <phoneticPr fontId="34"/>
  </si>
  <si>
    <r>
      <t xml:space="preserve"> 　　</t>
    </r>
    <r>
      <rPr>
        <sz val="11"/>
        <color theme="1"/>
        <rFont val="ＭＳ Ｐゴシック"/>
        <family val="2"/>
        <charset val="128"/>
        <scheme val="minor"/>
      </rPr>
      <t xml:space="preserve"> 3</t>
    </r>
    <r>
      <rPr>
        <sz val="11"/>
        <rFont val="ＭＳ 明朝"/>
        <family val="1"/>
        <charset val="128"/>
      </rPr>
      <t>　大学等は研究者のうちの本務者のみの値である。</t>
    </r>
    <phoneticPr fontId="34"/>
  </si>
  <si>
    <t xml:space="preserve"> （ａ） Mechanical engineering, shipbuilding and aeronautical engineering</t>
    <phoneticPr fontId="34"/>
  </si>
  <si>
    <t xml:space="preserve"> （ｂ） Electrical engineering and telecommunications engineering</t>
    <phoneticPr fontId="34"/>
  </si>
  <si>
    <t xml:space="preserve"> （ｃ） Civil engineering and architecture 　</t>
    <phoneticPr fontId="34"/>
  </si>
  <si>
    <t xml:space="preserve"> （ｄ） Agriculture, forestry, veterinary and animal husbandry</t>
    <phoneticPr fontId="34"/>
  </si>
  <si>
    <t>Science and Technology 153</t>
    <phoneticPr fontId="10"/>
  </si>
  <si>
    <t>研　　　究　　　費　（６－１）</t>
    <phoneticPr fontId="10"/>
  </si>
  <si>
    <r>
      <t>（単位：万円</t>
    </r>
    <r>
      <rPr>
        <sz val="11"/>
        <rFont val="ＭＳ Ｐ明朝"/>
        <family val="1"/>
        <charset val="128"/>
      </rPr>
      <t>)(Unit:</t>
    </r>
    <r>
      <rPr>
        <sz val="11"/>
        <rFont val="ＭＳ 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10,000yen</t>
    </r>
    <r>
      <rPr>
        <sz val="11"/>
        <rFont val="ＭＳ 明朝"/>
        <family val="1"/>
        <charset val="128"/>
      </rPr>
      <t>）</t>
    </r>
    <phoneticPr fontId="10"/>
  </si>
  <si>
    <r>
      <t xml:space="preserve">  </t>
    </r>
    <r>
      <rPr>
        <sz val="11"/>
        <rFont val="ＭＳ 明朝"/>
        <family val="1"/>
        <charset val="128"/>
      </rPr>
      <t>組織</t>
    </r>
    <phoneticPr fontId="10"/>
  </si>
  <si>
    <t xml:space="preserve">             </t>
    <phoneticPr fontId="10"/>
  </si>
  <si>
    <t>カネ</t>
    <phoneticPr fontId="10"/>
  </si>
  <si>
    <t>ヒト</t>
    <phoneticPr fontId="10"/>
  </si>
  <si>
    <t>年度 F.Y.</t>
    <phoneticPr fontId="10"/>
  </si>
  <si>
    <t>Business enterprises</t>
    <phoneticPr fontId="10"/>
  </si>
  <si>
    <t>Non-profit institutions</t>
    <phoneticPr fontId="10"/>
  </si>
  <si>
    <t>Public organizations</t>
    <phoneticPr fontId="10"/>
  </si>
  <si>
    <t>Universities and Colleges</t>
    <phoneticPr fontId="10"/>
  </si>
  <si>
    <t>(3,601) 4,053</t>
    <phoneticPr fontId="10"/>
  </si>
  <si>
    <t>　　７('95)</t>
    <phoneticPr fontId="10"/>
  </si>
  <si>
    <t>(4,313) 4,581</t>
    <phoneticPr fontId="10"/>
  </si>
  <si>
    <t>　　８('96)</t>
    <phoneticPr fontId="10"/>
  </si>
  <si>
    <t>(3,935) 4,393</t>
    <phoneticPr fontId="10"/>
  </si>
  <si>
    <t>　　９('97)</t>
    <phoneticPr fontId="10"/>
  </si>
  <si>
    <t>(4,155) 4,326</t>
    <phoneticPr fontId="10"/>
  </si>
  <si>
    <t>　　10('98)</t>
    <phoneticPr fontId="10"/>
  </si>
  <si>
    <t>(4,134) 4,539</t>
    <phoneticPr fontId="10"/>
  </si>
  <si>
    <t>　　11('99)</t>
    <phoneticPr fontId="10"/>
  </si>
  <si>
    <t>(4,298) 4,782</t>
    <phoneticPr fontId="10"/>
  </si>
  <si>
    <t>　　12('00)</t>
    <phoneticPr fontId="10"/>
  </si>
  <si>
    <t>(4,358) 4,847</t>
    <phoneticPr fontId="10"/>
  </si>
  <si>
    <t>　　13('01)</t>
    <phoneticPr fontId="10"/>
  </si>
  <si>
    <t>(6,171) 4,391</t>
    <phoneticPr fontId="10"/>
  </si>
  <si>
    <t>　　14('02)</t>
    <phoneticPr fontId="10"/>
  </si>
  <si>
    <t>(6,194) 4,376</t>
    <phoneticPr fontId="10"/>
  </si>
  <si>
    <t>　　15('03)</t>
    <phoneticPr fontId="10"/>
  </si>
  <si>
    <t>(6,967) 4,331</t>
    <phoneticPr fontId="10"/>
  </si>
  <si>
    <t>　　16('04)</t>
    <phoneticPr fontId="10"/>
  </si>
  <si>
    <t>(7,304) 4,418</t>
    <phoneticPr fontId="10"/>
  </si>
  <si>
    <t>　　17('05)</t>
    <phoneticPr fontId="10"/>
  </si>
  <si>
    <t>(6,217) 4,061</t>
    <phoneticPr fontId="10"/>
  </si>
  <si>
    <t>　　18('06)</t>
    <phoneticPr fontId="10"/>
  </si>
  <si>
    <t>(7,544) 4,258</t>
    <phoneticPr fontId="10"/>
  </si>
  <si>
    <t>　　19('07)</t>
    <phoneticPr fontId="10"/>
  </si>
  <si>
    <t>(7,460) 4,218</t>
    <phoneticPr fontId="10"/>
  </si>
  <si>
    <t>　　20('08)</t>
    <phoneticPr fontId="10"/>
  </si>
  <si>
    <t>(8,931) 4,516</t>
    <phoneticPr fontId="10"/>
  </si>
  <si>
    <t>　　21('09)</t>
    <phoneticPr fontId="10"/>
  </si>
  <si>
    <t>(6,936) 4,455</t>
    <phoneticPr fontId="10"/>
  </si>
  <si>
    <t>　　22('10)</t>
    <phoneticPr fontId="10"/>
  </si>
  <si>
    <t>(9,098) 4,369</t>
    <phoneticPr fontId="10"/>
  </si>
  <si>
    <t>　　23('11)</t>
    <phoneticPr fontId="10"/>
  </si>
  <si>
    <t>(6,840) 4,152</t>
    <phoneticPr fontId="31"/>
  </si>
  <si>
    <t>　　24('12)</t>
    <phoneticPr fontId="10"/>
  </si>
  <si>
    <t>(6,970) 4,337</t>
    <phoneticPr fontId="31"/>
  </si>
  <si>
    <r>
      <t>1</t>
    </r>
    <r>
      <rPr>
        <sz val="11"/>
        <color theme="1"/>
        <rFont val="ＭＳ Ｐゴシック"/>
        <family val="2"/>
        <charset val="128"/>
        <scheme val="minor"/>
      </rPr>
      <t>54</t>
    </r>
    <r>
      <rPr>
        <sz val="11"/>
        <rFont val="ＭＳ 明朝"/>
        <family val="1"/>
        <charset val="128"/>
      </rPr>
      <t>　科学技術・学術</t>
    </r>
    <rPh sb="4" eb="6">
      <t>カガク</t>
    </rPh>
    <rPh sb="6" eb="8">
      <t>ギジュツ</t>
    </rPh>
    <rPh sb="9" eb="11">
      <t>ガクジュツ</t>
    </rPh>
    <phoneticPr fontId="12"/>
  </si>
  <si>
    <t>＜人文・社会科学を含む＞Including Social Sciences and Humanities</t>
    <phoneticPr fontId="12"/>
  </si>
  <si>
    <t>項目 Item</t>
    <phoneticPr fontId="12"/>
  </si>
  <si>
    <t>国内総生産(a)</t>
    <phoneticPr fontId="12"/>
  </si>
  <si>
    <t>研 究 費(b)</t>
    <phoneticPr fontId="12"/>
  </si>
  <si>
    <t>政府負担(c)</t>
    <phoneticPr fontId="12"/>
  </si>
  <si>
    <t>国防研究費(d)</t>
    <phoneticPr fontId="12"/>
  </si>
  <si>
    <t>A</t>
  </si>
  <si>
    <t>B</t>
  </si>
  <si>
    <t>C</t>
  </si>
  <si>
    <t>D</t>
  </si>
  <si>
    <t>研究者数</t>
  </si>
  <si>
    <t>人　口</t>
  </si>
  <si>
    <t>GDP</t>
  </si>
  <si>
    <t>R&amp;D expenditures</t>
  </si>
  <si>
    <t>Government funded R&amp;D</t>
  </si>
  <si>
    <t>Defense R&amp;D</t>
  </si>
  <si>
    <t>（兆円）</t>
    <phoneticPr fontId="12"/>
  </si>
  <si>
    <t>（億円）</t>
    <phoneticPr fontId="12"/>
  </si>
  <si>
    <t>(％)</t>
  </si>
  <si>
    <t>年度 FY</t>
    <rPh sb="0" eb="2">
      <t>ネンド</t>
    </rPh>
    <phoneticPr fontId="12"/>
  </si>
  <si>
    <t>(trillion yen)</t>
  </si>
  <si>
    <t>(100 million yen)</t>
  </si>
  <si>
    <t>昭和59('84)</t>
    <rPh sb="0" eb="2">
      <t>ショウワ</t>
    </rPh>
    <phoneticPr fontId="12"/>
  </si>
  <si>
    <t>　　60('85)</t>
    <phoneticPr fontId="12"/>
  </si>
  <si>
    <t>　  12('00)</t>
    <phoneticPr fontId="12"/>
  </si>
  <si>
    <t>　　18('06)</t>
    <phoneticPr fontId="12"/>
  </si>
  <si>
    <t>　　19('07)</t>
    <phoneticPr fontId="12"/>
  </si>
  <si>
    <t>　　20('08)</t>
    <phoneticPr fontId="12"/>
  </si>
  <si>
    <t>　　21('09)</t>
    <phoneticPr fontId="12"/>
  </si>
  <si>
    <t>　　22('10)</t>
    <phoneticPr fontId="12"/>
  </si>
  <si>
    <t>　　23('11)</t>
    <phoneticPr fontId="12"/>
  </si>
  <si>
    <t>　　24('12)</t>
    <phoneticPr fontId="12"/>
  </si>
  <si>
    <t>　　25('13)</t>
    <phoneticPr fontId="12"/>
  </si>
  <si>
    <r>
      <t>（注）1　Ａは研究費の対国内総生産比</t>
    </r>
    <r>
      <rPr>
        <sz val="11"/>
        <rFont val="ＭＳ 明朝"/>
        <family val="1"/>
        <charset val="128"/>
      </rPr>
      <t>(b/a)、Ｂは研究費の政府負担割合(c/b)、Ｃは国防を除く</t>
    </r>
    <rPh sb="26" eb="29">
      <t>ケンキュウヒ</t>
    </rPh>
    <phoneticPr fontId="12"/>
  </si>
  <si>
    <r>
      <t>　　</t>
    </r>
    <r>
      <rPr>
        <sz val="11"/>
        <rFont val="ＭＳ 明朝"/>
        <family val="1"/>
        <charset val="128"/>
      </rPr>
      <t xml:space="preserve">   研究費の政府負担割合、(c-d)/(b-d)、Ｄは政府負担研究費の対国内総生産比(c/a)である。</t>
    </r>
    <rPh sb="34" eb="37">
      <t>ケンキュウヒ</t>
    </rPh>
    <phoneticPr fontId="12"/>
  </si>
  <si>
    <t xml:space="preserve"> 　　 2　国内総生産、研究費、政府負担、国防研究費は年度の値である。</t>
    <rPh sb="6" eb="8">
      <t>コクナイ</t>
    </rPh>
    <rPh sb="8" eb="9">
      <t>ソウ</t>
    </rPh>
    <rPh sb="9" eb="11">
      <t>セイサン</t>
    </rPh>
    <rPh sb="12" eb="15">
      <t>ケンキュウヒ</t>
    </rPh>
    <rPh sb="16" eb="18">
      <t>セイフ</t>
    </rPh>
    <rPh sb="18" eb="20">
      <t>フタン</t>
    </rPh>
    <rPh sb="21" eb="23">
      <t>コクボウ</t>
    </rPh>
    <rPh sb="23" eb="26">
      <t>ケンキュウヒ</t>
    </rPh>
    <rPh sb="27" eb="29">
      <t>ネンド</t>
    </rPh>
    <rPh sb="30" eb="31">
      <t>アタイ</t>
    </rPh>
    <phoneticPr fontId="12"/>
  </si>
  <si>
    <r>
      <t xml:space="preserve">  　　</t>
    </r>
    <r>
      <rPr>
        <sz val="11"/>
        <rFont val="ＭＳ 明朝"/>
        <family val="1"/>
        <charset val="128"/>
      </rPr>
      <t>3　研究費及び研究者数は、自然科学及び人文社会科学の合計である。</t>
    </r>
    <phoneticPr fontId="12"/>
  </si>
  <si>
    <r>
      <t xml:space="preserve">   </t>
    </r>
    <r>
      <rPr>
        <sz val="11"/>
        <rFont val="ＭＳ 明朝"/>
        <family val="1"/>
        <charset val="128"/>
      </rPr>
      <t xml:space="preserve"> 　4　研究者数は、各年とも</t>
    </r>
    <r>
      <rPr>
        <sz val="11"/>
        <color theme="1"/>
        <rFont val="ＭＳ Ｐゴシック"/>
        <family val="2"/>
        <charset val="128"/>
        <scheme val="minor"/>
      </rPr>
      <t>3</t>
    </r>
    <r>
      <rPr>
        <sz val="11"/>
        <rFont val="ＭＳ 明朝"/>
        <family val="1"/>
        <charset val="128"/>
      </rPr>
      <t>月</t>
    </r>
    <r>
      <rPr>
        <sz val="11"/>
        <color theme="1"/>
        <rFont val="ＭＳ Ｐゴシック"/>
        <family val="2"/>
        <charset val="128"/>
        <scheme val="minor"/>
      </rPr>
      <t>31</t>
    </r>
    <r>
      <rPr>
        <sz val="11"/>
        <rFont val="ＭＳ 明朝"/>
        <family val="1"/>
        <charset val="128"/>
      </rPr>
      <t>日現在である。(ただし、平成</t>
    </r>
    <r>
      <rPr>
        <sz val="11"/>
        <color theme="1"/>
        <rFont val="ＭＳ Ｐゴシック"/>
        <family val="2"/>
        <charset val="128"/>
        <scheme val="minor"/>
      </rPr>
      <t>13</t>
    </r>
    <r>
      <rPr>
        <sz val="11"/>
        <rFont val="ＭＳ 明朝"/>
        <family val="1"/>
        <charset val="128"/>
      </rPr>
      <t>年以前は</t>
    </r>
    <r>
      <rPr>
        <sz val="11"/>
        <color theme="1"/>
        <rFont val="ＭＳ Ｐゴシック"/>
        <family val="2"/>
        <charset val="128"/>
        <scheme val="minor"/>
      </rPr>
      <t>4</t>
    </r>
    <r>
      <rPr>
        <sz val="11"/>
        <rFont val="ＭＳ 明朝"/>
        <family val="1"/>
        <charset val="128"/>
      </rPr>
      <t>月</t>
    </r>
    <r>
      <rPr>
        <sz val="11"/>
        <color theme="1"/>
        <rFont val="ＭＳ Ｐゴシック"/>
        <family val="2"/>
        <charset val="128"/>
        <scheme val="minor"/>
      </rPr>
      <t>1</t>
    </r>
    <r>
      <rPr>
        <sz val="11"/>
        <rFont val="ＭＳ 明朝"/>
        <family val="1"/>
        <charset val="128"/>
      </rPr>
      <t>日現在。)</t>
    </r>
    <rPh sb="38" eb="40">
      <t>イゼン</t>
    </rPh>
    <phoneticPr fontId="12"/>
  </si>
  <si>
    <r>
      <t>　　</t>
    </r>
    <r>
      <rPr>
        <sz val="11"/>
        <rFont val="ＭＳ 明朝"/>
        <family val="1"/>
        <charset val="128"/>
      </rPr>
      <t xml:space="preserve">  5　国防研究費は、国の科学技術関係予算のうち防衛省（ただし、平成</t>
    </r>
    <r>
      <rPr>
        <sz val="11"/>
        <color theme="1"/>
        <rFont val="ＭＳ Ｐゴシック"/>
        <family val="2"/>
        <charset val="128"/>
        <scheme val="minor"/>
      </rPr>
      <t>18</t>
    </r>
    <r>
      <rPr>
        <sz val="11"/>
        <rFont val="ＭＳ 明朝"/>
        <family val="1"/>
        <charset val="128"/>
      </rPr>
      <t>年度までは防衛庁）</t>
    </r>
    <rPh sb="28" eb="29">
      <t>ショウ</t>
    </rPh>
    <phoneticPr fontId="12"/>
  </si>
  <si>
    <r>
      <t xml:space="preserve"> </t>
    </r>
    <r>
      <rPr>
        <sz val="11"/>
        <rFont val="ＭＳ 明朝"/>
        <family val="1"/>
        <charset val="128"/>
      </rPr>
      <t xml:space="preserve">     6　人口は、10月１日時点での国勢調査及び推計人口である。</t>
    </r>
    <phoneticPr fontId="12"/>
  </si>
  <si>
    <r>
      <t xml:space="preserve"> </t>
    </r>
    <r>
      <rPr>
        <sz val="11"/>
        <rFont val="ＭＳ 明朝"/>
        <family val="1"/>
        <charset val="128"/>
      </rPr>
      <t xml:space="preserve">     7　研究費については、平成2</t>
    </r>
    <r>
      <rPr>
        <sz val="11"/>
        <color theme="1"/>
        <rFont val="ＭＳ Ｐゴシック"/>
        <family val="2"/>
        <charset val="128"/>
        <scheme val="minor"/>
      </rPr>
      <t>4</t>
    </r>
    <r>
      <rPr>
        <sz val="11"/>
        <rFont val="ＭＳ 明朝"/>
        <family val="1"/>
        <charset val="128"/>
      </rPr>
      <t>年度が最新の数値である。</t>
    </r>
    <rPh sb="8" eb="11">
      <t>ケンキュウヒ</t>
    </rPh>
    <rPh sb="17" eb="19">
      <t>ヘイセイ</t>
    </rPh>
    <rPh sb="21" eb="23">
      <t>ネンド</t>
    </rPh>
    <rPh sb="24" eb="26">
      <t>サイシン</t>
    </rPh>
    <rPh sb="27" eb="29">
      <t>スウチ</t>
    </rPh>
    <phoneticPr fontId="12"/>
  </si>
  <si>
    <t>資料　1　国内総生産は、内閣府「国民経済計算確報」、「四半期別ＧＤＰ速報」</t>
    <rPh sb="12" eb="15">
      <t>ナイカクフ</t>
    </rPh>
    <rPh sb="22" eb="23">
      <t>カク</t>
    </rPh>
    <rPh sb="23" eb="24">
      <t>ホウ</t>
    </rPh>
    <rPh sb="27" eb="28">
      <t>シ</t>
    </rPh>
    <rPh sb="28" eb="30">
      <t>ハンキ</t>
    </rPh>
    <rPh sb="30" eb="31">
      <t>ベツ</t>
    </rPh>
    <rPh sb="34" eb="36">
      <t>ソクホウ</t>
    </rPh>
    <phoneticPr fontId="12"/>
  </si>
  <si>
    <t>　　　2　研究費、政府負担及び研究者数は、総務省統計局「科学技術研究調査報告」</t>
    <rPh sb="23" eb="24">
      <t>ショウ</t>
    </rPh>
    <phoneticPr fontId="12"/>
  </si>
  <si>
    <t>Science and Technology 155</t>
    <phoneticPr fontId="12"/>
  </si>
  <si>
    <t>Researchers</t>
  </si>
  <si>
    <t>Population</t>
  </si>
  <si>
    <t>（人）</t>
    <phoneticPr fontId="12"/>
  </si>
  <si>
    <t>（万人）</t>
    <phoneticPr fontId="12"/>
  </si>
  <si>
    <t>(persons)</t>
  </si>
  <si>
    <t>(10,000 persons)</t>
  </si>
  <si>
    <t xml:space="preserve">(1) A=R&amp;D expenditures as a percentage of gross domestic product, B=the ratio of R&amp;D expenditures financed </t>
  </si>
  <si>
    <t xml:space="preserve">   by government, C=the ratio of R&amp;D expenditures financed by government excluding defense R&amp;D expenditures   </t>
    <phoneticPr fontId="12"/>
  </si>
  <si>
    <t xml:space="preserve">   and D=government financed R&amp;D expenditures as a percentage of gross domestic product.  </t>
    <phoneticPr fontId="12"/>
  </si>
  <si>
    <t xml:space="preserve">(2) R&amp;D expenditures and the number of researchers are the total of natural sciences, social sciences and </t>
    <phoneticPr fontId="12"/>
  </si>
  <si>
    <t xml:space="preserve">   humanities. </t>
    <phoneticPr fontId="12"/>
  </si>
  <si>
    <t>(3) The number of researchers is as of April 1 in each fiscal year.</t>
  </si>
  <si>
    <t>(4) Defense-related R&amp;D expenditures are appropriations to the Defense Agency in the science and technology</t>
    <phoneticPr fontId="12"/>
  </si>
  <si>
    <t xml:space="preserve">   budget of the government. </t>
    <phoneticPr fontId="12"/>
  </si>
  <si>
    <t>(5) The population is that of national censuses and estimations as of October 1.</t>
  </si>
  <si>
    <r>
      <t>1</t>
    </r>
    <r>
      <rPr>
        <sz val="11"/>
        <color theme="1"/>
        <rFont val="ＭＳ Ｐゴシック"/>
        <family val="2"/>
        <charset val="128"/>
        <scheme val="minor"/>
      </rPr>
      <t>56　科学技術・学術</t>
    </r>
    <rPh sb="4" eb="6">
      <t>カガク</t>
    </rPh>
    <rPh sb="6" eb="8">
      <t>ギジュツ</t>
    </rPh>
    <rPh sb="9" eb="11">
      <t>ガクジュツ</t>
    </rPh>
    <phoneticPr fontId="3"/>
  </si>
  <si>
    <t>　組織別&lt;R&amp;D Expenditures by Sector&gt;</t>
    <rPh sb="1" eb="4">
      <t>ソシキベツ</t>
    </rPh>
    <phoneticPr fontId="3"/>
  </si>
  <si>
    <r>
      <t xml:space="preserve">  </t>
    </r>
    <r>
      <rPr>
        <sz val="10"/>
        <rFont val="ＭＳ 明朝"/>
        <family val="1"/>
        <charset val="128"/>
      </rPr>
      <t>組織</t>
    </r>
    <r>
      <rPr>
        <sz val="11"/>
        <rFont val="ＭＳ 明朝"/>
        <family val="1"/>
        <charset val="128"/>
      </rPr>
      <t/>
    </r>
    <phoneticPr fontId="3"/>
  </si>
  <si>
    <t>企　　　　業　　　　等</t>
    <rPh sb="0" eb="1">
      <t>クワダ</t>
    </rPh>
    <rPh sb="5" eb="6">
      <t>ギョウ</t>
    </rPh>
    <phoneticPr fontId="3"/>
  </si>
  <si>
    <t>合  　　計</t>
    <phoneticPr fontId="3"/>
  </si>
  <si>
    <t xml:space="preserve">Non-profit institution </t>
    <phoneticPr fontId="3"/>
  </si>
  <si>
    <t xml:space="preserve">※
(a)
</t>
    <phoneticPr fontId="3"/>
  </si>
  <si>
    <t>計(A)</t>
    <rPh sb="0" eb="1">
      <t>ケイ</t>
    </rPh>
    <phoneticPr fontId="3"/>
  </si>
  <si>
    <t>（B)</t>
    <phoneticPr fontId="30"/>
  </si>
  <si>
    <t>割合　　　A/Ｅ</t>
    <phoneticPr fontId="3"/>
  </si>
  <si>
    <t>割合　　　　Ｂ/Ｅ</t>
    <phoneticPr fontId="30"/>
  </si>
  <si>
    <t>年度 F.Y.</t>
  </si>
  <si>
    <t>（％）</t>
    <phoneticPr fontId="3"/>
  </si>
  <si>
    <t>Local governments</t>
    <phoneticPr fontId="3"/>
  </si>
  <si>
    <t>％</t>
  </si>
  <si>
    <t>昭和59('84)</t>
    <rPh sb="0" eb="2">
      <t>ショウワ</t>
    </rPh>
    <phoneticPr fontId="3"/>
  </si>
  <si>
    <t>　　60('85)</t>
    <phoneticPr fontId="3"/>
  </si>
  <si>
    <t>　　61('86)</t>
    <phoneticPr fontId="3"/>
  </si>
  <si>
    <t>　　62('87)</t>
    <phoneticPr fontId="3"/>
  </si>
  <si>
    <t>　　63('88)</t>
    <phoneticPr fontId="3"/>
  </si>
  <si>
    <t>平成元('89)</t>
    <rPh sb="0" eb="2">
      <t>ヘイセイ</t>
    </rPh>
    <phoneticPr fontId="3"/>
  </si>
  <si>
    <t>　　２('90)</t>
    <phoneticPr fontId="3"/>
  </si>
  <si>
    <t>　　３('91)</t>
    <phoneticPr fontId="3"/>
  </si>
  <si>
    <t>　　４('92)</t>
    <phoneticPr fontId="3"/>
  </si>
  <si>
    <t>　　５('93)</t>
    <phoneticPr fontId="3"/>
  </si>
  <si>
    <t>　　６('94)</t>
    <phoneticPr fontId="3"/>
  </si>
  <si>
    <t>　　７('95)</t>
    <phoneticPr fontId="3"/>
  </si>
  <si>
    <t>　　８('96)</t>
    <phoneticPr fontId="3"/>
  </si>
  <si>
    <t>　　９('97)</t>
    <phoneticPr fontId="3"/>
  </si>
  <si>
    <t>　　10('98)</t>
    <phoneticPr fontId="3"/>
  </si>
  <si>
    <t>　　11('99)</t>
    <phoneticPr fontId="3"/>
  </si>
  <si>
    <t>　　12('00)</t>
    <phoneticPr fontId="3"/>
  </si>
  <si>
    <t>　　13('01)</t>
    <phoneticPr fontId="3"/>
  </si>
  <si>
    <t>　　14('02)</t>
    <phoneticPr fontId="3"/>
  </si>
  <si>
    <t>　　15('03)</t>
    <phoneticPr fontId="3"/>
  </si>
  <si>
    <t>　　16('04)</t>
    <phoneticPr fontId="3"/>
  </si>
  <si>
    <t>　　17('05)</t>
    <phoneticPr fontId="3"/>
  </si>
  <si>
    <t>　　19('07)</t>
    <phoneticPr fontId="3"/>
  </si>
  <si>
    <t>　　20('08)</t>
    <phoneticPr fontId="3"/>
  </si>
  <si>
    <t>　　21('09)</t>
    <phoneticPr fontId="3"/>
  </si>
  <si>
    <t>　　22('10)</t>
    <phoneticPr fontId="3"/>
  </si>
  <si>
    <t>　　23('11)</t>
    <phoneticPr fontId="3"/>
  </si>
  <si>
    <t>　　24('12)</t>
    <phoneticPr fontId="3"/>
  </si>
  <si>
    <t>　　（注）1　平成13年度から調査対象区分が変更されたため、平成12年度までの非営利団体は、</t>
    <rPh sb="3" eb="4">
      <t>チュウ</t>
    </rPh>
    <rPh sb="11" eb="13">
      <t>ネンド</t>
    </rPh>
    <rPh sb="35" eb="36">
      <t>ド</t>
    </rPh>
    <phoneticPr fontId="3"/>
  </si>
  <si>
    <r>
      <t>　   　　　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sz val="11"/>
        <rFont val="ＭＳ 明朝"/>
        <family val="1"/>
        <charset val="128"/>
      </rPr>
      <t>民営研究機関の数値を使用している。</t>
    </r>
    <phoneticPr fontId="3"/>
  </si>
  <si>
    <r>
      <t>　　　　　2　※は特殊法人・独立行政法人で、(a)は独立採算性を有しているもの、(b)</t>
    </r>
    <r>
      <rPr>
        <sz val="11"/>
        <rFont val="ＭＳ 明朝"/>
        <family val="1"/>
        <charset val="128"/>
      </rPr>
      <t>は独立採算性を</t>
    </r>
    <rPh sb="14" eb="16">
      <t>ドクリツ</t>
    </rPh>
    <rPh sb="16" eb="18">
      <t>ギョウセイ</t>
    </rPh>
    <rPh sb="18" eb="20">
      <t>ホウジン</t>
    </rPh>
    <phoneticPr fontId="3"/>
  </si>
  <si>
    <r>
      <t xml:space="preserve"> </t>
    </r>
    <r>
      <rPr>
        <sz val="11"/>
        <color theme="1"/>
        <rFont val="ＭＳ Ｐゴシック"/>
        <family val="2"/>
        <charset val="128"/>
        <scheme val="minor"/>
      </rPr>
      <t xml:space="preserve">         3</t>
    </r>
    <r>
      <rPr>
        <sz val="11"/>
        <rFont val="ＭＳ 明朝"/>
        <family val="1"/>
        <charset val="128"/>
      </rPr>
      <t>　平成9年度からソフトウェア業が、平成13年度から卸売業等が調査対象となっている。</t>
    </r>
    <phoneticPr fontId="3"/>
  </si>
  <si>
    <t>Science and Technology 157</t>
    <phoneticPr fontId="12"/>
  </si>
  <si>
    <t>　</t>
    <phoneticPr fontId="3"/>
  </si>
  <si>
    <r>
      <t>（単位：百万円</t>
    </r>
    <r>
      <rPr>
        <sz val="11"/>
        <rFont val="ＭＳ Ｐ明朝"/>
        <family val="1"/>
        <charset val="128"/>
      </rPr>
      <t>)(Unit:</t>
    </r>
    <r>
      <rPr>
        <sz val="11"/>
        <rFont val="ＭＳ 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million yen</t>
    </r>
    <r>
      <rPr>
        <sz val="11"/>
        <rFont val="ＭＳ 明朝"/>
        <family val="1"/>
        <charset val="128"/>
      </rPr>
      <t>）</t>
    </r>
    <phoneticPr fontId="3"/>
  </si>
  <si>
    <t>※
(b)</t>
    <phoneticPr fontId="3"/>
  </si>
  <si>
    <t>計(C)</t>
    <rPh sb="0" eb="1">
      <t>ケイ</t>
    </rPh>
    <phoneticPr fontId="3"/>
  </si>
  <si>
    <t>計(D)</t>
    <rPh sb="0" eb="1">
      <t>ケイ</t>
    </rPh>
    <phoneticPr fontId="3"/>
  </si>
  <si>
    <t>割合　　　C/E</t>
    <phoneticPr fontId="3"/>
  </si>
  <si>
    <t>割合　　　D/E</t>
    <phoneticPr fontId="3"/>
  </si>
  <si>
    <t>(E)</t>
    <phoneticPr fontId="3"/>
  </si>
  <si>
    <t xml:space="preserve">   (1) Survey coverage categories were changed in FY2001; numbers up to FY2000 for Non-profit institutions use</t>
    <phoneticPr fontId="3"/>
  </si>
  <si>
    <t xml:space="preserve">       the values of private research institutions. </t>
    <phoneticPr fontId="3"/>
  </si>
  <si>
    <t xml:space="preserve">   (2) * (a) are those which are operated on a self-paying basis and * (b) are those which are not expected to operate </t>
    <phoneticPr fontId="3"/>
  </si>
  <si>
    <t xml:space="preserve">       on a self-paying basis.</t>
    <phoneticPr fontId="3"/>
  </si>
  <si>
    <t xml:space="preserve">   (3) Business enterprises were added as new survey targets in FY1996 and FY2001.</t>
    <phoneticPr fontId="3"/>
  </si>
  <si>
    <t xml:space="preserve">   (*) Special corporations and Independent administrative institutions</t>
    <phoneticPr fontId="3"/>
  </si>
  <si>
    <t xml:space="preserve"> 公　　的　　機　　関</t>
    <rPh sb="1" eb="2">
      <t>コウ</t>
    </rPh>
    <rPh sb="4" eb="5">
      <t>マト</t>
    </rPh>
    <rPh sb="7" eb="8">
      <t>キ</t>
    </rPh>
    <rPh sb="10" eb="11">
      <t>セキ</t>
    </rPh>
    <phoneticPr fontId="3"/>
  </si>
  <si>
    <r>
      <t>1</t>
    </r>
    <r>
      <rPr>
        <sz val="11"/>
        <color theme="1"/>
        <rFont val="ＭＳ Ｐゴシック"/>
        <family val="2"/>
        <charset val="128"/>
        <scheme val="minor"/>
      </rPr>
      <t>58</t>
    </r>
    <r>
      <rPr>
        <sz val="11"/>
        <rFont val="ＭＳ 明朝"/>
        <family val="1"/>
        <charset val="128"/>
      </rPr>
      <t>　科学技術・学術</t>
    </r>
    <rPh sb="4" eb="6">
      <t>カガク</t>
    </rPh>
    <rPh sb="6" eb="8">
      <t>ギジュツ</t>
    </rPh>
    <rPh sb="9" eb="11">
      <t>ガクジュツ</t>
    </rPh>
    <phoneticPr fontId="3"/>
  </si>
  <si>
    <t>　負担源別&lt;R&amp;D Expenditures by Source of Funds&gt;</t>
    <rPh sb="1" eb="3">
      <t>フタン</t>
    </rPh>
    <rPh sb="3" eb="4">
      <t>ミナモト</t>
    </rPh>
    <rPh sb="4" eb="5">
      <t>ベツ</t>
    </rPh>
    <phoneticPr fontId="3"/>
  </si>
  <si>
    <t>研 究 費 総 額</t>
  </si>
  <si>
    <t>国・地方公共団体</t>
  </si>
  <si>
    <t>民 　　　　間</t>
  </si>
  <si>
    <t>　　    負担源  Source</t>
    <phoneticPr fontId="3"/>
  </si>
  <si>
    <t>私 立 大 学</t>
  </si>
  <si>
    <t>外　　　国</t>
  </si>
  <si>
    <t>From  abroad</t>
  </si>
  <si>
    <t>Government and Local governments</t>
    <phoneticPr fontId="3"/>
  </si>
  <si>
    <t>Non-government</t>
  </si>
  <si>
    <t xml:space="preserve">年度及び            　　 </t>
  </si>
  <si>
    <t>金 　額</t>
    <rPh sb="0" eb="1">
      <t>キン</t>
    </rPh>
    <rPh sb="3" eb="4">
      <t>ガク</t>
    </rPh>
    <phoneticPr fontId="3"/>
  </si>
  <si>
    <t>割　合</t>
  </si>
  <si>
    <t>実施機関</t>
  </si>
  <si>
    <t>Sectors of performance</t>
  </si>
  <si>
    <t>Funds</t>
  </si>
  <si>
    <t>平成４('92) 総額 Total</t>
    <rPh sb="0" eb="2">
      <t>ヘイセイ</t>
    </rPh>
    <phoneticPr fontId="3"/>
  </si>
  <si>
    <t>　　５('93) 総額 Total</t>
    <phoneticPr fontId="3"/>
  </si>
  <si>
    <t>　　６('94) 総額 Total</t>
    <phoneticPr fontId="3"/>
  </si>
  <si>
    <t>　　７('95) 総額 Total</t>
    <phoneticPr fontId="3"/>
  </si>
  <si>
    <t>　　８('96) 総額 Total</t>
    <phoneticPr fontId="3"/>
  </si>
  <si>
    <t>　　９('97) 総額 Total</t>
    <phoneticPr fontId="3"/>
  </si>
  <si>
    <t>　　10('98) 総額 Total</t>
    <phoneticPr fontId="3"/>
  </si>
  <si>
    <t>　　11('99) 総額 Total</t>
    <phoneticPr fontId="3"/>
  </si>
  <si>
    <t>　　12('00) 総額 Total</t>
    <phoneticPr fontId="3"/>
  </si>
  <si>
    <t>　　13('01) 総額 Total</t>
    <phoneticPr fontId="3"/>
  </si>
  <si>
    <t>　　14('02) 総額 Total</t>
    <phoneticPr fontId="3"/>
  </si>
  <si>
    <t>　　15('03) 総額 Total</t>
    <phoneticPr fontId="3"/>
  </si>
  <si>
    <t>　　16('04) 総額 Total</t>
    <phoneticPr fontId="3"/>
  </si>
  <si>
    <t>　　17('05) 総額 Total</t>
    <phoneticPr fontId="3"/>
  </si>
  <si>
    <t>　　18('06) 総額 Total</t>
    <phoneticPr fontId="3"/>
  </si>
  <si>
    <t>　　19('07) 総額 Total</t>
    <phoneticPr fontId="3"/>
  </si>
  <si>
    <r>
      <t xml:space="preserve">企業等 </t>
    </r>
    <r>
      <rPr>
        <sz val="10"/>
        <rFont val="ＭＳ 明朝"/>
        <family val="1"/>
        <charset val="128"/>
      </rPr>
      <t>Business enterprises</t>
    </r>
    <phoneticPr fontId="3"/>
  </si>
  <si>
    <r>
      <t xml:space="preserve">公的機関 </t>
    </r>
    <r>
      <rPr>
        <sz val="10"/>
        <rFont val="ＭＳ 明朝"/>
        <family val="1"/>
        <charset val="128"/>
      </rPr>
      <t>Public Organizations</t>
    </r>
    <phoneticPr fontId="3"/>
  </si>
  <si>
    <r>
      <t>大学等</t>
    </r>
    <r>
      <rPr>
        <sz val="10"/>
        <rFont val="ＭＳ 明朝"/>
        <family val="1"/>
        <charset val="128"/>
      </rPr>
      <t xml:space="preserve"> Universities and Colleges</t>
    </r>
    <phoneticPr fontId="3"/>
  </si>
  <si>
    <r>
      <t xml:space="preserve">非営利団体 </t>
    </r>
    <r>
      <rPr>
        <sz val="10"/>
        <rFont val="ＭＳ 明朝"/>
        <family val="1"/>
        <charset val="128"/>
      </rPr>
      <t>Non-profit institutions</t>
    </r>
    <phoneticPr fontId="3"/>
  </si>
  <si>
    <t>　　20('08) 総額 Total</t>
    <phoneticPr fontId="3"/>
  </si>
  <si>
    <t>　　21('09) 総額 Total</t>
    <phoneticPr fontId="3"/>
  </si>
  <si>
    <t>　　22('10) 総額 Total</t>
    <phoneticPr fontId="3"/>
  </si>
  <si>
    <t>　　23('11) 総額 Total</t>
    <phoneticPr fontId="3"/>
  </si>
  <si>
    <r>
      <t xml:space="preserve">企業 </t>
    </r>
    <r>
      <rPr>
        <sz val="10"/>
        <rFont val="ＭＳ 明朝"/>
        <family val="1"/>
        <charset val="128"/>
      </rPr>
      <t>Business enterprises</t>
    </r>
    <phoneticPr fontId="3"/>
  </si>
  <si>
    <r>
      <t xml:space="preserve">公的機関 </t>
    </r>
    <r>
      <rPr>
        <sz val="10"/>
        <rFont val="ＭＳ 明朝"/>
        <family val="1"/>
        <charset val="128"/>
      </rPr>
      <t>Public Organizations</t>
    </r>
    <phoneticPr fontId="3"/>
  </si>
  <si>
    <r>
      <t>大学等</t>
    </r>
    <r>
      <rPr>
        <sz val="10"/>
        <rFont val="ＭＳ 明朝"/>
        <family val="1"/>
        <charset val="128"/>
      </rPr>
      <t xml:space="preserve"> Universities and Colleges</t>
    </r>
    <phoneticPr fontId="3"/>
  </si>
  <si>
    <r>
      <t xml:space="preserve">非営利団体 </t>
    </r>
    <r>
      <rPr>
        <sz val="10"/>
        <rFont val="ＭＳ 明朝"/>
        <family val="1"/>
        <charset val="128"/>
      </rPr>
      <t>Non-profit institutions</t>
    </r>
    <phoneticPr fontId="3"/>
  </si>
  <si>
    <t>　　24('12) 総額 Total</t>
    <phoneticPr fontId="3"/>
  </si>
  <si>
    <t>　　（注）平成13年度から調査対象区分が変更されたため、平成12年度までの非営利団体は、</t>
    <rPh sb="3" eb="4">
      <t>チュウ</t>
    </rPh>
    <rPh sb="9" eb="11">
      <t>ネンド</t>
    </rPh>
    <rPh sb="33" eb="34">
      <t>ド</t>
    </rPh>
    <phoneticPr fontId="3"/>
  </si>
  <si>
    <t>　　　　民営研究機関の数値を使用している。</t>
    <phoneticPr fontId="3"/>
  </si>
  <si>
    <t>Government  and</t>
  </si>
  <si>
    <t>Local  government</t>
  </si>
  <si>
    <t>Science and Technology 159</t>
    <phoneticPr fontId="12"/>
  </si>
  <si>
    <t>企　 業　 等</t>
    <rPh sb="0" eb="1">
      <t>クワダ</t>
    </rPh>
    <rPh sb="3" eb="4">
      <t>ギョウ</t>
    </rPh>
    <rPh sb="6" eb="7">
      <t>トウ</t>
    </rPh>
    <phoneticPr fontId="3"/>
  </si>
  <si>
    <t>Private Universities and Colleges</t>
    <phoneticPr fontId="3"/>
  </si>
  <si>
    <t xml:space="preserve">   (1) Survey coverage categories were changed in FY2001; numbers up to FY2000 for Non-profit </t>
    <phoneticPr fontId="3"/>
  </si>
  <si>
    <t xml:space="preserve">       institutions use the values of private research institutions. </t>
    <phoneticPr fontId="3"/>
  </si>
  <si>
    <r>
      <t>1</t>
    </r>
    <r>
      <rPr>
        <sz val="11"/>
        <color theme="1"/>
        <rFont val="ＭＳ Ｐゴシック"/>
        <family val="2"/>
        <charset val="128"/>
        <scheme val="minor"/>
      </rPr>
      <t>60</t>
    </r>
    <r>
      <rPr>
        <sz val="11"/>
        <rFont val="ＭＳ 明朝"/>
        <family val="1"/>
        <charset val="128"/>
      </rPr>
      <t>　科学技術・学術</t>
    </r>
    <rPh sb="4" eb="6">
      <t>カガク</t>
    </rPh>
    <rPh sb="6" eb="8">
      <t>ギジュツ</t>
    </rPh>
    <rPh sb="9" eb="11">
      <t>ガクジュツ</t>
    </rPh>
    <phoneticPr fontId="3"/>
  </si>
  <si>
    <t>　性格別研究費&lt;R&amp;D Expenditures by type of actibity&gt;</t>
    <rPh sb="1" eb="3">
      <t>セイカク</t>
    </rPh>
    <rPh sb="3" eb="4">
      <t>ベツ</t>
    </rPh>
    <rPh sb="4" eb="7">
      <t>ケンキュウヒ</t>
    </rPh>
    <phoneticPr fontId="3"/>
  </si>
  <si>
    <t>＜自然科学のみ＞　Natural sciences and engineering only</t>
    <rPh sb="1" eb="3">
      <t>シゼン</t>
    </rPh>
    <rPh sb="3" eb="5">
      <t>カガク</t>
    </rPh>
    <phoneticPr fontId="3"/>
  </si>
  <si>
    <t>社内研究実施機関数</t>
    <rPh sb="0" eb="2">
      <t>シャナイ</t>
    </rPh>
    <rPh sb="2" eb="4">
      <t>ケンキュウ</t>
    </rPh>
    <rPh sb="4" eb="6">
      <t>ジッシ</t>
    </rPh>
    <rPh sb="6" eb="8">
      <t>キカン</t>
    </rPh>
    <rPh sb="8" eb="9">
      <t>スウ</t>
    </rPh>
    <phoneticPr fontId="3"/>
  </si>
  <si>
    <t>総　　　　額</t>
    <rPh sb="0" eb="1">
      <t>フサ</t>
    </rPh>
    <rPh sb="5" eb="6">
      <t>ガク</t>
    </rPh>
    <phoneticPr fontId="3"/>
  </si>
  <si>
    <r>
      <t>　　  性　格</t>
    </r>
    <r>
      <rPr>
        <sz val="11"/>
        <color theme="1"/>
        <rFont val="ＭＳ Ｐゴシック"/>
        <family val="2"/>
        <charset val="128"/>
        <scheme val="minor"/>
      </rPr>
      <t xml:space="preserve"> Character of work    </t>
    </r>
    <rPh sb="4" eb="5">
      <t>セイ</t>
    </rPh>
    <rPh sb="6" eb="7">
      <t>カク</t>
    </rPh>
    <phoneticPr fontId="3"/>
  </si>
  <si>
    <t>FY</t>
    <phoneticPr fontId="3"/>
  </si>
  <si>
    <t>Number of R&amp;D performing organizations</t>
    <phoneticPr fontId="3"/>
  </si>
  <si>
    <t>　　５('93) 総額 Total</t>
    <phoneticPr fontId="3"/>
  </si>
  <si>
    <t>　　６('94) 総額 Total</t>
    <phoneticPr fontId="3"/>
  </si>
  <si>
    <t>　　７('95) 総額 Total</t>
    <phoneticPr fontId="3"/>
  </si>
  <si>
    <t>　　８('96) 総額 Total</t>
    <phoneticPr fontId="3"/>
  </si>
  <si>
    <t>　　９('97) 総額 Total</t>
    <phoneticPr fontId="3"/>
  </si>
  <si>
    <t>　　10('98) 総額 Total</t>
    <phoneticPr fontId="3"/>
  </si>
  <si>
    <t>　　11('99) 総額 Total</t>
    <phoneticPr fontId="3"/>
  </si>
  <si>
    <t>　　12('00) 総額 Total</t>
    <phoneticPr fontId="3"/>
  </si>
  <si>
    <t>　　13('01) 総額 Total</t>
    <phoneticPr fontId="3"/>
  </si>
  <si>
    <t>　　14('02) 総額 Total</t>
    <phoneticPr fontId="3"/>
  </si>
  <si>
    <t>　　15('03) 総額 Total</t>
    <phoneticPr fontId="3"/>
  </si>
  <si>
    <t>　　16('04) 総額 Total</t>
    <phoneticPr fontId="3"/>
  </si>
  <si>
    <t>　　17('05) 総額 Total</t>
    <phoneticPr fontId="3"/>
  </si>
  <si>
    <t>　　18('06) 総額 Total</t>
    <phoneticPr fontId="3"/>
  </si>
  <si>
    <t>　　19('07) 総額 Total</t>
    <phoneticPr fontId="3"/>
  </si>
  <si>
    <r>
      <t xml:space="preserve">企業等 </t>
    </r>
    <r>
      <rPr>
        <sz val="10"/>
        <rFont val="ＭＳ 明朝"/>
        <family val="1"/>
        <charset val="128"/>
      </rPr>
      <t>Business enterprises</t>
    </r>
    <phoneticPr fontId="3"/>
  </si>
  <si>
    <r>
      <t xml:space="preserve">公的機関 </t>
    </r>
    <r>
      <rPr>
        <sz val="10"/>
        <rFont val="ＭＳ 明朝"/>
        <family val="1"/>
        <charset val="128"/>
      </rPr>
      <t>Public Organizations</t>
    </r>
    <phoneticPr fontId="3"/>
  </si>
  <si>
    <r>
      <t>大学等</t>
    </r>
    <r>
      <rPr>
        <sz val="10"/>
        <rFont val="ＭＳ 明朝"/>
        <family val="1"/>
        <charset val="128"/>
      </rPr>
      <t xml:space="preserve"> Universities and Colleges</t>
    </r>
    <phoneticPr fontId="3"/>
  </si>
  <si>
    <r>
      <t xml:space="preserve">非営利団体 </t>
    </r>
    <r>
      <rPr>
        <sz val="10"/>
        <rFont val="ＭＳ 明朝"/>
        <family val="1"/>
        <charset val="128"/>
      </rPr>
      <t>Non-profit institutions</t>
    </r>
    <phoneticPr fontId="3"/>
  </si>
  <si>
    <t>　　20('08) 総額 Total</t>
    <phoneticPr fontId="3"/>
  </si>
  <si>
    <t>　　21('09) 総額 Total</t>
    <phoneticPr fontId="3"/>
  </si>
  <si>
    <t>　　22('10) 総額 Total</t>
    <phoneticPr fontId="3"/>
  </si>
  <si>
    <t>　　23('11) 総額 Total</t>
    <phoneticPr fontId="3"/>
  </si>
  <si>
    <r>
      <t xml:space="preserve">企業 </t>
    </r>
    <r>
      <rPr>
        <sz val="10"/>
        <rFont val="ＭＳ 明朝"/>
        <family val="1"/>
        <charset val="128"/>
      </rPr>
      <t>Business enterprises</t>
    </r>
    <phoneticPr fontId="3"/>
  </si>
  <si>
    <t>　　24('12) 総額 Total</t>
    <phoneticPr fontId="3"/>
  </si>
  <si>
    <t>　　（注）内部使用研究費のうち、自然科学に使用した研究費を性格別に</t>
    <rPh sb="3" eb="4">
      <t>チュウ</t>
    </rPh>
    <rPh sb="5" eb="7">
      <t>ナイブ</t>
    </rPh>
    <rPh sb="7" eb="9">
      <t>シヨウ</t>
    </rPh>
    <rPh sb="9" eb="12">
      <t>ケンキュウヒ</t>
    </rPh>
    <rPh sb="16" eb="18">
      <t>シゼン</t>
    </rPh>
    <rPh sb="18" eb="20">
      <t>カガク</t>
    </rPh>
    <rPh sb="21" eb="23">
      <t>シヨウ</t>
    </rPh>
    <rPh sb="25" eb="28">
      <t>ケンキュウヒ</t>
    </rPh>
    <rPh sb="29" eb="31">
      <t>セイカク</t>
    </rPh>
    <rPh sb="31" eb="32">
      <t>ベツ</t>
    </rPh>
    <phoneticPr fontId="3"/>
  </si>
  <si>
    <t>　  　　区分したもの。（人文・社会科学系の機関も含む。）</t>
    <rPh sb="5" eb="7">
      <t>クブン</t>
    </rPh>
    <rPh sb="13" eb="15">
      <t>ジンブン</t>
    </rPh>
    <rPh sb="16" eb="18">
      <t>シャカイ</t>
    </rPh>
    <rPh sb="18" eb="20">
      <t>カガク</t>
    </rPh>
    <rPh sb="20" eb="21">
      <t>ケイ</t>
    </rPh>
    <rPh sb="22" eb="24">
      <t>キカン</t>
    </rPh>
    <rPh sb="25" eb="26">
      <t>フク</t>
    </rPh>
    <phoneticPr fontId="3"/>
  </si>
  <si>
    <r>
      <t>（単位：百万円</t>
    </r>
    <r>
      <rPr>
        <sz val="11"/>
        <rFont val="ＭＳ Ｐ明朝"/>
        <family val="1"/>
        <charset val="128"/>
      </rPr>
      <t>)(Unit:</t>
    </r>
    <r>
      <rPr>
        <sz val="11"/>
        <rFont val="ＭＳ 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million yen</t>
    </r>
    <r>
      <rPr>
        <sz val="11"/>
        <rFont val="ＭＳ 明朝"/>
        <family val="1"/>
        <charset val="128"/>
      </rPr>
      <t>）</t>
    </r>
    <phoneticPr fontId="3"/>
  </si>
  <si>
    <t>基礎研究</t>
    <rPh sb="0" eb="2">
      <t>キソ</t>
    </rPh>
    <rPh sb="2" eb="4">
      <t>ケンキュウ</t>
    </rPh>
    <phoneticPr fontId="3"/>
  </si>
  <si>
    <t>応用研究</t>
    <rPh sb="0" eb="2">
      <t>オウヨウ</t>
    </rPh>
    <rPh sb="2" eb="4">
      <t>ケンキュウ</t>
    </rPh>
    <phoneticPr fontId="3"/>
  </si>
  <si>
    <t>開発研究</t>
    <rPh sb="0" eb="2">
      <t>カイハツ</t>
    </rPh>
    <rPh sb="2" eb="4">
      <t>ケンキュウ</t>
    </rPh>
    <phoneticPr fontId="3"/>
  </si>
  <si>
    <t>Basic Research</t>
  </si>
  <si>
    <t>Applied research</t>
  </si>
  <si>
    <t>Development</t>
  </si>
  <si>
    <r>
      <t>1</t>
    </r>
    <r>
      <rPr>
        <sz val="11"/>
        <color theme="1"/>
        <rFont val="ＭＳ Ｐゴシック"/>
        <family val="2"/>
        <charset val="128"/>
        <scheme val="minor"/>
      </rPr>
      <t>62</t>
    </r>
    <r>
      <rPr>
        <sz val="11"/>
        <rFont val="ＭＳ 明朝"/>
        <family val="1"/>
        <charset val="128"/>
      </rPr>
      <t>　科学技術・学術</t>
    </r>
    <rPh sb="4" eb="6">
      <t>カガク</t>
    </rPh>
    <rPh sb="6" eb="8">
      <t>ギジュツ</t>
    </rPh>
    <rPh sb="9" eb="11">
      <t>ガクジュツ</t>
    </rPh>
    <phoneticPr fontId="3"/>
  </si>
  <si>
    <t>　費目別研究費&lt;R&amp;D Expenditures by type of cost&gt;</t>
    <rPh sb="1" eb="3">
      <t>ヒモク</t>
    </rPh>
    <rPh sb="3" eb="4">
      <t>ベツ</t>
    </rPh>
    <rPh sb="4" eb="7">
      <t>ケンキュウヒ</t>
    </rPh>
    <phoneticPr fontId="3"/>
  </si>
  <si>
    <t>研 究 費 総 額</t>
    <rPh sb="0" eb="1">
      <t>ケン</t>
    </rPh>
    <rPh sb="2" eb="3">
      <t>キワム</t>
    </rPh>
    <rPh sb="4" eb="5">
      <t>ヒ</t>
    </rPh>
    <rPh sb="6" eb="7">
      <t>フサ</t>
    </rPh>
    <rPh sb="8" eb="9">
      <t>ガク</t>
    </rPh>
    <phoneticPr fontId="3"/>
  </si>
  <si>
    <t>人　件　費</t>
    <rPh sb="0" eb="1">
      <t>ヒト</t>
    </rPh>
    <rPh sb="2" eb="3">
      <t>ケン</t>
    </rPh>
    <rPh sb="4" eb="5">
      <t>ヒ</t>
    </rPh>
    <phoneticPr fontId="3"/>
  </si>
  <si>
    <t>　</t>
    <phoneticPr fontId="3"/>
  </si>
  <si>
    <t>費　目</t>
    <rPh sb="0" eb="1">
      <t>ヒ</t>
    </rPh>
    <rPh sb="2" eb="3">
      <t>メ</t>
    </rPh>
    <phoneticPr fontId="3"/>
  </si>
  <si>
    <t>Type of cost</t>
  </si>
  <si>
    <t>Labour costs</t>
  </si>
  <si>
    <t>　　６('94) 総額 Total</t>
    <phoneticPr fontId="3"/>
  </si>
  <si>
    <r>
      <t xml:space="preserve">公的機関  </t>
    </r>
    <r>
      <rPr>
        <sz val="10"/>
        <rFont val="ＭＳ 明朝"/>
        <family val="1"/>
        <charset val="128"/>
      </rPr>
      <t>Public Organizations</t>
    </r>
    <phoneticPr fontId="3"/>
  </si>
  <si>
    <r>
      <t xml:space="preserve">大学等 </t>
    </r>
    <r>
      <rPr>
        <sz val="10"/>
        <rFont val="ＭＳ 明朝"/>
        <family val="1"/>
        <charset val="128"/>
      </rPr>
      <t>Universities and Colleges</t>
    </r>
    <phoneticPr fontId="3"/>
  </si>
  <si>
    <t>　　（注）平成13年度から調査対象区分、費目が変更されている。</t>
    <rPh sb="3" eb="4">
      <t>チュウ</t>
    </rPh>
    <rPh sb="5" eb="7">
      <t>ヘイセイ</t>
    </rPh>
    <rPh sb="9" eb="11">
      <t>ネンド</t>
    </rPh>
    <rPh sb="13" eb="15">
      <t>チョウサ</t>
    </rPh>
    <rPh sb="15" eb="17">
      <t>タイショウ</t>
    </rPh>
    <rPh sb="17" eb="19">
      <t>クブン</t>
    </rPh>
    <rPh sb="20" eb="22">
      <t>ヒモク</t>
    </rPh>
    <rPh sb="23" eb="25">
      <t>ヘンコウ</t>
    </rPh>
    <phoneticPr fontId="3"/>
  </si>
  <si>
    <t xml:space="preserve">         (1)  Survey coverage categories were changed, and Lease fee was added as an expenditure in FY2001.</t>
    <phoneticPr fontId="3"/>
  </si>
  <si>
    <t>Science and Technology 163</t>
    <phoneticPr fontId="12"/>
  </si>
  <si>
    <t>原材料費</t>
    <rPh sb="0" eb="3">
      <t>ゲンザイリョウ</t>
    </rPh>
    <rPh sb="3" eb="4">
      <t>ヒ</t>
    </rPh>
    <phoneticPr fontId="3"/>
  </si>
  <si>
    <t>有形固定資産購入費</t>
    <rPh sb="0" eb="2">
      <t>ユウケイ</t>
    </rPh>
    <rPh sb="2" eb="4">
      <t>コテイ</t>
    </rPh>
    <rPh sb="4" eb="6">
      <t>シサン</t>
    </rPh>
    <rPh sb="6" eb="9">
      <t>コウニュウヒ</t>
    </rPh>
    <phoneticPr fontId="3"/>
  </si>
  <si>
    <t>リース料</t>
    <rPh sb="3" eb="4">
      <t>リョウ</t>
    </rPh>
    <phoneticPr fontId="3"/>
  </si>
  <si>
    <t>その他の経費</t>
    <rPh sb="2" eb="3">
      <t>タ</t>
    </rPh>
    <rPh sb="4" eb="6">
      <t>ケイヒ</t>
    </rPh>
    <phoneticPr fontId="3"/>
  </si>
  <si>
    <t>Materials</t>
  </si>
  <si>
    <t xml:space="preserve">Expenditure on </t>
    <phoneticPr fontId="3"/>
  </si>
  <si>
    <t>Lease fee</t>
  </si>
  <si>
    <t>Other expenses</t>
  </si>
  <si>
    <t>tangible fixed assets</t>
    <phoneticPr fontId="3"/>
  </si>
  <si>
    <t>…</t>
  </si>
  <si>
    <t>164　科学技術・学術</t>
    <rPh sb="4" eb="6">
      <t>カガク</t>
    </rPh>
    <rPh sb="6" eb="8">
      <t>ギジュツ</t>
    </rPh>
    <rPh sb="9" eb="11">
      <t>ガクジュツ</t>
    </rPh>
    <phoneticPr fontId="31"/>
  </si>
  <si>
    <t>(単位：百万円)(Unit:million  yen)</t>
    <phoneticPr fontId="31"/>
  </si>
  <si>
    <t>項 目</t>
    <rPh sb="0" eb="1">
      <t>コウ</t>
    </rPh>
    <rPh sb="2" eb="3">
      <t>メ</t>
    </rPh>
    <phoneticPr fontId="31"/>
  </si>
  <si>
    <t>Item</t>
  </si>
  <si>
    <t>科学技術</t>
  </si>
  <si>
    <t>対前年度</t>
  </si>
  <si>
    <t>その他の</t>
  </si>
  <si>
    <t>振 興 費</t>
  </si>
  <si>
    <t>伸 び 率</t>
  </si>
  <si>
    <t>研　　究</t>
  </si>
  <si>
    <t>年　度</t>
  </si>
  <si>
    <t>Promotion of science and technology</t>
    <phoneticPr fontId="31"/>
  </si>
  <si>
    <t>Percent changes to previous year</t>
    <phoneticPr fontId="31"/>
  </si>
  <si>
    <t>関 係 費</t>
  </si>
  <si>
    <t>Other R &amp; D functions</t>
    <phoneticPr fontId="31"/>
  </si>
  <si>
    <t>C=A+B</t>
  </si>
  <si>
    <t>Ｅ=Ｃ+Ｄ</t>
    <phoneticPr fontId="31"/>
  </si>
  <si>
    <t>平成７('95)</t>
    <rPh sb="0" eb="2">
      <t>ヘイセイ</t>
    </rPh>
    <phoneticPr fontId="31"/>
  </si>
  <si>
    <t>　　８('96)</t>
    <phoneticPr fontId="31"/>
  </si>
  <si>
    <t>　　９('97)</t>
    <phoneticPr fontId="31"/>
  </si>
  <si>
    <t>　　10('98)</t>
    <phoneticPr fontId="31"/>
  </si>
  <si>
    <t>　　11('99)</t>
    <phoneticPr fontId="31"/>
  </si>
  <si>
    <t>　　12('00)</t>
    <phoneticPr fontId="31"/>
  </si>
  <si>
    <t>　　13('01)</t>
    <phoneticPr fontId="31"/>
  </si>
  <si>
    <t>　　14('02)</t>
    <phoneticPr fontId="31"/>
  </si>
  <si>
    <t>　　15('03)</t>
    <phoneticPr fontId="31"/>
  </si>
  <si>
    <t xml:space="preserve">    16('04)</t>
    <phoneticPr fontId="31"/>
  </si>
  <si>
    <t>△62.5</t>
    <phoneticPr fontId="31"/>
  </si>
  <si>
    <t xml:space="preserve">    17('05)</t>
    <phoneticPr fontId="31"/>
  </si>
  <si>
    <t>18('06)</t>
    <phoneticPr fontId="31"/>
  </si>
  <si>
    <t>19('07)</t>
    <phoneticPr fontId="31"/>
  </si>
  <si>
    <t>△ 1.4</t>
    <phoneticPr fontId="31"/>
  </si>
  <si>
    <t>△9.7</t>
    <phoneticPr fontId="31"/>
  </si>
  <si>
    <t>20('08)</t>
    <phoneticPr fontId="31"/>
  </si>
  <si>
    <t>21('09)</t>
    <phoneticPr fontId="31"/>
  </si>
  <si>
    <t>△ 2.1</t>
    <phoneticPr fontId="31"/>
  </si>
  <si>
    <t>△ 0.7</t>
    <phoneticPr fontId="31"/>
  </si>
  <si>
    <t>△ 0.2</t>
    <phoneticPr fontId="31"/>
  </si>
  <si>
    <t>22('10)</t>
    <phoneticPr fontId="31"/>
  </si>
  <si>
    <t>△ 3.2</t>
    <phoneticPr fontId="31"/>
  </si>
  <si>
    <t>△ 1.6</t>
    <phoneticPr fontId="31"/>
  </si>
  <si>
    <t>23('11)</t>
    <phoneticPr fontId="31"/>
  </si>
  <si>
    <t>24('12)</t>
    <phoneticPr fontId="31"/>
  </si>
  <si>
    <t>△ 2.8</t>
    <phoneticPr fontId="31"/>
  </si>
  <si>
    <t>△ 2.3</t>
    <phoneticPr fontId="31"/>
  </si>
  <si>
    <t>25('13)</t>
    <phoneticPr fontId="31"/>
  </si>
  <si>
    <t>△ 1.0</t>
    <phoneticPr fontId="31"/>
  </si>
  <si>
    <t>△ 0.9</t>
    <phoneticPr fontId="31"/>
  </si>
  <si>
    <t>△ 7.7</t>
    <phoneticPr fontId="31"/>
  </si>
  <si>
    <t>△ 2.2</t>
    <phoneticPr fontId="31"/>
  </si>
  <si>
    <t xml:space="preserve"> </t>
    <phoneticPr fontId="31"/>
  </si>
  <si>
    <t xml:space="preserve">  (注）1  各年度とも当初予算額である。</t>
    <phoneticPr fontId="31"/>
  </si>
  <si>
    <t xml:space="preserve"> 　　  2  科学技術基本計画(第1期～第4期)の策定に伴い、平成8・13・18・23年度に対象経費の範囲が見直されている。</t>
    <rPh sb="17" eb="18">
      <t>ダイ</t>
    </rPh>
    <rPh sb="19" eb="20">
      <t>キ</t>
    </rPh>
    <rPh sb="21" eb="22">
      <t>ダイ</t>
    </rPh>
    <rPh sb="23" eb="24">
      <t>キ</t>
    </rPh>
    <rPh sb="29" eb="30">
      <t>トモナ</t>
    </rPh>
    <rPh sb="44" eb="46">
      <t>ネンド</t>
    </rPh>
    <phoneticPr fontId="31"/>
  </si>
  <si>
    <t xml:space="preserve">  資料 文部科学省調べ</t>
    <rPh sb="5" eb="10">
      <t>モンカ</t>
    </rPh>
    <phoneticPr fontId="31"/>
  </si>
  <si>
    <t xml:space="preserve"> （Note) This figures are initial budget in each year.</t>
    <phoneticPr fontId="31"/>
  </si>
  <si>
    <t>年　度</t>
    <rPh sb="0" eb="1">
      <t>トシ</t>
    </rPh>
    <rPh sb="2" eb="3">
      <t>ド</t>
    </rPh>
    <phoneticPr fontId="31"/>
  </si>
  <si>
    <t>Ministry, Agency</t>
  </si>
  <si>
    <t>国会</t>
  </si>
  <si>
    <t>Diet</t>
  </si>
  <si>
    <t>内閣官房</t>
    <rPh sb="0" eb="2">
      <t>ナイカク</t>
    </rPh>
    <rPh sb="2" eb="4">
      <t>カンボウ</t>
    </rPh>
    <phoneticPr fontId="3"/>
  </si>
  <si>
    <t>Cabinet Secretariat</t>
  </si>
  <si>
    <t>復興庁</t>
    <rPh sb="0" eb="3">
      <t>フッコウチョウ</t>
    </rPh>
    <phoneticPr fontId="3"/>
  </si>
  <si>
    <t>内閣府</t>
    <rPh sb="0" eb="3">
      <t>ナイカクフ</t>
    </rPh>
    <phoneticPr fontId="3"/>
  </si>
  <si>
    <t>Cabinet Office</t>
  </si>
  <si>
    <t>警察庁</t>
  </si>
  <si>
    <t>National Police Agency</t>
  </si>
  <si>
    <t>総務省</t>
    <rPh sb="0" eb="2">
      <t>ソウム</t>
    </rPh>
    <rPh sb="2" eb="3">
      <t>ショウ</t>
    </rPh>
    <phoneticPr fontId="3"/>
  </si>
  <si>
    <t>and Communications</t>
  </si>
  <si>
    <t>法務省</t>
  </si>
  <si>
    <t>Min.of Justice</t>
  </si>
  <si>
    <t>外務省</t>
  </si>
  <si>
    <t>Min.of Foreign Affairs</t>
  </si>
  <si>
    <t>財務省</t>
    <rPh sb="0" eb="3">
      <t>ザイムショウ</t>
    </rPh>
    <phoneticPr fontId="3"/>
  </si>
  <si>
    <t>Min.of Finance</t>
  </si>
  <si>
    <t>文部科学省</t>
    <rPh sb="0" eb="2">
      <t>モンブ</t>
    </rPh>
    <rPh sb="2" eb="4">
      <t>カガク</t>
    </rPh>
    <rPh sb="4" eb="5">
      <t>ショウ</t>
    </rPh>
    <phoneticPr fontId="3"/>
  </si>
  <si>
    <t>Sports, Science &amp; Technology</t>
  </si>
  <si>
    <t>厚生労働省</t>
    <rPh sb="0" eb="2">
      <t>コウセイ</t>
    </rPh>
    <rPh sb="2" eb="5">
      <t>ロウドウショウ</t>
    </rPh>
    <phoneticPr fontId="3"/>
  </si>
  <si>
    <t>&amp; Welfare</t>
  </si>
  <si>
    <t>農林水産省</t>
  </si>
  <si>
    <t xml:space="preserve"> &amp; Fisheries</t>
  </si>
  <si>
    <t>経済産業省</t>
    <rPh sb="0" eb="2">
      <t>ケイザイ</t>
    </rPh>
    <rPh sb="2" eb="5">
      <t>サンギョウショウ</t>
    </rPh>
    <phoneticPr fontId="3"/>
  </si>
  <si>
    <t>&amp; Industry</t>
  </si>
  <si>
    <t>国土交通省</t>
    <rPh sb="0" eb="2">
      <t>コクド</t>
    </rPh>
    <rPh sb="2" eb="5">
      <t>コウツウショウ</t>
    </rPh>
    <phoneticPr fontId="3"/>
  </si>
  <si>
    <t>&amp; Transport</t>
  </si>
  <si>
    <t>環境省</t>
    <rPh sb="0" eb="3">
      <t>カンキョウショウ</t>
    </rPh>
    <phoneticPr fontId="3"/>
  </si>
  <si>
    <t>Min.of the Environment</t>
  </si>
  <si>
    <t>防衛省</t>
    <rPh sb="0" eb="2">
      <t>ボウエイ</t>
    </rPh>
    <rPh sb="2" eb="3">
      <t>ショウ</t>
    </rPh>
    <phoneticPr fontId="31"/>
  </si>
  <si>
    <t>合計</t>
  </si>
  <si>
    <t>資料　文部科学省調べ</t>
    <rPh sb="0" eb="2">
      <t>シリョウ</t>
    </rPh>
    <rPh sb="3" eb="5">
      <t>モンブ</t>
    </rPh>
    <rPh sb="5" eb="8">
      <t>カガクショウ</t>
    </rPh>
    <rPh sb="8" eb="9">
      <t>シラ</t>
    </rPh>
    <phoneticPr fontId="3"/>
  </si>
  <si>
    <t>Budget for  Science and Technology</t>
    <phoneticPr fontId="31"/>
  </si>
  <si>
    <t xml:space="preserve"> 科 学 技 術 関 係 経 費 </t>
    <phoneticPr fontId="31"/>
  </si>
  <si>
    <t>Science and Technology　165</t>
    <phoneticPr fontId="3"/>
  </si>
  <si>
    <t xml:space="preserve"> 省庁別 &lt;By Ministry or Agency&gt;</t>
    <phoneticPr fontId="31"/>
  </si>
  <si>
    <t xml:space="preserve"> (単位：百万円)(Unit: million yen)</t>
    <phoneticPr fontId="3"/>
  </si>
  <si>
    <t>F. Y.</t>
    <phoneticPr fontId="31"/>
  </si>
  <si>
    <t>21('09)</t>
    <phoneticPr fontId="31"/>
  </si>
  <si>
    <t>22('10)</t>
    <phoneticPr fontId="31"/>
  </si>
  <si>
    <t>23('11)</t>
    <phoneticPr fontId="31"/>
  </si>
  <si>
    <t>24('12)</t>
    <phoneticPr fontId="31"/>
  </si>
  <si>
    <t>25('13)</t>
    <phoneticPr fontId="31"/>
  </si>
  <si>
    <t>省庁別</t>
    <phoneticPr fontId="31"/>
  </si>
  <si>
    <t>-</t>
    <phoneticPr fontId="31"/>
  </si>
  <si>
    <t>Reconstruction Agency</t>
    <phoneticPr fontId="31"/>
  </si>
  <si>
    <t xml:space="preserve">Min.of Internal Affairs </t>
    <phoneticPr fontId="31"/>
  </si>
  <si>
    <t xml:space="preserve">Min.of Education, Culture, </t>
    <phoneticPr fontId="31"/>
  </si>
  <si>
    <t xml:space="preserve">Min.of Health, Labour </t>
    <phoneticPr fontId="31"/>
  </si>
  <si>
    <t>Min.of Agriculture, Forestry</t>
    <phoneticPr fontId="31"/>
  </si>
  <si>
    <t xml:space="preserve">Min.of Economy, Trade </t>
    <phoneticPr fontId="31"/>
  </si>
  <si>
    <t xml:space="preserve">Min.of Land, Infrastructure </t>
    <phoneticPr fontId="31"/>
  </si>
  <si>
    <t>Min.of Defense</t>
    <phoneticPr fontId="31"/>
  </si>
  <si>
    <t>Budget for  Science and Technology</t>
    <phoneticPr fontId="31"/>
  </si>
  <si>
    <t xml:space="preserve"> 科 学 技 術 関 係 経 費 </t>
    <phoneticPr fontId="31"/>
  </si>
  <si>
    <r>
      <t>1</t>
    </r>
    <r>
      <rPr>
        <sz val="11"/>
        <color theme="1"/>
        <rFont val="ＭＳ Ｐゴシック"/>
        <family val="2"/>
        <charset val="128"/>
        <scheme val="minor"/>
      </rPr>
      <t>66</t>
    </r>
    <r>
      <rPr>
        <sz val="11"/>
        <rFont val="ＭＳ 明朝"/>
        <family val="1"/>
        <charset val="128"/>
      </rPr>
      <t>　科学技術・学術</t>
    </r>
    <rPh sb="4" eb="6">
      <t>カガク</t>
    </rPh>
    <rPh sb="6" eb="8">
      <t>ギジュツ</t>
    </rPh>
    <rPh sb="9" eb="11">
      <t>ガクジュツ</t>
    </rPh>
    <phoneticPr fontId="3"/>
  </si>
  <si>
    <t>日　　銀　　統　　計</t>
  </si>
  <si>
    <t>項目</t>
    <rPh sb="0" eb="2">
      <t>コウモク</t>
    </rPh>
    <phoneticPr fontId="3"/>
  </si>
  <si>
    <t>Statistics of Bank of Japan</t>
    <phoneticPr fontId="3"/>
  </si>
  <si>
    <t>対価受取額(A)</t>
    <phoneticPr fontId="3"/>
  </si>
  <si>
    <t>対価支払額(B)</t>
    <phoneticPr fontId="3"/>
  </si>
  <si>
    <t>収支比</t>
  </si>
  <si>
    <t>対価受取額（C）</t>
    <phoneticPr fontId="3"/>
  </si>
  <si>
    <t xml:space="preserve"> 年度</t>
    <phoneticPr fontId="3"/>
  </si>
  <si>
    <t>Receipts(A)</t>
  </si>
  <si>
    <t>Payments(B)</t>
  </si>
  <si>
    <t>Ratio</t>
  </si>
  <si>
    <t>Receipts(C)</t>
  </si>
  <si>
    <t xml:space="preserve"> 百万円（百万ドル）</t>
    <rPh sb="1" eb="4">
      <t>ヒャクマンエン</t>
    </rPh>
    <phoneticPr fontId="3"/>
  </si>
  <si>
    <t>(A)/(B)</t>
  </si>
  <si>
    <t>million yen</t>
    <phoneticPr fontId="3"/>
  </si>
  <si>
    <t>(million dollar)</t>
    <phoneticPr fontId="3"/>
  </si>
  <si>
    <t>million yen</t>
  </si>
  <si>
    <t>昭和62('87)</t>
    <rPh sb="0" eb="2">
      <t>ショウワ</t>
    </rPh>
    <phoneticPr fontId="30"/>
  </si>
  <si>
    <t>( 1,385)</t>
  </si>
  <si>
    <t xml:space="preserve"> ( 4,176)</t>
    <phoneticPr fontId="3"/>
  </si>
  <si>
    <t>( 1,490)</t>
    <phoneticPr fontId="3"/>
  </si>
  <si>
    <t>　　63('88)</t>
    <phoneticPr fontId="30"/>
  </si>
  <si>
    <t>( 1,682)</t>
  </si>
  <si>
    <t>( 5,078)</t>
  </si>
  <si>
    <t>( 1,922)</t>
  </si>
  <si>
    <t>( 2,190)</t>
  </si>
  <si>
    <t>( 5,457)</t>
  </si>
  <si>
    <t>( 2,387)</t>
  </si>
  <si>
    <t>　　２('90)</t>
    <phoneticPr fontId="30"/>
  </si>
  <si>
    <t>( 2,582)</t>
  </si>
  <si>
    <t>( 6,004)</t>
  </si>
  <si>
    <t>( 2,344)</t>
  </si>
  <si>
    <t>　　３('91)</t>
    <phoneticPr fontId="30"/>
  </si>
  <si>
    <t>( 2,952)</t>
  </si>
  <si>
    <t>( 6,398)</t>
  </si>
  <si>
    <t>( 2,751)</t>
  </si>
  <si>
    <t>　　４('92)</t>
    <phoneticPr fontId="30"/>
  </si>
  <si>
    <t>( 3,154)</t>
  </si>
  <si>
    <t>( 7,026)</t>
  </si>
  <si>
    <t>( 2,982)</t>
  </si>
  <si>
    <t>　　５('93)</t>
    <phoneticPr fontId="30"/>
  </si>
  <si>
    <t>( 3,913)</t>
  </si>
  <si>
    <t>( 7,110)</t>
  </si>
  <si>
    <t>( 3,600)</t>
  </si>
  <si>
    <t>　　６('94)</t>
    <phoneticPr fontId="30"/>
  </si>
  <si>
    <t>( 5,310)</t>
  </si>
  <si>
    <t>( 8,376)</t>
  </si>
  <si>
    <t>( 4,521)</t>
  </si>
  <si>
    <t>　　７('95)</t>
    <phoneticPr fontId="30"/>
  </si>
  <si>
    <t>( 6,572)</t>
  </si>
  <si>
    <t>(10,041)</t>
    <phoneticPr fontId="3"/>
  </si>
  <si>
    <t>( 5,976)</t>
  </si>
  <si>
    <t>　　８('96)</t>
    <phoneticPr fontId="30"/>
  </si>
  <si>
    <t>( 6,952)</t>
  </si>
  <si>
    <t>(10,082)</t>
  </si>
  <si>
    <t>( 6,463)</t>
  </si>
  <si>
    <t>　　９('97)</t>
    <phoneticPr fontId="30"/>
  </si>
  <si>
    <t>( 7,684)</t>
  </si>
  <si>
    <t>( 9,552)</t>
  </si>
  <si>
    <t>( 6,873)</t>
  </si>
  <si>
    <t>　　10('98)</t>
    <phoneticPr fontId="30"/>
  </si>
  <si>
    <t>( 7,280)</t>
  </si>
  <si>
    <t>( 9,061)</t>
    <phoneticPr fontId="3"/>
  </si>
  <si>
    <t>( 6,998)</t>
  </si>
  <si>
    <t>　　11('99)</t>
    <phoneticPr fontId="30"/>
  </si>
  <si>
    <t>( 8,487)</t>
  </si>
  <si>
    <t>( 9,673)</t>
    <phoneticPr fontId="3"/>
  </si>
  <si>
    <t>( 8,435)</t>
  </si>
  <si>
    <t>　　12('00)</t>
    <phoneticPr fontId="30"/>
  </si>
  <si>
    <t>(11,024)</t>
    <phoneticPr fontId="3"/>
  </si>
  <si>
    <t>(11,302)</t>
  </si>
  <si>
    <t>( 9,816)</t>
  </si>
  <si>
    <t>　　13('01)</t>
    <phoneticPr fontId="30"/>
  </si>
  <si>
    <t>(10,175)</t>
    <phoneticPr fontId="3"/>
  </si>
  <si>
    <t>(11,275)</t>
  </si>
  <si>
    <t>(10,259)</t>
  </si>
  <si>
    <t>　　14('02)</t>
    <phoneticPr fontId="30"/>
  </si>
  <si>
    <t>(11,091)</t>
  </si>
  <si>
    <t>(10,930)</t>
  </si>
  <si>
    <t>(11,060)</t>
  </si>
  <si>
    <t>　　15('03)</t>
    <phoneticPr fontId="30"/>
  </si>
  <si>
    <t>(12,411)</t>
  </si>
  <si>
    <t>(11,121)</t>
  </si>
  <si>
    <t>(13,044)</t>
  </si>
  <si>
    <t>　　16('04)</t>
    <phoneticPr fontId="30"/>
  </si>
  <si>
    <t>(16,376)</t>
    <phoneticPr fontId="3"/>
  </si>
  <si>
    <t>(14,094)</t>
    <phoneticPr fontId="3"/>
  </si>
  <si>
    <t>(16,355)</t>
    <phoneticPr fontId="3"/>
  </si>
  <si>
    <t>(19,291)</t>
  </si>
  <si>
    <t>(15,142)</t>
  </si>
  <si>
    <t>(18,402)</t>
  </si>
  <si>
    <t>(20,672)</t>
    <phoneticPr fontId="3"/>
  </si>
  <si>
    <t>(15,403)</t>
    <phoneticPr fontId="3"/>
  </si>
  <si>
    <t>(20,449)</t>
    <phoneticPr fontId="3"/>
  </si>
  <si>
    <t>(22,740)</t>
  </si>
  <si>
    <t>(16,679)</t>
  </si>
  <si>
    <t>(21,081)</t>
  </si>
  <si>
    <t>　　20('08)</t>
  </si>
  <si>
    <t>(23,722)</t>
  </si>
  <si>
    <t>(17,887)</t>
  </si>
  <si>
    <t>(21,531)</t>
  </si>
  <si>
    <t>(23,106)</t>
  </si>
  <si>
    <t>(16,837)</t>
  </si>
  <si>
    <t>(21,538)</t>
  </si>
  <si>
    <t>(27,245)</t>
  </si>
  <si>
    <t>(18,419)</t>
  </si>
  <si>
    <t>(27,758)</t>
  </si>
  <si>
    <t>(30,471)</t>
    <phoneticPr fontId="31"/>
  </si>
  <si>
    <t>(19,067)</t>
    <phoneticPr fontId="31"/>
  </si>
  <si>
    <t>(29,887)</t>
    <phoneticPr fontId="31"/>
  </si>
  <si>
    <t>(31,112)</t>
  </si>
  <si>
    <t>(20,515)</t>
  </si>
  <si>
    <t>(34,103)</t>
  </si>
  <si>
    <r>
      <t xml:space="preserve">　資料  </t>
    </r>
    <r>
      <rPr>
        <sz val="11"/>
        <rFont val="ＭＳ 明朝"/>
        <family val="1"/>
        <charset val="128"/>
      </rPr>
      <t>日本銀行「国際収支統計」、「国際収支統計季報」、「国際収支統計月報」； 総務省統計局「科学技術研究調査報告」</t>
    </r>
    <rPh sb="30" eb="32">
      <t>コクサイ</t>
    </rPh>
    <rPh sb="32" eb="34">
      <t>シュウシ</t>
    </rPh>
    <rPh sb="34" eb="36">
      <t>トウケイ</t>
    </rPh>
    <rPh sb="36" eb="38">
      <t>ゲッポウ</t>
    </rPh>
    <rPh sb="43" eb="44">
      <t>ショウ</t>
    </rPh>
    <phoneticPr fontId="4"/>
  </si>
  <si>
    <t>Science and Technology 167</t>
    <phoneticPr fontId="4"/>
  </si>
  <si>
    <t>新　　　　　規　　　　　分</t>
    <rPh sb="0" eb="7">
      <t>シンキ</t>
    </rPh>
    <rPh sb="12" eb="13">
      <t>ブン</t>
    </rPh>
    <phoneticPr fontId="4"/>
  </si>
  <si>
    <t xml:space="preserve"> (New contracts) </t>
  </si>
  <si>
    <t>対価支払額(D)</t>
    <phoneticPr fontId="4"/>
  </si>
  <si>
    <t>対価受取額(E)</t>
    <phoneticPr fontId="4"/>
  </si>
  <si>
    <t>対価支払額(F)</t>
    <phoneticPr fontId="4"/>
  </si>
  <si>
    <t>Payments(D)</t>
  </si>
  <si>
    <t>Receipts(E)</t>
  </si>
  <si>
    <t>Payments(F)</t>
  </si>
  <si>
    <t>(C)/(D)</t>
  </si>
  <si>
    <t>(E)/(F)</t>
  </si>
  <si>
    <t>(million dollar)</t>
  </si>
  <si>
    <t>(1,958)</t>
    <phoneticPr fontId="4"/>
  </si>
  <si>
    <t>(  310)</t>
  </si>
  <si>
    <t>(  389)</t>
  </si>
  <si>
    <t>(2,436)</t>
  </si>
  <si>
    <t>(  370)</t>
    <phoneticPr fontId="4"/>
  </si>
  <si>
    <t>(  426)</t>
  </si>
  <si>
    <t>(2,391)</t>
  </si>
  <si>
    <t>(  483)</t>
  </si>
  <si>
    <t>(  350)</t>
  </si>
  <si>
    <t>(2,569)</t>
  </si>
  <si>
    <t>(  405)</t>
  </si>
  <si>
    <t>(  507)</t>
  </si>
  <si>
    <t>(2,930)</t>
  </si>
  <si>
    <t>(  522)</t>
  </si>
  <si>
    <t>(  399)</t>
  </si>
  <si>
    <t>(3,268)</t>
  </si>
  <si>
    <t>(  455)</t>
  </si>
  <si>
    <t>(  745)</t>
  </si>
  <si>
    <t>(3,264)</t>
  </si>
  <si>
    <t>(  565)</t>
  </si>
  <si>
    <t>(  404)</t>
  </si>
  <si>
    <t>(3,627)</t>
  </si>
  <si>
    <t>(  553)</t>
  </si>
  <si>
    <t>(  513)</t>
  </si>
  <si>
    <t>(4,165)</t>
  </si>
  <si>
    <t>(  897)</t>
  </si>
  <si>
    <t>(  536)</t>
  </si>
  <si>
    <t>(4,148)</t>
  </si>
  <si>
    <t>(  926)</t>
  </si>
  <si>
    <t>(  660)</t>
  </si>
  <si>
    <t>(3,623)</t>
  </si>
  <si>
    <t>(1,530)</t>
  </si>
  <si>
    <t>(  490)</t>
  </si>
  <si>
    <t>(3,285)</t>
  </si>
  <si>
    <t>(　495)</t>
  </si>
  <si>
    <t>(  406)</t>
    <phoneticPr fontId="4"/>
  </si>
  <si>
    <t>(3,602)</t>
  </si>
  <si>
    <t>(　662)</t>
  </si>
  <si>
    <t>(  450)</t>
  </si>
  <si>
    <t>(4,113)</t>
  </si>
  <si>
    <t>(　663)</t>
  </si>
  <si>
    <t>(  576)</t>
  </si>
  <si>
    <t>(4,512)</t>
  </si>
  <si>
    <t>(  -  )</t>
  </si>
  <si>
    <t>(4,320)</t>
  </si>
  <si>
    <t>(4,863)</t>
  </si>
  <si>
    <t>(5,247)</t>
  </si>
  <si>
    <t>(6,385)</t>
  </si>
  <si>
    <t>(6,065)</t>
    <phoneticPr fontId="4"/>
  </si>
  <si>
    <t>(6,034)</t>
  </si>
  <si>
    <t>(5,805)</t>
  </si>
  <si>
    <t>(5,717)</t>
  </si>
  <si>
    <t>(6,039)</t>
  </si>
  <si>
    <t>(5,197)</t>
    <phoneticPr fontId="31"/>
  </si>
  <si>
    <t>(5,623)</t>
  </si>
  <si>
    <t>　（注）日銀統計は1996年1月分から集計方法等が変更され、1991年度以降の値も改訂された｡</t>
    <phoneticPr fontId="3"/>
  </si>
  <si>
    <t xml:space="preserve"> 総　　務　　省　　統　　計</t>
    <rPh sb="7" eb="8">
      <t>ショウ</t>
    </rPh>
    <rPh sb="10" eb="11">
      <t>オサム</t>
    </rPh>
    <rPh sb="13" eb="14">
      <t>ケイ</t>
    </rPh>
    <phoneticPr fontId="3"/>
  </si>
  <si>
    <t>技 　　術　　 貿　 　易　　 額</t>
    <rPh sb="12" eb="13">
      <t>エキ</t>
    </rPh>
    <rPh sb="16" eb="17">
      <t>ガク</t>
    </rPh>
    <phoneticPr fontId="3"/>
  </si>
  <si>
    <t xml:space="preserve">  (1) The figures are for the composition of R&amp;D expenditures by character of work in the</t>
    <phoneticPr fontId="3"/>
  </si>
  <si>
    <t xml:space="preserve">    natural sciences (physical science, engineering, agricultural science, and health science).</t>
    <phoneticPr fontId="3"/>
  </si>
  <si>
    <t>Science and Technology 161</t>
    <phoneticPr fontId="12"/>
  </si>
  <si>
    <r>
      <t>（単位：百万円</t>
    </r>
    <r>
      <rPr>
        <sz val="11"/>
        <rFont val="ＭＳ Ｐ明朝"/>
        <family val="1"/>
        <charset val="128"/>
      </rPr>
      <t>)(Unit:</t>
    </r>
    <r>
      <rPr>
        <sz val="11"/>
        <rFont val="ＭＳ 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million yen</t>
    </r>
    <r>
      <rPr>
        <sz val="11"/>
        <rFont val="ＭＳ 明朝"/>
        <family val="1"/>
        <charset val="128"/>
      </rPr>
      <t>）</t>
    </r>
    <phoneticPr fontId="3"/>
  </si>
  <si>
    <r>
      <t>1</t>
    </r>
    <r>
      <rPr>
        <sz val="11"/>
        <color theme="1"/>
        <rFont val="ＭＳ Ｐゴシック"/>
        <family val="2"/>
        <charset val="128"/>
        <scheme val="minor"/>
      </rPr>
      <t>6</t>
    </r>
    <r>
      <rPr>
        <sz val="11"/>
        <rFont val="ＭＳ 明朝"/>
        <family val="1"/>
        <charset val="128"/>
      </rPr>
      <t>8　科学技術・学術</t>
    </r>
    <rPh sb="4" eb="6">
      <t>カガク</t>
    </rPh>
    <rPh sb="6" eb="8">
      <t>ギジュツ</t>
    </rPh>
    <rPh sb="9" eb="11">
      <t>ガクジュツ</t>
    </rPh>
    <phoneticPr fontId="60"/>
  </si>
  <si>
    <t>論　　　文　　　数</t>
    <rPh sb="0" eb="1">
      <t>ロン</t>
    </rPh>
    <rPh sb="4" eb="5">
      <t>ブン</t>
    </rPh>
    <rPh sb="8" eb="9">
      <t>スウ</t>
    </rPh>
    <phoneticPr fontId="60"/>
  </si>
  <si>
    <t>Published Papers</t>
    <phoneticPr fontId="60"/>
  </si>
  <si>
    <t xml:space="preserve"> 主要国の論文数シェア</t>
    <phoneticPr fontId="60"/>
  </si>
  <si>
    <t xml:space="preserve">  &lt;Share of total number of papers in selected countries (Percentage)&gt;</t>
    <phoneticPr fontId="60"/>
  </si>
  <si>
    <t>主要国の被引用回数シェア</t>
    <rPh sb="4" eb="5">
      <t>ヒ</t>
    </rPh>
    <rPh sb="5" eb="7">
      <t>インヨウ</t>
    </rPh>
    <rPh sb="7" eb="9">
      <t>カイスウ</t>
    </rPh>
    <phoneticPr fontId="60"/>
  </si>
  <si>
    <t xml:space="preserve">  &lt;Share of total number of citations in selected countries (Percentage)&gt;</t>
    <phoneticPr fontId="60"/>
  </si>
  <si>
    <t xml:space="preserve">      （注) 1  各年の値は、引用データを同列に比較するため、5年間累積値を用いている。</t>
    <phoneticPr fontId="60"/>
  </si>
  <si>
    <r>
      <t xml:space="preserve">　　　 資料  </t>
    </r>
    <r>
      <rPr>
        <sz val="11"/>
        <color theme="1"/>
        <rFont val="ＭＳ Ｐゴシック"/>
        <family val="2"/>
        <charset val="128"/>
        <scheme val="minor"/>
      </rPr>
      <t>Thomson Reuters</t>
    </r>
    <r>
      <rPr>
        <sz val="11"/>
        <rFont val="ＭＳ 明朝"/>
        <family val="1"/>
        <charset val="128"/>
      </rPr>
      <t>「InCites Global Comparisons, 1981-2012」</t>
    </r>
    <phoneticPr fontId="60"/>
  </si>
  <si>
    <t xml:space="preserve">          Notes : 1) A five-year-window has been used for the values in the respective years to ensure a comparison </t>
    <phoneticPr fontId="60"/>
  </si>
  <si>
    <t xml:space="preserve">                       of citation data on the same basis.</t>
    <phoneticPr fontId="60"/>
  </si>
  <si>
    <t xml:space="preserve">                　　2) The data do not include social sciences and humanities. Papers published by authors from </t>
    <phoneticPr fontId="60"/>
  </si>
  <si>
    <t xml:space="preserve">                       different countries have been double-counted according to each author's national affiliation.</t>
    <phoneticPr fontId="60"/>
  </si>
  <si>
    <t xml:space="preserve">                        The number of papers in the ‘others’ category has been calculated by subtracting the total </t>
    <phoneticPr fontId="60"/>
  </si>
  <si>
    <t xml:space="preserve">                       for the selected countries from the worldwide total.      </t>
    <phoneticPr fontId="60"/>
  </si>
  <si>
    <t>Science and Technology　169</t>
    <phoneticPr fontId="3"/>
  </si>
  <si>
    <t>Graduate Degrees Award Cumulative Degree Awarded</t>
    <phoneticPr fontId="3"/>
  </si>
  <si>
    <t>①学位授与数累計（平成3年6月末） Until June 30, 1991</t>
    <phoneticPr fontId="3"/>
  </si>
  <si>
    <t>区　　分</t>
  </si>
  <si>
    <t>博　　　　　　    　    　士</t>
    <phoneticPr fontId="3"/>
  </si>
  <si>
    <t>Doctor's degree</t>
    <phoneticPr fontId="3"/>
  </si>
  <si>
    <t>修　士</t>
    <phoneticPr fontId="3"/>
  </si>
  <si>
    <t>旧   制</t>
  </si>
  <si>
    <t>新　　　 　　 　　      制</t>
    <phoneticPr fontId="3"/>
  </si>
  <si>
    <r>
      <t>Old system univ.</t>
    </r>
    <r>
      <rPr>
        <sz val="10"/>
        <rFont val="ＭＳ 明朝"/>
        <family val="1"/>
        <charset val="128"/>
      </rPr>
      <t>(1)</t>
    </r>
    <phoneticPr fontId="3"/>
  </si>
  <si>
    <t>New system university</t>
    <phoneticPr fontId="3"/>
  </si>
  <si>
    <t>Master's degree</t>
    <phoneticPr fontId="3"/>
  </si>
  <si>
    <t>国立大学</t>
  </si>
  <si>
    <t>公立大学</t>
  </si>
  <si>
    <t>私立大学</t>
  </si>
  <si>
    <t>Total</t>
    <phoneticPr fontId="3"/>
  </si>
  <si>
    <t>National</t>
    <phoneticPr fontId="3"/>
  </si>
  <si>
    <t>Local</t>
    <phoneticPr fontId="3"/>
  </si>
  <si>
    <t>Private</t>
    <phoneticPr fontId="3"/>
  </si>
  <si>
    <t>計 Total</t>
    <phoneticPr fontId="3"/>
  </si>
  <si>
    <t>学術 Interdisciplinary studies</t>
    <phoneticPr fontId="3"/>
  </si>
  <si>
    <t>文学 Literaure</t>
    <phoneticPr fontId="3"/>
  </si>
  <si>
    <t>教育学 Educational science</t>
    <phoneticPr fontId="3"/>
  </si>
  <si>
    <t>神学 Theology</t>
    <phoneticPr fontId="3"/>
  </si>
  <si>
    <t>社会学 Sociology</t>
    <phoneticPr fontId="3"/>
  </si>
  <si>
    <t>国際学 International science</t>
    <phoneticPr fontId="3"/>
  </si>
  <si>
    <t>法学 Law</t>
    <phoneticPr fontId="3"/>
  </si>
  <si>
    <t>政治学 Political science</t>
    <phoneticPr fontId="3"/>
  </si>
  <si>
    <t>行政学 Public administration</t>
    <phoneticPr fontId="3"/>
  </si>
  <si>
    <t>経済学 Economics</t>
    <phoneticPr fontId="3"/>
  </si>
  <si>
    <t>商学 Commerce</t>
    <phoneticPr fontId="3"/>
  </si>
  <si>
    <t>経営学 Businece management</t>
    <phoneticPr fontId="3"/>
  </si>
  <si>
    <t>理学 Science</t>
    <phoneticPr fontId="3"/>
  </si>
  <si>
    <t>医学 Medicine</t>
    <phoneticPr fontId="3"/>
  </si>
  <si>
    <t>医科学 Medical science</t>
    <phoneticPr fontId="3"/>
  </si>
  <si>
    <t>歯学 Dentistry</t>
    <phoneticPr fontId="3"/>
  </si>
  <si>
    <t>薬学 Pharmacology</t>
    <phoneticPr fontId="3"/>
  </si>
  <si>
    <t>看護学 Nursing</t>
    <phoneticPr fontId="3"/>
  </si>
  <si>
    <t>保健学 Health care</t>
    <phoneticPr fontId="3"/>
  </si>
  <si>
    <t>衛生学 Hygienics</t>
    <phoneticPr fontId="3"/>
  </si>
  <si>
    <t>栄養学 Dietetics</t>
    <phoneticPr fontId="3"/>
  </si>
  <si>
    <t>工学 Engineering</t>
    <phoneticPr fontId="3"/>
  </si>
  <si>
    <t>芸術工学 Design engineering</t>
    <phoneticPr fontId="3"/>
  </si>
  <si>
    <t>商船学 Mercantile marine</t>
    <phoneticPr fontId="3"/>
  </si>
  <si>
    <t>農学 Agriculture</t>
    <phoneticPr fontId="3"/>
  </si>
  <si>
    <t>獣医学 Veterinary medicine</t>
    <phoneticPr fontId="3"/>
  </si>
  <si>
    <t>水産学 Fishery</t>
    <phoneticPr fontId="3"/>
  </si>
  <si>
    <t>※     82</t>
  </si>
  <si>
    <t>家政学 Home economics</t>
    <phoneticPr fontId="3"/>
  </si>
  <si>
    <t>芸術学 Fine arts</t>
    <phoneticPr fontId="3"/>
  </si>
  <si>
    <t>体育学 Physical education</t>
    <phoneticPr fontId="3"/>
  </si>
  <si>
    <t>(1)Degrees awarded up to 1962</t>
    <phoneticPr fontId="3"/>
  </si>
  <si>
    <t>(2)Those for forestry</t>
    <phoneticPr fontId="3"/>
  </si>
  <si>
    <t>②学位授与数累計（平成3年7月～平成23年3月末） From July 1, 1991 to March 31, 2011</t>
    <phoneticPr fontId="3"/>
  </si>
  <si>
    <t>区　　　 分</t>
    <rPh sb="0" eb="1">
      <t>ク</t>
    </rPh>
    <rPh sb="5" eb="6">
      <t>ブン</t>
    </rPh>
    <phoneticPr fontId="3"/>
  </si>
  <si>
    <t>博　　　　　　士</t>
    <phoneticPr fontId="3"/>
  </si>
  <si>
    <t>修   士</t>
  </si>
  <si>
    <t xml:space="preserve">  計   Total</t>
    <phoneticPr fontId="3"/>
  </si>
  <si>
    <t>人　文　Humanities</t>
    <phoneticPr fontId="3"/>
  </si>
  <si>
    <t>社　会　Social Science</t>
    <phoneticPr fontId="3"/>
  </si>
  <si>
    <t>理　学  Science</t>
    <phoneticPr fontId="3"/>
  </si>
  <si>
    <t>工　学  Engineering</t>
    <phoneticPr fontId="3"/>
  </si>
  <si>
    <t>農　学  Agriculture</t>
    <phoneticPr fontId="3"/>
  </si>
  <si>
    <t>保　健  Health</t>
    <phoneticPr fontId="3"/>
  </si>
  <si>
    <t>教　育  Education</t>
    <phoneticPr fontId="3"/>
  </si>
  <si>
    <t>芸　術  Arts</t>
    <phoneticPr fontId="3"/>
  </si>
  <si>
    <t>家　政  Home economics</t>
    <phoneticPr fontId="3"/>
  </si>
  <si>
    <t>その他  Others</t>
    <phoneticPr fontId="3"/>
  </si>
  <si>
    <t>(注) 1  文部科学省大学振興課調べ。</t>
    <rPh sb="9" eb="11">
      <t>カガク</t>
    </rPh>
    <rPh sb="14" eb="16">
      <t>シンコウ</t>
    </rPh>
    <phoneticPr fontId="3"/>
  </si>
  <si>
    <t xml:space="preserve">     2  ①表の旧制博士の欄※印の箇所は林学博士。</t>
    <phoneticPr fontId="3"/>
  </si>
  <si>
    <t xml:space="preserve">     3  ①表の旧制博士は学位令(明20勅令第13号・明31勅令第344号及び大正9勅令第200号)による認可</t>
    <phoneticPr fontId="3"/>
  </si>
  <si>
    <t xml:space="preserve">      数で,昭37.3.31をもって終了した総数である。</t>
    <rPh sb="6" eb="7">
      <t>スウ</t>
    </rPh>
    <phoneticPr fontId="3"/>
  </si>
  <si>
    <t xml:space="preserve">     4  ①表の新制博士は,学校教育法(昭22法律第26号)及び学位規則(昭28文部省令第9号)により昭和32</t>
    <phoneticPr fontId="3"/>
  </si>
  <si>
    <t xml:space="preserve">      年度から授与されて文部大臣に平3.6.30までに報告された総数である。</t>
    <phoneticPr fontId="3"/>
  </si>
  <si>
    <t>　   5  ②表の博士,修士の授与件数は,平成3年7月の学位規則改正後に授与されて,文部科学大臣に平22.3.31</t>
    <rPh sb="45" eb="47">
      <t>カガク</t>
    </rPh>
    <phoneticPr fontId="3"/>
  </si>
  <si>
    <t xml:space="preserve">      までに報告された総数である。</t>
    <phoneticPr fontId="3"/>
  </si>
  <si>
    <t>170　科学技術・学術</t>
    <rPh sb="4" eb="6">
      <t>カガク</t>
    </rPh>
    <rPh sb="6" eb="8">
      <t>ギジュツ</t>
    </rPh>
    <rPh sb="9" eb="11">
      <t>ガクジュツ</t>
    </rPh>
    <phoneticPr fontId="3"/>
  </si>
  <si>
    <t>Science and Technology 171</t>
    <phoneticPr fontId="3"/>
  </si>
  <si>
    <t>　年次別学位授与数</t>
    <phoneticPr fontId="3"/>
  </si>
  <si>
    <t>区        分</t>
  </si>
  <si>
    <t>人文科学</t>
  </si>
  <si>
    <t>社会科学</t>
  </si>
  <si>
    <t>理   学</t>
  </si>
  <si>
    <t>工   学</t>
  </si>
  <si>
    <t>農   学</t>
  </si>
  <si>
    <t>　 保        健</t>
  </si>
  <si>
    <t>家   政</t>
    <phoneticPr fontId="3"/>
  </si>
  <si>
    <t>教   育</t>
  </si>
  <si>
    <t>商 船 ※1</t>
  </si>
  <si>
    <t>芸   術</t>
  </si>
  <si>
    <t>学 術 ※2</t>
  </si>
  <si>
    <t>区     分</t>
    <phoneticPr fontId="65"/>
  </si>
  <si>
    <t>医・歯学</t>
  </si>
  <si>
    <t>そ の 他</t>
  </si>
  <si>
    <t>Total</t>
    <phoneticPr fontId="3"/>
  </si>
  <si>
    <t>Humanities</t>
    <phoneticPr fontId="3"/>
  </si>
  <si>
    <t>Social science</t>
    <phoneticPr fontId="3"/>
  </si>
  <si>
    <t>Science</t>
    <phoneticPr fontId="3"/>
  </si>
  <si>
    <t>Engineering</t>
    <phoneticPr fontId="3"/>
  </si>
  <si>
    <t>Agriculture</t>
    <phoneticPr fontId="3"/>
  </si>
  <si>
    <t>Medicine &amp; Dentistry</t>
    <phoneticPr fontId="3"/>
  </si>
  <si>
    <t>Others</t>
    <phoneticPr fontId="3"/>
  </si>
  <si>
    <t>Home economics</t>
    <phoneticPr fontId="3"/>
  </si>
  <si>
    <t>Education</t>
    <phoneticPr fontId="3"/>
  </si>
  <si>
    <t>Mercantile marine</t>
    <phoneticPr fontId="3"/>
  </si>
  <si>
    <t>Fine arts</t>
    <phoneticPr fontId="3"/>
  </si>
  <si>
    <t>Inter-disciplinary studies</t>
    <phoneticPr fontId="3"/>
  </si>
  <si>
    <t>修　　　　士</t>
  </si>
  <si>
    <t>Master's degree</t>
    <phoneticPr fontId="3"/>
  </si>
  <si>
    <t>昭和40年度</t>
    <phoneticPr fontId="3"/>
  </si>
  <si>
    <t>　　　1965</t>
    <phoneticPr fontId="3"/>
  </si>
  <si>
    <t xml:space="preserve">  45  </t>
    <phoneticPr fontId="3"/>
  </si>
  <si>
    <t>　　　　70</t>
  </si>
  <si>
    <t xml:space="preserve">  50  </t>
    <phoneticPr fontId="3"/>
  </si>
  <si>
    <t>　　　　75</t>
  </si>
  <si>
    <t>55</t>
    <phoneticPr fontId="3"/>
  </si>
  <si>
    <t>　　　　80</t>
  </si>
  <si>
    <t>60</t>
    <phoneticPr fontId="3"/>
  </si>
  <si>
    <t>　　　　85</t>
  </si>
  <si>
    <t xml:space="preserve">平成 2    </t>
    <phoneticPr fontId="3"/>
  </si>
  <si>
    <t>　　　　90</t>
  </si>
  <si>
    <t xml:space="preserve"> 7</t>
    <phoneticPr fontId="3"/>
  </si>
  <si>
    <t>　　　　95</t>
    <phoneticPr fontId="3"/>
  </si>
  <si>
    <t>…</t>
    <phoneticPr fontId="65"/>
  </si>
  <si>
    <t xml:space="preserve"> 12</t>
    <phoneticPr fontId="3"/>
  </si>
  <si>
    <t>　　　2000</t>
    <phoneticPr fontId="65"/>
  </si>
  <si>
    <t xml:space="preserve"> 17</t>
  </si>
  <si>
    <t>　　　  05</t>
  </si>
  <si>
    <t xml:space="preserve"> 18</t>
  </si>
  <si>
    <t>　　　  06</t>
  </si>
  <si>
    <t xml:space="preserve"> 19</t>
  </si>
  <si>
    <t>　　　  07</t>
  </si>
  <si>
    <t xml:space="preserve"> 20</t>
  </si>
  <si>
    <t>　　　  08</t>
    <phoneticPr fontId="3"/>
  </si>
  <si>
    <t xml:space="preserve"> 21</t>
    <phoneticPr fontId="65"/>
  </si>
  <si>
    <t>　　　  09</t>
    <phoneticPr fontId="3"/>
  </si>
  <si>
    <t xml:space="preserve"> 22</t>
    <phoneticPr fontId="65"/>
  </si>
  <si>
    <t>　　　  10</t>
  </si>
  <si>
    <t>　　　国　立</t>
  </si>
  <si>
    <t>National</t>
    <phoneticPr fontId="3"/>
  </si>
  <si>
    <t>　　　公　立</t>
  </si>
  <si>
    <t>Local</t>
    <phoneticPr fontId="3"/>
  </si>
  <si>
    <t>　　　私　立</t>
  </si>
  <si>
    <t>Private</t>
    <phoneticPr fontId="3"/>
  </si>
  <si>
    <t>博　　　　士</t>
  </si>
  <si>
    <t>Doctor's degree</t>
    <phoneticPr fontId="3"/>
  </si>
  <si>
    <t>45</t>
    <phoneticPr fontId="3"/>
  </si>
  <si>
    <t>50</t>
    <phoneticPr fontId="3"/>
  </si>
  <si>
    <t>　　　　95</t>
  </si>
  <si>
    <t>　(注)1　文部科学省大学振興課調べ。</t>
    <rPh sb="8" eb="10">
      <t>カガク</t>
    </rPh>
    <rPh sb="13" eb="15">
      <t>シンコウ</t>
    </rPh>
    <phoneticPr fontId="3"/>
  </si>
  <si>
    <t xml:space="preserve">     (1) Included in “Engineering.” after the partial amendment to the Regulation on Academic Degrees </t>
    <phoneticPr fontId="3"/>
  </si>
  <si>
    <t>　　  2　※1について,平成3年7月に学位規則が改正されたことにより,分類が難しくなった</t>
    <phoneticPr fontId="3"/>
  </si>
  <si>
    <t xml:space="preserve">        in July 1991.</t>
    <phoneticPr fontId="3"/>
  </si>
  <si>
    <t xml:space="preserve">        ため平成3年7月以降は工学に含まれるようにした。</t>
    <phoneticPr fontId="3"/>
  </si>
  <si>
    <t xml:space="preserve">     (2) From July 1991,the colum for  “Interdisciplimary studies” refers to “Others”    </t>
    <phoneticPr fontId="3"/>
  </si>
  <si>
    <t>　　　3　※2について,平成3年7月に学位規則が改正されたことにより,学術修士,学術博士の</t>
    <phoneticPr fontId="3"/>
  </si>
  <si>
    <t xml:space="preserve">        学位の種類が廃止されたことに伴い,平成3年7月以降は分野的には「その他」と</t>
    <phoneticPr fontId="3"/>
  </si>
  <si>
    <t xml:space="preserve">        なっている。</t>
    <phoneticPr fontId="3"/>
  </si>
  <si>
    <r>
      <t>1</t>
    </r>
    <r>
      <rPr>
        <sz val="11"/>
        <color theme="1"/>
        <rFont val="ＭＳ Ｐゴシック"/>
        <family val="2"/>
        <charset val="128"/>
        <scheme val="minor"/>
      </rPr>
      <t>72</t>
    </r>
    <r>
      <rPr>
        <sz val="11"/>
        <rFont val="ＭＳ 明朝"/>
        <family val="1"/>
        <charset val="128"/>
      </rPr>
      <t>　科学技術・学術</t>
    </r>
    <rPh sb="4" eb="6">
      <t>カガク</t>
    </rPh>
    <rPh sb="6" eb="8">
      <t>ギジュツ</t>
    </rPh>
    <rPh sb="9" eb="11">
      <t>ガクジュツ</t>
    </rPh>
    <phoneticPr fontId="31"/>
  </si>
  <si>
    <t>　出　願 &lt;Patent Applications&gt;</t>
    <phoneticPr fontId="31"/>
  </si>
  <si>
    <r>
      <t>(単位：件</t>
    </r>
    <r>
      <rPr>
        <sz val="11"/>
        <color theme="1"/>
        <rFont val="ＭＳ Ｐゴシック"/>
        <family val="2"/>
        <charset val="128"/>
        <scheme val="minor"/>
      </rPr>
      <t>)(Unit:cases</t>
    </r>
    <r>
      <rPr>
        <sz val="11"/>
        <rFont val="ＭＳ 明朝"/>
        <family val="1"/>
        <charset val="128"/>
      </rPr>
      <t>)</t>
    </r>
    <phoneticPr fontId="31"/>
  </si>
  <si>
    <t>年</t>
    <phoneticPr fontId="31"/>
  </si>
  <si>
    <t>日 本 人</t>
  </si>
  <si>
    <t>比　率</t>
    <rPh sb="0" eb="3">
      <t>ヒリツ</t>
    </rPh>
    <phoneticPr fontId="31"/>
  </si>
  <si>
    <t>外 国 人</t>
  </si>
  <si>
    <t>Year</t>
  </si>
  <si>
    <t>Japanese</t>
  </si>
  <si>
    <t>Ratio（％）</t>
    <phoneticPr fontId="31"/>
  </si>
  <si>
    <t>Foreigner</t>
  </si>
  <si>
    <t>　　57('82)</t>
    <phoneticPr fontId="30"/>
  </si>
  <si>
    <t>　　58('83)</t>
    <phoneticPr fontId="30"/>
  </si>
  <si>
    <t>　　59('84)</t>
    <phoneticPr fontId="30"/>
  </si>
  <si>
    <t>　　60('85)</t>
    <phoneticPr fontId="30"/>
  </si>
  <si>
    <t>　　61('86)</t>
    <phoneticPr fontId="30"/>
  </si>
  <si>
    <t>　　62('87)</t>
    <phoneticPr fontId="30"/>
  </si>
  <si>
    <t>　　63('88)</t>
    <phoneticPr fontId="30"/>
  </si>
  <si>
    <t>　　２('90)</t>
    <phoneticPr fontId="30"/>
  </si>
  <si>
    <t>　　３('91)</t>
    <phoneticPr fontId="30"/>
  </si>
  <si>
    <t>　　４('92)</t>
    <phoneticPr fontId="30"/>
  </si>
  <si>
    <t>　　５('93)</t>
    <phoneticPr fontId="30"/>
  </si>
  <si>
    <t>　　６('94)</t>
    <phoneticPr fontId="30"/>
  </si>
  <si>
    <t>　　７('95)</t>
    <phoneticPr fontId="30"/>
  </si>
  <si>
    <t>　　８('96)</t>
    <phoneticPr fontId="30"/>
  </si>
  <si>
    <t>　　９('97)</t>
    <phoneticPr fontId="30"/>
  </si>
  <si>
    <t>　　10('98)</t>
    <phoneticPr fontId="30"/>
  </si>
  <si>
    <t>　　11('99)</t>
    <phoneticPr fontId="30"/>
  </si>
  <si>
    <t>　　12('00)</t>
    <phoneticPr fontId="31"/>
  </si>
  <si>
    <t>　　13('01)</t>
    <phoneticPr fontId="31"/>
  </si>
  <si>
    <t>　　14('02)</t>
    <phoneticPr fontId="31"/>
  </si>
  <si>
    <t>　　15('03)</t>
    <phoneticPr fontId="31"/>
  </si>
  <si>
    <t>　　16('04)</t>
    <phoneticPr fontId="31"/>
  </si>
  <si>
    <t>　　17('05)</t>
    <phoneticPr fontId="31"/>
  </si>
  <si>
    <t>　　18('06)</t>
    <phoneticPr fontId="31"/>
  </si>
  <si>
    <t>　　19('07)</t>
    <phoneticPr fontId="31"/>
  </si>
  <si>
    <t>　　20('08)</t>
    <phoneticPr fontId="31"/>
  </si>
  <si>
    <t>　　21('09)</t>
    <phoneticPr fontId="31"/>
  </si>
  <si>
    <t>　　22('10)</t>
    <phoneticPr fontId="31"/>
  </si>
  <si>
    <t>　　23('11)</t>
    <phoneticPr fontId="31"/>
  </si>
  <si>
    <t>　　24('12)</t>
    <phoneticPr fontId="31"/>
  </si>
  <si>
    <t>特　　許　　件　　数</t>
    <rPh sb="0" eb="1">
      <t>トク</t>
    </rPh>
    <rPh sb="3" eb="4">
      <t>モト</t>
    </rPh>
    <phoneticPr fontId="31"/>
  </si>
  <si>
    <t>Japanese  Patents,  by  Nationality  of  Applicant</t>
    <phoneticPr fontId="31"/>
  </si>
  <si>
    <r>
      <t>Science and Technology</t>
    </r>
    <r>
      <rPr>
        <sz val="11"/>
        <color theme="1"/>
        <rFont val="ＭＳ Ｐゴシック"/>
        <family val="2"/>
        <charset val="128"/>
        <scheme val="minor"/>
      </rPr>
      <t xml:space="preserve"> 173</t>
    </r>
    <phoneticPr fontId="31"/>
  </si>
  <si>
    <t>　登　録 &lt;Patents Granted&gt;</t>
    <phoneticPr fontId="31"/>
  </si>
  <si>
    <t>　　　資料　特許庁「特許行政年次報告書」</t>
    <phoneticPr fontId="31"/>
  </si>
  <si>
    <t>174　科学技術・学術</t>
    <rPh sb="4" eb="6">
      <t>カガク</t>
    </rPh>
    <rPh sb="6" eb="8">
      <t>ギジュツ</t>
    </rPh>
    <rPh sb="9" eb="11">
      <t>ガクジュツ</t>
    </rPh>
    <phoneticPr fontId="70"/>
  </si>
  <si>
    <t>国別・分野別のノーベル賞の受賞者数　（１９０１～２０１３年）</t>
    <rPh sb="0" eb="2">
      <t>クニベツ</t>
    </rPh>
    <rPh sb="3" eb="5">
      <t>ブンヤ</t>
    </rPh>
    <rPh sb="5" eb="6">
      <t>ベツ</t>
    </rPh>
    <rPh sb="11" eb="12">
      <t>ショウ</t>
    </rPh>
    <rPh sb="13" eb="15">
      <t>ジュショウ</t>
    </rPh>
    <rPh sb="15" eb="16">
      <t>シャ</t>
    </rPh>
    <rPh sb="16" eb="17">
      <t>スウ</t>
    </rPh>
    <rPh sb="28" eb="29">
      <t>ネン</t>
    </rPh>
    <phoneticPr fontId="70"/>
  </si>
  <si>
    <t>Distribution by Field and Country in the number of Nobel Prize Winners, 1901 to 2013</t>
    <phoneticPr fontId="70"/>
  </si>
  <si>
    <t>分野 Item</t>
    <rPh sb="0" eb="2">
      <t>ブンヤ</t>
    </rPh>
    <phoneticPr fontId="70"/>
  </si>
  <si>
    <t>物理学</t>
    <rPh sb="0" eb="3">
      <t>ブツリガク</t>
    </rPh>
    <phoneticPr fontId="70"/>
  </si>
  <si>
    <t>化学</t>
    <rPh sb="0" eb="2">
      <t>カガク</t>
    </rPh>
    <phoneticPr fontId="70"/>
  </si>
  <si>
    <t>生理学　　　　 ･医学</t>
    <rPh sb="0" eb="3">
      <t>セイリガク</t>
    </rPh>
    <rPh sb="9" eb="11">
      <t>イガク</t>
    </rPh>
    <phoneticPr fontId="70"/>
  </si>
  <si>
    <t>経済学</t>
    <rPh sb="0" eb="3">
      <t>ケイザイガク</t>
    </rPh>
    <phoneticPr fontId="70"/>
  </si>
  <si>
    <t>文学</t>
    <rPh sb="0" eb="2">
      <t>ブンガク</t>
    </rPh>
    <phoneticPr fontId="70"/>
  </si>
  <si>
    <t>平和</t>
    <rPh sb="0" eb="2">
      <t>ヘイワ</t>
    </rPh>
    <phoneticPr fontId="70"/>
  </si>
  <si>
    <t>計</t>
    <rPh sb="0" eb="1">
      <t>ケイ</t>
    </rPh>
    <phoneticPr fontId="70"/>
  </si>
  <si>
    <t>国名 Country</t>
    <rPh sb="0" eb="2">
      <t>コクメイ</t>
    </rPh>
    <phoneticPr fontId="70"/>
  </si>
  <si>
    <t>Physics</t>
  </si>
  <si>
    <t>Chemistry</t>
  </si>
  <si>
    <t>Physiology or Medicine</t>
  </si>
  <si>
    <t>Economics</t>
  </si>
  <si>
    <t>Literature</t>
  </si>
  <si>
    <t>Peace</t>
  </si>
  <si>
    <t>アメリカ</t>
    <phoneticPr fontId="70"/>
  </si>
  <si>
    <t>United States</t>
    <phoneticPr fontId="70"/>
  </si>
  <si>
    <t>イギリス</t>
    <phoneticPr fontId="70"/>
  </si>
  <si>
    <t>United  Kingdom</t>
  </si>
  <si>
    <t>ドイツ</t>
    <phoneticPr fontId="70"/>
  </si>
  <si>
    <t>Germany</t>
  </si>
  <si>
    <t>フランス</t>
    <phoneticPr fontId="70"/>
  </si>
  <si>
    <t>France</t>
  </si>
  <si>
    <t>スウェーデン</t>
    <phoneticPr fontId="70"/>
  </si>
  <si>
    <t>Sweden</t>
  </si>
  <si>
    <t>スイス</t>
    <phoneticPr fontId="70"/>
  </si>
  <si>
    <t>－</t>
    <phoneticPr fontId="70"/>
  </si>
  <si>
    <t>Switzerland</t>
  </si>
  <si>
    <t>ロシア
（旧ソ連含む）</t>
    <rPh sb="5" eb="6">
      <t>キュウ</t>
    </rPh>
    <rPh sb="7" eb="8">
      <t>レン</t>
    </rPh>
    <rPh sb="8" eb="9">
      <t>フク</t>
    </rPh>
    <phoneticPr fontId="70"/>
  </si>
  <si>
    <t>Russian Federation
(Former U.S.S.R.)</t>
    <phoneticPr fontId="70"/>
  </si>
  <si>
    <t>日本</t>
    <rPh sb="0" eb="2">
      <t>ニホン</t>
    </rPh>
    <phoneticPr fontId="70"/>
  </si>
  <si>
    <t>Japan</t>
  </si>
  <si>
    <t>オランダ</t>
    <phoneticPr fontId="70"/>
  </si>
  <si>
    <t>Netherlands</t>
  </si>
  <si>
    <t>イタリア</t>
    <phoneticPr fontId="70"/>
  </si>
  <si>
    <t>Italy</t>
  </si>
  <si>
    <t>カナダ</t>
    <phoneticPr fontId="70"/>
  </si>
  <si>
    <t>Canada</t>
  </si>
  <si>
    <t>デンマーク</t>
    <phoneticPr fontId="70"/>
  </si>
  <si>
    <t>Denmark</t>
  </si>
  <si>
    <t>オーストリア</t>
    <phoneticPr fontId="70"/>
  </si>
  <si>
    <t>Austria</t>
  </si>
  <si>
    <t>イスラエル</t>
    <phoneticPr fontId="70"/>
  </si>
  <si>
    <t xml:space="preserve"> Israel</t>
  </si>
  <si>
    <t>ベルギー</t>
    <phoneticPr fontId="70"/>
  </si>
  <si>
    <t>Belgium</t>
  </si>
  <si>
    <t>ノルウェー</t>
    <phoneticPr fontId="70"/>
  </si>
  <si>
    <t>Norway</t>
  </si>
  <si>
    <t>Science and Technology  175</t>
    <phoneticPr fontId="70"/>
  </si>
  <si>
    <t>オーストラリア</t>
    <phoneticPr fontId="70"/>
  </si>
  <si>
    <t>－</t>
    <phoneticPr fontId="70"/>
  </si>
  <si>
    <t>Australia</t>
  </si>
  <si>
    <t>南アフリカ</t>
    <rPh sb="0" eb="1">
      <t>ミナミ</t>
    </rPh>
    <phoneticPr fontId="70"/>
  </si>
  <si>
    <t>South Africa</t>
    <phoneticPr fontId="70"/>
  </si>
  <si>
    <t>スペイン</t>
    <phoneticPr fontId="70"/>
  </si>
  <si>
    <t>－</t>
    <phoneticPr fontId="70"/>
  </si>
  <si>
    <t>Spain</t>
  </si>
  <si>
    <t>アイルランド</t>
    <phoneticPr fontId="70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</si>
  <si>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70"/>
  </si>
  <si>
    <t>Ireland</t>
  </si>
  <si>
    <t>アルゼンチン</t>
    <phoneticPr fontId="70"/>
  </si>
  <si>
    <t>Argentine</t>
  </si>
  <si>
    <t>インド</t>
    <phoneticPr fontId="70"/>
  </si>
  <si>
    <t>India</t>
  </si>
  <si>
    <t>ポーランド</t>
    <phoneticPr fontId="70"/>
  </si>
  <si>
    <t>Poland</t>
  </si>
  <si>
    <t>エジプト</t>
    <phoneticPr fontId="70"/>
  </si>
  <si>
    <t>Arab Republic of Egypt</t>
    <phoneticPr fontId="31"/>
  </si>
  <si>
    <t>その他</t>
    <rPh sb="2" eb="3">
      <t>タ</t>
    </rPh>
    <phoneticPr fontId="70"/>
  </si>
  <si>
    <t>Others</t>
  </si>
  <si>
    <t>資料　文部科学省調べ（ノーベル財団資料 等）</t>
    <rPh sb="0" eb="2">
      <t>シリョウ</t>
    </rPh>
    <rPh sb="3" eb="5">
      <t>モンブ</t>
    </rPh>
    <rPh sb="5" eb="8">
      <t>カガクショウ</t>
    </rPh>
    <rPh sb="8" eb="9">
      <t>シラ</t>
    </rPh>
    <rPh sb="15" eb="17">
      <t>ザイダン</t>
    </rPh>
    <rPh sb="17" eb="19">
      <t>シリョウ</t>
    </rPh>
    <rPh sb="20" eb="21">
      <t>トウ</t>
    </rPh>
    <phoneticPr fontId="70"/>
  </si>
  <si>
    <t>（注）1　受賞者の国名は国籍でカウントしている。但し、二重国籍者は、出生国でカウントしている。</t>
    <rPh sb="1" eb="2">
      <t>チュウ</t>
    </rPh>
    <rPh sb="5" eb="7">
      <t>ジュショウ</t>
    </rPh>
    <rPh sb="7" eb="8">
      <t>シャ</t>
    </rPh>
    <rPh sb="9" eb="11">
      <t>コクメイ</t>
    </rPh>
    <rPh sb="12" eb="14">
      <t>コクセキ</t>
    </rPh>
    <rPh sb="24" eb="25">
      <t>タダ</t>
    </rPh>
    <rPh sb="27" eb="29">
      <t>ニジュウ</t>
    </rPh>
    <rPh sb="29" eb="31">
      <t>コクセキ</t>
    </rPh>
    <rPh sb="31" eb="32">
      <t>シャ</t>
    </rPh>
    <rPh sb="34" eb="36">
      <t>シュッセイ</t>
    </rPh>
    <rPh sb="36" eb="37">
      <t>コク</t>
    </rPh>
    <phoneticPr fontId="70"/>
  </si>
  <si>
    <t>　　　2　２００８年物理学賞受賞の南部陽一郎博士は、米国籍であることから、アメリカに計上している。</t>
    <rPh sb="9" eb="10">
      <t>ネン</t>
    </rPh>
    <rPh sb="10" eb="14">
      <t>ブツリガクショウ</t>
    </rPh>
    <rPh sb="14" eb="16">
      <t>ジュショウ</t>
    </rPh>
    <rPh sb="17" eb="19">
      <t>ナンブ</t>
    </rPh>
    <rPh sb="19" eb="22">
      <t>ヨウイチロウ</t>
    </rPh>
    <rPh sb="22" eb="24">
      <t>ハカセ</t>
    </rPh>
    <rPh sb="26" eb="28">
      <t>ベイコク</t>
    </rPh>
    <rPh sb="28" eb="29">
      <t>セキ</t>
    </rPh>
    <rPh sb="42" eb="44">
      <t>ケイジョウ</t>
    </rPh>
    <phoneticPr fontId="70"/>
  </si>
  <si>
    <t>　　　3　２０１１年以降の受賞者の国籍及び出生国については、ノーベル財団が一部未公表であるた
　　　　め、当該情報が不明な受賞者は、同財団が発表時に公表した受賞時の主な活動拠点国で
　　　　計上している。</t>
    <rPh sb="10" eb="12">
      <t>イコウ</t>
    </rPh>
    <rPh sb="95" eb="97">
      <t>ケイジョウ</t>
    </rPh>
    <phoneticPr fontId="70"/>
  </si>
  <si>
    <t xml:space="preserve">(Note) Some numbers may not add due to counting dual national in each country. </t>
  </si>
  <si>
    <t>学　　　　位　　　　授　　　　与　　　　数（２－２）</t>
    <phoneticPr fontId="3"/>
  </si>
  <si>
    <t>学　　位　　授　　与　　数 （２－１）</t>
    <phoneticPr fontId="1"/>
  </si>
  <si>
    <t>公　　　的　　　機　　　関</t>
    <rPh sb="0" eb="1">
      <t>オオヤケ</t>
    </rPh>
    <rPh sb="4" eb="5">
      <t>マト</t>
    </rPh>
    <rPh sb="8" eb="9">
      <t>キ</t>
    </rPh>
    <rPh sb="12" eb="13">
      <t>セキ</t>
    </rPh>
    <phoneticPr fontId="30"/>
  </si>
  <si>
    <t>　　    　3　人口は、総務省統計局「国勢調査」、「人口推計資料」</t>
    <rPh sb="15" eb="16">
      <t>ショウ</t>
    </rPh>
    <rPh sb="20" eb="22">
      <t>コクセイ</t>
    </rPh>
    <rPh sb="22" eb="24">
      <t>チョウサ</t>
    </rPh>
    <phoneticPr fontId="3"/>
  </si>
  <si>
    <t xml:space="preserve"> 　　　　    2  人文・社会科学分野は除く。複数の国の間の共著論文は、それぞれの国に重複計上した。</t>
    <phoneticPr fontId="60"/>
  </si>
  <si>
    <t>研　  　究　　　実　　　施　　 機　　　関　　　数</t>
    <rPh sb="9" eb="10">
      <t>ジツ</t>
    </rPh>
    <rPh sb="13" eb="14">
      <t>シ</t>
    </rPh>
    <phoneticPr fontId="3"/>
  </si>
  <si>
    <t>R&amp;D Performing Institutions</t>
    <phoneticPr fontId="3"/>
  </si>
  <si>
    <t>　　　       　 administrative agency</t>
    <phoneticPr fontId="3"/>
  </si>
  <si>
    <t>研　　 　究　 　 関　　　係　　　従　　　業　　　者　　　数</t>
    <phoneticPr fontId="1"/>
  </si>
  <si>
    <t>Number of R&amp;D Personnel by Occupation</t>
    <phoneticPr fontId="1"/>
  </si>
  <si>
    <t>研　　 　究　　　者　　　数　（２－１）</t>
    <phoneticPr fontId="18"/>
  </si>
  <si>
    <t xml:space="preserve">     Researchers by Sector</t>
    <phoneticPr fontId="30"/>
  </si>
  <si>
    <t>Business   enterprises</t>
    <phoneticPr fontId="1"/>
  </si>
  <si>
    <t>Public   organizations</t>
    <phoneticPr fontId="1"/>
  </si>
  <si>
    <t xml:space="preserve">Universities   and   Colleges </t>
    <phoneticPr fontId="1"/>
  </si>
  <si>
    <t>　　　民営研究機関の数値を使用している。</t>
    <rPh sb="3" eb="5">
      <t>ミンエイ</t>
    </rPh>
    <rPh sb="5" eb="7">
      <t>ケンキュウ</t>
    </rPh>
    <rPh sb="7" eb="9">
      <t>キカン</t>
    </rPh>
    <rPh sb="10" eb="12">
      <t>スウチ</t>
    </rPh>
    <rPh sb="13" eb="15">
      <t>シヨウ</t>
    </rPh>
    <phoneticPr fontId="10"/>
  </si>
  <si>
    <t xml:space="preserve">　 　(1)Survey coverage categories were changed in FY2001; numbers up to FY2000 for Non-profit </t>
    <phoneticPr fontId="10"/>
  </si>
  <si>
    <t xml:space="preserve">　　　　institutions use the values of private research institutions. </t>
    <phoneticPr fontId="10"/>
  </si>
  <si>
    <t>　　 (2)(    ) National research institutions only.</t>
    <phoneticPr fontId="10"/>
  </si>
  <si>
    <t>研　　　究　　　費　（６－２）</t>
    <phoneticPr fontId="10"/>
  </si>
  <si>
    <t>R&amp;D Expenditures</t>
    <phoneticPr fontId="12"/>
  </si>
  <si>
    <r>
      <t xml:space="preserve"> </t>
    </r>
    <r>
      <rPr>
        <sz val="11"/>
        <color theme="1"/>
        <rFont val="ＭＳ Ｐゴシック"/>
        <family val="2"/>
        <charset val="128"/>
        <scheme val="minor"/>
      </rPr>
      <t xml:space="preserve">       　　</t>
    </r>
    <r>
      <rPr>
        <sz val="11"/>
        <rFont val="ＭＳ 明朝"/>
        <family val="1"/>
        <charset val="128"/>
      </rPr>
      <t>所管分である。</t>
    </r>
    <phoneticPr fontId="12"/>
  </si>
  <si>
    <t>研　　　究　　　費　（６－３）</t>
    <phoneticPr fontId="10"/>
  </si>
  <si>
    <t>R&amp;D Expenditures</t>
    <phoneticPr fontId="12"/>
  </si>
  <si>
    <t>Business   enterprises</t>
    <phoneticPr fontId="1"/>
  </si>
  <si>
    <t>Public   Organizations</t>
    <phoneticPr fontId="1"/>
  </si>
  <si>
    <r>
      <t>　　　　　　　期待されていないものである。</t>
    </r>
    <r>
      <rPr>
        <sz val="11"/>
        <rFont val="ＭＳ 明朝"/>
        <family val="1"/>
        <charset val="128"/>
      </rPr>
      <t>平成23年度から企業等は企業と変更され、特殊法人・独立</t>
    </r>
    <rPh sb="33" eb="35">
      <t>キギョウ</t>
    </rPh>
    <rPh sb="36" eb="38">
      <t>ヘンコウ</t>
    </rPh>
    <phoneticPr fontId="3"/>
  </si>
  <si>
    <t>　　　　　　　行政法人は含まれていない。</t>
    <phoneticPr fontId="31"/>
  </si>
  <si>
    <t>研　　　究　　　費　（６－４）</t>
    <phoneticPr fontId="10"/>
  </si>
  <si>
    <t>R&amp;D  Expenditures</t>
    <phoneticPr fontId="12"/>
  </si>
  <si>
    <t>研　　　究　　　費　（６－５）</t>
    <phoneticPr fontId="10"/>
  </si>
  <si>
    <t>研　　　究　　　費　（６－６）</t>
    <phoneticPr fontId="10"/>
  </si>
  <si>
    <t xml:space="preserve"> General 　　　　　account　　　　　 R &amp; D</t>
    <phoneticPr fontId="31"/>
  </si>
  <si>
    <t>Special　account　　　　　　R &amp; D</t>
    <phoneticPr fontId="1"/>
  </si>
  <si>
    <t>Budget for science and　technology</t>
    <phoneticPr fontId="1"/>
  </si>
  <si>
    <t>一般会計中　の科学技術　関係経費</t>
    <phoneticPr fontId="1"/>
  </si>
  <si>
    <t>特別会計中　の科学技術　関係経費</t>
    <phoneticPr fontId="1"/>
  </si>
  <si>
    <t xml:space="preserve"> 科学技術関係　経費総額</t>
    <rPh sb="1" eb="3">
      <t>カガク</t>
    </rPh>
    <rPh sb="3" eb="5">
      <t>ギジュツ</t>
    </rPh>
    <rPh sb="5" eb="7">
      <t>カンケイ</t>
    </rPh>
    <phoneticPr fontId="31"/>
  </si>
  <si>
    <t>Technology　Trade value</t>
    <phoneticPr fontId="3"/>
  </si>
  <si>
    <t>Statistics of Ministry of Internal Affairs and Communications</t>
    <phoneticPr fontId="3"/>
  </si>
  <si>
    <t>　　　　　　     「その他」は、全体の論文数から日本、米国、ドイツ、フランス、英国、中国の国の論文数</t>
    <rPh sb="14" eb="15">
      <t>タ</t>
    </rPh>
    <rPh sb="18" eb="20">
      <t>ゼンタイ</t>
    </rPh>
    <rPh sb="21" eb="23">
      <t>ロンブン</t>
    </rPh>
    <rPh sb="23" eb="24">
      <t>カズ</t>
    </rPh>
    <rPh sb="26" eb="28">
      <t>ニホン</t>
    </rPh>
    <rPh sb="29" eb="31">
      <t>ベイコク</t>
    </rPh>
    <rPh sb="41" eb="43">
      <t>エイコク</t>
    </rPh>
    <rPh sb="44" eb="46">
      <t>チュウゴク</t>
    </rPh>
    <rPh sb="47" eb="48">
      <t>クニ</t>
    </rPh>
    <rPh sb="49" eb="51">
      <t>ロンブン</t>
    </rPh>
    <rPh sb="51" eb="52">
      <t>カズ</t>
    </rPh>
    <phoneticPr fontId="60"/>
  </si>
  <si>
    <t>　              を除いた値。</t>
    <phoneticPr fontId="60"/>
  </si>
  <si>
    <t xml:space="preserve">  Graduate Degree Awarded by Field of Study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</si>
</sst>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176" formatCode="0.0"/>
    <numFmt numFmtId="177" formatCode="\ ###,###,##0;&quot;-&quot;###,###,##0"/>
    <numFmt numFmtId="178" formatCode="0.0_ "/>
    <numFmt numFmtId="179" formatCode="#,##0.0;[Red]\-#,##0.0"/>
    <numFmt numFmtId="180" formatCode="#,##0.0000;[Red]\-#,##0.0000"/>
    <numFmt numFmtId="181" formatCode="##,###,##0;&quot;-&quot;#,###,##0"/>
    <numFmt numFmtId="182" formatCode="\ ##0.0;&quot;-&quot;##0.0"/>
    <numFmt numFmtId="183" formatCode="###,###,##0;&quot;-&quot;##,###,##0"/>
    <numFmt numFmtId="184" formatCode="#,###,##0;&quot; -&quot;###,##0"/>
    <numFmt numFmtId="185" formatCode="\ ###,##0;&quot;-&quot;###,##0"/>
    <numFmt numFmtId="186" formatCode="###,##0;&quot;-&quot;##,##0"/>
    <numFmt numFmtId="187" formatCode="&quot;△&quot;#,##0.0;[Red]&quot;△&quot;#,##0.0"/>
    <numFmt numFmtId="188" formatCode="&quot;△&quot;#,##0.00;[Red]&quot;△&quot;#,##0.00"/>
    <numFmt numFmtId="189" formatCode="#,##0.0"/>
    <numFmt numFmtId="190" formatCode="#,##0.0;&quot;△&quot;#,##0.0"/>
    <numFmt numFmtId="191" formatCode="0.0;&quot;△ &quot;0.0"/>
    <numFmt numFmtId="192" formatCode="0.000%"/>
    <numFmt numFmtId="193" formatCode="0.0;[Red]0.0"/>
    <numFmt numFmtId="194" formatCode="#,##0_);[Red]\(#,##0\)"/>
    <numFmt numFmtId="195" formatCode="#,##0_);\(#,##0\)"/>
    <numFmt numFmtId="196" formatCode="0.000"/>
    <numFmt numFmtId="197" formatCode="#,##0.000;[Red]\-#,##0.000"/>
    <numFmt numFmtId="198" formatCode="#,##0.000"/>
    <numFmt numFmtId="199" formatCode="#,##0.000;\-#,##0.000"/>
  </numFmts>
  <fonts count="8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sz val="13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Times New Roman"/>
      <family val="1"/>
    </font>
    <font>
      <sz val="9"/>
      <name val="Times New Roman"/>
      <family val="1"/>
    </font>
    <font>
      <b/>
      <sz val="12"/>
      <color indexed="8"/>
      <name val="Times New Roman"/>
      <family val="1"/>
    </font>
    <font>
      <sz val="8"/>
      <name val="ＭＳ 明朝"/>
      <family val="1"/>
      <charset val="128"/>
    </font>
    <font>
      <sz val="12"/>
      <name val="明朝"/>
      <family val="1"/>
      <charset val="128"/>
    </font>
    <font>
      <sz val="11"/>
      <name val="ＭＳ 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color indexed="3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Times New Roman"/>
      <family val="1"/>
    </font>
    <font>
      <sz val="8.5"/>
      <name val="Times New Roman"/>
      <family val="1"/>
    </font>
    <font>
      <sz val="9"/>
      <name val="ＭＳ 明朝"/>
      <family val="1"/>
      <charset val="128"/>
    </font>
    <font>
      <sz val="12"/>
      <name val="ＭＳ Ｐ明朝"/>
      <family val="1"/>
      <charset val="128"/>
    </font>
    <font>
      <b/>
      <sz val="9.5"/>
      <name val="Times New Roman"/>
      <family val="1"/>
    </font>
    <font>
      <sz val="6"/>
      <name val="ＭＳ 明朝"/>
      <family val="1"/>
      <charset val="128"/>
    </font>
    <font>
      <b/>
      <sz val="14"/>
      <name val="ＭＳ ゴシック"/>
      <family val="3"/>
      <charset val="128"/>
    </font>
    <font>
      <sz val="12"/>
      <name val="Times New Roman"/>
      <family val="1"/>
    </font>
    <font>
      <b/>
      <sz val="12"/>
      <color indexed="20"/>
      <name val="ＭＳ 明朝"/>
      <family val="1"/>
      <charset val="128"/>
    </font>
    <font>
      <b/>
      <sz val="14"/>
      <color rgb="FFFF0000"/>
      <name val="ＭＳ ゴシック"/>
      <family val="3"/>
      <charset val="128"/>
    </font>
    <font>
      <sz val="13"/>
      <name val="Times New Roman"/>
      <family val="1"/>
    </font>
    <font>
      <sz val="11"/>
      <color indexed="20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明朝"/>
      <family val="1"/>
      <charset val="128"/>
    </font>
    <font>
      <sz val="13"/>
      <name val="ＭＳ 明朝"/>
      <family val="1"/>
      <charset val="128"/>
    </font>
    <font>
      <sz val="10"/>
      <name val="ＭＳ ゴシック"/>
      <family val="3"/>
      <charset val="128"/>
    </font>
    <font>
      <sz val="12"/>
      <color indexed="10"/>
      <name val="Times New Roman"/>
      <family val="1"/>
    </font>
    <font>
      <sz val="12"/>
      <color indexed="10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4"/>
      <name val="ＭＳ 明朝"/>
      <family val="1"/>
      <charset val="128"/>
    </font>
    <font>
      <sz val="13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4"/>
      <color indexed="8"/>
      <name val="ＭＳ ゴシック"/>
      <family val="3"/>
      <charset val="128"/>
    </font>
    <font>
      <sz val="13"/>
      <color indexed="8"/>
      <name val="ＭＳ ゴシック"/>
      <family val="3"/>
      <charset val="128"/>
    </font>
    <font>
      <b/>
      <sz val="16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Times New Roman"/>
      <family val="1"/>
    </font>
    <font>
      <sz val="12"/>
      <color indexed="8"/>
      <name val="ＭＳ 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6"/>
      <name val="明朝"/>
      <family val="1"/>
      <charset val="128"/>
    </font>
    <font>
      <sz val="12"/>
      <name val="ＭＳ Ｐゴシック"/>
      <family val="3"/>
      <charset val="128"/>
    </font>
    <font>
      <sz val="8"/>
      <name val="明朝"/>
      <family val="1"/>
      <charset val="128"/>
    </font>
    <font>
      <sz val="9.5"/>
      <name val="ＭＳ 明朝"/>
      <family val="1"/>
      <charset val="128"/>
    </font>
    <font>
      <sz val="9.5"/>
      <name val="明朝"/>
      <family val="1"/>
      <charset val="128"/>
    </font>
    <font>
      <sz val="6"/>
      <name val="明朝"/>
      <family val="3"/>
      <charset val="128"/>
    </font>
    <font>
      <b/>
      <sz val="11"/>
      <name val="ＭＳ 明朝"/>
      <family val="1"/>
      <charset val="128"/>
    </font>
    <font>
      <b/>
      <sz val="11"/>
      <name val="明朝"/>
      <family val="1"/>
      <charset val="128"/>
    </font>
    <font>
      <b/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明朝"/>
      <family val="1"/>
      <charset val="128"/>
    </font>
    <font>
      <sz val="10"/>
      <name val="ＭＳ Ｐゴシック"/>
      <family val="3"/>
      <charset val="128"/>
    </font>
    <font>
      <sz val="13"/>
      <name val="ＭＳ Ｐ明朝"/>
      <family val="1"/>
      <charset val="128"/>
    </font>
    <font>
      <sz val="13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i/>
      <sz val="11"/>
      <name val="ＭＳ Ｐゴシック"/>
      <family val="3"/>
      <charset val="128"/>
    </font>
    <font>
      <i/>
      <sz val="13"/>
      <name val="ＭＳ Ｐゴシック"/>
      <family val="3"/>
      <charset val="128"/>
    </font>
    <font>
      <i/>
      <sz val="13"/>
      <color theme="1"/>
      <name val="ＭＳ Ｐゴシック"/>
      <family val="3"/>
      <charset val="128"/>
    </font>
    <font>
      <i/>
      <sz val="10"/>
      <name val="ＭＳ Ｐゴシック"/>
      <family val="3"/>
      <charset val="128"/>
    </font>
    <font>
      <sz val="13"/>
      <color theme="1"/>
      <name val="ＭＳ Ｐ明朝"/>
      <family val="1"/>
      <charset val="128"/>
    </font>
    <font>
      <sz val="13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7">
    <xf numFmtId="0" fontId="0" fillId="0" borderId="0">
      <alignment vertical="center"/>
    </xf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0" fontId="23" fillId="0" borderId="0">
      <alignment vertical="center"/>
    </xf>
    <xf numFmtId="0" fontId="20" fillId="0" borderId="0"/>
    <xf numFmtId="0" fontId="21" fillId="0" borderId="0">
      <alignment vertical="center"/>
    </xf>
    <xf numFmtId="0" fontId="23" fillId="0" borderId="0">
      <alignment vertical="center"/>
    </xf>
    <xf numFmtId="0" fontId="20" fillId="0" borderId="0"/>
    <xf numFmtId="0" fontId="20" fillId="0" borderId="0"/>
    <xf numFmtId="0" fontId="21" fillId="0" borderId="0">
      <alignment vertical="center"/>
    </xf>
    <xf numFmtId="0" fontId="21" fillId="0" borderId="0">
      <alignment vertical="center"/>
    </xf>
    <xf numFmtId="0" fontId="20" fillId="0" borderId="0"/>
    <xf numFmtId="0" fontId="14" fillId="0" borderId="0"/>
    <xf numFmtId="0" fontId="2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4" fillId="0" borderId="0"/>
    <xf numFmtId="0" fontId="14" fillId="0" borderId="0"/>
    <xf numFmtId="38" fontId="25" fillId="0" borderId="0" applyFont="0" applyFill="0" applyBorder="0" applyAlignment="0" applyProtection="0">
      <alignment vertical="center"/>
    </xf>
    <xf numFmtId="0" fontId="61" fillId="0" borderId="0"/>
  </cellStyleXfs>
  <cellXfs count="934">
    <xf numFmtId="0" fontId="0" fillId="0" borderId="0" xfId="0">
      <alignment vertical="center"/>
    </xf>
    <xf numFmtId="38" fontId="7" fillId="0" borderId="9" xfId="5" applyFont="1" applyBorder="1"/>
    <xf numFmtId="38" fontId="7" fillId="0" borderId="11" xfId="5" applyFont="1" applyFill="1" applyBorder="1"/>
    <xf numFmtId="38" fontId="7" fillId="0" borderId="12" xfId="5" applyFont="1" applyFill="1" applyBorder="1"/>
    <xf numFmtId="38" fontId="7" fillId="0" borderId="9" xfId="5" applyFont="1" applyFill="1" applyBorder="1"/>
    <xf numFmtId="38" fontId="7" fillId="0" borderId="9" xfId="5" applyFont="1" applyBorder="1" applyAlignment="1">
      <alignment vertical="center"/>
    </xf>
    <xf numFmtId="38" fontId="7" fillId="0" borderId="9" xfId="5" applyFont="1" applyFill="1" applyBorder="1" applyAlignment="1">
      <alignment vertical="center"/>
    </xf>
    <xf numFmtId="38" fontId="7" fillId="0" borderId="0" xfId="5" applyFont="1" applyBorder="1"/>
    <xf numFmtId="38" fontId="7" fillId="0" borderId="0" xfId="5" applyFont="1" applyBorder="1" applyAlignment="1">
      <alignment vertical="center"/>
    </xf>
    <xf numFmtId="38" fontId="7" fillId="0" borderId="0" xfId="5" applyFont="1" applyFill="1" applyBorder="1" applyAlignment="1">
      <alignment vertical="center"/>
    </xf>
    <xf numFmtId="38" fontId="8" fillId="0" borderId="0" xfId="5" applyFont="1" applyFill="1" applyBorder="1" applyAlignment="1">
      <alignment vertical="center"/>
    </xf>
    <xf numFmtId="38" fontId="7" fillId="0" borderId="0" xfId="5" applyFont="1" applyFill="1" applyBorder="1"/>
    <xf numFmtId="0" fontId="2" fillId="0" borderId="0" xfId="0" applyFont="1" applyAlignment="1"/>
    <xf numFmtId="0" fontId="0" fillId="0" borderId="0" xfId="0" applyFont="1" applyAlignment="1"/>
    <xf numFmtId="0" fontId="1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6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Alignment="1"/>
    <xf numFmtId="0" fontId="7" fillId="0" borderId="0" xfId="0" applyFont="1" applyAlignment="1">
      <alignment horizontal="right"/>
    </xf>
    <xf numFmtId="0" fontId="7" fillId="0" borderId="0" xfId="0" applyFont="1" applyAlignment="1"/>
    <xf numFmtId="0" fontId="9" fillId="0" borderId="14" xfId="0" applyFont="1" applyBorder="1" applyAlignment="1">
      <alignment horizontal="center" wrapText="1"/>
    </xf>
    <xf numFmtId="0" fontId="2" fillId="0" borderId="19" xfId="0" applyFont="1" applyBorder="1" applyAlignment="1">
      <alignment horizontal="centerContinuous"/>
    </xf>
    <xf numFmtId="0" fontId="2" fillId="0" borderId="18" xfId="0" applyFont="1" applyBorder="1" applyAlignment="1">
      <alignment horizontal="centerContinuous"/>
    </xf>
    <xf numFmtId="0" fontId="2" fillId="0" borderId="20" xfId="0" applyFont="1" applyBorder="1" applyAlignment="1">
      <alignment horizontal="centerContinuous"/>
    </xf>
    <xf numFmtId="0" fontId="2" fillId="0" borderId="0" xfId="0" applyFont="1" applyBorder="1" applyAlignment="1"/>
    <xf numFmtId="0" fontId="9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Continuous"/>
    </xf>
    <xf numFmtId="0" fontId="2" fillId="0" borderId="1" xfId="0" applyFont="1" applyBorder="1" applyAlignment="1">
      <alignment horizontal="centerContinuous"/>
    </xf>
    <xf numFmtId="0" fontId="10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10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/>
    </xf>
    <xf numFmtId="0" fontId="13" fillId="0" borderId="1" xfId="0" applyFont="1" applyBorder="1" applyAlignment="1">
      <alignment horizontal="right" vertical="top"/>
    </xf>
    <xf numFmtId="0" fontId="7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2" fillId="0" borderId="9" xfId="0" applyFont="1" applyBorder="1" applyAlignment="1"/>
    <xf numFmtId="0" fontId="10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7" fillId="0" borderId="1" xfId="0" quotePrefix="1" applyFont="1" applyBorder="1" applyAlignment="1"/>
    <xf numFmtId="38" fontId="7" fillId="0" borderId="0" xfId="5" applyFont="1"/>
    <xf numFmtId="0" fontId="7" fillId="0" borderId="0" xfId="0" applyFont="1" applyAlignment="1">
      <alignment horizontal="center"/>
    </xf>
    <xf numFmtId="0" fontId="7" fillId="0" borderId="1" xfId="0" applyFont="1" applyBorder="1" applyAlignment="1"/>
    <xf numFmtId="0" fontId="15" fillId="0" borderId="0" xfId="0" applyFont="1" applyAlignment="1"/>
    <xf numFmtId="38" fontId="8" fillId="0" borderId="0" xfId="5" applyFont="1"/>
    <xf numFmtId="38" fontId="7" fillId="0" borderId="0" xfId="5" applyFont="1" applyFill="1"/>
    <xf numFmtId="0" fontId="2" fillId="0" borderId="0" xfId="0" applyFont="1" applyFill="1" applyAlignment="1"/>
    <xf numFmtId="0" fontId="15" fillId="0" borderId="0" xfId="0" applyFont="1" applyFill="1" applyAlignment="1"/>
    <xf numFmtId="38" fontId="8" fillId="0" borderId="9" xfId="5" applyFont="1" applyFill="1" applyBorder="1"/>
    <xf numFmtId="38" fontId="8" fillId="0" borderId="0" xfId="5" applyFont="1" applyFill="1"/>
    <xf numFmtId="0" fontId="8" fillId="0" borderId="1" xfId="0" quotePrefix="1" applyFont="1" applyBorder="1" applyAlignment="1"/>
    <xf numFmtId="38" fontId="8" fillId="0" borderId="0" xfId="5" applyFont="1" applyFill="1" applyAlignment="1">
      <alignment horizontal="right"/>
    </xf>
    <xf numFmtId="0" fontId="8" fillId="0" borderId="1" xfId="0" quotePrefix="1" applyFont="1" applyFill="1" applyBorder="1" applyAlignment="1">
      <alignment horizontal="center"/>
    </xf>
    <xf numFmtId="0" fontId="2" fillId="0" borderId="0" xfId="0" applyFont="1" applyAlignment="1">
      <alignment vertical="top"/>
    </xf>
    <xf numFmtId="0" fontId="5" fillId="0" borderId="10" xfId="0" quotePrefix="1" applyFont="1" applyBorder="1" applyAlignment="1"/>
    <xf numFmtId="38" fontId="7" fillId="0" borderId="11" xfId="5" applyFont="1" applyBorder="1" applyAlignment="1">
      <alignment vertical="top"/>
    </xf>
    <xf numFmtId="38" fontId="7" fillId="0" borderId="12" xfId="5" applyFont="1" applyBorder="1" applyAlignment="1">
      <alignment vertical="top"/>
    </xf>
    <xf numFmtId="38" fontId="7" fillId="0" borderId="0" xfId="5" applyFont="1" applyAlignment="1">
      <alignment vertical="top"/>
    </xf>
    <xf numFmtId="38" fontId="7" fillId="0" borderId="0" xfId="5" applyFont="1" applyBorder="1" applyAlignment="1">
      <alignment vertical="top"/>
    </xf>
    <xf numFmtId="0" fontId="9" fillId="0" borderId="0" xfId="0" applyFont="1" applyBorder="1" applyAlignment="1"/>
    <xf numFmtId="0" fontId="16" fillId="0" borderId="0" xfId="0" applyFont="1" applyAlignment="1"/>
    <xf numFmtId="0" fontId="9" fillId="0" borderId="0" xfId="0" applyFont="1" applyAlignment="1"/>
    <xf numFmtId="0" fontId="2" fillId="0" borderId="21" xfId="0" applyFont="1" applyBorder="1" applyAlignment="1"/>
    <xf numFmtId="0" fontId="9" fillId="0" borderId="0" xfId="0" applyFont="1" applyAlignment="1">
      <alignment horizontal="left"/>
    </xf>
    <xf numFmtId="0" fontId="17" fillId="0" borderId="0" xfId="0" applyFont="1" applyAlignment="1"/>
    <xf numFmtId="0" fontId="2" fillId="0" borderId="0" xfId="0" applyFont="1" applyAlignment="1">
      <alignment vertical="center"/>
    </xf>
    <xf numFmtId="0" fontId="24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24" fillId="0" borderId="0" xfId="0" applyFont="1" applyAlignment="1"/>
    <xf numFmtId="0" fontId="2" fillId="0" borderId="14" xfId="0" applyFont="1" applyBorder="1" applyAlignment="1"/>
    <xf numFmtId="0" fontId="2" fillId="0" borderId="14" xfId="0" applyFont="1" applyBorder="1" applyAlignment="1">
      <alignment wrapText="1"/>
    </xf>
    <xf numFmtId="0" fontId="7" fillId="0" borderId="15" xfId="0" applyFont="1" applyBorder="1" applyAlignment="1">
      <alignment horizontal="center"/>
    </xf>
    <xf numFmtId="0" fontId="7" fillId="0" borderId="15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2" fillId="0" borderId="0" xfId="0" applyFont="1" applyBorder="1" applyAlignment="1">
      <alignment horizontal="right" vertical="top" wrapText="1"/>
    </xf>
    <xf numFmtId="0" fontId="7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10" fillId="0" borderId="0" xfId="0" applyFont="1" applyBorder="1" applyAlignment="1"/>
    <xf numFmtId="0" fontId="7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0" borderId="4" xfId="0" applyFont="1" applyBorder="1" applyAlignment="1">
      <alignment vertical="top"/>
    </xf>
    <xf numFmtId="0" fontId="10" fillId="0" borderId="4" xfId="0" applyFont="1" applyBorder="1" applyAlignment="1"/>
    <xf numFmtId="0" fontId="7" fillId="0" borderId="3" xfId="0" applyFont="1" applyBorder="1" applyAlignment="1"/>
    <xf numFmtId="0" fontId="7" fillId="0" borderId="0" xfId="0" applyFont="1" applyAlignment="1">
      <alignment horizontal="left"/>
    </xf>
    <xf numFmtId="176" fontId="7" fillId="0" borderId="0" xfId="0" applyNumberFormat="1" applyFont="1" applyAlignment="1"/>
    <xf numFmtId="0" fontId="7" fillId="0" borderId="0" xfId="0" quotePrefix="1" applyFont="1" applyAlignment="1"/>
    <xf numFmtId="0" fontId="7" fillId="0" borderId="0" xfId="0" applyFont="1" applyAlignment="1">
      <alignment horizontal="distributed"/>
    </xf>
    <xf numFmtId="0" fontId="7" fillId="0" borderId="0" xfId="0" quotePrefix="1" applyFont="1" applyAlignment="1">
      <alignment vertical="center"/>
    </xf>
    <xf numFmtId="0" fontId="7" fillId="0" borderId="0" xfId="0" applyFont="1" applyAlignment="1">
      <alignment horizontal="left" vertical="center"/>
    </xf>
    <xf numFmtId="176" fontId="7" fillId="0" borderId="0" xfId="0" applyNumberFormat="1" applyFont="1" applyAlignment="1">
      <alignment vertical="center"/>
    </xf>
    <xf numFmtId="177" fontId="19" fillId="0" borderId="0" xfId="0" quotePrefix="1" applyNumberFormat="1" applyFont="1" applyFill="1" applyBorder="1" applyAlignment="1">
      <alignment horizontal="right"/>
    </xf>
    <xf numFmtId="0" fontId="8" fillId="0" borderId="0" xfId="0" applyFont="1" applyAlignment="1">
      <alignment horizontal="left" vertical="center"/>
    </xf>
    <xf numFmtId="177" fontId="19" fillId="0" borderId="0" xfId="0" quotePrefix="1" applyNumberFormat="1" applyFont="1" applyFill="1" applyAlignment="1">
      <alignment horizontal="right"/>
    </xf>
    <xf numFmtId="176" fontId="7" fillId="0" borderId="0" xfId="0" applyNumberFormat="1" applyFont="1" applyBorder="1" applyAlignment="1">
      <alignment vertical="center"/>
    </xf>
    <xf numFmtId="0" fontId="7" fillId="0" borderId="0" xfId="0" applyFont="1" applyBorder="1" applyAlignment="1"/>
    <xf numFmtId="0" fontId="15" fillId="0" borderId="0" xfId="0" applyFont="1" applyBorder="1" applyAlignment="1"/>
    <xf numFmtId="38" fontId="2" fillId="0" borderId="0" xfId="0" applyNumberFormat="1" applyFont="1" applyAlignment="1"/>
    <xf numFmtId="178" fontId="2" fillId="0" borderId="0" xfId="0" applyNumberFormat="1" applyFont="1" applyAlignment="1"/>
    <xf numFmtId="0" fontId="8" fillId="0" borderId="0" xfId="0" quotePrefix="1" applyFont="1" applyAlignment="1">
      <alignment vertical="center"/>
    </xf>
    <xf numFmtId="0" fontId="7" fillId="0" borderId="12" xfId="0" applyFont="1" applyBorder="1" applyAlignment="1"/>
    <xf numFmtId="0" fontId="7" fillId="0" borderId="12" xfId="0" applyFont="1" applyBorder="1" applyAlignment="1">
      <alignment horizontal="distributed"/>
    </xf>
    <xf numFmtId="176" fontId="7" fillId="0" borderId="12" xfId="0" applyNumberFormat="1" applyFont="1" applyBorder="1" applyAlignment="1">
      <alignment vertical="center"/>
    </xf>
    <xf numFmtId="0" fontId="7" fillId="0" borderId="14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/>
    </xf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9" fillId="0" borderId="4" xfId="0" applyFont="1" applyBorder="1" applyAlignment="1"/>
    <xf numFmtId="0" fontId="10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2" fontId="7" fillId="0" borderId="0" xfId="0" applyNumberFormat="1" applyFont="1" applyAlignment="1"/>
    <xf numFmtId="2" fontId="7" fillId="0" borderId="0" xfId="0" applyNumberFormat="1" applyFont="1" applyAlignment="1">
      <alignment vertical="center"/>
    </xf>
    <xf numFmtId="40" fontId="7" fillId="0" borderId="0" xfId="0" applyNumberFormat="1" applyFont="1" applyAlignment="1"/>
    <xf numFmtId="176" fontId="7" fillId="0" borderId="0" xfId="0" applyNumberFormat="1" applyFont="1" applyFill="1" applyAlignment="1">
      <alignment vertical="center"/>
    </xf>
    <xf numFmtId="176" fontId="7" fillId="0" borderId="0" xfId="0" applyNumberFormat="1" applyFont="1" applyFill="1" applyAlignment="1"/>
    <xf numFmtId="176" fontId="8" fillId="0" borderId="0" xfId="0" applyNumberFormat="1" applyFont="1" applyFill="1" applyAlignment="1">
      <alignment vertical="center"/>
    </xf>
    <xf numFmtId="176" fontId="8" fillId="0" borderId="0" xfId="0" applyNumberFormat="1" applyFont="1" applyAlignment="1">
      <alignment vertical="center"/>
    </xf>
    <xf numFmtId="40" fontId="8" fillId="0" borderId="0" xfId="0" applyNumberFormat="1" applyFont="1" applyAlignment="1"/>
    <xf numFmtId="0" fontId="2" fillId="0" borderId="12" xfId="0" applyFont="1" applyBorder="1" applyAlignment="1"/>
    <xf numFmtId="40" fontId="8" fillId="0" borderId="0" xfId="0" applyNumberFormat="1" applyFont="1" applyFill="1" applyAlignment="1"/>
    <xf numFmtId="40" fontId="7" fillId="0" borderId="0" xfId="0" applyNumberFormat="1" applyFont="1" applyFill="1" applyAlignment="1"/>
    <xf numFmtId="0" fontId="7" fillId="0" borderId="0" xfId="0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2" fillId="0" borderId="13" xfId="0" applyFont="1" applyBorder="1" applyAlignment="1">
      <alignment horizontal="right" vertical="top"/>
    </xf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179" fontId="7" fillId="0" borderId="0" xfId="5" applyNumberFormat="1" applyFont="1"/>
    <xf numFmtId="0" fontId="7" fillId="0" borderId="0" xfId="0" quotePrefix="1" applyFont="1" applyAlignment="1">
      <alignment horizontal="center"/>
    </xf>
    <xf numFmtId="0" fontId="7" fillId="0" borderId="0" xfId="0" quotePrefix="1" applyFont="1" applyFill="1" applyAlignment="1">
      <alignment horizontal="center"/>
    </xf>
    <xf numFmtId="38" fontId="2" fillId="0" borderId="0" xfId="0" applyNumberFormat="1" applyFont="1" applyFill="1" applyAlignment="1"/>
    <xf numFmtId="0" fontId="7" fillId="0" borderId="12" xfId="0" applyFont="1" applyBorder="1" applyAlignment="1">
      <alignment horizontal="center"/>
    </xf>
    <xf numFmtId="38" fontId="7" fillId="0" borderId="11" xfId="5" applyFont="1" applyBorder="1"/>
    <xf numFmtId="38" fontId="7" fillId="0" borderId="12" xfId="5" applyFont="1" applyBorder="1"/>
    <xf numFmtId="179" fontId="7" fillId="0" borderId="12" xfId="5" applyNumberFormat="1" applyFont="1" applyBorder="1"/>
    <xf numFmtId="0" fontId="32" fillId="0" borderId="0" xfId="0" applyFont="1" applyAlignment="1"/>
    <xf numFmtId="0" fontId="7" fillId="0" borderId="15" xfId="0" applyFont="1" applyBorder="1" applyAlignment="1"/>
    <xf numFmtId="0" fontId="7" fillId="0" borderId="14" xfId="0" applyFont="1" applyBorder="1" applyAlignment="1"/>
    <xf numFmtId="0" fontId="7" fillId="0" borderId="16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33" fillId="0" borderId="9" xfId="0" applyFont="1" applyBorder="1" applyAlignment="1">
      <alignment horizontal="center"/>
    </xf>
    <xf numFmtId="0" fontId="7" fillId="0" borderId="4" xfId="0" applyFont="1" applyBorder="1" applyAlignment="1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top"/>
    </xf>
    <xf numFmtId="179" fontId="7" fillId="0" borderId="0" xfId="5" applyNumberFormat="1" applyFont="1" applyFill="1"/>
    <xf numFmtId="177" fontId="7" fillId="0" borderId="0" xfId="0" quotePrefix="1" applyNumberFormat="1" applyFont="1" applyFill="1" applyAlignment="1">
      <alignment horizontal="right"/>
    </xf>
    <xf numFmtId="177" fontId="7" fillId="0" borderId="0" xfId="0" quotePrefix="1" applyNumberFormat="1" applyFont="1" applyFill="1" applyBorder="1" applyAlignment="1">
      <alignment horizontal="right"/>
    </xf>
    <xf numFmtId="38" fontId="7" fillId="0" borderId="0" xfId="5" applyFont="1" applyFill="1" applyAlignment="1">
      <alignment horizontal="right"/>
    </xf>
    <xf numFmtId="0" fontId="0" fillId="0" borderId="0" xfId="0" applyFont="1" applyFill="1" applyAlignment="1"/>
    <xf numFmtId="0" fontId="7" fillId="0" borderId="0" xfId="0" applyFont="1" applyFill="1" applyAlignment="1"/>
    <xf numFmtId="0" fontId="35" fillId="0" borderId="0" xfId="0" applyFont="1" applyFill="1" applyAlignment="1"/>
    <xf numFmtId="0" fontId="2" fillId="0" borderId="0" xfId="0" applyFont="1" applyFill="1" applyBorder="1" applyAlignment="1">
      <alignment vertical="center"/>
    </xf>
    <xf numFmtId="0" fontId="2" fillId="0" borderId="14" xfId="0" applyFont="1" applyFill="1" applyBorder="1" applyAlignment="1"/>
    <xf numFmtId="0" fontId="2" fillId="0" borderId="13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/>
    <xf numFmtId="0" fontId="2" fillId="0" borderId="17" xfId="0" applyFont="1" applyFill="1" applyBorder="1" applyAlignment="1"/>
    <xf numFmtId="0" fontId="2" fillId="0" borderId="0" xfId="0" applyFont="1" applyFill="1" applyBorder="1" applyAlignment="1"/>
    <xf numFmtId="0" fontId="2" fillId="0" borderId="1" xfId="0" applyFont="1" applyFill="1" applyBorder="1" applyAlignment="1">
      <alignment horizontal="right" vertical="center"/>
    </xf>
    <xf numFmtId="38" fontId="7" fillId="0" borderId="2" xfId="5" applyFont="1" applyFill="1" applyBorder="1" applyAlignment="1">
      <alignment horizontal="center" vertical="center"/>
    </xf>
    <xf numFmtId="38" fontId="28" fillId="0" borderId="2" xfId="5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16" fillId="0" borderId="2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/>
    <xf numFmtId="0" fontId="16" fillId="0" borderId="8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Continuous"/>
    </xf>
    <xf numFmtId="0" fontId="29" fillId="0" borderId="0" xfId="0" applyFont="1" applyFill="1" applyAlignment="1">
      <alignment horizontal="left"/>
    </xf>
    <xf numFmtId="0" fontId="7" fillId="0" borderId="0" xfId="0" applyFont="1" applyFill="1" applyAlignment="1">
      <alignment horizontal="left" wrapText="1"/>
    </xf>
    <xf numFmtId="0" fontId="29" fillId="0" borderId="0" xfId="0" applyFont="1" applyAlignment="1">
      <alignment horizontal="left" shrinkToFit="1"/>
    </xf>
    <xf numFmtId="0" fontId="29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Continuous"/>
    </xf>
    <xf numFmtId="38" fontId="8" fillId="0" borderId="0" xfId="5" applyFont="1" applyFill="1" applyBorder="1"/>
    <xf numFmtId="38" fontId="7" fillId="0" borderId="0" xfId="5" quotePrefix="1" applyFont="1" applyFill="1" applyBorder="1" applyAlignment="1">
      <alignment horizontal="right"/>
    </xf>
    <xf numFmtId="0" fontId="2" fillId="0" borderId="12" xfId="0" applyFont="1" applyFill="1" applyBorder="1" applyAlignment="1"/>
    <xf numFmtId="0" fontId="0" fillId="0" borderId="0" xfId="0" applyFont="1" applyBorder="1" applyAlignment="1">
      <alignment horizontal="left"/>
    </xf>
    <xf numFmtId="38" fontId="2" fillId="0" borderId="0" xfId="5" applyFont="1" applyBorder="1"/>
    <xf numFmtId="38" fontId="2" fillId="0" borderId="0" xfId="5" applyFont="1" applyFill="1" applyBorder="1"/>
    <xf numFmtId="0" fontId="0" fillId="0" borderId="0" xfId="0" applyFont="1" applyBorder="1" applyAlignment="1"/>
    <xf numFmtId="0" fontId="17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38" fontId="17" fillId="0" borderId="0" xfId="5" applyFont="1" applyBorder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6" fillId="0" borderId="0" xfId="0" applyFont="1" applyAlignment="1"/>
    <xf numFmtId="0" fontId="2" fillId="0" borderId="0" xfId="0" applyFont="1" applyBorder="1" applyAlignment="1">
      <alignment horizontal="right"/>
    </xf>
    <xf numFmtId="0" fontId="2" fillId="0" borderId="14" xfId="0" applyFont="1" applyBorder="1" applyAlignment="1">
      <alignment horizontal="right" wrapText="1"/>
    </xf>
    <xf numFmtId="0" fontId="10" fillId="0" borderId="1" xfId="0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38" fontId="2" fillId="0" borderId="0" xfId="5" applyFont="1" applyAlignment="1">
      <alignment horizontal="right"/>
    </xf>
    <xf numFmtId="38" fontId="7" fillId="0" borderId="9" xfId="5" applyFont="1" applyBorder="1" applyAlignment="1"/>
    <xf numFmtId="38" fontId="7" fillId="0" borderId="0" xfId="5" applyFont="1" applyBorder="1" applyAlignment="1"/>
    <xf numFmtId="0" fontId="7" fillId="0" borderId="1" xfId="0" quotePrefix="1" applyFont="1" applyBorder="1" applyAlignment="1">
      <alignment horizontal="center"/>
    </xf>
    <xf numFmtId="0" fontId="7" fillId="0" borderId="1" xfId="0" quotePrefix="1" applyFont="1" applyFill="1" applyBorder="1" applyAlignment="1">
      <alignment horizontal="center"/>
    </xf>
    <xf numFmtId="38" fontId="2" fillId="0" borderId="0" xfId="5" applyFont="1" applyFill="1" applyAlignment="1">
      <alignment horizontal="right"/>
    </xf>
    <xf numFmtId="38" fontId="7" fillId="0" borderId="11" xfId="5" applyFont="1" applyBorder="1" applyAlignment="1"/>
    <xf numFmtId="38" fontId="7" fillId="0" borderId="12" xfId="5" applyFont="1" applyBorder="1" applyAlignment="1"/>
    <xf numFmtId="0" fontId="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 applyBorder="1" applyAlignment="1">
      <alignment horizontal="center"/>
    </xf>
    <xf numFmtId="38" fontId="8" fillId="0" borderId="0" xfId="5" applyFont="1" applyFill="1" applyBorder="1" applyAlignment="1"/>
    <xf numFmtId="38" fontId="7" fillId="0" borderId="0" xfId="5" applyFont="1" applyFill="1" applyBorder="1" applyAlignment="1"/>
    <xf numFmtId="3" fontId="7" fillId="0" borderId="0" xfId="21" applyNumberFormat="1" applyFont="1" applyFill="1" applyAlignment="1"/>
    <xf numFmtId="3" fontId="7" fillId="0" borderId="0" xfId="20" applyNumberFormat="1" applyFont="1" applyFill="1" applyAlignment="1"/>
    <xf numFmtId="0" fontId="7" fillId="0" borderId="0" xfId="20" applyFont="1" applyFill="1" applyAlignment="1"/>
    <xf numFmtId="3" fontId="7" fillId="0" borderId="0" xfId="22" applyNumberFormat="1" applyFont="1" applyFill="1" applyAlignment="1"/>
    <xf numFmtId="1" fontId="2" fillId="0" borderId="0" xfId="0" applyNumberFormat="1" applyFont="1" applyAlignment="1"/>
    <xf numFmtId="0" fontId="3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" fontId="37" fillId="0" borderId="0" xfId="0" applyNumberFormat="1" applyFont="1" applyAlignment="1"/>
    <xf numFmtId="1" fontId="2" fillId="0" borderId="0" xfId="0" applyNumberFormat="1" applyFont="1" applyFill="1" applyAlignment="1"/>
    <xf numFmtId="1" fontId="37" fillId="0" borderId="0" xfId="0" applyNumberFormat="1" applyFont="1" applyFill="1" applyAlignment="1"/>
    <xf numFmtId="0" fontId="38" fillId="0" borderId="0" xfId="0" applyFont="1" applyAlignment="1"/>
    <xf numFmtId="0" fontId="2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180" fontId="7" fillId="0" borderId="0" xfId="5" applyNumberFormat="1" applyFont="1"/>
    <xf numFmtId="40" fontId="7" fillId="0" borderId="0" xfId="5" applyNumberFormat="1" applyFont="1"/>
    <xf numFmtId="180" fontId="7" fillId="0" borderId="0" xfId="5" applyNumberFormat="1" applyFont="1" applyAlignment="1"/>
    <xf numFmtId="40" fontId="7" fillId="0" borderId="0" xfId="5" applyNumberFormat="1" applyFont="1" applyAlignment="1"/>
    <xf numFmtId="40" fontId="7" fillId="0" borderId="0" xfId="5" quotePrefix="1" applyNumberFormat="1" applyFont="1" applyAlignment="1">
      <alignment horizontal="right"/>
    </xf>
    <xf numFmtId="180" fontId="7" fillId="0" borderId="0" xfId="5" applyNumberFormat="1" applyFont="1" applyAlignment="1">
      <alignment horizontal="right"/>
    </xf>
    <xf numFmtId="4" fontId="7" fillId="0" borderId="0" xfId="0" quotePrefix="1" applyNumberFormat="1" applyFont="1" applyAlignment="1">
      <alignment horizontal="right"/>
    </xf>
    <xf numFmtId="40" fontId="7" fillId="0" borderId="0" xfId="5" applyNumberFormat="1" applyFont="1" applyAlignment="1">
      <alignment horizontal="right"/>
    </xf>
    <xf numFmtId="38" fontId="7" fillId="0" borderId="0" xfId="5" applyFont="1" applyAlignment="1"/>
    <xf numFmtId="179" fontId="7" fillId="0" borderId="0" xfId="5" quotePrefix="1" applyNumberFormat="1" applyFont="1" applyAlignment="1"/>
    <xf numFmtId="179" fontId="7" fillId="0" borderId="0" xfId="5" quotePrefix="1" applyNumberFormat="1" applyFont="1" applyFill="1" applyAlignment="1"/>
    <xf numFmtId="180" fontId="7" fillId="0" borderId="0" xfId="5" applyNumberFormat="1" applyFont="1" applyBorder="1" applyAlignment="1">
      <alignment horizontal="right"/>
    </xf>
    <xf numFmtId="40" fontId="7" fillId="0" borderId="0" xfId="5" applyNumberFormat="1" applyFont="1" applyBorder="1" applyAlignment="1">
      <alignment horizontal="right"/>
    </xf>
    <xf numFmtId="40" fontId="7" fillId="0" borderId="0" xfId="5" applyNumberFormat="1" applyFont="1" applyBorder="1"/>
    <xf numFmtId="0" fontId="7" fillId="0" borderId="1" xfId="0" quotePrefix="1" applyFont="1" applyFill="1" applyBorder="1" applyAlignment="1"/>
    <xf numFmtId="180" fontId="7" fillId="0" borderId="0" xfId="5" applyNumberFormat="1" applyFont="1" applyFill="1" applyBorder="1" applyAlignment="1">
      <alignment horizontal="right"/>
    </xf>
    <xf numFmtId="40" fontId="7" fillId="0" borderId="0" xfId="5" applyNumberFormat="1" applyFont="1" applyFill="1" applyBorder="1" applyAlignment="1">
      <alignment horizontal="right"/>
    </xf>
    <xf numFmtId="40" fontId="7" fillId="0" borderId="0" xfId="5" applyNumberFormat="1" applyFont="1" applyFill="1" applyBorder="1"/>
    <xf numFmtId="0" fontId="8" fillId="0" borderId="1" xfId="0" quotePrefix="1" applyFont="1" applyFill="1" applyBorder="1" applyAlignment="1"/>
    <xf numFmtId="180" fontId="8" fillId="0" borderId="0" xfId="5" applyNumberFormat="1" applyFont="1" applyFill="1" applyBorder="1" applyAlignment="1">
      <alignment horizontal="right"/>
    </xf>
    <xf numFmtId="40" fontId="8" fillId="0" borderId="0" xfId="5" applyNumberFormat="1" applyFont="1" applyFill="1" applyBorder="1" applyAlignment="1">
      <alignment horizontal="right"/>
    </xf>
    <xf numFmtId="40" fontId="8" fillId="0" borderId="0" xfId="5" applyNumberFormat="1" applyFont="1" applyFill="1" applyBorder="1"/>
    <xf numFmtId="0" fontId="8" fillId="0" borderId="12" xfId="0" quotePrefix="1" applyFont="1" applyBorder="1" applyAlignment="1"/>
    <xf numFmtId="180" fontId="8" fillId="0" borderId="12" xfId="5" applyNumberFormat="1" applyFont="1" applyBorder="1" applyAlignment="1">
      <alignment horizontal="right"/>
    </xf>
    <xf numFmtId="40" fontId="8" fillId="0" borderId="12" xfId="5" applyNumberFormat="1" applyFont="1" applyBorder="1" applyAlignment="1">
      <alignment horizontal="right"/>
    </xf>
    <xf numFmtId="40" fontId="8" fillId="0" borderId="12" xfId="5" applyNumberFormat="1" applyFont="1" applyBorder="1"/>
    <xf numFmtId="0" fontId="8" fillId="0" borderId="0" xfId="0" quotePrefix="1" applyFont="1" applyBorder="1" applyAlignment="1"/>
    <xf numFmtId="0" fontId="39" fillId="0" borderId="0" xfId="0" applyFont="1" applyAlignment="1">
      <alignment horizontal="right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 wrapText="1"/>
    </xf>
    <xf numFmtId="2" fontId="7" fillId="0" borderId="0" xfId="0" applyNumberFormat="1" applyFont="1" applyAlignment="1">
      <alignment horizontal="right"/>
    </xf>
    <xf numFmtId="176" fontId="7" fillId="0" borderId="0" xfId="0" applyNumberFormat="1" applyFont="1" applyAlignment="1">
      <alignment horizontal="right"/>
    </xf>
    <xf numFmtId="2" fontId="7" fillId="0" borderId="0" xfId="0" applyNumberFormat="1" applyFont="1" applyBorder="1" applyAlignment="1"/>
    <xf numFmtId="176" fontId="7" fillId="0" borderId="0" xfId="0" applyNumberFormat="1" applyFont="1" applyBorder="1" applyAlignment="1"/>
    <xf numFmtId="3" fontId="7" fillId="0" borderId="0" xfId="0" applyNumberFormat="1" applyFont="1" applyBorder="1" applyAlignment="1"/>
    <xf numFmtId="179" fontId="7" fillId="0" borderId="0" xfId="5" applyNumberFormat="1" applyFont="1" applyFill="1" applyBorder="1" applyAlignment="1"/>
    <xf numFmtId="2" fontId="7" fillId="0" borderId="0" xfId="0" applyNumberFormat="1" applyFont="1" applyFill="1" applyBorder="1" applyAlignment="1"/>
    <xf numFmtId="176" fontId="7" fillId="0" borderId="0" xfId="0" applyNumberFormat="1" applyFont="1" applyFill="1" applyBorder="1" applyAlignment="1"/>
    <xf numFmtId="3" fontId="7" fillId="0" borderId="0" xfId="0" applyNumberFormat="1" applyFont="1" applyFill="1" applyBorder="1" applyAlignment="1"/>
    <xf numFmtId="2" fontId="8" fillId="0" borderId="0" xfId="0" applyNumberFormat="1" applyFont="1" applyFill="1" applyBorder="1" applyAlignment="1"/>
    <xf numFmtId="176" fontId="8" fillId="0" borderId="0" xfId="0" applyNumberFormat="1" applyFont="1" applyFill="1" applyBorder="1" applyAlignment="1"/>
    <xf numFmtId="3" fontId="8" fillId="0" borderId="0" xfId="0" applyNumberFormat="1" applyFont="1" applyFill="1" applyBorder="1" applyAlignment="1"/>
    <xf numFmtId="179" fontId="8" fillId="0" borderId="0" xfId="5" applyNumberFormat="1" applyFont="1" applyFill="1" applyBorder="1" applyAlignment="1"/>
    <xf numFmtId="2" fontId="8" fillId="0" borderId="12" xfId="0" applyNumberFormat="1" applyFont="1" applyBorder="1" applyAlignment="1"/>
    <xf numFmtId="176" fontId="8" fillId="0" borderId="12" xfId="0" applyNumberFormat="1" applyFont="1" applyBorder="1" applyAlignment="1"/>
    <xf numFmtId="3" fontId="8" fillId="0" borderId="12" xfId="0" applyNumberFormat="1" applyFont="1" applyBorder="1" applyAlignment="1"/>
    <xf numFmtId="179" fontId="8" fillId="0" borderId="12" xfId="5" applyNumberFormat="1" applyFont="1" applyFill="1" applyBorder="1" applyAlignment="1"/>
    <xf numFmtId="2" fontId="7" fillId="0" borderId="14" xfId="0" applyNumberFormat="1" applyFont="1" applyBorder="1" applyAlignment="1"/>
    <xf numFmtId="176" fontId="7" fillId="0" borderId="14" xfId="0" applyNumberFormat="1" applyFont="1" applyBorder="1" applyAlignment="1"/>
    <xf numFmtId="3" fontId="8" fillId="0" borderId="14" xfId="0" applyNumberFormat="1" applyFont="1" applyBorder="1" applyAlignment="1"/>
    <xf numFmtId="0" fontId="0" fillId="0" borderId="0" xfId="0" applyAlignment="1"/>
    <xf numFmtId="0" fontId="2" fillId="0" borderId="14" xfId="0" applyFont="1" applyBorder="1" applyAlignment="1">
      <alignment horizontal="center" wrapText="1"/>
    </xf>
    <xf numFmtId="0" fontId="13" fillId="0" borderId="0" xfId="0" applyFont="1" applyBorder="1" applyAlignment="1">
      <alignment horizontal="right" vertical="top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/>
    <xf numFmtId="0" fontId="9" fillId="0" borderId="1" xfId="0" applyFont="1" applyBorder="1" applyAlignment="1">
      <alignment horizontal="left" vertical="top"/>
    </xf>
    <xf numFmtId="0" fontId="9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181" fontId="7" fillId="0" borderId="0" xfId="0" quotePrefix="1" applyNumberFormat="1" applyFont="1" applyFill="1" applyBorder="1" applyAlignment="1">
      <alignment horizontal="right"/>
    </xf>
    <xf numFmtId="0" fontId="7" fillId="0" borderId="10" xfId="0" applyFont="1" applyBorder="1" applyAlignment="1"/>
    <xf numFmtId="0" fontId="7" fillId="0" borderId="0" xfId="0" applyFont="1" applyBorder="1" applyAlignment="1">
      <alignment horizontal="left" vertical="center"/>
    </xf>
    <xf numFmtId="0" fontId="40" fillId="0" borderId="0" xfId="0" applyFont="1" applyAlignment="1"/>
    <xf numFmtId="0" fontId="2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/>
    </xf>
    <xf numFmtId="0" fontId="7" fillId="0" borderId="6" xfId="0" applyFont="1" applyBorder="1" applyAlignment="1">
      <alignment horizontal="center"/>
    </xf>
    <xf numFmtId="0" fontId="33" fillId="0" borderId="0" xfId="0" applyFont="1" applyBorder="1" applyAlignment="1"/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0" fillId="0" borderId="5" xfId="0" applyFont="1" applyBorder="1" applyAlignment="1"/>
    <xf numFmtId="0" fontId="7" fillId="0" borderId="8" xfId="0" applyFont="1" applyBorder="1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38" fontId="7" fillId="0" borderId="0" xfId="5" applyFont="1" applyAlignment="1">
      <alignment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horizontal="centerContinuous" vertical="center"/>
    </xf>
    <xf numFmtId="177" fontId="7" fillId="0" borderId="25" xfId="0" quotePrefix="1" applyNumberFormat="1" applyFont="1" applyFill="1" applyBorder="1" applyAlignment="1">
      <alignment horizontal="right"/>
    </xf>
    <xf numFmtId="182" fontId="7" fillId="0" borderId="0" xfId="0" quotePrefix="1" applyNumberFormat="1" applyFont="1" applyFill="1" applyBorder="1" applyAlignment="1">
      <alignment horizontal="right"/>
    </xf>
    <xf numFmtId="183" fontId="7" fillId="0" borderId="0" xfId="0" quotePrefix="1" applyNumberFormat="1" applyFont="1" applyFill="1" applyBorder="1" applyAlignment="1">
      <alignment horizontal="right"/>
    </xf>
    <xf numFmtId="177" fontId="41" fillId="0" borderId="0" xfId="0" quotePrefix="1" applyNumberFormat="1" applyFont="1" applyFill="1" applyBorder="1" applyAlignment="1">
      <alignment horizontal="right"/>
    </xf>
    <xf numFmtId="181" fontId="41" fillId="0" borderId="0" xfId="0" quotePrefix="1" applyNumberFormat="1" applyFont="1" applyFill="1" applyBorder="1" applyAlignment="1">
      <alignment horizontal="right"/>
    </xf>
    <xf numFmtId="182" fontId="41" fillId="0" borderId="0" xfId="0" quotePrefix="1" applyNumberFormat="1" applyFont="1" applyFill="1" applyBorder="1" applyAlignment="1">
      <alignment horizontal="right"/>
    </xf>
    <xf numFmtId="183" fontId="41" fillId="0" borderId="0" xfId="0" quotePrefix="1" applyNumberFormat="1" applyFont="1" applyFill="1" applyBorder="1" applyAlignment="1">
      <alignment horizontal="right"/>
    </xf>
    <xf numFmtId="181" fontId="7" fillId="0" borderId="0" xfId="0" quotePrefix="1" applyNumberFormat="1" applyFont="1" applyFill="1" applyAlignment="1">
      <alignment horizontal="right"/>
    </xf>
    <xf numFmtId="182" fontId="7" fillId="0" borderId="0" xfId="0" quotePrefix="1" applyNumberFormat="1" applyFont="1" applyFill="1" applyAlignment="1">
      <alignment horizontal="right"/>
    </xf>
    <xf numFmtId="183" fontId="7" fillId="0" borderId="0" xfId="0" quotePrefix="1" applyNumberFormat="1" applyFont="1" applyFill="1" applyAlignment="1">
      <alignment horizontal="right"/>
    </xf>
    <xf numFmtId="181" fontId="41" fillId="0" borderId="0" xfId="0" quotePrefix="1" applyNumberFormat="1" applyFont="1" applyFill="1" applyAlignment="1">
      <alignment horizontal="right"/>
    </xf>
    <xf numFmtId="182" fontId="41" fillId="0" borderId="0" xfId="0" quotePrefix="1" applyNumberFormat="1" applyFont="1" applyFill="1" applyAlignment="1">
      <alignment horizontal="right"/>
    </xf>
    <xf numFmtId="183" fontId="41" fillId="0" borderId="0" xfId="0" quotePrefix="1" applyNumberFormat="1" applyFont="1" applyFill="1" applyAlignment="1">
      <alignment horizontal="right"/>
    </xf>
    <xf numFmtId="0" fontId="8" fillId="0" borderId="0" xfId="0" quotePrefix="1" applyFont="1" applyFill="1" applyAlignment="1">
      <alignment horizontal="left" vertical="center"/>
    </xf>
    <xf numFmtId="0" fontId="8" fillId="0" borderId="12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centerContinuous"/>
    </xf>
    <xf numFmtId="38" fontId="33" fillId="0" borderId="11" xfId="5" applyFont="1" applyFill="1" applyBorder="1"/>
    <xf numFmtId="38" fontId="33" fillId="0" borderId="12" xfId="5" applyFont="1" applyFill="1" applyBorder="1"/>
    <xf numFmtId="176" fontId="33" fillId="0" borderId="12" xfId="0" applyNumberFormat="1" applyFont="1" applyFill="1" applyBorder="1" applyAlignment="1"/>
    <xf numFmtId="0" fontId="9" fillId="0" borderId="0" xfId="0" applyFont="1" applyBorder="1" applyAlignment="1">
      <alignment horizontal="distributed"/>
    </xf>
    <xf numFmtId="0" fontId="13" fillId="0" borderId="0" xfId="0" applyFont="1" applyAlignment="1"/>
    <xf numFmtId="0" fontId="27" fillId="0" borderId="0" xfId="0" applyFont="1" applyAlignment="1"/>
    <xf numFmtId="0" fontId="27" fillId="0" borderId="0" xfId="0" applyFont="1" applyAlignment="1">
      <alignment vertical="top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7" fillId="0" borderId="26" xfId="0" applyFont="1" applyBorder="1" applyAlignment="1"/>
    <xf numFmtId="0" fontId="7" fillId="0" borderId="9" xfId="0" applyFont="1" applyBorder="1" applyAlignment="1"/>
    <xf numFmtId="0" fontId="9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184" fontId="7" fillId="0" borderId="0" xfId="0" applyNumberFormat="1" applyFont="1" applyFill="1" applyAlignment="1">
      <alignment horizontal="right"/>
    </xf>
    <xf numFmtId="185" fontId="7" fillId="0" borderId="0" xfId="0" applyNumberFormat="1" applyFont="1" applyFill="1" applyBorder="1" applyAlignment="1">
      <alignment horizontal="right"/>
    </xf>
    <xf numFmtId="184" fontId="7" fillId="0" borderId="0" xfId="0" applyNumberFormat="1" applyFont="1" applyFill="1" applyBorder="1" applyAlignment="1">
      <alignment horizontal="right"/>
    </xf>
    <xf numFmtId="186" fontId="7" fillId="0" borderId="0" xfId="0" applyNumberFormat="1" applyFont="1" applyFill="1" applyBorder="1" applyAlignment="1">
      <alignment horizontal="right"/>
    </xf>
    <xf numFmtId="185" fontId="7" fillId="0" borderId="0" xfId="0" applyNumberFormat="1" applyFont="1" applyFill="1" applyAlignment="1">
      <alignment horizontal="right"/>
    </xf>
    <xf numFmtId="186" fontId="7" fillId="0" borderId="0" xfId="0" applyNumberFormat="1" applyFont="1" applyFill="1" applyAlignment="1">
      <alignment horizontal="right"/>
    </xf>
    <xf numFmtId="38" fontId="42" fillId="0" borderId="12" xfId="5" applyFont="1" applyFill="1" applyBorder="1"/>
    <xf numFmtId="176" fontId="42" fillId="0" borderId="12" xfId="0" applyNumberFormat="1" applyFont="1" applyFill="1" applyBorder="1" applyAlignment="1"/>
    <xf numFmtId="38" fontId="17" fillId="0" borderId="0" xfId="5" applyFont="1" applyFill="1" applyBorder="1"/>
    <xf numFmtId="0" fontId="7" fillId="0" borderId="13" xfId="0" applyFont="1" applyBorder="1" applyAlignment="1"/>
    <xf numFmtId="0" fontId="9" fillId="0" borderId="0" xfId="0" applyFont="1" applyBorder="1" applyAlignment="1">
      <alignment vertical="top"/>
    </xf>
    <xf numFmtId="0" fontId="2" fillId="0" borderId="8" xfId="0" applyFont="1" applyBorder="1" applyAlignment="1">
      <alignment vertical="center"/>
    </xf>
    <xf numFmtId="0" fontId="8" fillId="0" borderId="12" xfId="0" applyFont="1" applyBorder="1" applyAlignment="1">
      <alignment horizontal="left"/>
    </xf>
    <xf numFmtId="0" fontId="7" fillId="0" borderId="12" xfId="0" applyFont="1" applyBorder="1" applyAlignment="1">
      <alignment horizontal="centerContinuous"/>
    </xf>
    <xf numFmtId="38" fontId="33" fillId="0" borderId="11" xfId="5" applyFont="1" applyBorder="1"/>
    <xf numFmtId="38" fontId="33" fillId="0" borderId="12" xfId="5" applyFont="1" applyBorder="1"/>
    <xf numFmtId="176" fontId="33" fillId="0" borderId="0" xfId="0" applyNumberFormat="1" applyFont="1" applyBorder="1" applyAlignment="1"/>
    <xf numFmtId="0" fontId="28" fillId="0" borderId="0" xfId="0" applyFont="1" applyBorder="1" applyAlignment="1"/>
    <xf numFmtId="0" fontId="7" fillId="0" borderId="8" xfId="0" applyFont="1" applyBorder="1" applyAlignment="1">
      <alignment vertical="center"/>
    </xf>
    <xf numFmtId="38" fontId="43" fillId="0" borderId="0" xfId="5" applyFont="1"/>
    <xf numFmtId="176" fontId="43" fillId="0" borderId="0" xfId="0" applyNumberFormat="1" applyFont="1" applyAlignment="1"/>
    <xf numFmtId="0" fontId="44" fillId="0" borderId="0" xfId="0" applyFont="1" applyAlignment="1"/>
    <xf numFmtId="176" fontId="33" fillId="0" borderId="12" xfId="0" applyNumberFormat="1" applyFont="1" applyBorder="1" applyAlignment="1"/>
    <xf numFmtId="0" fontId="33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top"/>
    </xf>
    <xf numFmtId="0" fontId="43" fillId="0" borderId="0" xfId="0" applyFont="1" applyAlignment="1"/>
    <xf numFmtId="38" fontId="43" fillId="0" borderId="9" xfId="5" applyFont="1" applyBorder="1"/>
    <xf numFmtId="0" fontId="7" fillId="0" borderId="0" xfId="0" applyFont="1" applyFill="1" applyAlignment="1">
      <alignment horizontal="distributed"/>
    </xf>
    <xf numFmtId="0" fontId="8" fillId="0" borderId="0" xfId="0" applyFont="1" applyFill="1" applyAlignment="1">
      <alignment horizontal="distributed"/>
    </xf>
    <xf numFmtId="0" fontId="16" fillId="0" borderId="2" xfId="0" applyFont="1" applyBorder="1" applyAlignment="1">
      <alignment horizontal="left" vertical="center"/>
    </xf>
    <xf numFmtId="0" fontId="16" fillId="0" borderId="8" xfId="0" applyFont="1" applyBorder="1" applyAlignment="1">
      <alignment vertical="center"/>
    </xf>
    <xf numFmtId="179" fontId="7" fillId="0" borderId="0" xfId="5" applyNumberFormat="1" applyFont="1" applyAlignment="1">
      <alignment horizontal="right"/>
    </xf>
    <xf numFmtId="0" fontId="45" fillId="0" borderId="0" xfId="0" applyFont="1" applyAlignment="1"/>
    <xf numFmtId="0" fontId="33" fillId="0" borderId="14" xfId="0" applyFont="1" applyBorder="1" applyAlignment="1">
      <alignment horizontal="left"/>
    </xf>
    <xf numFmtId="0" fontId="7" fillId="0" borderId="27" xfId="0" applyFont="1" applyBorder="1" applyAlignment="1"/>
    <xf numFmtId="0" fontId="2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33" fillId="0" borderId="4" xfId="0" applyFont="1" applyBorder="1" applyAlignment="1"/>
    <xf numFmtId="0" fontId="33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38" fontId="40" fillId="0" borderId="9" xfId="5" applyFont="1" applyBorder="1"/>
    <xf numFmtId="179" fontId="40" fillId="0" borderId="0" xfId="5" applyNumberFormat="1" applyFont="1"/>
    <xf numFmtId="38" fontId="40" fillId="0" borderId="0" xfId="5" applyFont="1"/>
    <xf numFmtId="38" fontId="40" fillId="0" borderId="29" xfId="5" applyFont="1" applyBorder="1" applyAlignment="1"/>
    <xf numFmtId="179" fontId="40" fillId="0" borderId="0" xfId="5" applyNumberFormat="1" applyFont="1" applyAlignment="1">
      <alignment horizontal="right"/>
    </xf>
    <xf numFmtId="0" fontId="45" fillId="0" borderId="0" xfId="0" quotePrefix="1" applyFont="1" applyAlignment="1">
      <alignment horizontal="center"/>
    </xf>
    <xf numFmtId="0" fontId="45" fillId="0" borderId="1" xfId="0" applyFont="1" applyBorder="1" applyAlignment="1">
      <alignment horizontal="center"/>
    </xf>
    <xf numFmtId="187" fontId="40" fillId="0" borderId="0" xfId="5" applyNumberFormat="1" applyFont="1"/>
    <xf numFmtId="188" fontId="46" fillId="0" borderId="0" xfId="5" applyNumberFormat="1" applyFont="1"/>
    <xf numFmtId="189" fontId="40" fillId="0" borderId="0" xfId="5" applyNumberFormat="1" applyFont="1" applyAlignment="1">
      <alignment horizontal="right"/>
    </xf>
    <xf numFmtId="179" fontId="40" fillId="0" borderId="0" xfId="5" applyNumberFormat="1" applyFont="1" applyFill="1" applyAlignment="1">
      <alignment horizontal="right"/>
    </xf>
    <xf numFmtId="0" fontId="45" fillId="0" borderId="0" xfId="0" quotePrefix="1" applyFont="1" applyBorder="1" applyAlignment="1">
      <alignment horizontal="center"/>
    </xf>
    <xf numFmtId="0" fontId="45" fillId="0" borderId="0" xfId="0" applyFont="1" applyBorder="1" applyAlignment="1">
      <alignment horizontal="center"/>
    </xf>
    <xf numFmtId="179" fontId="46" fillId="0" borderId="0" xfId="5" applyNumberFormat="1" applyFont="1"/>
    <xf numFmtId="38" fontId="46" fillId="0" borderId="9" xfId="5" applyFont="1" applyBorder="1"/>
    <xf numFmtId="189" fontId="46" fillId="0" borderId="0" xfId="5" applyNumberFormat="1" applyFont="1" applyAlignment="1">
      <alignment horizontal="right"/>
    </xf>
    <xf numFmtId="38" fontId="46" fillId="0" borderId="0" xfId="5" applyFont="1"/>
    <xf numFmtId="190" fontId="46" fillId="0" borderId="0" xfId="5" applyNumberFormat="1" applyFont="1" applyAlignment="1">
      <alignment horizontal="right"/>
    </xf>
    <xf numFmtId="179" fontId="46" fillId="0" borderId="0" xfId="5" applyNumberFormat="1" applyFont="1" applyAlignment="1">
      <alignment horizontal="right"/>
    </xf>
    <xf numFmtId="38" fontId="46" fillId="0" borderId="29" xfId="5" applyFont="1" applyBorder="1" applyAlignment="1"/>
    <xf numFmtId="38" fontId="40" fillId="0" borderId="9" xfId="5" applyFont="1" applyBorder="1" applyAlignment="1">
      <alignment horizontal="right"/>
    </xf>
    <xf numFmtId="38" fontId="40" fillId="0" borderId="0" xfId="5" applyFont="1" applyAlignment="1">
      <alignment horizontal="right"/>
    </xf>
    <xf numFmtId="190" fontId="40" fillId="0" borderId="0" xfId="5" applyNumberFormat="1" applyFont="1" applyAlignment="1">
      <alignment horizontal="right"/>
    </xf>
    <xf numFmtId="38" fontId="40" fillId="0" borderId="29" xfId="5" applyFont="1" applyBorder="1" applyAlignment="1">
      <alignment horizontal="right"/>
    </xf>
    <xf numFmtId="0" fontId="40" fillId="0" borderId="0" xfId="0" applyFont="1" applyFill="1" applyAlignment="1"/>
    <xf numFmtId="38" fontId="40" fillId="0" borderId="9" xfId="5" applyFont="1" applyFill="1" applyBorder="1" applyAlignment="1">
      <alignment horizontal="right"/>
    </xf>
    <xf numFmtId="191" fontId="40" fillId="0" borderId="0" xfId="5" applyNumberFormat="1" applyFont="1" applyFill="1" applyAlignment="1">
      <alignment horizontal="right"/>
    </xf>
    <xf numFmtId="38" fontId="40" fillId="0" borderId="0" xfId="5" applyFont="1" applyFill="1" applyAlignment="1">
      <alignment horizontal="right"/>
    </xf>
    <xf numFmtId="38" fontId="40" fillId="0" borderId="29" xfId="5" applyFont="1" applyFill="1" applyBorder="1" applyAlignment="1">
      <alignment horizontal="right"/>
    </xf>
    <xf numFmtId="0" fontId="46" fillId="0" borderId="0" xfId="0" applyNumberFormat="1" applyFont="1" applyBorder="1" applyAlignment="1">
      <alignment horizontal="right"/>
    </xf>
    <xf numFmtId="38" fontId="40" fillId="0" borderId="0" xfId="5" applyFont="1" applyFill="1" applyBorder="1" applyAlignment="1">
      <alignment horizontal="right"/>
    </xf>
    <xf numFmtId="191" fontId="46" fillId="0" borderId="0" xfId="0" applyNumberFormat="1" applyFont="1" applyBorder="1" applyAlignment="1">
      <alignment horizontal="right"/>
    </xf>
    <xf numFmtId="192" fontId="46" fillId="0" borderId="0" xfId="0" applyNumberFormat="1" applyFont="1" applyBorder="1" applyAlignment="1">
      <alignment horizontal="right"/>
    </xf>
    <xf numFmtId="191" fontId="40" fillId="0" borderId="0" xfId="5" applyNumberFormat="1" applyFont="1" applyFill="1" applyBorder="1" applyAlignment="1">
      <alignment horizontal="right"/>
    </xf>
    <xf numFmtId="193" fontId="46" fillId="0" borderId="0" xfId="0" applyNumberFormat="1" applyFont="1" applyBorder="1" applyAlignment="1">
      <alignment horizontal="right"/>
    </xf>
    <xf numFmtId="0" fontId="45" fillId="0" borderId="0" xfId="0" applyFont="1" applyFill="1" applyAlignment="1"/>
    <xf numFmtId="0" fontId="46" fillId="0" borderId="0" xfId="0" applyNumberFormat="1" applyFont="1" applyFill="1" applyBorder="1" applyAlignment="1">
      <alignment horizontal="right"/>
    </xf>
    <xf numFmtId="191" fontId="46" fillId="0" borderId="0" xfId="0" applyNumberFormat="1" applyFont="1" applyFill="1" applyBorder="1" applyAlignment="1">
      <alignment horizontal="right"/>
    </xf>
    <xf numFmtId="193" fontId="46" fillId="0" borderId="0" xfId="0" applyNumberFormat="1" applyFont="1" applyFill="1" applyBorder="1" applyAlignment="1">
      <alignment horizontal="right"/>
    </xf>
    <xf numFmtId="0" fontId="40" fillId="0" borderId="0" xfId="0" applyNumberFormat="1" applyFont="1" applyBorder="1" applyAlignment="1">
      <alignment horizontal="right"/>
    </xf>
    <xf numFmtId="191" fontId="40" fillId="0" borderId="0" xfId="0" applyNumberFormat="1" applyFont="1" applyBorder="1" applyAlignment="1">
      <alignment horizontal="right"/>
    </xf>
    <xf numFmtId="193" fontId="40" fillId="0" borderId="0" xfId="0" applyNumberFormat="1" applyFont="1" applyBorder="1" applyAlignment="1">
      <alignment horizontal="right"/>
    </xf>
    <xf numFmtId="38" fontId="6" fillId="0" borderId="11" xfId="5" applyFont="1" applyFill="1" applyBorder="1" applyAlignment="1">
      <alignment horizontal="right"/>
    </xf>
    <xf numFmtId="0" fontId="50" fillId="0" borderId="12" xfId="0" applyNumberFormat="1" applyFont="1" applyBorder="1" applyAlignment="1">
      <alignment horizontal="right"/>
    </xf>
    <xf numFmtId="38" fontId="6" fillId="0" borderId="12" xfId="5" applyFont="1" applyFill="1" applyBorder="1" applyAlignment="1">
      <alignment horizontal="right"/>
    </xf>
    <xf numFmtId="191" fontId="50" fillId="0" borderId="12" xfId="0" applyNumberFormat="1" applyFont="1" applyBorder="1" applyAlignment="1">
      <alignment horizontal="right"/>
    </xf>
    <xf numFmtId="193" fontId="50" fillId="0" borderId="12" xfId="0" applyNumberFormat="1" applyFont="1" applyBorder="1" applyAlignment="1">
      <alignment horizontal="right"/>
    </xf>
    <xf numFmtId="38" fontId="6" fillId="0" borderId="31" xfId="5" applyFont="1" applyFill="1" applyBorder="1" applyAlignment="1">
      <alignment horizontal="right"/>
    </xf>
    <xf numFmtId="191" fontId="6" fillId="0" borderId="12" xfId="5" applyNumberFormat="1" applyFont="1" applyFill="1" applyBorder="1" applyAlignment="1">
      <alignment horizontal="right"/>
    </xf>
    <xf numFmtId="10" fontId="7" fillId="0" borderId="0" xfId="0" applyNumberFormat="1" applyFont="1" applyAlignment="1"/>
    <xf numFmtId="0" fontId="48" fillId="0" borderId="0" xfId="0" applyFont="1" applyAlignment="1"/>
    <xf numFmtId="0" fontId="48" fillId="0" borderId="0" xfId="0" applyFont="1" applyFill="1" applyAlignment="1"/>
    <xf numFmtId="0" fontId="14" fillId="0" borderId="0" xfId="0" applyFont="1" applyFill="1" applyAlignment="1">
      <alignment horizontal="right"/>
    </xf>
    <xf numFmtId="0" fontId="51" fillId="0" borderId="0" xfId="0" applyFont="1" applyAlignment="1"/>
    <xf numFmtId="0" fontId="19" fillId="0" borderId="0" xfId="0" applyFont="1" applyAlignment="1"/>
    <xf numFmtId="0" fontId="48" fillId="0" borderId="0" xfId="0" applyFont="1" applyFill="1" applyBorder="1" applyAlignment="1">
      <alignment horizontal="right"/>
    </xf>
    <xf numFmtId="0" fontId="48" fillId="0" borderId="14" xfId="0" applyFont="1" applyBorder="1" applyAlignment="1">
      <alignment horizontal="right"/>
    </xf>
    <xf numFmtId="0" fontId="48" fillId="0" borderId="17" xfId="0" applyFont="1" applyFill="1" applyBorder="1" applyAlignment="1"/>
    <xf numFmtId="0" fontId="48" fillId="0" borderId="0" xfId="0" applyFont="1" applyAlignment="1">
      <alignment horizontal="right"/>
    </xf>
    <xf numFmtId="0" fontId="48" fillId="0" borderId="2" xfId="0" applyFont="1" applyFill="1" applyBorder="1" applyAlignment="1"/>
    <xf numFmtId="0" fontId="53" fillId="0" borderId="0" xfId="0" applyFont="1" applyBorder="1" applyAlignment="1">
      <alignment horizontal="right"/>
    </xf>
    <xf numFmtId="0" fontId="19" fillId="0" borderId="2" xfId="0" applyFont="1" applyFill="1" applyBorder="1" applyAlignment="1">
      <alignment horizontal="center"/>
    </xf>
    <xf numFmtId="0" fontId="54" fillId="0" borderId="2" xfId="0" applyFont="1" applyFill="1" applyBorder="1" applyAlignment="1">
      <alignment horizontal="center"/>
    </xf>
    <xf numFmtId="0" fontId="52" fillId="0" borderId="2" xfId="0" applyFont="1" applyFill="1" applyBorder="1" applyAlignment="1"/>
    <xf numFmtId="0" fontId="53" fillId="0" borderId="4" xfId="0" applyFont="1" applyBorder="1" applyAlignment="1"/>
    <xf numFmtId="0" fontId="48" fillId="0" borderId="8" xfId="0" applyFont="1" applyFill="1" applyBorder="1" applyAlignment="1"/>
    <xf numFmtId="0" fontId="52" fillId="0" borderId="8" xfId="0" applyFont="1" applyFill="1" applyBorder="1" applyAlignment="1"/>
    <xf numFmtId="0" fontId="52" fillId="0" borderId="0" xfId="0" applyFont="1" applyFill="1" applyAlignment="1"/>
    <xf numFmtId="0" fontId="48" fillId="0" borderId="0" xfId="0" applyFont="1" applyAlignment="1">
      <alignment horizontal="distributed"/>
    </xf>
    <xf numFmtId="194" fontId="19" fillId="0" borderId="0" xfId="0" applyNumberFormat="1" applyFont="1" applyFill="1" applyAlignment="1"/>
    <xf numFmtId="194" fontId="7" fillId="0" borderId="0" xfId="0" applyNumberFormat="1" applyFont="1" applyFill="1" applyAlignment="1"/>
    <xf numFmtId="0" fontId="55" fillId="0" borderId="0" xfId="0" applyFont="1" applyAlignment="1"/>
    <xf numFmtId="194" fontId="8" fillId="0" borderId="0" xfId="0" applyNumberFormat="1" applyFont="1" applyFill="1" applyAlignment="1"/>
    <xf numFmtId="0" fontId="55" fillId="0" borderId="0" xfId="0" applyFont="1" applyAlignment="1">
      <alignment wrapText="1"/>
    </xf>
    <xf numFmtId="195" fontId="7" fillId="0" borderId="0" xfId="0" applyNumberFormat="1" applyFont="1" applyFill="1" applyAlignment="1"/>
    <xf numFmtId="195" fontId="8" fillId="0" borderId="0" xfId="0" applyNumberFormat="1" applyFont="1" applyFill="1" applyAlignment="1"/>
    <xf numFmtId="0" fontId="48" fillId="0" borderId="0" xfId="0" applyFont="1" applyBorder="1" applyAlignment="1">
      <alignment horizontal="distributed"/>
    </xf>
    <xf numFmtId="0" fontId="55" fillId="0" borderId="0" xfId="0" applyFont="1" applyBorder="1" applyAlignment="1">
      <alignment wrapText="1"/>
    </xf>
    <xf numFmtId="0" fontId="55" fillId="0" borderId="0" xfId="0" applyFont="1" applyBorder="1" applyAlignment="1"/>
    <xf numFmtId="194" fontId="19" fillId="0" borderId="0" xfId="0" applyNumberFormat="1" applyFont="1" applyFill="1" applyBorder="1" applyAlignment="1"/>
    <xf numFmtId="194" fontId="7" fillId="0" borderId="0" xfId="0" applyNumberFormat="1" applyFont="1" applyFill="1" applyBorder="1" applyAlignment="1"/>
    <xf numFmtId="0" fontId="55" fillId="0" borderId="4" xfId="0" applyFont="1" applyBorder="1" applyAlignment="1"/>
    <xf numFmtId="194" fontId="19" fillId="0" borderId="4" xfId="0" applyNumberFormat="1" applyFont="1" applyFill="1" applyBorder="1" applyAlignment="1"/>
    <xf numFmtId="194" fontId="8" fillId="0" borderId="0" xfId="0" applyNumberFormat="1" applyFont="1" applyFill="1" applyBorder="1" applyAlignment="1"/>
    <xf numFmtId="0" fontId="48" fillId="0" borderId="0" xfId="0" applyFont="1" applyBorder="1" applyAlignment="1"/>
    <xf numFmtId="194" fontId="7" fillId="0" borderId="21" xfId="0" applyNumberFormat="1" applyFont="1" applyFill="1" applyBorder="1" applyAlignment="1"/>
    <xf numFmtId="194" fontId="8" fillId="0" borderId="21" xfId="0" applyNumberFormat="1" applyFont="1" applyFill="1" applyBorder="1" applyAlignment="1"/>
    <xf numFmtId="0" fontId="52" fillId="0" borderId="0" xfId="0" applyFont="1" applyFill="1" applyBorder="1" applyAlignment="1"/>
    <xf numFmtId="0" fontId="48" fillId="0" borderId="0" xfId="0" applyFont="1" applyFill="1" applyBorder="1" applyAlignment="1"/>
    <xf numFmtId="0" fontId="56" fillId="0" borderId="0" xfId="0" applyFont="1" applyFill="1" applyBorder="1" applyAlignment="1"/>
    <xf numFmtId="0" fontId="57" fillId="0" borderId="0" xfId="0" applyFont="1" applyFill="1" applyBorder="1" applyAlignment="1"/>
    <xf numFmtId="0" fontId="48" fillId="0" borderId="12" xfId="0" applyFont="1" applyBorder="1" applyAlignment="1"/>
    <xf numFmtId="0" fontId="52" fillId="0" borderId="12" xfId="0" applyFont="1" applyFill="1" applyBorder="1" applyAlignment="1"/>
    <xf numFmtId="0" fontId="57" fillId="0" borderId="12" xfId="0" applyFont="1" applyFill="1" applyBorder="1" applyAlignment="1"/>
    <xf numFmtId="0" fontId="40" fillId="0" borderId="0" xfId="0" applyNumberFormat="1" applyFont="1" applyFill="1" applyBorder="1" applyAlignment="1">
      <alignment horizontal="right"/>
    </xf>
    <xf numFmtId="193" fontId="40" fillId="0" borderId="0" xfId="0" applyNumberFormat="1" applyFont="1" applyFill="1" applyBorder="1" applyAlignment="1">
      <alignment horizontal="right"/>
    </xf>
    <xf numFmtId="38" fontId="6" fillId="0" borderId="9" xfId="5" applyFont="1" applyFill="1" applyBorder="1" applyAlignment="1">
      <alignment horizontal="right"/>
    </xf>
    <xf numFmtId="38" fontId="6" fillId="0" borderId="0" xfId="5" applyFont="1" applyFill="1" applyBorder="1" applyAlignment="1">
      <alignment horizontal="right"/>
    </xf>
    <xf numFmtId="193" fontId="6" fillId="0" borderId="0" xfId="0" applyNumberFormat="1" applyFont="1" applyFill="1" applyBorder="1" applyAlignment="1">
      <alignment horizontal="right"/>
    </xf>
    <xf numFmtId="38" fontId="6" fillId="0" borderId="29" xfId="5" applyFont="1" applyFill="1" applyBorder="1" applyAlignment="1">
      <alignment horizontal="right"/>
    </xf>
    <xf numFmtId="191" fontId="6" fillId="0" borderId="0" xfId="5" applyNumberFormat="1" applyFont="1" applyFill="1" applyBorder="1" applyAlignment="1">
      <alignment horizontal="right"/>
    </xf>
    <xf numFmtId="0" fontId="48" fillId="0" borderId="0" xfId="0" applyFont="1" applyFill="1" applyBorder="1" applyAlignment="1">
      <alignment horizontal="distributed"/>
    </xf>
    <xf numFmtId="194" fontId="19" fillId="0" borderId="0" xfId="0" applyNumberFormat="1" applyFont="1" applyFill="1" applyAlignment="1">
      <alignment horizontal="right"/>
    </xf>
    <xf numFmtId="194" fontId="7" fillId="0" borderId="0" xfId="0" applyNumberFormat="1" applyFont="1" applyFill="1" applyAlignment="1">
      <alignment horizontal="right"/>
    </xf>
    <xf numFmtId="0" fontId="55" fillId="0" borderId="0" xfId="0" applyFont="1" applyFill="1" applyBorder="1" applyAlignment="1">
      <alignment wrapText="1"/>
    </xf>
    <xf numFmtId="0" fontId="2" fillId="0" borderId="0" xfId="0" applyFont="1" applyBorder="1" applyAlignment="1">
      <alignment horizontal="left"/>
    </xf>
    <xf numFmtId="0" fontId="2" fillId="0" borderId="13" xfId="0" applyFont="1" applyBorder="1" applyAlignment="1">
      <alignment horizontal="right"/>
    </xf>
    <xf numFmtId="0" fontId="17" fillId="0" borderId="1" xfId="0" applyFont="1" applyBorder="1" applyAlignment="1">
      <alignment horizontal="right"/>
    </xf>
    <xf numFmtId="0" fontId="17" fillId="0" borderId="0" xfId="0" applyFont="1" applyBorder="1" applyAlignment="1">
      <alignment horizontal="right"/>
    </xf>
    <xf numFmtId="0" fontId="2" fillId="0" borderId="5" xfId="0" applyFont="1" applyBorder="1" applyAlignment="1"/>
    <xf numFmtId="38" fontId="7" fillId="0" borderId="0" xfId="5" quotePrefix="1" applyFont="1" applyAlignment="1">
      <alignment horizontal="right"/>
    </xf>
    <xf numFmtId="196" fontId="7" fillId="0" borderId="0" xfId="0" applyNumberFormat="1" applyFont="1" applyAlignment="1"/>
    <xf numFmtId="0" fontId="7" fillId="0" borderId="0" xfId="0" quotePrefix="1" applyFont="1" applyAlignment="1">
      <alignment horizontal="right"/>
    </xf>
    <xf numFmtId="3" fontId="7" fillId="0" borderId="0" xfId="0" quotePrefix="1" applyNumberFormat="1" applyFont="1" applyBorder="1" applyAlignment="1">
      <alignment horizontal="right"/>
    </xf>
    <xf numFmtId="196" fontId="7" fillId="0" borderId="0" xfId="0" applyNumberFormat="1" applyFont="1" applyBorder="1" applyAlignment="1"/>
    <xf numFmtId="0" fontId="7" fillId="0" borderId="0" xfId="0" quotePrefix="1" applyFont="1" applyBorder="1" applyAlignment="1">
      <alignment horizontal="right"/>
    </xf>
    <xf numFmtId="38" fontId="7" fillId="0" borderId="0" xfId="5" applyFont="1" applyBorder="1" applyAlignment="1">
      <alignment horizontal="right"/>
    </xf>
    <xf numFmtId="197" fontId="7" fillId="0" borderId="0" xfId="5" applyNumberFormat="1" applyFont="1" applyBorder="1" applyAlignment="1">
      <alignment horizontal="right"/>
    </xf>
    <xf numFmtId="38" fontId="7" fillId="0" borderId="0" xfId="5" applyFont="1" applyFill="1" applyBorder="1" applyAlignment="1">
      <alignment horizontal="right"/>
    </xf>
    <xf numFmtId="196" fontId="19" fillId="0" borderId="0" xfId="0" applyNumberFormat="1" applyFont="1" applyBorder="1" applyAlignment="1">
      <alignment horizontal="right"/>
    </xf>
    <xf numFmtId="3" fontId="7" fillId="0" borderId="0" xfId="0" quotePrefix="1" applyNumberFormat="1" applyFont="1" applyFill="1" applyBorder="1" applyAlignment="1">
      <alignment horizontal="right"/>
    </xf>
    <xf numFmtId="196" fontId="19" fillId="0" borderId="0" xfId="0" applyNumberFormat="1" applyFont="1" applyFill="1" applyBorder="1" applyAlignment="1">
      <alignment horizontal="right"/>
    </xf>
    <xf numFmtId="196" fontId="7" fillId="0" borderId="0" xfId="0" applyNumberFormat="1" applyFont="1" applyFill="1" applyBorder="1" applyAlignment="1">
      <alignment horizontal="right"/>
    </xf>
    <xf numFmtId="0" fontId="8" fillId="0" borderId="1" xfId="0" quotePrefix="1" applyFont="1" applyBorder="1" applyAlignment="1">
      <alignment horizontal="center"/>
    </xf>
    <xf numFmtId="0" fontId="2" fillId="0" borderId="10" xfId="0" applyFont="1" applyBorder="1" applyAlignment="1"/>
    <xf numFmtId="0" fontId="7" fillId="0" borderId="12" xfId="0" applyFont="1" applyBorder="1" applyAlignment="1">
      <alignment horizontal="right" vertical="top"/>
    </xf>
    <xf numFmtId="0" fontId="7" fillId="0" borderId="12" xfId="0" applyFont="1" applyBorder="1" applyAlignment="1">
      <alignment vertical="top"/>
    </xf>
    <xf numFmtId="38" fontId="7" fillId="0" borderId="0" xfId="5" quotePrefix="1" applyFont="1" applyAlignment="1"/>
    <xf numFmtId="38" fontId="7" fillId="0" borderId="0" xfId="5" quotePrefix="1" applyFont="1" applyBorder="1" applyAlignment="1"/>
    <xf numFmtId="0" fontId="7" fillId="0" borderId="0" xfId="0" quotePrefix="1" applyFont="1" applyBorder="1" applyAlignment="1"/>
    <xf numFmtId="3" fontId="7" fillId="0" borderId="0" xfId="0" quotePrefix="1" applyNumberFormat="1" applyFont="1" applyBorder="1" applyAlignment="1"/>
    <xf numFmtId="198" fontId="7" fillId="0" borderId="0" xfId="0" quotePrefix="1" applyNumberFormat="1" applyFont="1" applyBorder="1" applyAlignment="1">
      <alignment horizontal="right"/>
    </xf>
    <xf numFmtId="197" fontId="7" fillId="0" borderId="0" xfId="5" applyNumberFormat="1" applyFont="1" applyBorder="1" applyAlignment="1"/>
    <xf numFmtId="38" fontId="7" fillId="0" borderId="0" xfId="5" applyFont="1" applyBorder="1" applyAlignment="1">
      <alignment horizontal="center"/>
    </xf>
    <xf numFmtId="38" fontId="7" fillId="0" borderId="0" xfId="5" applyFont="1" applyBorder="1" applyAlignment="1">
      <alignment horizontal="left"/>
    </xf>
    <xf numFmtId="38" fontId="8" fillId="0" borderId="0" xfId="5" applyFont="1" applyBorder="1" applyAlignment="1">
      <alignment horizontal="center"/>
    </xf>
    <xf numFmtId="38" fontId="8" fillId="0" borderId="0" xfId="5" applyFont="1" applyBorder="1" applyAlignment="1">
      <alignment horizontal="left"/>
    </xf>
    <xf numFmtId="3" fontId="7" fillId="0" borderId="0" xfId="0" quotePrefix="1" applyNumberFormat="1" applyFont="1" applyBorder="1" applyAlignment="1">
      <alignment horizontal="left"/>
    </xf>
    <xf numFmtId="196" fontId="7" fillId="0" borderId="0" xfId="0" applyNumberFormat="1" applyFont="1" applyAlignment="1">
      <alignment horizontal="right"/>
    </xf>
    <xf numFmtId="3" fontId="7" fillId="0" borderId="0" xfId="0" quotePrefix="1" applyNumberFormat="1" applyFont="1" applyFill="1" applyBorder="1" applyAlignment="1">
      <alignment horizontal="left"/>
    </xf>
    <xf numFmtId="196" fontId="7" fillId="0" borderId="0" xfId="0" applyNumberFormat="1" applyFont="1" applyFill="1" applyAlignment="1">
      <alignment horizontal="right"/>
    </xf>
    <xf numFmtId="38" fontId="7" fillId="0" borderId="0" xfId="5" applyFont="1" applyFill="1" applyBorder="1" applyAlignment="1">
      <alignment horizontal="center"/>
    </xf>
    <xf numFmtId="38" fontId="7" fillId="0" borderId="0" xfId="5" applyFont="1" applyFill="1" applyBorder="1" applyAlignment="1">
      <alignment horizontal="left"/>
    </xf>
    <xf numFmtId="0" fontId="7" fillId="0" borderId="0" xfId="0" applyFont="1" applyBorder="1" applyAlignment="1">
      <alignment horizontal="right" vertical="top"/>
    </xf>
    <xf numFmtId="0" fontId="7" fillId="0" borderId="0" xfId="0" applyFont="1" applyBorder="1" applyAlignment="1">
      <alignment vertical="top"/>
    </xf>
    <xf numFmtId="0" fontId="7" fillId="0" borderId="15" xfId="0" applyFont="1" applyBorder="1" applyAlignment="1">
      <alignment vertical="center"/>
    </xf>
    <xf numFmtId="38" fontId="33" fillId="0" borderId="0" xfId="5" applyFont="1" applyBorder="1"/>
    <xf numFmtId="0" fontId="0" fillId="0" borderId="0" xfId="17" applyFont="1"/>
    <xf numFmtId="0" fontId="8" fillId="0" borderId="0" xfId="17" applyFont="1"/>
    <xf numFmtId="199" fontId="8" fillId="0" borderId="0" xfId="17" applyNumberFormat="1" applyFont="1" applyProtection="1"/>
    <xf numFmtId="0" fontId="8" fillId="0" borderId="0" xfId="17" applyFont="1" applyProtection="1"/>
    <xf numFmtId="0" fontId="8" fillId="0" borderId="0" xfId="17" applyFont="1" applyFill="1" applyProtection="1"/>
    <xf numFmtId="0" fontId="8" fillId="0" borderId="0" xfId="17" applyFont="1" applyFill="1"/>
    <xf numFmtId="0" fontId="7" fillId="0" borderId="0" xfId="17" applyFont="1" applyFill="1" applyProtection="1"/>
    <xf numFmtId="0" fontId="14" fillId="0" borderId="0" xfId="17" applyFill="1"/>
    <xf numFmtId="0" fontId="2" fillId="0" borderId="0" xfId="17" applyFont="1" applyFill="1" applyProtection="1"/>
    <xf numFmtId="0" fontId="14" fillId="0" borderId="0" xfId="17" applyFont="1" applyFill="1" applyProtection="1"/>
    <xf numFmtId="0" fontId="7" fillId="0" borderId="0" xfId="26" applyFont="1" applyFill="1" applyProtection="1"/>
    <xf numFmtId="0" fontId="2" fillId="0" borderId="0" xfId="26" applyFont="1" applyFill="1" applyProtection="1"/>
    <xf numFmtId="0" fontId="0" fillId="0" borderId="0" xfId="17" applyFont="1" applyFill="1"/>
    <xf numFmtId="0" fontId="7" fillId="0" borderId="0" xfId="17" applyFont="1" applyFill="1"/>
    <xf numFmtId="0" fontId="2" fillId="0" borderId="0" xfId="17" applyFont="1" applyFill="1"/>
    <xf numFmtId="0" fontId="0" fillId="0" borderId="0" xfId="17" applyFont="1" applyFill="1" applyProtection="1"/>
    <xf numFmtId="0" fontId="17" fillId="0" borderId="0" xfId="17" applyFont="1" applyFill="1" applyAlignment="1"/>
    <xf numFmtId="0" fontId="17" fillId="0" borderId="0" xfId="17" applyFont="1"/>
    <xf numFmtId="0" fontId="7" fillId="0" borderId="0" xfId="17" applyFont="1"/>
    <xf numFmtId="0" fontId="17" fillId="0" borderId="0" xfId="17" applyFont="1" applyAlignment="1"/>
    <xf numFmtId="0" fontId="14" fillId="0" borderId="0" xfId="0" applyFont="1" applyAlignment="1"/>
    <xf numFmtId="0" fontId="4" fillId="0" borderId="0" xfId="0" quotePrefix="1" applyFont="1" applyAlignment="1">
      <alignment horizontal="centerContinuous"/>
    </xf>
    <xf numFmtId="0" fontId="7" fillId="0" borderId="17" xfId="0" applyFont="1" applyBorder="1" applyAlignment="1">
      <alignment horizontal="centerContinuous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7" fillId="0" borderId="4" xfId="0" applyFont="1" applyBorder="1" applyAlignment="1">
      <alignment horizontal="centerContinuous" vertical="center"/>
    </xf>
    <xf numFmtId="0" fontId="7" fillId="0" borderId="5" xfId="0" applyFont="1" applyBorder="1" applyAlignment="1">
      <alignment horizontal="centerContinuous" vertical="center"/>
    </xf>
    <xf numFmtId="0" fontId="8" fillId="0" borderId="21" xfId="0" applyFont="1" applyBorder="1" applyAlignment="1">
      <alignment horizontal="lef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21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29" fillId="0" borderId="0" xfId="0" applyFont="1" applyBorder="1" applyAlignment="1">
      <alignment horizontal="left" vertical="center"/>
    </xf>
    <xf numFmtId="0" fontId="7" fillId="0" borderId="9" xfId="0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3" fontId="7" fillId="0" borderId="9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distributed" vertical="center"/>
    </xf>
    <xf numFmtId="0" fontId="14" fillId="0" borderId="15" xfId="0" applyFont="1" applyBorder="1" applyAlignment="1"/>
    <xf numFmtId="0" fontId="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Continuous" vertical="center"/>
    </xf>
    <xf numFmtId="3" fontId="8" fillId="0" borderId="0" xfId="0" applyNumberFormat="1" applyFont="1" applyAlignment="1">
      <alignment horizontal="right" vertical="center"/>
    </xf>
    <xf numFmtId="3" fontId="8" fillId="0" borderId="0" xfId="0" applyNumberFormat="1" applyFont="1" applyFill="1" applyAlignment="1">
      <alignment horizontal="right" vertical="center"/>
    </xf>
    <xf numFmtId="0" fontId="7" fillId="0" borderId="0" xfId="0" applyFont="1" applyBorder="1" applyAlignment="1">
      <alignment horizontal="centerContinuous" vertical="center"/>
    </xf>
    <xf numFmtId="3" fontId="7" fillId="0" borderId="0" xfId="0" applyNumberFormat="1" applyFont="1" applyFill="1" applyAlignment="1">
      <alignment horizontal="right" vertical="center"/>
    </xf>
    <xf numFmtId="0" fontId="14" fillId="0" borderId="0" xfId="0" applyFont="1" applyBorder="1" applyAlignment="1">
      <alignment vertical="center"/>
    </xf>
    <xf numFmtId="0" fontId="7" fillId="0" borderId="0" xfId="0" applyFont="1" applyFill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0" fontId="7" fillId="0" borderId="12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13" fillId="0" borderId="0" xfId="0" applyFont="1" applyBorder="1" applyAlignment="1"/>
    <xf numFmtId="0" fontId="62" fillId="0" borderId="0" xfId="0" applyFont="1" applyAlignment="1"/>
    <xf numFmtId="0" fontId="63" fillId="0" borderId="0" xfId="0" applyFont="1" applyAlignment="1"/>
    <xf numFmtId="0" fontId="64" fillId="0" borderId="0" xfId="0" applyFont="1" applyAlignment="1"/>
    <xf numFmtId="0" fontId="39" fillId="0" borderId="0" xfId="0" applyFont="1" applyAlignment="1"/>
    <xf numFmtId="0" fontId="4" fillId="0" borderId="0" xfId="0" applyFont="1" applyAlignment="1">
      <alignment horizontal="centerContinuous"/>
    </xf>
    <xf numFmtId="0" fontId="7" fillId="0" borderId="34" xfId="0" applyFont="1" applyBorder="1" applyAlignment="1">
      <alignment vertical="center"/>
    </xf>
    <xf numFmtId="0" fontId="17" fillId="0" borderId="8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3" fontId="7" fillId="0" borderId="9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9" xfId="0" quotePrefix="1" applyFont="1" applyBorder="1" applyAlignment="1">
      <alignment horizontal="left"/>
    </xf>
    <xf numFmtId="0" fontId="39" fillId="0" borderId="0" xfId="0" applyFont="1" applyBorder="1" applyAlignment="1"/>
    <xf numFmtId="0" fontId="7" fillId="0" borderId="0" xfId="0" quotePrefix="1" applyFont="1" applyBorder="1" applyAlignment="1">
      <alignment horizontal="center"/>
    </xf>
    <xf numFmtId="38" fontId="7" fillId="0" borderId="0" xfId="0" applyNumberFormat="1" applyFont="1" applyAlignment="1">
      <alignment horizontal="right"/>
    </xf>
    <xf numFmtId="0" fontId="66" fillId="0" borderId="0" xfId="0" applyFont="1" applyBorder="1" applyAlignment="1"/>
    <xf numFmtId="0" fontId="67" fillId="0" borderId="0" xfId="0" applyFont="1" applyAlignment="1"/>
    <xf numFmtId="0" fontId="66" fillId="0" borderId="0" xfId="0" applyFont="1" applyAlignment="1"/>
    <xf numFmtId="3" fontId="7" fillId="0" borderId="0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8" fillId="0" borderId="0" xfId="0" quotePrefix="1" applyFont="1" applyBorder="1" applyAlignment="1">
      <alignment horizontal="center"/>
    </xf>
    <xf numFmtId="3" fontId="8" fillId="0" borderId="9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9" xfId="0" quotePrefix="1" applyFont="1" applyBorder="1" applyAlignment="1">
      <alignment horizontal="left"/>
    </xf>
    <xf numFmtId="0" fontId="68" fillId="0" borderId="0" xfId="0" applyFont="1" applyBorder="1" applyAlignment="1"/>
    <xf numFmtId="38" fontId="7" fillId="0" borderId="9" xfId="25" applyFont="1" applyFill="1" applyBorder="1" applyAlignment="1"/>
    <xf numFmtId="3" fontId="7" fillId="0" borderId="0" xfId="0" applyNumberFormat="1" applyFont="1" applyFill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right"/>
    </xf>
    <xf numFmtId="38" fontId="7" fillId="0" borderId="0" xfId="25" applyFont="1" applyFill="1" applyAlignment="1">
      <alignment horizontal="right"/>
    </xf>
    <xf numFmtId="3" fontId="39" fillId="0" borderId="0" xfId="0" applyNumberFormat="1" applyFont="1" applyAlignment="1"/>
    <xf numFmtId="0" fontId="7" fillId="0" borderId="9" xfId="0" applyFont="1" applyBorder="1" applyAlignment="1">
      <alignment horizontal="left"/>
    </xf>
    <xf numFmtId="38" fontId="7" fillId="0" borderId="0" xfId="25" applyFont="1" applyAlignment="1">
      <alignment horizontal="right"/>
    </xf>
    <xf numFmtId="3" fontId="7" fillId="0" borderId="9" xfId="0" applyNumberFormat="1" applyFont="1" applyFill="1" applyBorder="1" applyAlignment="1">
      <alignment horizontal="right"/>
    </xf>
    <xf numFmtId="3" fontId="7" fillId="0" borderId="12" xfId="0" applyNumberFormat="1" applyFont="1" applyBorder="1" applyAlignment="1"/>
    <xf numFmtId="3" fontId="7" fillId="0" borderId="11" xfId="0" applyNumberFormat="1" applyFont="1" applyFill="1" applyBorder="1" applyAlignment="1">
      <alignment horizontal="right"/>
    </xf>
    <xf numFmtId="3" fontId="7" fillId="0" borderId="12" xfId="0" applyNumberFormat="1" applyFont="1" applyFill="1" applyBorder="1" applyAlignment="1">
      <alignment horizontal="right"/>
    </xf>
    <xf numFmtId="0" fontId="7" fillId="0" borderId="12" xfId="0" applyFont="1" applyFill="1" applyBorder="1" applyAlignment="1">
      <alignment horizontal="right"/>
    </xf>
    <xf numFmtId="38" fontId="7" fillId="0" borderId="12" xfId="25" applyFont="1" applyFill="1" applyBorder="1" applyAlignment="1">
      <alignment horizontal="right"/>
    </xf>
    <xf numFmtId="3" fontId="13" fillId="0" borderId="0" xfId="0" applyNumberFormat="1" applyFont="1" applyAlignment="1"/>
    <xf numFmtId="0" fontId="28" fillId="0" borderId="0" xfId="0" applyFont="1" applyAlignment="1"/>
    <xf numFmtId="0" fontId="26" fillId="0" borderId="0" xfId="0" applyFont="1" applyBorder="1" applyAlignment="1"/>
    <xf numFmtId="0" fontId="33" fillId="0" borderId="4" xfId="0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179" fontId="7" fillId="0" borderId="0" xfId="5" applyNumberFormat="1" applyFont="1" applyBorder="1" applyAlignment="1"/>
    <xf numFmtId="38" fontId="7" fillId="0" borderId="0" xfId="5" quotePrefix="1" applyFont="1" applyBorder="1" applyAlignment="1">
      <alignment horizontal="right"/>
    </xf>
    <xf numFmtId="38" fontId="15" fillId="0" borderId="0" xfId="0" applyNumberFormat="1" applyFont="1" applyFill="1" applyAlignment="1"/>
    <xf numFmtId="0" fontId="58" fillId="0" borderId="1" xfId="0" quotePrefix="1" applyFont="1" applyFill="1" applyBorder="1" applyAlignment="1">
      <alignment horizontal="center"/>
    </xf>
    <xf numFmtId="38" fontId="58" fillId="0" borderId="0" xfId="5" quotePrefix="1" applyFont="1" applyFill="1" applyBorder="1" applyAlignment="1">
      <alignment horizontal="right"/>
    </xf>
    <xf numFmtId="179" fontId="58" fillId="0" borderId="0" xfId="5" applyNumberFormat="1" applyFont="1" applyFill="1" applyBorder="1" applyAlignment="1"/>
    <xf numFmtId="38" fontId="58" fillId="0" borderId="0" xfId="5" applyFont="1" applyFill="1" applyBorder="1" applyAlignment="1"/>
    <xf numFmtId="0" fontId="69" fillId="0" borderId="1" xfId="0" quotePrefix="1" applyFont="1" applyFill="1" applyBorder="1" applyAlignment="1">
      <alignment horizontal="center"/>
    </xf>
    <xf numFmtId="0" fontId="8" fillId="0" borderId="10" xfId="0" quotePrefix="1" applyFont="1" applyBorder="1" applyAlignment="1">
      <alignment horizontal="center"/>
    </xf>
    <xf numFmtId="38" fontId="8" fillId="0" borderId="12" xfId="5" quotePrefix="1" applyFont="1" applyBorder="1" applyAlignment="1">
      <alignment horizontal="right"/>
    </xf>
    <xf numFmtId="179" fontId="8" fillId="0" borderId="12" xfId="5" applyNumberFormat="1" applyFont="1" applyBorder="1" applyAlignment="1"/>
    <xf numFmtId="38" fontId="8" fillId="0" borderId="12" xfId="5" applyFont="1" applyBorder="1" applyAlignment="1"/>
    <xf numFmtId="38" fontId="15" fillId="0" borderId="0" xfId="0" applyNumberFormat="1" applyFont="1" applyAlignment="1"/>
    <xf numFmtId="0" fontId="59" fillId="0" borderId="0" xfId="0" applyFont="1" applyFill="1" applyAlignment="1"/>
    <xf numFmtId="0" fontId="0" fillId="0" borderId="0" xfId="0" applyFont="1" applyAlignment="1">
      <alignment horizontal="right"/>
    </xf>
    <xf numFmtId="179" fontId="7" fillId="0" borderId="0" xfId="5" applyNumberFormat="1" applyFont="1" applyAlignment="1"/>
    <xf numFmtId="38" fontId="7" fillId="0" borderId="0" xfId="5" quotePrefix="1" applyFont="1" applyFill="1" applyAlignment="1">
      <alignment horizontal="right"/>
    </xf>
    <xf numFmtId="179" fontId="7" fillId="0" borderId="0" xfId="5" applyNumberFormat="1" applyFont="1" applyFill="1" applyAlignment="1"/>
    <xf numFmtId="38" fontId="7" fillId="0" borderId="0" xfId="5" applyFont="1" applyFill="1" applyAlignment="1"/>
    <xf numFmtId="38" fontId="58" fillId="0" borderId="0" xfId="5" quotePrefix="1" applyFont="1" applyFill="1" applyAlignment="1">
      <alignment horizontal="right"/>
    </xf>
    <xf numFmtId="179" fontId="58" fillId="0" borderId="0" xfId="5" applyNumberFormat="1" applyFont="1" applyFill="1" applyAlignment="1"/>
    <xf numFmtId="38" fontId="58" fillId="0" borderId="0" xfId="5" applyFont="1" applyFill="1" applyAlignment="1"/>
    <xf numFmtId="0" fontId="2" fillId="0" borderId="10" xfId="0" applyFont="1" applyBorder="1" applyAlignment="1">
      <alignment vertical="top"/>
    </xf>
    <xf numFmtId="38" fontId="2" fillId="0" borderId="12" xfId="5" applyFont="1" applyBorder="1"/>
    <xf numFmtId="38" fontId="2" fillId="0" borderId="12" xfId="5" applyFont="1" applyBorder="1" applyAlignment="1">
      <alignment vertical="top"/>
    </xf>
    <xf numFmtId="38" fontId="2" fillId="0" borderId="12" xfId="5" applyFont="1" applyBorder="1" applyAlignment="1">
      <alignment vertical="center"/>
    </xf>
    <xf numFmtId="0" fontId="17" fillId="0" borderId="0" xfId="18" applyFont="1" applyFill="1" applyAlignment="1">
      <alignment vertical="center"/>
    </xf>
    <xf numFmtId="0" fontId="71" fillId="0" borderId="0" xfId="18" applyFont="1" applyFill="1" applyAlignment="1">
      <alignment horizontal="centerContinuous"/>
    </xf>
    <xf numFmtId="0" fontId="14" fillId="0" borderId="0" xfId="18" applyFont="1" applyFill="1" applyAlignment="1">
      <alignment horizontal="centerContinuous"/>
    </xf>
    <xf numFmtId="0" fontId="61" fillId="0" borderId="0" xfId="18" applyFont="1" applyFill="1" applyAlignment="1">
      <alignment horizontal="centerContinuous"/>
    </xf>
    <xf numFmtId="0" fontId="17" fillId="0" borderId="0" xfId="18" applyFont="1" applyFill="1" applyAlignment="1">
      <alignment horizontal="centerContinuous"/>
    </xf>
    <xf numFmtId="0" fontId="73" fillId="0" borderId="6" xfId="18" applyFont="1" applyFill="1" applyBorder="1" applyAlignment="1">
      <alignment horizontal="center" vertical="center"/>
    </xf>
    <xf numFmtId="0" fontId="29" fillId="0" borderId="0" xfId="18" applyFont="1" applyFill="1" applyAlignment="1">
      <alignment horizontal="left" vertical="center"/>
    </xf>
    <xf numFmtId="0" fontId="29" fillId="0" borderId="0" xfId="18" applyFont="1" applyFill="1" applyAlignment="1">
      <alignment vertical="center"/>
    </xf>
    <xf numFmtId="0" fontId="22" fillId="0" borderId="0" xfId="18" applyFont="1" applyFill="1" applyAlignment="1">
      <alignment vertical="center"/>
    </xf>
    <xf numFmtId="0" fontId="17" fillId="0" borderId="16" xfId="18" applyFont="1" applyFill="1" applyBorder="1" applyAlignment="1">
      <alignment horizontal="distributed" vertical="center" wrapText="1" justifyLastLine="1"/>
    </xf>
    <xf numFmtId="0" fontId="17" fillId="0" borderId="6" xfId="18" applyFont="1" applyFill="1" applyBorder="1" applyAlignment="1">
      <alignment horizontal="distributed" vertical="center" wrapText="1" justifyLastLine="1"/>
    </xf>
    <xf numFmtId="0" fontId="17" fillId="0" borderId="21" xfId="18" applyFont="1" applyFill="1" applyBorder="1" applyAlignment="1">
      <alignment horizontal="distributed" vertical="center" wrapText="1" justifyLastLine="1"/>
    </xf>
    <xf numFmtId="0" fontId="22" fillId="0" borderId="35" xfId="18" applyFont="1" applyFill="1" applyBorder="1" applyAlignment="1">
      <alignment horizontal="distributed" vertical="center" wrapText="1" justifyLastLine="1"/>
    </xf>
    <xf numFmtId="0" fontId="16" fillId="0" borderId="3" xfId="18" applyFont="1" applyFill="1" applyBorder="1" applyAlignment="1">
      <alignment horizontal="distributed" vertical="center" wrapText="1" justifyLastLine="1"/>
    </xf>
    <xf numFmtId="0" fontId="16" fillId="0" borderId="8" xfId="18" applyFont="1" applyFill="1" applyBorder="1" applyAlignment="1">
      <alignment horizontal="distributed" vertical="center" wrapText="1" justifyLastLine="1"/>
    </xf>
    <xf numFmtId="0" fontId="16" fillId="0" borderId="4" xfId="18" applyFont="1" applyFill="1" applyBorder="1" applyAlignment="1">
      <alignment horizontal="distributed" vertical="center" wrapText="1" justifyLastLine="1"/>
    </xf>
    <xf numFmtId="0" fontId="72" fillId="0" borderId="30" xfId="18" applyFont="1" applyFill="1" applyBorder="1" applyAlignment="1">
      <alignment horizontal="distributed" vertical="center" wrapText="1" justifyLastLine="1"/>
    </xf>
    <xf numFmtId="0" fontId="17" fillId="0" borderId="16" xfId="18" applyFont="1" applyFill="1" applyBorder="1" applyAlignment="1">
      <alignment vertical="center"/>
    </xf>
    <xf numFmtId="0" fontId="17" fillId="0" borderId="7" xfId="18" applyFont="1" applyFill="1" applyBorder="1" applyAlignment="1">
      <alignment horizontal="center" vertical="center"/>
    </xf>
    <xf numFmtId="0" fontId="73" fillId="0" borderId="6" xfId="18" applyFont="1" applyFill="1" applyBorder="1" applyAlignment="1">
      <alignment horizontal="centerContinuous" vertical="center"/>
    </xf>
    <xf numFmtId="0" fontId="73" fillId="0" borderId="21" xfId="18" applyFont="1" applyFill="1" applyBorder="1" applyAlignment="1">
      <alignment horizontal="center" vertical="center"/>
    </xf>
    <xf numFmtId="0" fontId="74" fillId="0" borderId="35" xfId="18" applyFont="1" applyFill="1" applyBorder="1" applyAlignment="1">
      <alignment horizontal="center" vertical="center"/>
    </xf>
    <xf numFmtId="0" fontId="17" fillId="0" borderId="9" xfId="18" applyFont="1" applyFill="1" applyBorder="1" applyAlignment="1">
      <alignment vertical="center"/>
    </xf>
    <xf numFmtId="0" fontId="17" fillId="0" borderId="1" xfId="18" applyFont="1" applyFill="1" applyBorder="1" applyAlignment="1">
      <alignment horizontal="center" vertical="center"/>
    </xf>
    <xf numFmtId="0" fontId="73" fillId="0" borderId="2" xfId="18" applyFont="1" applyFill="1" applyBorder="1" applyAlignment="1">
      <alignment horizontal="centerContinuous" vertical="center"/>
    </xf>
    <xf numFmtId="0" fontId="73" fillId="0" borderId="2" xfId="18" applyFont="1" applyFill="1" applyBorder="1" applyAlignment="1">
      <alignment horizontal="center" vertical="center"/>
    </xf>
    <xf numFmtId="0" fontId="73" fillId="0" borderId="0" xfId="18" applyFont="1" applyFill="1" applyBorder="1" applyAlignment="1">
      <alignment horizontal="center" vertical="center"/>
    </xf>
    <xf numFmtId="0" fontId="74" fillId="0" borderId="36" xfId="18" applyFont="1" applyFill="1" applyBorder="1" applyAlignment="1">
      <alignment horizontal="center" vertical="center"/>
    </xf>
    <xf numFmtId="0" fontId="16" fillId="0" borderId="0" xfId="18" applyFont="1" applyFill="1" applyBorder="1" applyAlignment="1">
      <alignment horizontal="distributed" vertical="top"/>
    </xf>
    <xf numFmtId="0" fontId="17" fillId="0" borderId="0" xfId="18" applyFont="1" applyFill="1" applyAlignment="1">
      <alignment vertical="top"/>
    </xf>
    <xf numFmtId="0" fontId="17" fillId="0" borderId="9" xfId="18" applyFont="1" applyFill="1" applyBorder="1" applyAlignment="1">
      <alignment vertical="top"/>
    </xf>
    <xf numFmtId="0" fontId="17" fillId="0" borderId="1" xfId="18" applyFont="1" applyFill="1" applyBorder="1" applyAlignment="1">
      <alignment horizontal="center" vertical="top"/>
    </xf>
    <xf numFmtId="0" fontId="73" fillId="0" borderId="2" xfId="18" applyFont="1" applyFill="1" applyBorder="1" applyAlignment="1">
      <alignment horizontal="center" vertical="top"/>
    </xf>
    <xf numFmtId="0" fontId="73" fillId="0" borderId="0" xfId="18" applyFont="1" applyFill="1" applyBorder="1" applyAlignment="1">
      <alignment horizontal="center" vertical="top"/>
    </xf>
    <xf numFmtId="0" fontId="74" fillId="0" borderId="36" xfId="18" applyFont="1" applyFill="1" applyBorder="1" applyAlignment="1">
      <alignment horizontal="center" vertical="top"/>
    </xf>
    <xf numFmtId="0" fontId="77" fillId="0" borderId="1" xfId="18" applyFont="1" applyFill="1" applyBorder="1" applyAlignment="1">
      <alignment horizontal="center" vertical="center"/>
    </xf>
    <xf numFmtId="0" fontId="78" fillId="0" borderId="2" xfId="18" applyFont="1" applyFill="1" applyBorder="1" applyAlignment="1">
      <alignment horizontal="center" vertical="center"/>
    </xf>
    <xf numFmtId="0" fontId="79" fillId="0" borderId="0" xfId="18" applyFont="1" applyFill="1" applyBorder="1" applyAlignment="1">
      <alignment horizontal="center" vertical="center"/>
    </xf>
    <xf numFmtId="0" fontId="79" fillId="0" borderId="2" xfId="18" applyFont="1" applyFill="1" applyBorder="1" applyAlignment="1">
      <alignment horizontal="center" vertical="center"/>
    </xf>
    <xf numFmtId="0" fontId="79" fillId="0" borderId="36" xfId="18" applyFont="1" applyFill="1" applyBorder="1" applyAlignment="1">
      <alignment horizontal="center" vertical="center"/>
    </xf>
    <xf numFmtId="0" fontId="78" fillId="0" borderId="0" xfId="18" applyFont="1" applyFill="1" applyBorder="1" applyAlignment="1">
      <alignment horizontal="center" vertical="center"/>
    </xf>
    <xf numFmtId="0" fontId="78" fillId="0" borderId="36" xfId="18" applyFont="1" applyFill="1" applyBorder="1" applyAlignment="1">
      <alignment horizontal="center" vertical="center"/>
    </xf>
    <xf numFmtId="0" fontId="73" fillId="0" borderId="37" xfId="18" applyFont="1" applyFill="1" applyBorder="1" applyAlignment="1">
      <alignment horizontal="center" vertical="center"/>
    </xf>
    <xf numFmtId="0" fontId="17" fillId="0" borderId="1" xfId="18" applyFont="1" applyFill="1" applyBorder="1" applyAlignment="1">
      <alignment vertical="center"/>
    </xf>
    <xf numFmtId="0" fontId="17" fillId="0" borderId="3" xfId="18" applyFont="1" applyFill="1" applyBorder="1" applyAlignment="1">
      <alignment vertical="center"/>
    </xf>
    <xf numFmtId="0" fontId="17" fillId="0" borderId="5" xfId="18" applyFont="1" applyFill="1" applyBorder="1" applyAlignment="1">
      <alignment horizontal="center" vertical="center"/>
    </xf>
    <xf numFmtId="0" fontId="73" fillId="0" borderId="8" xfId="18" applyFont="1" applyFill="1" applyBorder="1" applyAlignment="1">
      <alignment horizontal="center" vertical="center"/>
    </xf>
    <xf numFmtId="0" fontId="73" fillId="0" borderId="4" xfId="18" applyFont="1" applyFill="1" applyBorder="1" applyAlignment="1">
      <alignment horizontal="center" vertical="center"/>
    </xf>
    <xf numFmtId="0" fontId="74" fillId="0" borderId="30" xfId="18" applyFont="1" applyFill="1" applyBorder="1" applyAlignment="1">
      <alignment horizontal="center" vertical="center"/>
    </xf>
    <xf numFmtId="0" fontId="29" fillId="0" borderId="0" xfId="18" applyFont="1" applyFill="1" applyAlignment="1">
      <alignment horizontal="right" vertical="center"/>
    </xf>
    <xf numFmtId="0" fontId="22" fillId="0" borderId="0" xfId="18" applyFont="1" applyFill="1" applyBorder="1" applyAlignment="1">
      <alignment vertical="center"/>
    </xf>
    <xf numFmtId="0" fontId="61" fillId="0" borderId="0" xfId="18" applyFont="1" applyFill="1" applyBorder="1" applyAlignment="1">
      <alignment horizontal="centerContinuous"/>
    </xf>
    <xf numFmtId="0" fontId="17" fillId="0" borderId="40" xfId="18" applyFont="1" applyFill="1" applyBorder="1" applyAlignment="1">
      <alignment horizontal="distributed" vertical="center" wrapText="1" justifyLastLine="1"/>
    </xf>
    <xf numFmtId="0" fontId="17" fillId="0" borderId="0" xfId="18" applyFont="1" applyFill="1" applyBorder="1" applyAlignment="1">
      <alignment horizontal="center" vertical="center"/>
    </xf>
    <xf numFmtId="0" fontId="73" fillId="0" borderId="43" xfId="18" applyFont="1" applyFill="1" applyBorder="1" applyAlignment="1">
      <alignment horizontal="center" vertical="center"/>
    </xf>
    <xf numFmtId="0" fontId="74" fillId="0" borderId="1" xfId="18" applyFont="1" applyFill="1" applyBorder="1" applyAlignment="1">
      <alignment horizontal="center" vertical="center"/>
    </xf>
    <xf numFmtId="0" fontId="75" fillId="0" borderId="1" xfId="18" applyFont="1" applyFill="1" applyBorder="1" applyAlignment="1">
      <alignment horizontal="center" vertical="center"/>
    </xf>
    <xf numFmtId="0" fontId="81" fillId="0" borderId="2" xfId="18" applyFont="1" applyFill="1" applyBorder="1" applyAlignment="1">
      <alignment horizontal="center" vertical="center"/>
    </xf>
    <xf numFmtId="0" fontId="81" fillId="0" borderId="0" xfId="18" applyFont="1" applyFill="1" applyBorder="1" applyAlignment="1">
      <alignment horizontal="center" vertical="center"/>
    </xf>
    <xf numFmtId="0" fontId="82" fillId="0" borderId="36" xfId="18" applyFont="1" applyFill="1" applyBorder="1" applyAlignment="1">
      <alignment horizontal="center" vertical="center"/>
    </xf>
    <xf numFmtId="0" fontId="17" fillId="0" borderId="44" xfId="18" applyFont="1" applyFill="1" applyBorder="1" applyAlignment="1">
      <alignment vertical="center"/>
    </xf>
    <xf numFmtId="0" fontId="84" fillId="0" borderId="45" xfId="18" applyFont="1" applyFill="1" applyBorder="1" applyAlignment="1">
      <alignment horizontal="center" vertical="center"/>
    </xf>
    <xf numFmtId="0" fontId="82" fillId="0" borderId="24" xfId="18" applyFont="1" applyFill="1" applyBorder="1" applyAlignment="1">
      <alignment horizontal="center" vertical="center"/>
    </xf>
    <xf numFmtId="0" fontId="82" fillId="0" borderId="46" xfId="18" applyFont="1" applyFill="1" applyBorder="1" applyAlignment="1">
      <alignment horizontal="center" vertical="center"/>
    </xf>
    <xf numFmtId="0" fontId="82" fillId="0" borderId="44" xfId="18" applyFont="1" applyFill="1" applyBorder="1" applyAlignment="1">
      <alignment horizontal="center" vertical="center"/>
    </xf>
    <xf numFmtId="0" fontId="82" fillId="0" borderId="47" xfId="18" applyFont="1" applyFill="1" applyBorder="1" applyAlignment="1">
      <alignment horizontal="center" vertical="center"/>
    </xf>
    <xf numFmtId="0" fontId="17" fillId="0" borderId="0" xfId="18" applyFont="1" applyFill="1" applyBorder="1" applyAlignment="1">
      <alignment horizontal="left" vertical="center"/>
    </xf>
    <xf numFmtId="0" fontId="17" fillId="0" borderId="0" xfId="18" applyFont="1" applyFill="1" applyBorder="1" applyAlignment="1">
      <alignment vertical="center"/>
    </xf>
    <xf numFmtId="0" fontId="74" fillId="0" borderId="0" xfId="18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9" xfId="0" quotePrefix="1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38" fontId="9" fillId="0" borderId="0" xfId="5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38" fontId="7" fillId="0" borderId="17" xfId="5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38" fontId="7" fillId="0" borderId="15" xfId="5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33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33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21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7" fillId="0" borderId="4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59" fillId="0" borderId="0" xfId="0" applyFont="1" applyFill="1" applyAlignment="1">
      <alignment horizontal="center"/>
    </xf>
    <xf numFmtId="0" fontId="58" fillId="0" borderId="0" xfId="0" applyFont="1" applyFill="1" applyAlignment="1">
      <alignment horizontal="center"/>
    </xf>
    <xf numFmtId="49" fontId="45" fillId="0" borderId="0" xfId="0" applyNumberFormat="1" applyFont="1" applyBorder="1" applyAlignment="1">
      <alignment horizontal="center"/>
    </xf>
    <xf numFmtId="49" fontId="45" fillId="0" borderId="0" xfId="0" quotePrefix="1" applyNumberFormat="1" applyFont="1" applyBorder="1" applyAlignment="1">
      <alignment horizontal="center"/>
    </xf>
    <xf numFmtId="0" fontId="45" fillId="0" borderId="0" xfId="0" quotePrefix="1" applyFont="1" applyAlignment="1">
      <alignment horizontal="center"/>
    </xf>
    <xf numFmtId="0" fontId="45" fillId="0" borderId="1" xfId="0" quotePrefix="1" applyFont="1" applyBorder="1" applyAlignment="1">
      <alignment horizontal="center"/>
    </xf>
    <xf numFmtId="0" fontId="47" fillId="0" borderId="0" xfId="0" quotePrefix="1" applyFont="1" applyAlignment="1">
      <alignment horizontal="center"/>
    </xf>
    <xf numFmtId="0" fontId="47" fillId="0" borderId="1" xfId="0" quotePrefix="1" applyFont="1" applyBorder="1" applyAlignment="1">
      <alignment horizontal="center"/>
    </xf>
    <xf numFmtId="0" fontId="47" fillId="0" borderId="0" xfId="0" quotePrefix="1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45" fillId="0" borderId="0" xfId="0" applyFont="1" applyBorder="1" applyAlignment="1">
      <alignment horizontal="right"/>
    </xf>
    <xf numFmtId="0" fontId="38" fillId="0" borderId="0" xfId="0" applyFont="1" applyFill="1" applyBorder="1" applyAlignment="1">
      <alignment horizontal="right"/>
    </xf>
    <xf numFmtId="0" fontId="49" fillId="0" borderId="12" xfId="0" applyFont="1" applyBorder="1" applyAlignment="1">
      <alignment horizontal="right"/>
    </xf>
    <xf numFmtId="49" fontId="45" fillId="0" borderId="0" xfId="0" applyNumberFormat="1" applyFont="1" applyFill="1" applyBorder="1" applyAlignment="1">
      <alignment horizontal="center"/>
    </xf>
    <xf numFmtId="49" fontId="45" fillId="0" borderId="0" xfId="0" quotePrefix="1" applyNumberFormat="1" applyFont="1" applyFill="1" applyBorder="1" applyAlignment="1">
      <alignment horizontal="center"/>
    </xf>
    <xf numFmtId="0" fontId="47" fillId="0" borderId="0" xfId="0" applyFont="1" applyBorder="1" applyAlignment="1">
      <alignment horizontal="right"/>
    </xf>
    <xf numFmtId="0" fontId="47" fillId="0" borderId="0" xfId="0" applyFont="1" applyFill="1" applyBorder="1" applyAlignment="1">
      <alignment horizontal="right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16" xfId="0" quotePrefix="1" applyFont="1" applyBorder="1" applyAlignment="1">
      <alignment horizontal="center" vertical="center"/>
    </xf>
    <xf numFmtId="0" fontId="7" fillId="0" borderId="7" xfId="0" quotePrefix="1" applyFont="1" applyBorder="1" applyAlignment="1">
      <alignment horizontal="center" vertical="center"/>
    </xf>
    <xf numFmtId="0" fontId="0" fillId="0" borderId="14" xfId="0" applyFont="1" applyBorder="1" applyAlignment="1">
      <alignment shrinkToFit="1"/>
    </xf>
    <xf numFmtId="0" fontId="7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33" fillId="0" borderId="2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3" fillId="0" borderId="9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4" fillId="0" borderId="0" xfId="17" applyFont="1" applyAlignment="1" applyProtection="1">
      <alignment horizontal="center"/>
    </xf>
    <xf numFmtId="0" fontId="45" fillId="0" borderId="0" xfId="17" applyFont="1" applyAlignment="1" applyProtection="1">
      <alignment horizontal="center"/>
    </xf>
    <xf numFmtId="0" fontId="0" fillId="0" borderId="0" xfId="17" applyFont="1" applyFill="1" applyAlignment="1">
      <alignment horizontal="left"/>
    </xf>
    <xf numFmtId="0" fontId="2" fillId="0" borderId="0" xfId="17" applyFont="1" applyFill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9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3" fontId="7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32" xfId="0" applyFont="1" applyBorder="1" applyAlignment="1">
      <alignment horizontal="center" vertical="center"/>
    </xf>
    <xf numFmtId="38" fontId="7" fillId="0" borderId="0" xfId="25" applyFont="1" applyAlignment="1">
      <alignment horizontal="center"/>
    </xf>
    <xf numFmtId="3" fontId="7" fillId="0" borderId="0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3" fontId="7" fillId="0" borderId="0" xfId="0" applyNumberFormat="1" applyFont="1" applyAlignment="1">
      <alignment horizontal="center"/>
    </xf>
    <xf numFmtId="3" fontId="7" fillId="0" borderId="0" xfId="0" applyNumberFormat="1" applyFont="1" applyFill="1" applyAlignment="1">
      <alignment horizontal="center"/>
    </xf>
    <xf numFmtId="3" fontId="7" fillId="0" borderId="0" xfId="0" quotePrefix="1" applyNumberFormat="1" applyFont="1" applyFill="1" applyAlignment="1">
      <alignment horizontal="center"/>
    </xf>
    <xf numFmtId="3" fontId="7" fillId="0" borderId="12" xfId="0" applyNumberFormat="1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6" fillId="0" borderId="0" xfId="18" applyFont="1" applyFill="1" applyBorder="1" applyAlignment="1">
      <alignment horizontal="distributed" vertical="top"/>
    </xf>
    <xf numFmtId="0" fontId="17" fillId="0" borderId="16" xfId="18" applyFont="1" applyFill="1" applyBorder="1" applyAlignment="1">
      <alignment horizontal="distributed" vertical="center"/>
    </xf>
    <xf numFmtId="0" fontId="17" fillId="0" borderId="21" xfId="18" applyFont="1" applyFill="1" applyBorder="1" applyAlignment="1">
      <alignment horizontal="distributed" vertical="center"/>
    </xf>
    <xf numFmtId="0" fontId="17" fillId="0" borderId="21" xfId="18" applyFont="1" applyFill="1" applyBorder="1" applyAlignment="1">
      <alignment horizontal="distributed" vertical="center" justifyLastLine="1"/>
    </xf>
    <xf numFmtId="0" fontId="17" fillId="0" borderId="7" xfId="18" applyFont="1" applyFill="1" applyBorder="1" applyAlignment="1">
      <alignment horizontal="distributed" vertical="center" justifyLastLine="1"/>
    </xf>
    <xf numFmtId="0" fontId="17" fillId="0" borderId="3" xfId="18" applyFont="1" applyFill="1" applyBorder="1" applyAlignment="1">
      <alignment horizontal="distributed" vertical="center" justifyLastLine="1"/>
    </xf>
    <xf numFmtId="0" fontId="17" fillId="0" borderId="4" xfId="18" applyFont="1" applyFill="1" applyBorder="1" applyAlignment="1">
      <alignment horizontal="distributed" vertical="center" justifyLastLine="1"/>
    </xf>
    <xf numFmtId="0" fontId="17" fillId="0" borderId="4" xfId="18" applyFont="1" applyFill="1" applyBorder="1" applyAlignment="1">
      <alignment horizontal="center" vertical="center" justifyLastLine="1"/>
    </xf>
    <xf numFmtId="0" fontId="17" fillId="0" borderId="5" xfId="18" applyFont="1" applyFill="1" applyBorder="1" applyAlignment="1">
      <alignment horizontal="center" vertical="center" justifyLastLine="1"/>
    </xf>
    <xf numFmtId="0" fontId="17" fillId="0" borderId="21" xfId="18" applyFont="1" applyFill="1" applyBorder="1" applyAlignment="1">
      <alignment horizontal="distributed" vertical="center" wrapText="1"/>
    </xf>
    <xf numFmtId="0" fontId="16" fillId="0" borderId="0" xfId="18" applyFont="1" applyFill="1" applyBorder="1" applyAlignment="1">
      <alignment horizontal="center" vertical="top" wrapText="1"/>
    </xf>
    <xf numFmtId="0" fontId="17" fillId="0" borderId="0" xfId="18" applyFont="1" applyFill="1" applyBorder="1" applyAlignment="1">
      <alignment horizontal="distributed" vertical="center"/>
    </xf>
    <xf numFmtId="0" fontId="16" fillId="0" borderId="0" xfId="18" applyFont="1" applyFill="1" applyBorder="1" applyAlignment="1">
      <alignment horizontal="center" vertical="top"/>
    </xf>
    <xf numFmtId="0" fontId="75" fillId="0" borderId="0" xfId="0" applyFont="1" applyFill="1" applyBorder="1" applyAlignment="1">
      <alignment horizontal="distributed" vertical="center" wrapText="1"/>
    </xf>
    <xf numFmtId="0" fontId="75" fillId="0" borderId="0" xfId="0" applyFont="1" applyFill="1" applyBorder="1" applyAlignment="1">
      <alignment horizontal="distributed" vertical="center"/>
    </xf>
    <xf numFmtId="0" fontId="76" fillId="0" borderId="0" xfId="18" applyFont="1" applyFill="1" applyBorder="1" applyAlignment="1">
      <alignment horizontal="center" vertical="top" wrapText="1"/>
    </xf>
    <xf numFmtId="0" fontId="76" fillId="0" borderId="0" xfId="18" applyFont="1" applyFill="1" applyBorder="1" applyAlignment="1">
      <alignment horizontal="center" vertical="top"/>
    </xf>
    <xf numFmtId="0" fontId="77" fillId="0" borderId="0" xfId="18" applyFont="1" applyFill="1" applyBorder="1" applyAlignment="1">
      <alignment horizontal="distributed" vertical="center"/>
    </xf>
    <xf numFmtId="0" fontId="80" fillId="0" borderId="0" xfId="18" applyFont="1" applyFill="1" applyBorder="1" applyAlignment="1">
      <alignment horizontal="distributed" vertical="top"/>
    </xf>
    <xf numFmtId="0" fontId="16" fillId="0" borderId="4" xfId="18" applyFont="1" applyFill="1" applyBorder="1" applyAlignment="1">
      <alignment horizontal="distributed" vertical="top"/>
    </xf>
    <xf numFmtId="0" fontId="17" fillId="0" borderId="38" xfId="18" applyFont="1" applyFill="1" applyBorder="1" applyAlignment="1">
      <alignment horizontal="distributed" vertical="center"/>
    </xf>
    <xf numFmtId="0" fontId="17" fillId="0" borderId="39" xfId="18" applyFont="1" applyFill="1" applyBorder="1" applyAlignment="1">
      <alignment horizontal="distributed" vertical="center"/>
    </xf>
    <xf numFmtId="0" fontId="17" fillId="0" borderId="41" xfId="18" applyFont="1" applyFill="1" applyBorder="1" applyAlignment="1">
      <alignment horizontal="center" vertical="center" justifyLastLine="1"/>
    </xf>
    <xf numFmtId="0" fontId="17" fillId="0" borderId="42" xfId="18" applyFont="1" applyFill="1" applyBorder="1" applyAlignment="1">
      <alignment horizontal="center" vertical="center" justifyLastLine="1"/>
    </xf>
    <xf numFmtId="0" fontId="16" fillId="0" borderId="0" xfId="18" applyFont="1" applyFill="1" applyBorder="1" applyAlignment="1">
      <alignment horizontal="distributed" vertical="center"/>
    </xf>
    <xf numFmtId="0" fontId="16" fillId="0" borderId="0" xfId="18" applyFont="1" applyFill="1" applyBorder="1" applyAlignment="1">
      <alignment horizontal="center" vertical="center"/>
    </xf>
    <xf numFmtId="0" fontId="17" fillId="0" borderId="0" xfId="18" applyFont="1" applyFill="1" applyBorder="1" applyAlignment="1">
      <alignment horizontal="left" vertical="center"/>
    </xf>
    <xf numFmtId="0" fontId="75" fillId="0" borderId="0" xfId="18" applyFont="1" applyFill="1" applyBorder="1" applyAlignment="1">
      <alignment horizontal="distributed" vertical="center"/>
    </xf>
    <xf numFmtId="0" fontId="83" fillId="0" borderId="23" xfId="18" applyFont="1" applyFill="1" applyBorder="1" applyAlignment="1">
      <alignment horizontal="distributed" vertical="top"/>
    </xf>
    <xf numFmtId="0" fontId="84" fillId="0" borderId="24" xfId="18" applyFont="1" applyFill="1" applyBorder="1" applyAlignment="1">
      <alignment horizontal="distributed" vertical="center"/>
    </xf>
    <xf numFmtId="0" fontId="75" fillId="0" borderId="0" xfId="18" applyFont="1" applyFill="1" applyBorder="1" applyAlignment="1">
      <alignment horizontal="left" vertical="center" wrapText="1"/>
    </xf>
    <xf numFmtId="38" fontId="22" fillId="0" borderId="0" xfId="5" applyFont="1" applyFill="1" applyAlignment="1">
      <alignment horizontal="right"/>
    </xf>
    <xf numFmtId="38" fontId="85" fillId="0" borderId="0" xfId="5" applyFont="1" applyFill="1" applyAlignment="1">
      <alignment horizontal="right"/>
    </xf>
    <xf numFmtId="0" fontId="61" fillId="0" borderId="1" xfId="0" quotePrefix="1" applyFont="1" applyFill="1" applyBorder="1" applyAlignment="1">
      <alignment horizontal="center"/>
    </xf>
    <xf numFmtId="38" fontId="61" fillId="0" borderId="9" xfId="5" applyFont="1" applyFill="1" applyBorder="1"/>
    <xf numFmtId="38" fontId="61" fillId="0" borderId="0" xfId="5" applyFont="1" applyFill="1"/>
    <xf numFmtId="3" fontId="61" fillId="0" borderId="0" xfId="5" applyNumberFormat="1" applyFont="1" applyFill="1"/>
    <xf numFmtId="0" fontId="9" fillId="0" borderId="3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</cellXfs>
  <cellStyles count="27">
    <cellStyle name="パーセント 2" xfId="3"/>
    <cellStyle name="パーセント 3" xfId="2"/>
    <cellStyle name="桁区切り" xfId="25" builtinId="6"/>
    <cellStyle name="桁区切り 2" xfId="5"/>
    <cellStyle name="桁区切り 3" xfId="6"/>
    <cellStyle name="桁区切り 4" xfId="4"/>
    <cellStyle name="標準" xfId="0" builtinId="0"/>
    <cellStyle name="標準 10" xfId="7"/>
    <cellStyle name="標準 11" xfId="8"/>
    <cellStyle name="標準 12" xfId="1"/>
    <cellStyle name="標準 2" xfId="9"/>
    <cellStyle name="標準 2 2" xfId="10"/>
    <cellStyle name="標準 2 3" xfId="11"/>
    <cellStyle name="標準 2 4" xfId="12"/>
    <cellStyle name="標準 2_b503h" xfId="13"/>
    <cellStyle name="標準 3" xfId="14"/>
    <cellStyle name="標準 3 2" xfId="15"/>
    <cellStyle name="標準 3 3" xfId="16"/>
    <cellStyle name="標準 4" xfId="17"/>
    <cellStyle name="標準 5" xfId="18"/>
    <cellStyle name="標準 6" xfId="19"/>
    <cellStyle name="標準 7" xfId="20"/>
    <cellStyle name="標準 8" xfId="21"/>
    <cellStyle name="標準 9" xfId="22"/>
    <cellStyle name="標準_24図" xfId="26"/>
    <cellStyle name="未定義" xfId="23"/>
    <cellStyle name="未定義 2" xfId="2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5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6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29790064425012847"/>
          <c:y val="3.4482758620689655E-2"/>
          <c:w val="0.65091946937473011"/>
          <c:h val="0.76566097933332455"/>
        </c:manualLayout>
      </c:layout>
      <c:barChart>
        <c:barDir val="bar"/>
        <c:grouping val="stacked"/>
        <c:varyColors val="0"/>
        <c:ser>
          <c:idx val="0"/>
          <c:order val="0"/>
          <c:spPr>
            <a:pattFill prst="lt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'[1]218'!$C$5:$C$7</c:f>
              <c:strCache>
                <c:ptCount val="3"/>
                <c:pt idx="0">
                  <c:v>平成20年('08)-
平成24年('12)</c:v>
                </c:pt>
                <c:pt idx="1">
                  <c:v>平成15年('03)-
平成19年('07)</c:v>
                </c:pt>
                <c:pt idx="2">
                  <c:v>平成10年('98)-
平成14年(2002)</c:v>
                </c:pt>
              </c:strCache>
            </c:strRef>
          </c:cat>
          <c:val>
            <c:numRef>
              <c:f>'[1]218'!$D$5:$D$7</c:f>
              <c:numCache>
                <c:formatCode>General</c:formatCode>
                <c:ptCount val="3"/>
                <c:pt idx="0">
                  <c:v>6.8705081542680527E-2</c:v>
                </c:pt>
                <c:pt idx="1">
                  <c:v>8.8875274999776752E-2</c:v>
                </c:pt>
                <c:pt idx="2">
                  <c:v>0.10111465680091219</c:v>
                </c:pt>
              </c:numCache>
            </c:numRef>
          </c:val>
        </c:ser>
        <c:ser>
          <c:idx val="1"/>
          <c:order val="1"/>
          <c:spPr>
            <a:pattFill prst="lt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'[1]218'!$C$5:$C$7</c:f>
              <c:strCache>
                <c:ptCount val="3"/>
                <c:pt idx="0">
                  <c:v>平成20年('08)-
平成24年('12)</c:v>
                </c:pt>
                <c:pt idx="1">
                  <c:v>平成15年('03)-
平成19年('07)</c:v>
                </c:pt>
                <c:pt idx="2">
                  <c:v>平成10年('98)-
平成14年(2002)</c:v>
                </c:pt>
              </c:strCache>
            </c:strRef>
          </c:cat>
          <c:val>
            <c:numRef>
              <c:f>'[1]218'!$E$5:$E$7</c:f>
              <c:numCache>
                <c:formatCode>General</c:formatCode>
                <c:ptCount val="3"/>
                <c:pt idx="0">
                  <c:v>0.26830941462650915</c:v>
                </c:pt>
                <c:pt idx="1">
                  <c:v>0.29977313840249392</c:v>
                </c:pt>
                <c:pt idx="2">
                  <c:v>0.31982772620454497</c:v>
                </c:pt>
              </c:numCache>
            </c:numRef>
          </c:val>
        </c:ser>
        <c:ser>
          <c:idx val="2"/>
          <c:order val="2"/>
          <c:spPr>
            <a:pattFill prst="divot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040596777254695E-2"/>
                  <c:y val="-1.37950028973651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64609053497942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0546737213403876E-3"/>
                  <c:y val="-1.587283250870024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'[1]218'!$C$5:$C$7</c:f>
              <c:strCache>
                <c:ptCount val="3"/>
                <c:pt idx="0">
                  <c:v>平成20年('08)-
平成24年('12)</c:v>
                </c:pt>
                <c:pt idx="1">
                  <c:v>平成15年('03)-
平成19年('07)</c:v>
                </c:pt>
                <c:pt idx="2">
                  <c:v>平成10年('98)-
平成14年(2002)</c:v>
                </c:pt>
              </c:strCache>
            </c:strRef>
          </c:cat>
          <c:val>
            <c:numRef>
              <c:f>'[1]218'!$F$5:$F$7</c:f>
              <c:numCache>
                <c:formatCode>General</c:formatCode>
                <c:ptCount val="3"/>
                <c:pt idx="0">
                  <c:v>7.682661708290435E-2</c:v>
                </c:pt>
                <c:pt idx="1">
                  <c:v>8.3467866443517946E-2</c:v>
                </c:pt>
                <c:pt idx="2">
                  <c:v>9.1360724724508749E-2</c:v>
                </c:pt>
              </c:numCache>
            </c:numRef>
          </c:val>
        </c:ser>
        <c:ser>
          <c:idx val="3"/>
          <c:order val="3"/>
          <c:spPr>
            <a:pattFill prst="pct5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2.7705627705627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3515579071134627E-3"/>
                  <c:y val="-2.726931860790128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solidFill>
                <a:schemeClr val="bg1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'[1]218'!$C$5:$C$7</c:f>
              <c:strCache>
                <c:ptCount val="3"/>
                <c:pt idx="0">
                  <c:v>平成20年('08)-
平成24年('12)</c:v>
                </c:pt>
                <c:pt idx="1">
                  <c:v>平成15年('03)-
平成19年('07)</c:v>
                </c:pt>
                <c:pt idx="2">
                  <c:v>平成10年('98)-
平成14年(2002)</c:v>
                </c:pt>
              </c:strCache>
            </c:strRef>
          </c:cat>
          <c:val>
            <c:numRef>
              <c:f>'[1]218'!$G$5:$G$7</c:f>
              <c:numCache>
                <c:formatCode>General</c:formatCode>
                <c:ptCount val="3"/>
                <c:pt idx="0">
                  <c:v>5.5915244369869638E-2</c:v>
                </c:pt>
                <c:pt idx="1">
                  <c:v>6.0410183815702095E-2</c:v>
                </c:pt>
                <c:pt idx="2">
                  <c:v>6.6452790709145337E-2</c:v>
                </c:pt>
              </c:numCache>
            </c:numRef>
          </c:val>
        </c:ser>
        <c:ser>
          <c:idx val="4"/>
          <c:order val="4"/>
          <c:spPr>
            <a:pattFill prst="divot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829262082980367E-2"/>
                  <c:y val="-3.45742236765858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175760437352738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1757789535567227E-2"/>
                  <c:y val="-1.587283250870024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'[1]218'!$C$5:$C$7</c:f>
              <c:strCache>
                <c:ptCount val="3"/>
                <c:pt idx="0">
                  <c:v>平成20年('08)-
平成24年('12)</c:v>
                </c:pt>
                <c:pt idx="1">
                  <c:v>平成15年('03)-
平成19年('07)</c:v>
                </c:pt>
                <c:pt idx="2">
                  <c:v>平成10年('98)-
平成14年(2002)</c:v>
                </c:pt>
              </c:strCache>
            </c:strRef>
          </c:cat>
          <c:val>
            <c:numRef>
              <c:f>'[1]218'!$H$5:$H$7</c:f>
              <c:numCache>
                <c:formatCode>General</c:formatCode>
                <c:ptCount val="3"/>
                <c:pt idx="0">
                  <c:v>7.1225392757871805E-2</c:v>
                </c:pt>
                <c:pt idx="1">
                  <c:v>7.8955073695945302E-2</c:v>
                </c:pt>
                <c:pt idx="2">
                  <c:v>8.764549050466322E-2</c:v>
                </c:pt>
              </c:numCache>
            </c:numRef>
          </c:val>
        </c:ser>
        <c:ser>
          <c:idx val="5"/>
          <c:order val="5"/>
          <c:spPr>
            <a:pattFill prst="dash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3.11688311688311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8104655914333747E-3"/>
                  <c:y val="0.1352627205666243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8310624429632213E-3"/>
                  <c:y val="0.1343785344358145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'[1]218'!$C$5:$C$7</c:f>
              <c:strCache>
                <c:ptCount val="3"/>
                <c:pt idx="0">
                  <c:v>平成20年('08)-
平成24年('12)</c:v>
                </c:pt>
                <c:pt idx="1">
                  <c:v>平成15年('03)-
平成19年('07)</c:v>
                </c:pt>
                <c:pt idx="2">
                  <c:v>平成10年('98)-
平成14年(2002)</c:v>
                </c:pt>
              </c:strCache>
            </c:strRef>
          </c:cat>
          <c:val>
            <c:numRef>
              <c:f>'[1]218'!$I$5:$I$7</c:f>
              <c:numCache>
                <c:formatCode>General</c:formatCode>
                <c:ptCount val="3"/>
                <c:pt idx="0">
                  <c:v>0.12936810761638529</c:v>
                </c:pt>
                <c:pt idx="1">
                  <c:v>8.2693566708918281E-2</c:v>
                </c:pt>
                <c:pt idx="2">
                  <c:v>4.2629428174109488E-2</c:v>
                </c:pt>
              </c:numCache>
            </c:numRef>
          </c:val>
        </c:ser>
        <c:ser>
          <c:idx val="6"/>
          <c:order val="6"/>
          <c:spPr>
            <a:pattFill prst="shingle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'[1]218'!$C$5:$C$7</c:f>
              <c:strCache>
                <c:ptCount val="3"/>
                <c:pt idx="0">
                  <c:v>平成20年('08)-
平成24年('12)</c:v>
                </c:pt>
                <c:pt idx="1">
                  <c:v>平成15年('03)-
平成19年('07)</c:v>
                </c:pt>
                <c:pt idx="2">
                  <c:v>平成10年('98)-
平成14年(2002)</c:v>
                </c:pt>
              </c:strCache>
            </c:strRef>
          </c:cat>
          <c:val>
            <c:numRef>
              <c:f>'[1]218'!$J$5:$J$7</c:f>
              <c:numCache>
                <c:formatCode>General</c:formatCode>
                <c:ptCount val="3"/>
                <c:pt idx="0">
                  <c:v>0.32965014200377929</c:v>
                </c:pt>
                <c:pt idx="1">
                  <c:v>0.3058248959336457</c:v>
                </c:pt>
                <c:pt idx="2">
                  <c:v>0.29096918288211604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17065984"/>
        <c:axId val="117084160"/>
      </c:barChart>
      <c:catAx>
        <c:axId val="11706598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3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7084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084160"/>
        <c:scaling>
          <c:orientation val="minMax"/>
          <c:max val="1"/>
        </c:scaling>
        <c:delete val="1"/>
        <c:axPos val="b"/>
        <c:numFmt formatCode="General" sourceLinked="1"/>
        <c:majorTickMark val="out"/>
        <c:minorTickMark val="none"/>
        <c:tickLblPos val="nextTo"/>
        <c:crossAx val="117065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7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400" verticalDpi="400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28684228955225222"/>
          <c:y val="2.5069637883008356E-2"/>
          <c:w val="0.66315832079970238"/>
          <c:h val="0.7577343463278412"/>
        </c:manualLayout>
      </c:layout>
      <c:barChart>
        <c:barDir val="bar"/>
        <c:grouping val="stacked"/>
        <c:varyColors val="0"/>
        <c:ser>
          <c:idx val="0"/>
          <c:order val="0"/>
          <c:spPr>
            <a:pattFill prst="lt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'[1]218'!$C$11:$C$13</c:f>
              <c:strCache>
                <c:ptCount val="3"/>
                <c:pt idx="0">
                  <c:v>平成20年('08)-
平成24年('12)</c:v>
                </c:pt>
                <c:pt idx="1">
                  <c:v>平成15年('03)-
平成19年('07)</c:v>
                </c:pt>
                <c:pt idx="2">
                  <c:v>平成10年('98)-
平成14年(2002)</c:v>
                </c:pt>
              </c:strCache>
            </c:strRef>
          </c:cat>
          <c:val>
            <c:numRef>
              <c:f>'[1]218'!$D$11:$D$13</c:f>
              <c:numCache>
                <c:formatCode>General</c:formatCode>
                <c:ptCount val="3"/>
                <c:pt idx="0">
                  <c:v>6.7101925060316231E-2</c:v>
                </c:pt>
                <c:pt idx="1">
                  <c:v>7.8016000595527324E-2</c:v>
                </c:pt>
                <c:pt idx="2">
                  <c:v>8.3749507637232351E-2</c:v>
                </c:pt>
              </c:numCache>
            </c:numRef>
          </c:val>
        </c:ser>
        <c:ser>
          <c:idx val="1"/>
          <c:order val="1"/>
          <c:spPr>
            <a:pattFill prst="lt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2.6566834969049967E-3"/>
                  <c:y val="2.825858604255241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5871872501478676E-3"/>
                  <c:y val="-1.81660749864333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'[1]218'!$C$11:$C$13</c:f>
              <c:strCache>
                <c:ptCount val="3"/>
                <c:pt idx="0">
                  <c:v>平成20年('08)-
平成24年('12)</c:v>
                </c:pt>
                <c:pt idx="1">
                  <c:v>平成15年('03)-
平成19年('07)</c:v>
                </c:pt>
                <c:pt idx="2">
                  <c:v>平成10年('98)-
平成14年(2002)</c:v>
                </c:pt>
              </c:strCache>
            </c:strRef>
          </c:cat>
          <c:val>
            <c:numRef>
              <c:f>'[1]218'!$E$11:$E$13</c:f>
              <c:numCache>
                <c:formatCode>General</c:formatCode>
                <c:ptCount val="3"/>
                <c:pt idx="0">
                  <c:v>0.40537113023167132</c:v>
                </c:pt>
                <c:pt idx="1">
                  <c:v>0.4405170488708095</c:v>
                </c:pt>
                <c:pt idx="2">
                  <c:v>0.47206001328303981</c:v>
                </c:pt>
              </c:numCache>
            </c:numRef>
          </c:val>
        </c:ser>
        <c:ser>
          <c:idx val="2"/>
          <c:order val="2"/>
          <c:spPr>
            <a:pattFill prst="divot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6469467865189419E-3"/>
                  <c:y val="1.897161228830136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4266880356769563E-2"/>
                  <c:y val="4.0401453883305237E-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5358976145680898E-3"/>
                  <c:y val="9.6878134135672061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solidFill>
                <a:schemeClr val="bg1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'[1]218'!$C$11:$C$13</c:f>
              <c:strCache>
                <c:ptCount val="3"/>
                <c:pt idx="0">
                  <c:v>平成20年('08)-
平成24年('12)</c:v>
                </c:pt>
                <c:pt idx="1">
                  <c:v>平成15年('03)-
平成19年('07)</c:v>
                </c:pt>
                <c:pt idx="2">
                  <c:v>平成10年('98)-
平成14年(2002)</c:v>
                </c:pt>
              </c:strCache>
            </c:strRef>
          </c:cat>
          <c:val>
            <c:numRef>
              <c:f>'[1]218'!$F$11:$F$13</c:f>
              <c:numCache>
                <c:formatCode>General</c:formatCode>
                <c:ptCount val="3"/>
                <c:pt idx="0">
                  <c:v>0.10648676853640728</c:v>
                </c:pt>
                <c:pt idx="1">
                  <c:v>0.10042542287718086</c:v>
                </c:pt>
                <c:pt idx="2">
                  <c:v>9.9466988555049596E-2</c:v>
                </c:pt>
              </c:numCache>
            </c:numRef>
          </c:val>
        </c:ser>
        <c:ser>
          <c:idx val="3"/>
          <c:order val="3"/>
          <c:spPr>
            <a:pattFill prst="pct5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7971710633378204E-5"/>
                  <c:y val="-8.8819641545759482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3365239858642885E-3"/>
                  <c:y val="4.0279692846910315E-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9.8841766629909848E-4"/>
                  <c:y val="9.6875580115141546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solidFill>
                <a:schemeClr val="bg1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'[1]218'!$C$11:$C$13</c:f>
              <c:strCache>
                <c:ptCount val="3"/>
                <c:pt idx="0">
                  <c:v>平成20年('08)-
平成24年('12)</c:v>
                </c:pt>
                <c:pt idx="1">
                  <c:v>平成15年('03)-
平成19年('07)</c:v>
                </c:pt>
                <c:pt idx="2">
                  <c:v>平成10年('98)-
平成14年(2002)</c:v>
                </c:pt>
              </c:strCache>
            </c:strRef>
          </c:cat>
          <c:val>
            <c:numRef>
              <c:f>'[1]218'!$G$11:$G$13</c:f>
              <c:numCache>
                <c:formatCode>General</c:formatCode>
                <c:ptCount val="3"/>
                <c:pt idx="0">
                  <c:v>7.1545109809630539E-2</c:v>
                </c:pt>
                <c:pt idx="1">
                  <c:v>6.8066796854927988E-2</c:v>
                </c:pt>
                <c:pt idx="2">
                  <c:v>6.9208473140911456E-2</c:v>
                </c:pt>
              </c:numCache>
            </c:numRef>
          </c:val>
        </c:ser>
        <c:ser>
          <c:idx val="4"/>
          <c:order val="4"/>
          <c:spPr>
            <a:pattFill prst="divot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'[1]218'!$C$11:$C$13</c:f>
              <c:strCache>
                <c:ptCount val="3"/>
                <c:pt idx="0">
                  <c:v>平成20年('08)-
平成24年('12)</c:v>
                </c:pt>
                <c:pt idx="1">
                  <c:v>平成15年('03)-
平成19年('07)</c:v>
                </c:pt>
                <c:pt idx="2">
                  <c:v>平成10年('98)-
平成14年(2002)</c:v>
                </c:pt>
              </c:strCache>
            </c:strRef>
          </c:cat>
          <c:val>
            <c:numRef>
              <c:f>'[1]218'!$H$11:$H$13</c:f>
              <c:numCache>
                <c:formatCode>General</c:formatCode>
                <c:ptCount val="3"/>
                <c:pt idx="0">
                  <c:v>0.11018251300506011</c:v>
                </c:pt>
                <c:pt idx="1">
                  <c:v>0.10857304302905346</c:v>
                </c:pt>
                <c:pt idx="2">
                  <c:v>0.1123114573247088</c:v>
                </c:pt>
              </c:numCache>
            </c:numRef>
          </c:val>
        </c:ser>
        <c:ser>
          <c:idx val="5"/>
          <c:order val="5"/>
          <c:spPr>
            <a:pattFill prst="dash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6.2959462044042073E-3"/>
                  <c:y val="0.1421016384094049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3180986097764339E-2"/>
                  <c:y val="0.1346736431977354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solidFill>
                <a:schemeClr val="bg1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'[1]218'!$C$11:$C$13</c:f>
              <c:strCache>
                <c:ptCount val="3"/>
                <c:pt idx="0">
                  <c:v>平成20年('08)-
平成24年('12)</c:v>
                </c:pt>
                <c:pt idx="1">
                  <c:v>平成15年('03)-
平成19年('07)</c:v>
                </c:pt>
                <c:pt idx="2">
                  <c:v>平成10年('98)-
平成14年(2002)</c:v>
                </c:pt>
              </c:strCache>
            </c:strRef>
          </c:cat>
          <c:val>
            <c:numRef>
              <c:f>'[1]218'!$I$11:$I$13</c:f>
              <c:numCache>
                <c:formatCode>General</c:formatCode>
                <c:ptCount val="3"/>
                <c:pt idx="0">
                  <c:v>9.9979081001594292E-2</c:v>
                </c:pt>
                <c:pt idx="1">
                  <c:v>5.6497613914739397E-2</c:v>
                </c:pt>
                <c:pt idx="2">
                  <c:v>2.3899321106769979E-2</c:v>
                </c:pt>
              </c:numCache>
            </c:numRef>
          </c:val>
        </c:ser>
        <c:ser>
          <c:idx val="6"/>
          <c:order val="6"/>
          <c:spPr>
            <a:pattFill prst="shingle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8915634301435794E-3"/>
                  <c:y val="1.897294066485322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solidFill>
                <a:schemeClr val="bg1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'[1]218'!$C$11:$C$13</c:f>
              <c:strCache>
                <c:ptCount val="3"/>
                <c:pt idx="0">
                  <c:v>平成20年('08)-
平成24年('12)</c:v>
                </c:pt>
                <c:pt idx="1">
                  <c:v>平成15年('03)-
平成19年('07)</c:v>
                </c:pt>
                <c:pt idx="2">
                  <c:v>平成10年('98)-
平成14年(2002)</c:v>
                </c:pt>
              </c:strCache>
            </c:strRef>
          </c:cat>
          <c:val>
            <c:numRef>
              <c:f>'[1]218'!$J$11:$J$13</c:f>
              <c:numCache>
                <c:formatCode>General</c:formatCode>
                <c:ptCount val="3"/>
                <c:pt idx="0">
                  <c:v>0.13933347235532023</c:v>
                </c:pt>
                <c:pt idx="1">
                  <c:v>0.14790407385776141</c:v>
                </c:pt>
                <c:pt idx="2">
                  <c:v>0.139304238952288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18336896"/>
        <c:axId val="118350976"/>
      </c:barChart>
      <c:catAx>
        <c:axId val="118336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35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8350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350976"/>
        <c:scaling>
          <c:orientation val="minMax"/>
          <c:max val="1"/>
        </c:scaling>
        <c:delete val="1"/>
        <c:axPos val="b"/>
        <c:numFmt formatCode="General" sourceLinked="1"/>
        <c:majorTickMark val="out"/>
        <c:minorTickMark val="none"/>
        <c:tickLblPos val="nextTo"/>
        <c:crossAx val="118336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2"/>
</c:chartSpace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</xdr:row>
      <xdr:rowOff>9525</xdr:rowOff>
    </xdr:from>
    <xdr:to>
      <xdr:col>1</xdr:col>
      <xdr:colOff>1209675</xdr:colOff>
      <xdr:row>10</xdr:row>
      <xdr:rowOff>314325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142875" y="1133475"/>
          <a:ext cx="1200150" cy="1428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3</xdr:col>
      <xdr:colOff>0</xdr:colOff>
      <xdr:row>9</xdr:row>
      <xdr:rowOff>180975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71450" y="1162050"/>
          <a:ext cx="3838575" cy="838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19050</xdr:colOff>
      <xdr:row>84</xdr:row>
      <xdr:rowOff>57150</xdr:rowOff>
    </xdr:from>
    <xdr:to>
      <xdr:col>38</xdr:col>
      <xdr:colOff>247650</xdr:colOff>
      <xdr:row>85</xdr:row>
      <xdr:rowOff>85725</xdr:rowOff>
    </xdr:to>
    <xdr:pic>
      <xdr:nvPicPr>
        <xdr:cNvPr id="3" name="ピクチャ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8175" y="16640175"/>
          <a:ext cx="904875" cy="200025"/>
        </a:xfrm>
        <a:prstGeom prst="rect">
          <a:avLst/>
        </a:prstGeom>
        <a:noFill/>
        <a:ln w="1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pic>
    <xdr:clientData/>
  </xdr:twoCellAnchor>
  <xdr:twoCellAnchor>
    <xdr:from>
      <xdr:col>36</xdr:col>
      <xdr:colOff>666750</xdr:colOff>
      <xdr:row>88</xdr:row>
      <xdr:rowOff>9525</xdr:rowOff>
    </xdr:from>
    <xdr:to>
      <xdr:col>39</xdr:col>
      <xdr:colOff>190500</xdr:colOff>
      <xdr:row>91</xdr:row>
      <xdr:rowOff>95250</xdr:rowOff>
    </xdr:to>
    <xdr:sp macro="" textlink="">
      <xdr:nvSpPr>
        <xdr:cNvPr id="4" name="テキスト 3"/>
        <xdr:cNvSpPr txBox="1">
          <a:spLocks noChangeArrowheads="1"/>
        </xdr:cNvSpPr>
      </xdr:nvSpPr>
      <xdr:spPr bwMode="auto">
        <a:xfrm>
          <a:off x="31089600" y="17278350"/>
          <a:ext cx="1552575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35</xdr:col>
      <xdr:colOff>38100</xdr:colOff>
      <xdr:row>89</xdr:row>
      <xdr:rowOff>142875</xdr:rowOff>
    </xdr:from>
    <xdr:to>
      <xdr:col>36</xdr:col>
      <xdr:colOff>38100</xdr:colOff>
      <xdr:row>90</xdr:row>
      <xdr:rowOff>104775</xdr:rowOff>
    </xdr:to>
    <xdr:pic>
      <xdr:nvPicPr>
        <xdr:cNvPr id="5" name="ピクチャ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56075" y="17592675"/>
          <a:ext cx="904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9525</xdr:colOff>
      <xdr:row>90</xdr:row>
      <xdr:rowOff>47625</xdr:rowOff>
    </xdr:from>
    <xdr:to>
      <xdr:col>36</xdr:col>
      <xdr:colOff>19050</xdr:colOff>
      <xdr:row>91</xdr:row>
      <xdr:rowOff>19050</xdr:rowOff>
    </xdr:to>
    <xdr:pic>
      <xdr:nvPicPr>
        <xdr:cNvPr id="6" name="ピクチャ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0" y="17649825"/>
          <a:ext cx="9144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3</xdr:col>
      <xdr:colOff>0</xdr:colOff>
      <xdr:row>12</xdr:row>
      <xdr:rowOff>180975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85725" y="1276350"/>
          <a:ext cx="1104900" cy="1695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2</xdr:col>
      <xdr:colOff>0</xdr:colOff>
      <xdr:row>12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71450" y="1514475"/>
          <a:ext cx="1952625" cy="895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0</xdr:col>
      <xdr:colOff>1143000</xdr:colOff>
      <xdr:row>13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085850"/>
          <a:ext cx="1143000" cy="1390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9</xdr:row>
      <xdr:rowOff>123825</xdr:rowOff>
    </xdr:from>
    <xdr:to>
      <xdr:col>8</xdr:col>
      <xdr:colOff>0</xdr:colOff>
      <xdr:row>12</xdr:row>
      <xdr:rowOff>0</xdr:rowOff>
    </xdr:to>
    <xdr:sp macro="" textlink="">
      <xdr:nvSpPr>
        <xdr:cNvPr id="3" name="テキスト 79"/>
        <xdr:cNvSpPr txBox="1">
          <a:spLocks noChangeArrowheads="1"/>
        </xdr:cNvSpPr>
      </xdr:nvSpPr>
      <xdr:spPr bwMode="auto">
        <a:xfrm>
          <a:off x="7229475" y="1895475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54864" bIns="32004" anchor="ctr" upright="1"/>
        <a:lstStyle/>
        <a:p>
          <a:pPr algn="r" rtl="0">
            <a:defRPr sz="1000"/>
          </a:pPr>
          <a:r>
            <a:rPr lang="ja-JP" altLang="en-US" sz="2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</a:t>
          </a:r>
          <a:endParaRPr lang="ja-JP" altLang="en-US"/>
        </a:p>
      </xdr:txBody>
    </xdr:sp>
    <xdr:clientData/>
  </xdr:twoCellAnchor>
  <xdr:twoCellAnchor>
    <xdr:from>
      <xdr:col>8</xdr:col>
      <xdr:colOff>0</xdr:colOff>
      <xdr:row>9</xdr:row>
      <xdr:rowOff>133350</xdr:rowOff>
    </xdr:from>
    <xdr:to>
      <xdr:col>8</xdr:col>
      <xdr:colOff>0</xdr:colOff>
      <xdr:row>12</xdr:row>
      <xdr:rowOff>0</xdr:rowOff>
    </xdr:to>
    <xdr:sp macro="" textlink="">
      <xdr:nvSpPr>
        <xdr:cNvPr id="4" name="テキスト 78"/>
        <xdr:cNvSpPr txBox="1">
          <a:spLocks noChangeArrowheads="1"/>
        </xdr:cNvSpPr>
      </xdr:nvSpPr>
      <xdr:spPr bwMode="auto">
        <a:xfrm>
          <a:off x="7229475" y="19050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2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  <a:endParaRPr lang="ja-JP" altLang="en-US"/>
        </a:p>
      </xdr:txBody>
    </xdr:sp>
    <xdr:clientData/>
  </xdr:twoCellAnchor>
  <xdr:twoCellAnchor>
    <xdr:from>
      <xdr:col>8</xdr:col>
      <xdr:colOff>0</xdr:colOff>
      <xdr:row>9</xdr:row>
      <xdr:rowOff>123825</xdr:rowOff>
    </xdr:from>
    <xdr:to>
      <xdr:col>8</xdr:col>
      <xdr:colOff>0</xdr:colOff>
      <xdr:row>12</xdr:row>
      <xdr:rowOff>0</xdr:rowOff>
    </xdr:to>
    <xdr:sp macro="" textlink="">
      <xdr:nvSpPr>
        <xdr:cNvPr id="5" name="テキスト 79"/>
        <xdr:cNvSpPr txBox="1">
          <a:spLocks noChangeArrowheads="1"/>
        </xdr:cNvSpPr>
      </xdr:nvSpPr>
      <xdr:spPr bwMode="auto">
        <a:xfrm>
          <a:off x="7229475" y="1895475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54864" bIns="32004" anchor="ctr" upright="1"/>
        <a:lstStyle/>
        <a:p>
          <a:pPr algn="r" rtl="0">
            <a:defRPr sz="1000"/>
          </a:pPr>
          <a:r>
            <a:rPr lang="ja-JP" altLang="en-US" sz="2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</a:t>
          </a:r>
          <a:endParaRPr lang="ja-JP" altLang="en-US"/>
        </a:p>
      </xdr:txBody>
    </xdr:sp>
    <xdr:clientData/>
  </xdr:twoCellAnchor>
  <xdr:twoCellAnchor>
    <xdr:from>
      <xdr:col>8</xdr:col>
      <xdr:colOff>0</xdr:colOff>
      <xdr:row>9</xdr:row>
      <xdr:rowOff>133350</xdr:rowOff>
    </xdr:from>
    <xdr:to>
      <xdr:col>8</xdr:col>
      <xdr:colOff>0</xdr:colOff>
      <xdr:row>12</xdr:row>
      <xdr:rowOff>0</xdr:rowOff>
    </xdr:to>
    <xdr:sp macro="" textlink="">
      <xdr:nvSpPr>
        <xdr:cNvPr id="6" name="テキスト 78"/>
        <xdr:cNvSpPr txBox="1">
          <a:spLocks noChangeArrowheads="1"/>
        </xdr:cNvSpPr>
      </xdr:nvSpPr>
      <xdr:spPr bwMode="auto">
        <a:xfrm>
          <a:off x="7229475" y="19050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2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  <a:endParaRPr lang="ja-JP" altLang="en-US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5</xdr:row>
      <xdr:rowOff>133350</xdr:rowOff>
    </xdr:from>
    <xdr:to>
      <xdr:col>7</xdr:col>
      <xdr:colOff>885825</xdr:colOff>
      <xdr:row>25</xdr:row>
      <xdr:rowOff>180975</xdr:rowOff>
    </xdr:to>
    <xdr:graphicFrame macro="">
      <xdr:nvGraphicFramePr>
        <xdr:cNvPr id="2" name="グラフ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28</xdr:row>
      <xdr:rowOff>133350</xdr:rowOff>
    </xdr:from>
    <xdr:to>
      <xdr:col>7</xdr:col>
      <xdr:colOff>885825</xdr:colOff>
      <xdr:row>48</xdr:row>
      <xdr:rowOff>28575</xdr:rowOff>
    </xdr:to>
    <xdr:graphicFrame macro="">
      <xdr:nvGraphicFramePr>
        <xdr:cNvPr id="3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89646</xdr:colOff>
      <xdr:row>10</xdr:row>
      <xdr:rowOff>112058</xdr:rowOff>
    </xdr:from>
    <xdr:to>
      <xdr:col>2</xdr:col>
      <xdr:colOff>177585</xdr:colOff>
      <xdr:row>11</xdr:row>
      <xdr:rowOff>133801</xdr:rowOff>
    </xdr:to>
    <xdr:sp macro="" textlink="">
      <xdr:nvSpPr>
        <xdr:cNvPr id="4" name="テキスト 6"/>
        <xdr:cNvSpPr txBox="1">
          <a:spLocks noChangeArrowheads="1"/>
        </xdr:cNvSpPr>
      </xdr:nvSpPr>
      <xdr:spPr bwMode="auto">
        <a:xfrm>
          <a:off x="5033121" y="5303183"/>
          <a:ext cx="2373939" cy="212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　　　合計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3.5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百万件</a:t>
          </a:r>
        </a:p>
      </xdr:txBody>
    </xdr:sp>
    <xdr:clientData/>
  </xdr:twoCellAnchor>
  <xdr:twoCellAnchor>
    <xdr:from>
      <xdr:col>0</xdr:col>
      <xdr:colOff>100853</xdr:colOff>
      <xdr:row>21</xdr:row>
      <xdr:rowOff>22412</xdr:rowOff>
    </xdr:from>
    <xdr:to>
      <xdr:col>2</xdr:col>
      <xdr:colOff>188792</xdr:colOff>
      <xdr:row>22</xdr:row>
      <xdr:rowOff>44155</xdr:rowOff>
    </xdr:to>
    <xdr:sp macro="" textlink="">
      <xdr:nvSpPr>
        <xdr:cNvPr id="5" name="テキスト 6"/>
        <xdr:cNvSpPr txBox="1">
          <a:spLocks noChangeArrowheads="1"/>
        </xdr:cNvSpPr>
      </xdr:nvSpPr>
      <xdr:spPr bwMode="auto">
        <a:xfrm>
          <a:off x="5044328" y="7309037"/>
          <a:ext cx="2373939" cy="212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　　　合計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4.9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百万件</a:t>
          </a:r>
        </a:p>
      </xdr:txBody>
    </xdr:sp>
    <xdr:clientData/>
  </xdr:twoCellAnchor>
  <xdr:twoCellAnchor>
    <xdr:from>
      <xdr:col>0</xdr:col>
      <xdr:colOff>56029</xdr:colOff>
      <xdr:row>33</xdr:row>
      <xdr:rowOff>56029</xdr:rowOff>
    </xdr:from>
    <xdr:to>
      <xdr:col>2</xdr:col>
      <xdr:colOff>143968</xdr:colOff>
      <xdr:row>34</xdr:row>
      <xdr:rowOff>77772</xdr:rowOff>
    </xdr:to>
    <xdr:sp macro="" textlink="">
      <xdr:nvSpPr>
        <xdr:cNvPr id="6" name="テキスト 6"/>
        <xdr:cNvSpPr txBox="1">
          <a:spLocks noChangeArrowheads="1"/>
        </xdr:cNvSpPr>
      </xdr:nvSpPr>
      <xdr:spPr bwMode="auto">
        <a:xfrm>
          <a:off x="4999504" y="9600079"/>
          <a:ext cx="2373939" cy="212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　　　合計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13.7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百万件</a:t>
          </a:r>
        </a:p>
      </xdr:txBody>
    </xdr:sp>
    <xdr:clientData/>
  </xdr:twoCellAnchor>
  <xdr:twoCellAnchor>
    <xdr:from>
      <xdr:col>0</xdr:col>
      <xdr:colOff>78440</xdr:colOff>
      <xdr:row>38</xdr:row>
      <xdr:rowOff>78441</xdr:rowOff>
    </xdr:from>
    <xdr:to>
      <xdr:col>2</xdr:col>
      <xdr:colOff>166379</xdr:colOff>
      <xdr:row>39</xdr:row>
      <xdr:rowOff>100184</xdr:rowOff>
    </xdr:to>
    <xdr:sp macro="" textlink="">
      <xdr:nvSpPr>
        <xdr:cNvPr id="7" name="テキスト 6"/>
        <xdr:cNvSpPr txBox="1">
          <a:spLocks noChangeArrowheads="1"/>
        </xdr:cNvSpPr>
      </xdr:nvSpPr>
      <xdr:spPr bwMode="auto">
        <a:xfrm>
          <a:off x="5021915" y="10565466"/>
          <a:ext cx="2373939" cy="212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　　　合計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17.8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百万件</a:t>
          </a:r>
        </a:p>
      </xdr:txBody>
    </xdr:sp>
    <xdr:clientData/>
  </xdr:twoCellAnchor>
  <xdr:twoCellAnchor>
    <xdr:from>
      <xdr:col>0</xdr:col>
      <xdr:colOff>112058</xdr:colOff>
      <xdr:row>43</xdr:row>
      <xdr:rowOff>56029</xdr:rowOff>
    </xdr:from>
    <xdr:to>
      <xdr:col>2</xdr:col>
      <xdr:colOff>199997</xdr:colOff>
      <xdr:row>44</xdr:row>
      <xdr:rowOff>77772</xdr:rowOff>
    </xdr:to>
    <xdr:sp macro="" textlink="">
      <xdr:nvSpPr>
        <xdr:cNvPr id="8" name="テキスト 6"/>
        <xdr:cNvSpPr txBox="1">
          <a:spLocks noChangeArrowheads="1"/>
        </xdr:cNvSpPr>
      </xdr:nvSpPr>
      <xdr:spPr bwMode="auto">
        <a:xfrm>
          <a:off x="5055533" y="11495554"/>
          <a:ext cx="2373939" cy="212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　　　合計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25.0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百万件</a:t>
          </a:r>
        </a:p>
      </xdr:txBody>
    </xdr:sp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0.54695</cdr:x>
      <cdr:y>0.91254</cdr:y>
    </cdr:from>
    <cdr:to>
      <cdr:x>0.6428</cdr:x>
      <cdr:y>1</cdr:y>
    </cdr:to>
    <cdr:sp macro="" textlink="">
      <cdr:nvSpPr>
        <cdr:cNvPr id="16" name="テキスト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53924" y="3346398"/>
          <a:ext cx="517655" cy="3207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27432" bIns="18288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ﾌﾗﾝｽ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France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0.74751</cdr:x>
      <cdr:y>0.22819</cdr:y>
    </cdr:from>
    <cdr:to>
      <cdr:x>0.74751</cdr:x>
      <cdr:y>0.27225</cdr:y>
    </cdr:to>
    <cdr:sp macro="" textlink="">
      <cdr:nvSpPr>
        <cdr:cNvPr id="3277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5419358" y="817535"/>
          <a:ext cx="0" cy="15785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0.5074</cdr:x>
      <cdr:y>0.49951</cdr:y>
    </cdr:from>
    <cdr:to>
      <cdr:x>0.5074</cdr:x>
      <cdr:y>0.49951</cdr:y>
    </cdr:to>
    <cdr:sp macro="" textlink="">
      <cdr:nvSpPr>
        <cdr:cNvPr id="32777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90755" y="180164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54864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2675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z</a:t>
          </a:r>
        </a:p>
      </cdr:txBody>
    </cdr:sp>
  </cdr:relSizeAnchor>
  <cdr:relSizeAnchor xmlns:cdr="http://schemas.openxmlformats.org/drawingml/2006/chartDrawing">
    <cdr:from>
      <cdr:x>0.27628</cdr:x>
      <cdr:y>0.74829</cdr:y>
    </cdr:from>
    <cdr:to>
      <cdr:x>0.36786</cdr:x>
      <cdr:y>0.88635</cdr:y>
    </cdr:to>
    <cdr:sp macro="" textlink="">
      <cdr:nvSpPr>
        <cdr:cNvPr id="8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4294" y="2877390"/>
          <a:ext cx="664386" cy="5308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日本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Japan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0.36013</cdr:x>
      <cdr:y>0.74829</cdr:y>
    </cdr:from>
    <cdr:to>
      <cdr:x>0.52386</cdr:x>
      <cdr:y>0.8776</cdr:y>
    </cdr:to>
    <cdr:sp macro="" textlink="">
      <cdr:nvSpPr>
        <cdr:cNvPr id="9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12652" y="2877390"/>
          <a:ext cx="1187823" cy="4972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米国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United States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0.48481</cdr:x>
      <cdr:y>0.74829</cdr:y>
    </cdr:from>
    <cdr:to>
      <cdr:x>0.6011</cdr:x>
      <cdr:y>0.86012</cdr:y>
    </cdr:to>
    <cdr:sp macro="" textlink="">
      <cdr:nvSpPr>
        <cdr:cNvPr id="10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7169" y="2877390"/>
          <a:ext cx="843599" cy="4300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ﾄﾞｲﾂ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Germany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0.57599</cdr:x>
      <cdr:y>0.76128</cdr:y>
    </cdr:from>
    <cdr:to>
      <cdr:x>0.68825</cdr:x>
      <cdr:y>0.92265</cdr:y>
    </cdr:to>
    <cdr:sp macro="" textlink="">
      <cdr:nvSpPr>
        <cdr:cNvPr id="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0740" y="2791698"/>
          <a:ext cx="606280" cy="5917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英国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United</a:t>
          </a:r>
          <a:b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</a:b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Kingdom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0.67801</cdr:x>
      <cdr:y>0.7512</cdr:y>
    </cdr:from>
    <cdr:to>
      <cdr:x>0.76304</cdr:x>
      <cdr:y>0.85429</cdr:y>
    </cdr:to>
    <cdr:sp macro="" textlink="">
      <cdr:nvSpPr>
        <cdr:cNvPr id="12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61699" y="2754744"/>
          <a:ext cx="459220" cy="3780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中国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China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0.80043</cdr:x>
      <cdr:y>0.74829</cdr:y>
    </cdr:from>
    <cdr:to>
      <cdr:x>0.88994</cdr:x>
      <cdr:y>0.85721</cdr:y>
    </cdr:to>
    <cdr:sp macro="" textlink="">
      <cdr:nvSpPr>
        <cdr:cNvPr id="13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06851" y="2877389"/>
          <a:ext cx="649417" cy="4188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その他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Others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0.7266</cdr:x>
      <cdr:y>0.47603</cdr:y>
    </cdr:from>
    <cdr:to>
      <cdr:x>0.7266</cdr:x>
      <cdr:y>0.52648</cdr:y>
    </cdr:to>
    <cdr:sp macro="" textlink="">
      <cdr:nvSpPr>
        <cdr:cNvPr id="14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271247" y="1830490"/>
          <a:ext cx="0" cy="19397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0.57705</cdr:x>
      <cdr:y>0.73595</cdr:y>
    </cdr:from>
    <cdr:to>
      <cdr:x>0.57705</cdr:x>
      <cdr:y>0.92303</cdr:y>
    </cdr:to>
    <cdr:sp macro="" textlink="">
      <cdr:nvSpPr>
        <cdr:cNvPr id="15" name="Line 3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116468" y="2698807"/>
          <a:ext cx="0" cy="68604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0.50556</cdr:y>
    </cdr:from>
    <cdr:to>
      <cdr:x>0.32723</cdr:x>
      <cdr:y>0.56074</cdr:y>
    </cdr:to>
    <cdr:sp macro="" textlink="">
      <cdr:nvSpPr>
        <cdr:cNvPr id="17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1944595"/>
          <a:ext cx="2373939" cy="2122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　　　合計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3.9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百万件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0.65387</cdr:x>
      <cdr:y>0.89158</cdr:y>
    </cdr:from>
    <cdr:to>
      <cdr:x>0.74997</cdr:x>
      <cdr:y>0.98194</cdr:y>
    </cdr:to>
    <cdr:sp macro="" textlink="">
      <cdr:nvSpPr>
        <cdr:cNvPr id="14" name="テキスト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31189" y="3318492"/>
          <a:ext cx="695325" cy="3363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27432" bIns="18288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ﾌﾗﾝｽ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France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0.26101</cdr:x>
      <cdr:y>0.73694</cdr:y>
    </cdr:from>
    <cdr:to>
      <cdr:x>0.35283</cdr:x>
      <cdr:y>0.87957</cdr:y>
    </cdr:to>
    <cdr:sp macro="" textlink="">
      <cdr:nvSpPr>
        <cdr:cNvPr id="15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5" y="2742922"/>
          <a:ext cx="664386" cy="5308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日本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Japan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0.37141</cdr:x>
      <cdr:y>0.73393</cdr:y>
    </cdr:from>
    <cdr:to>
      <cdr:x>0.53558</cdr:x>
      <cdr:y>0.86753</cdr:y>
    </cdr:to>
    <cdr:sp macro="" textlink="">
      <cdr:nvSpPr>
        <cdr:cNvPr id="16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87423" y="2731716"/>
          <a:ext cx="1187823" cy="4972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米国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United States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0.5847</cdr:x>
      <cdr:y>0.73694</cdr:y>
    </cdr:from>
    <cdr:to>
      <cdr:x>0.70129</cdr:x>
      <cdr:y>0.85248</cdr:y>
    </cdr:to>
    <cdr:sp macro="" textlink="">
      <cdr:nvSpPr>
        <cdr:cNvPr id="17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0675" y="2742922"/>
          <a:ext cx="843599" cy="4300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ﾄﾞｲﾂ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Germany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0.68807</cdr:x>
      <cdr:y>0.74236</cdr:y>
    </cdr:from>
    <cdr:to>
      <cdr:x>0.80063</cdr:x>
      <cdr:y>0.90908</cdr:y>
    </cdr:to>
    <cdr:sp macro="" textlink="">
      <cdr:nvSpPr>
        <cdr:cNvPr id="18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02938" y="2609191"/>
          <a:ext cx="605755" cy="585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英国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United</a:t>
          </a:r>
          <a:b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</a:b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Kingdom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0.77864</cdr:x>
      <cdr:y>0.73694</cdr:y>
    </cdr:from>
    <cdr:to>
      <cdr:x>0.8639</cdr:x>
      <cdr:y>0.84344</cdr:y>
    </cdr:to>
    <cdr:sp macro="" textlink="">
      <cdr:nvSpPr>
        <cdr:cNvPr id="19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33989" y="2742921"/>
          <a:ext cx="616904" cy="3964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中国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China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0.85933</cdr:x>
      <cdr:y>0.73393</cdr:y>
    </cdr:from>
    <cdr:to>
      <cdr:x>0.94908</cdr:x>
      <cdr:y>0.84646</cdr:y>
    </cdr:to>
    <cdr:sp macro="" textlink="">
      <cdr:nvSpPr>
        <cdr:cNvPr id="20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17798" y="2731715"/>
          <a:ext cx="649417" cy="4188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その他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Others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0.83274</cdr:x>
      <cdr:y>0.46018</cdr:y>
    </cdr:from>
    <cdr:to>
      <cdr:x>0.83274</cdr:x>
      <cdr:y>0.50625</cdr:y>
    </cdr:to>
    <cdr:cxnSp macro="">
      <cdr:nvCxnSpPr>
        <cdr:cNvPr id="22" name="直線コネクタ 21"/>
        <cdr:cNvCxnSpPr>
          <a:cxnSpLocks xmlns:a="http://schemas.openxmlformats.org/drawingml/2006/main" noChangeShapeType="1"/>
        </cdr:cNvCxnSpPr>
      </cdr:nvCxnSpPr>
      <cdr:spPr bwMode="auto">
        <a:xfrm xmlns:a="http://schemas.openxmlformats.org/drawingml/2006/main">
          <a:off x="6025403" y="1712819"/>
          <a:ext cx="0" cy="17145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0.698</cdr:x>
      <cdr:y>0.71347</cdr:y>
    </cdr:from>
    <cdr:to>
      <cdr:x>0.698</cdr:x>
      <cdr:y>0.87957</cdr:y>
    </cdr:to>
    <cdr:sp macro="" textlink="">
      <cdr:nvSpPr>
        <cdr:cNvPr id="23" name="Line 2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050491" y="2655554"/>
          <a:ext cx="0" cy="61824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0.85132</cdr:x>
      <cdr:y>0.21075</cdr:y>
    </cdr:from>
    <cdr:to>
      <cdr:x>0.85132</cdr:x>
      <cdr:y>0.25937</cdr:y>
    </cdr:to>
    <cdr:sp macro="" textlink="">
      <cdr:nvSpPr>
        <cdr:cNvPr id="25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159873" y="784412"/>
          <a:ext cx="0" cy="18097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38</xdr:row>
      <xdr:rowOff>161925</xdr:rowOff>
    </xdr:from>
    <xdr:ext cx="132344" cy="143694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057525" y="6943725"/>
          <a:ext cx="132344" cy="143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明朝"/>
            </a:rPr>
            <a:t>(2)</a:t>
          </a:r>
          <a:endParaRPr lang="ja-JP" altLang="en-US"/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9</xdr:row>
      <xdr:rowOff>190500</xdr:rowOff>
    </xdr:from>
    <xdr:to>
      <xdr:col>0</xdr:col>
      <xdr:colOff>123825</xdr:colOff>
      <xdr:row>25</xdr:row>
      <xdr:rowOff>180975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47625" y="2419350"/>
          <a:ext cx="76200" cy="4105275"/>
        </a:xfrm>
        <a:prstGeom prst="leftBracket">
          <a:avLst>
            <a:gd name="adj" fmla="val 44895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47625</xdr:colOff>
      <xdr:row>27</xdr:row>
      <xdr:rowOff>171450</xdr:rowOff>
    </xdr:from>
    <xdr:to>
      <xdr:col>0</xdr:col>
      <xdr:colOff>123825</xdr:colOff>
      <xdr:row>43</xdr:row>
      <xdr:rowOff>161925</xdr:rowOff>
    </xdr:to>
    <xdr:sp macro="" textlink="">
      <xdr:nvSpPr>
        <xdr:cNvPr id="3" name="AutoShape 4"/>
        <xdr:cNvSpPr>
          <a:spLocks/>
        </xdr:cNvSpPr>
      </xdr:nvSpPr>
      <xdr:spPr bwMode="auto">
        <a:xfrm>
          <a:off x="47625" y="7029450"/>
          <a:ext cx="76200" cy="4105275"/>
        </a:xfrm>
        <a:prstGeom prst="leftBracket">
          <a:avLst>
            <a:gd name="adj" fmla="val 44895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495300</xdr:colOff>
      <xdr:row>9</xdr:row>
      <xdr:rowOff>200025</xdr:rowOff>
    </xdr:from>
    <xdr:to>
      <xdr:col>15</xdr:col>
      <xdr:colOff>581025</xdr:colOff>
      <xdr:row>25</xdr:row>
      <xdr:rowOff>200025</xdr:rowOff>
    </xdr:to>
    <xdr:sp macro="" textlink="">
      <xdr:nvSpPr>
        <xdr:cNvPr id="4" name="AutoShape 6"/>
        <xdr:cNvSpPr>
          <a:spLocks/>
        </xdr:cNvSpPr>
      </xdr:nvSpPr>
      <xdr:spPr bwMode="auto">
        <a:xfrm>
          <a:off x="12239625" y="2428875"/>
          <a:ext cx="85725" cy="4114800"/>
        </a:xfrm>
        <a:prstGeom prst="rightBracket">
          <a:avLst>
            <a:gd name="adj" fmla="val 40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495300</xdr:colOff>
      <xdr:row>27</xdr:row>
      <xdr:rowOff>200025</xdr:rowOff>
    </xdr:from>
    <xdr:to>
      <xdr:col>15</xdr:col>
      <xdr:colOff>581025</xdr:colOff>
      <xdr:row>43</xdr:row>
      <xdr:rowOff>200025</xdr:rowOff>
    </xdr:to>
    <xdr:sp macro="" textlink="">
      <xdr:nvSpPr>
        <xdr:cNvPr id="5" name="AutoShape 7"/>
        <xdr:cNvSpPr>
          <a:spLocks/>
        </xdr:cNvSpPr>
      </xdr:nvSpPr>
      <xdr:spPr bwMode="auto">
        <a:xfrm>
          <a:off x="12239625" y="7058025"/>
          <a:ext cx="85725" cy="4114800"/>
        </a:xfrm>
        <a:prstGeom prst="rightBracket">
          <a:avLst>
            <a:gd name="adj" fmla="val 40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7</xdr:row>
      <xdr:rowOff>9525</xdr:rowOff>
    </xdr:from>
    <xdr:to>
      <xdr:col>5</xdr:col>
      <xdr:colOff>28575</xdr:colOff>
      <xdr:row>9</xdr:row>
      <xdr:rowOff>28575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61950" y="1257300"/>
          <a:ext cx="1162050" cy="733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0</xdr:rowOff>
    </xdr:from>
    <xdr:to>
      <xdr:col>2</xdr:col>
      <xdr:colOff>2771775</xdr:colOff>
      <xdr:row>0</xdr:row>
      <xdr:rowOff>0</xdr:rowOff>
    </xdr:to>
    <xdr:sp macro="" textlink="">
      <xdr:nvSpPr>
        <xdr:cNvPr id="8" name="Line 3"/>
        <xdr:cNvSpPr>
          <a:spLocks noChangeShapeType="1"/>
        </xdr:cNvSpPr>
      </xdr:nvSpPr>
      <xdr:spPr bwMode="auto">
        <a:xfrm>
          <a:off x="142875" y="904875"/>
          <a:ext cx="3409950" cy="733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95250</xdr:colOff>
      <xdr:row>24</xdr:row>
      <xdr:rowOff>0</xdr:rowOff>
    </xdr:to>
    <xdr:sp macro="" textlink="">
      <xdr:nvSpPr>
        <xdr:cNvPr id="3" name="テキスト 19"/>
        <xdr:cNvSpPr txBox="1">
          <a:spLocks noChangeArrowheads="1"/>
        </xdr:cNvSpPr>
      </xdr:nvSpPr>
      <xdr:spPr bwMode="auto">
        <a:xfrm>
          <a:off x="3619500" y="501015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Private Research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Institutes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5</xdr:row>
      <xdr:rowOff>9525</xdr:rowOff>
    </xdr:from>
    <xdr:to>
      <xdr:col>3</xdr:col>
      <xdr:colOff>0</xdr:colOff>
      <xdr:row>8</xdr:row>
      <xdr:rowOff>190500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09550" y="1162050"/>
          <a:ext cx="3409950" cy="838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5" name="テキスト 45"/>
        <xdr:cNvSpPr txBox="1">
          <a:spLocks noChangeArrowheads="1"/>
        </xdr:cNvSpPr>
      </xdr:nvSpPr>
      <xdr:spPr bwMode="auto">
        <a:xfrm>
          <a:off x="3619500" y="2124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Universities &amp;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Colleges</a:t>
          </a:r>
          <a:endParaRPr lang="ja-JP" altLang="en-US"/>
        </a:p>
      </xdr:txBody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6" name="テキスト 47"/>
        <xdr:cNvSpPr txBox="1">
          <a:spLocks noChangeArrowheads="1"/>
        </xdr:cNvSpPr>
      </xdr:nvSpPr>
      <xdr:spPr bwMode="auto">
        <a:xfrm>
          <a:off x="3619500" y="2124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Universities &amp;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Colleges</a:t>
          </a:r>
          <a:endParaRPr lang="ja-JP" altLang="en-US"/>
        </a:p>
      </xdr:txBody>
    </xdr:sp>
    <xdr:clientData/>
  </xdr:twoCellAnchor>
  <xdr:twoCellAnchor>
    <xdr:from>
      <xdr:col>3</xdr:col>
      <xdr:colOff>0</xdr:colOff>
      <xdr:row>11</xdr:row>
      <xdr:rowOff>0</xdr:rowOff>
    </xdr:from>
    <xdr:to>
      <xdr:col>3</xdr:col>
      <xdr:colOff>0</xdr:colOff>
      <xdr:row>11</xdr:row>
      <xdr:rowOff>0</xdr:rowOff>
    </xdr:to>
    <xdr:sp macro="" textlink="">
      <xdr:nvSpPr>
        <xdr:cNvPr id="7" name="テキスト 49"/>
        <xdr:cNvSpPr txBox="1">
          <a:spLocks noChangeArrowheads="1"/>
        </xdr:cNvSpPr>
      </xdr:nvSpPr>
      <xdr:spPr bwMode="auto">
        <a:xfrm>
          <a:off x="3619500" y="2324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Universities &amp;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Colleges</a:t>
          </a:r>
          <a:endParaRPr lang="ja-JP" altLang="en-US"/>
        </a:p>
      </xdr:txBody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9" name="テキスト 70"/>
        <xdr:cNvSpPr txBox="1">
          <a:spLocks noChangeArrowheads="1"/>
        </xdr:cNvSpPr>
      </xdr:nvSpPr>
      <xdr:spPr bwMode="auto">
        <a:xfrm>
          <a:off x="3619500" y="2724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Universities &amp;</a:t>
          </a:r>
        </a:p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Colleges</a:t>
          </a:r>
          <a:endParaRPr lang="ja-JP" altLang="en-US"/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10" name="テキスト 71"/>
        <xdr:cNvSpPr txBox="1">
          <a:spLocks noChangeArrowheads="1"/>
        </xdr:cNvSpPr>
      </xdr:nvSpPr>
      <xdr:spPr bwMode="auto">
        <a:xfrm>
          <a:off x="3619500" y="2924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Private Research</a:t>
          </a:r>
        </a:p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Institutes</a:t>
          </a:r>
          <a:endParaRPr lang="ja-JP" altLang="en-US"/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11" name="テキスト 72"/>
        <xdr:cNvSpPr txBox="1">
          <a:spLocks noChangeArrowheads="1"/>
        </xdr:cNvSpPr>
      </xdr:nvSpPr>
      <xdr:spPr bwMode="auto">
        <a:xfrm>
          <a:off x="3619500" y="2924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Universities &amp;</a:t>
          </a:r>
        </a:p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Colleges</a:t>
          </a:r>
          <a:endParaRPr lang="ja-JP" altLang="en-US"/>
        </a:p>
      </xdr:txBody>
    </xdr:sp>
    <xdr:clientData/>
  </xdr:twoCellAnchor>
  <xdr:twoCellAnchor>
    <xdr:from>
      <xdr:col>3</xdr:col>
      <xdr:colOff>0</xdr:colOff>
      <xdr:row>14</xdr:row>
      <xdr:rowOff>28575</xdr:rowOff>
    </xdr:from>
    <xdr:to>
      <xdr:col>3</xdr:col>
      <xdr:colOff>0</xdr:colOff>
      <xdr:row>15</xdr:row>
      <xdr:rowOff>104775</xdr:rowOff>
    </xdr:to>
    <xdr:sp macro="" textlink="">
      <xdr:nvSpPr>
        <xdr:cNvPr id="12" name="テキスト 73"/>
        <xdr:cNvSpPr txBox="1">
          <a:spLocks noChangeArrowheads="1"/>
        </xdr:cNvSpPr>
      </xdr:nvSpPr>
      <xdr:spPr bwMode="auto">
        <a:xfrm>
          <a:off x="3619500" y="2952750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Private Research</a:t>
          </a:r>
        </a:p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Institutes</a:t>
          </a:r>
          <a:endParaRPr lang="ja-JP" altLang="en-US"/>
        </a:p>
      </xdr:txBody>
    </xdr:sp>
    <xdr:clientData/>
  </xdr:twoCellAnchor>
  <xdr:twoCellAnchor>
    <xdr:from>
      <xdr:col>3</xdr:col>
      <xdr:colOff>0</xdr:colOff>
      <xdr:row>20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14" name="テキスト 75"/>
        <xdr:cNvSpPr txBox="1">
          <a:spLocks noChangeArrowheads="1"/>
        </xdr:cNvSpPr>
      </xdr:nvSpPr>
      <xdr:spPr bwMode="auto">
        <a:xfrm>
          <a:off x="3619500" y="41243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Private Research</a:t>
          </a:r>
        </a:p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Institutes</a:t>
          </a:r>
          <a:endParaRPr lang="ja-JP" altLang="en-US"/>
        </a:p>
      </xdr:txBody>
    </xdr:sp>
    <xdr:clientData/>
  </xdr:twoCellAnchor>
  <xdr:twoCellAnchor>
    <xdr:from>
      <xdr:col>3</xdr:col>
      <xdr:colOff>0</xdr:colOff>
      <xdr:row>19</xdr:row>
      <xdr:rowOff>0</xdr:rowOff>
    </xdr:from>
    <xdr:to>
      <xdr:col>3</xdr:col>
      <xdr:colOff>0</xdr:colOff>
      <xdr:row>19</xdr:row>
      <xdr:rowOff>0</xdr:rowOff>
    </xdr:to>
    <xdr:sp macro="" textlink="">
      <xdr:nvSpPr>
        <xdr:cNvPr id="15" name="テキスト 76"/>
        <xdr:cNvSpPr txBox="1">
          <a:spLocks noChangeArrowheads="1"/>
        </xdr:cNvSpPr>
      </xdr:nvSpPr>
      <xdr:spPr bwMode="auto">
        <a:xfrm>
          <a:off x="3619500" y="39243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Universities &amp;</a:t>
          </a:r>
        </a:p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Colleges</a:t>
          </a:r>
          <a:endParaRPr lang="ja-JP" altLang="en-US"/>
        </a:p>
      </xdr:txBody>
    </xdr: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0</xdr:colOff>
      <xdr:row>17</xdr:row>
      <xdr:rowOff>0</xdr:rowOff>
    </xdr:to>
    <xdr:sp macro="" textlink="">
      <xdr:nvSpPr>
        <xdr:cNvPr id="16" name="テキスト 77"/>
        <xdr:cNvSpPr txBox="1">
          <a:spLocks noChangeArrowheads="1"/>
        </xdr:cNvSpPr>
      </xdr:nvSpPr>
      <xdr:spPr bwMode="auto">
        <a:xfrm>
          <a:off x="3619500" y="3524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Private Research</a:t>
          </a:r>
        </a:p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Institutes</a:t>
          </a:r>
          <a:endParaRPr lang="ja-JP" altLang="en-US"/>
        </a:p>
      </xdr:txBody>
    </xdr: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0</xdr:colOff>
      <xdr:row>17</xdr:row>
      <xdr:rowOff>0</xdr:rowOff>
    </xdr:to>
    <xdr:sp macro="" textlink="">
      <xdr:nvSpPr>
        <xdr:cNvPr id="17" name="テキスト 78"/>
        <xdr:cNvSpPr txBox="1">
          <a:spLocks noChangeArrowheads="1"/>
        </xdr:cNvSpPr>
      </xdr:nvSpPr>
      <xdr:spPr bwMode="auto">
        <a:xfrm>
          <a:off x="3619500" y="3524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Universities &amp;</a:t>
          </a:r>
        </a:p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Colleges</a:t>
          </a:r>
          <a:endParaRPr lang="ja-JP" altLang="en-US"/>
        </a:p>
      </xdr:txBody>
    </xdr: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0</xdr:colOff>
      <xdr:row>17</xdr:row>
      <xdr:rowOff>0</xdr:rowOff>
    </xdr:to>
    <xdr:sp macro="" textlink="">
      <xdr:nvSpPr>
        <xdr:cNvPr id="18" name="テキスト 75"/>
        <xdr:cNvSpPr txBox="1">
          <a:spLocks noChangeArrowheads="1"/>
        </xdr:cNvSpPr>
      </xdr:nvSpPr>
      <xdr:spPr bwMode="auto">
        <a:xfrm>
          <a:off x="3619500" y="3524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Private Research</a:t>
          </a:r>
        </a:p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Institutes</a:t>
          </a:r>
          <a:endParaRPr lang="ja-JP" altLang="en-US"/>
        </a:p>
      </xdr:txBody>
    </xdr: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0</xdr:colOff>
      <xdr:row>17</xdr:row>
      <xdr:rowOff>0</xdr:rowOff>
    </xdr:to>
    <xdr:sp macro="" textlink="">
      <xdr:nvSpPr>
        <xdr:cNvPr id="19" name="テキスト 76"/>
        <xdr:cNvSpPr txBox="1">
          <a:spLocks noChangeArrowheads="1"/>
        </xdr:cNvSpPr>
      </xdr:nvSpPr>
      <xdr:spPr bwMode="auto">
        <a:xfrm>
          <a:off x="3619500" y="3524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Universities &amp;</a:t>
          </a:r>
        </a:p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Colleges</a:t>
          </a:r>
          <a:endParaRPr lang="ja-JP" altLang="en-US"/>
        </a:p>
      </xdr:txBody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" name="テキスト 75"/>
        <xdr:cNvSpPr txBox="1">
          <a:spLocks noChangeArrowheads="1"/>
        </xdr:cNvSpPr>
      </xdr:nvSpPr>
      <xdr:spPr bwMode="auto">
        <a:xfrm>
          <a:off x="3619500" y="3724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Private Research</a:t>
          </a:r>
        </a:p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Institutes</a:t>
          </a:r>
          <a:endParaRPr lang="ja-JP" altLang="en-US"/>
        </a:p>
      </xdr:txBody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" name="テキスト 76"/>
        <xdr:cNvSpPr txBox="1">
          <a:spLocks noChangeArrowheads="1"/>
        </xdr:cNvSpPr>
      </xdr:nvSpPr>
      <xdr:spPr bwMode="auto">
        <a:xfrm>
          <a:off x="3619500" y="3724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Universities &amp;</a:t>
          </a:r>
        </a:p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Colleges</a:t>
          </a:r>
          <a:endParaRPr lang="ja-JP" altLang="en-US"/>
        </a:p>
      </xdr:txBody>
    </xdr:sp>
    <xdr:clientData/>
  </xdr:twoCellAnchor>
  <xdr:twoCellAnchor>
    <xdr:from>
      <xdr:col>3</xdr:col>
      <xdr:colOff>0</xdr:colOff>
      <xdr:row>20</xdr:row>
      <xdr:rowOff>0</xdr:rowOff>
    </xdr:from>
    <xdr:to>
      <xdr:col>3</xdr:col>
      <xdr:colOff>0</xdr:colOff>
      <xdr:row>20</xdr:row>
      <xdr:rowOff>0</xdr:rowOff>
    </xdr:to>
    <xdr:sp macro="" textlink="">
      <xdr:nvSpPr>
        <xdr:cNvPr id="22" name="テキスト 76"/>
        <xdr:cNvSpPr txBox="1">
          <a:spLocks noChangeArrowheads="1"/>
        </xdr:cNvSpPr>
      </xdr:nvSpPr>
      <xdr:spPr bwMode="auto">
        <a:xfrm>
          <a:off x="3619500" y="4124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Universities &amp;</a:t>
          </a:r>
        </a:p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Colleges</a:t>
          </a:r>
          <a:endParaRPr lang="ja-JP" altLang="en-US"/>
        </a:p>
      </xdr:txBody>
    </xdr:sp>
    <xdr:clientData/>
  </xdr:twoCellAnchor>
  <xdr:twoCellAnchor>
    <xdr:from>
      <xdr:col>3</xdr:col>
      <xdr:colOff>0</xdr:colOff>
      <xdr:row>22</xdr:row>
      <xdr:rowOff>0</xdr:rowOff>
    </xdr:from>
    <xdr:to>
      <xdr:col>3</xdr:col>
      <xdr:colOff>0</xdr:colOff>
      <xdr:row>22</xdr:row>
      <xdr:rowOff>0</xdr:rowOff>
    </xdr:to>
    <xdr:sp macro="" textlink="">
      <xdr:nvSpPr>
        <xdr:cNvPr id="23" name="テキスト 76"/>
        <xdr:cNvSpPr txBox="1">
          <a:spLocks noChangeArrowheads="1"/>
        </xdr:cNvSpPr>
      </xdr:nvSpPr>
      <xdr:spPr bwMode="auto">
        <a:xfrm>
          <a:off x="3619500" y="45815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Universities &amp;</a:t>
          </a:r>
        </a:p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Colleges</a:t>
          </a:r>
          <a:endParaRPr lang="ja-JP" altLang="en-US"/>
        </a:p>
      </xdr:txBody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25" name="テキスト 76"/>
        <xdr:cNvSpPr txBox="1">
          <a:spLocks noChangeArrowheads="1"/>
        </xdr:cNvSpPr>
      </xdr:nvSpPr>
      <xdr:spPr bwMode="auto">
        <a:xfrm>
          <a:off x="3619500" y="5010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Universities &amp;</a:t>
          </a:r>
        </a:p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Colleges</a:t>
          </a:r>
          <a:endParaRPr lang="ja-JP" altLang="en-US"/>
        </a:p>
      </xdr:txBody>
    </xdr:sp>
    <xdr:clientData/>
  </xdr:twoCellAnchor>
  <xdr:twoCellAnchor>
    <xdr:from>
      <xdr:col>3</xdr:col>
      <xdr:colOff>0</xdr:colOff>
      <xdr:row>28</xdr:row>
      <xdr:rowOff>200025</xdr:rowOff>
    </xdr:from>
    <xdr:to>
      <xdr:col>3</xdr:col>
      <xdr:colOff>0</xdr:colOff>
      <xdr:row>30</xdr:row>
      <xdr:rowOff>66675</xdr:rowOff>
    </xdr:to>
    <xdr:sp macro="" textlink="">
      <xdr:nvSpPr>
        <xdr:cNvPr id="26" name="テキスト 76"/>
        <xdr:cNvSpPr txBox="1">
          <a:spLocks noChangeArrowheads="1"/>
        </xdr:cNvSpPr>
      </xdr:nvSpPr>
      <xdr:spPr bwMode="auto">
        <a:xfrm>
          <a:off x="3619500" y="611505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Universities &amp;</a:t>
          </a:r>
        </a:p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Colleges</a:t>
          </a:r>
          <a:endParaRPr lang="ja-JP" altLang="en-US"/>
        </a:p>
      </xdr:txBody>
    </xdr:sp>
    <xdr:clientData/>
  </xdr:twoCellAnchor>
  <xdr:twoCellAnchor>
    <xdr:from>
      <xdr:col>3</xdr:col>
      <xdr:colOff>0</xdr:colOff>
      <xdr:row>34</xdr:row>
      <xdr:rowOff>200025</xdr:rowOff>
    </xdr:from>
    <xdr:to>
      <xdr:col>3</xdr:col>
      <xdr:colOff>0</xdr:colOff>
      <xdr:row>36</xdr:row>
      <xdr:rowOff>66675</xdr:rowOff>
    </xdr:to>
    <xdr:sp macro="" textlink="">
      <xdr:nvSpPr>
        <xdr:cNvPr id="27" name="テキスト 76"/>
        <xdr:cNvSpPr txBox="1">
          <a:spLocks noChangeArrowheads="1"/>
        </xdr:cNvSpPr>
      </xdr:nvSpPr>
      <xdr:spPr bwMode="auto">
        <a:xfrm>
          <a:off x="3619500" y="723900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Universities &amp;</a:t>
          </a:r>
        </a:p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Colleges</a:t>
          </a:r>
          <a:endParaRPr lang="ja-JP" altLang="en-US"/>
        </a:p>
      </xdr:txBody>
    </xdr:sp>
    <xdr:clientData/>
  </xdr:twoCellAnchor>
  <xdr:twoCellAnchor>
    <xdr:from>
      <xdr:col>3</xdr:col>
      <xdr:colOff>0</xdr:colOff>
      <xdr:row>40</xdr:row>
      <xdr:rowOff>200025</xdr:rowOff>
    </xdr:from>
    <xdr:to>
      <xdr:col>3</xdr:col>
      <xdr:colOff>0</xdr:colOff>
      <xdr:row>42</xdr:row>
      <xdr:rowOff>66675</xdr:rowOff>
    </xdr:to>
    <xdr:sp macro="" textlink="">
      <xdr:nvSpPr>
        <xdr:cNvPr id="28" name="テキスト 76"/>
        <xdr:cNvSpPr txBox="1">
          <a:spLocks noChangeArrowheads="1"/>
        </xdr:cNvSpPr>
      </xdr:nvSpPr>
      <xdr:spPr bwMode="auto">
        <a:xfrm>
          <a:off x="3619500" y="836295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Universities &amp;</a:t>
          </a:r>
        </a:p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Colleges</a:t>
          </a:r>
          <a:endParaRPr lang="ja-JP" altLang="en-US"/>
        </a:p>
      </xdr:txBody>
    </xdr:sp>
    <xdr:clientData/>
  </xdr:twoCellAnchor>
  <xdr:twoCellAnchor>
    <xdr:from>
      <xdr:col>3</xdr:col>
      <xdr:colOff>0</xdr:colOff>
      <xdr:row>46</xdr:row>
      <xdr:rowOff>200025</xdr:rowOff>
    </xdr:from>
    <xdr:to>
      <xdr:col>3</xdr:col>
      <xdr:colOff>0</xdr:colOff>
      <xdr:row>48</xdr:row>
      <xdr:rowOff>66675</xdr:rowOff>
    </xdr:to>
    <xdr:sp macro="" textlink="">
      <xdr:nvSpPr>
        <xdr:cNvPr id="29" name="テキスト 76"/>
        <xdr:cNvSpPr txBox="1">
          <a:spLocks noChangeArrowheads="1"/>
        </xdr:cNvSpPr>
      </xdr:nvSpPr>
      <xdr:spPr bwMode="auto">
        <a:xfrm>
          <a:off x="3619500" y="948690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Universities &amp;</a:t>
          </a:r>
        </a:p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Colleges</a:t>
          </a:r>
          <a:endParaRPr lang="ja-JP" altLang="en-US"/>
        </a:p>
      </xdr:txBody>
    </xdr:sp>
    <xdr:clientData/>
  </xdr:twoCellAnchor>
  <xdr:twoCellAnchor>
    <xdr:from>
      <xdr:col>3</xdr:col>
      <xdr:colOff>0</xdr:colOff>
      <xdr:row>52</xdr:row>
      <xdr:rowOff>200025</xdr:rowOff>
    </xdr:from>
    <xdr:to>
      <xdr:col>3</xdr:col>
      <xdr:colOff>0</xdr:colOff>
      <xdr:row>54</xdr:row>
      <xdr:rowOff>66675</xdr:rowOff>
    </xdr:to>
    <xdr:sp macro="" textlink="">
      <xdr:nvSpPr>
        <xdr:cNvPr id="30" name="テキスト 76"/>
        <xdr:cNvSpPr txBox="1">
          <a:spLocks noChangeArrowheads="1"/>
        </xdr:cNvSpPr>
      </xdr:nvSpPr>
      <xdr:spPr bwMode="auto">
        <a:xfrm>
          <a:off x="3619500" y="1061085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Universities &amp;</a:t>
          </a:r>
        </a:p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Colleges</a:t>
          </a:r>
          <a:endParaRPr lang="ja-JP" altLang="en-US"/>
        </a:p>
      </xdr:txBody>
    </xdr:sp>
    <xdr:clientData/>
  </xdr:twoCellAnchor>
  <xdr:twoCellAnchor>
    <xdr:from>
      <xdr:col>3</xdr:col>
      <xdr:colOff>0</xdr:colOff>
      <xdr:row>28</xdr:row>
      <xdr:rowOff>200025</xdr:rowOff>
    </xdr:from>
    <xdr:to>
      <xdr:col>3</xdr:col>
      <xdr:colOff>0</xdr:colOff>
      <xdr:row>30</xdr:row>
      <xdr:rowOff>66675</xdr:rowOff>
    </xdr:to>
    <xdr:sp macro="" textlink="">
      <xdr:nvSpPr>
        <xdr:cNvPr id="31" name="テキスト 76"/>
        <xdr:cNvSpPr txBox="1">
          <a:spLocks noChangeArrowheads="1"/>
        </xdr:cNvSpPr>
      </xdr:nvSpPr>
      <xdr:spPr bwMode="auto">
        <a:xfrm>
          <a:off x="3619500" y="611505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Universities &amp;</a:t>
          </a:r>
        </a:p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Colleges</a:t>
          </a:r>
          <a:endParaRPr lang="ja-JP" altLang="en-US"/>
        </a:p>
      </xdr:txBody>
    </xdr:sp>
    <xdr:clientData/>
  </xdr:twoCellAnchor>
  <xdr:twoCellAnchor>
    <xdr:from>
      <xdr:col>3</xdr:col>
      <xdr:colOff>0</xdr:colOff>
      <xdr:row>34</xdr:row>
      <xdr:rowOff>200025</xdr:rowOff>
    </xdr:from>
    <xdr:to>
      <xdr:col>3</xdr:col>
      <xdr:colOff>0</xdr:colOff>
      <xdr:row>36</xdr:row>
      <xdr:rowOff>66675</xdr:rowOff>
    </xdr:to>
    <xdr:sp macro="" textlink="">
      <xdr:nvSpPr>
        <xdr:cNvPr id="32" name="テキスト 76"/>
        <xdr:cNvSpPr txBox="1">
          <a:spLocks noChangeArrowheads="1"/>
        </xdr:cNvSpPr>
      </xdr:nvSpPr>
      <xdr:spPr bwMode="auto">
        <a:xfrm>
          <a:off x="3619500" y="723900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Universities &amp;</a:t>
          </a:r>
        </a:p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Colleges</a:t>
          </a:r>
          <a:endParaRPr lang="ja-JP" altLang="en-US"/>
        </a:p>
      </xdr:txBody>
    </xdr:sp>
    <xdr:clientData/>
  </xdr:twoCellAnchor>
  <xdr:twoCellAnchor>
    <xdr:from>
      <xdr:col>3</xdr:col>
      <xdr:colOff>0</xdr:colOff>
      <xdr:row>40</xdr:row>
      <xdr:rowOff>200025</xdr:rowOff>
    </xdr:from>
    <xdr:to>
      <xdr:col>3</xdr:col>
      <xdr:colOff>0</xdr:colOff>
      <xdr:row>42</xdr:row>
      <xdr:rowOff>66675</xdr:rowOff>
    </xdr:to>
    <xdr:sp macro="" textlink="">
      <xdr:nvSpPr>
        <xdr:cNvPr id="33" name="テキスト 76"/>
        <xdr:cNvSpPr txBox="1">
          <a:spLocks noChangeArrowheads="1"/>
        </xdr:cNvSpPr>
      </xdr:nvSpPr>
      <xdr:spPr bwMode="auto">
        <a:xfrm>
          <a:off x="3619500" y="836295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Universities &amp;</a:t>
          </a:r>
        </a:p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Colleges</a:t>
          </a:r>
          <a:endParaRPr lang="ja-JP" altLang="en-US"/>
        </a:p>
      </xdr:txBody>
    </xdr:sp>
    <xdr:clientData/>
  </xdr:twoCellAnchor>
  <xdr:twoCellAnchor>
    <xdr:from>
      <xdr:col>3</xdr:col>
      <xdr:colOff>0</xdr:colOff>
      <xdr:row>46</xdr:row>
      <xdr:rowOff>200025</xdr:rowOff>
    </xdr:from>
    <xdr:to>
      <xdr:col>3</xdr:col>
      <xdr:colOff>0</xdr:colOff>
      <xdr:row>48</xdr:row>
      <xdr:rowOff>66675</xdr:rowOff>
    </xdr:to>
    <xdr:sp macro="" textlink="">
      <xdr:nvSpPr>
        <xdr:cNvPr id="34" name="テキスト 76"/>
        <xdr:cNvSpPr txBox="1">
          <a:spLocks noChangeArrowheads="1"/>
        </xdr:cNvSpPr>
      </xdr:nvSpPr>
      <xdr:spPr bwMode="auto">
        <a:xfrm>
          <a:off x="3619500" y="948690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Universities &amp;</a:t>
          </a:r>
        </a:p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Colleges</a:t>
          </a:r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5</xdr:row>
      <xdr:rowOff>28575</xdr:rowOff>
    </xdr:from>
    <xdr:to>
      <xdr:col>1</xdr:col>
      <xdr:colOff>1171575</xdr:colOff>
      <xdr:row>11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80975" y="1181100"/>
          <a:ext cx="1181100" cy="1552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19050</xdr:rowOff>
    </xdr:from>
    <xdr:to>
      <xdr:col>4</xdr:col>
      <xdr:colOff>0</xdr:colOff>
      <xdr:row>11</xdr:row>
      <xdr:rowOff>0</xdr:rowOff>
    </xdr:to>
    <xdr:sp macro="" textlink="">
      <xdr:nvSpPr>
        <xdr:cNvPr id="9" name="Line 1"/>
        <xdr:cNvSpPr>
          <a:spLocks noChangeShapeType="1"/>
        </xdr:cNvSpPr>
      </xdr:nvSpPr>
      <xdr:spPr bwMode="auto">
        <a:xfrm>
          <a:off x="142875" y="1619250"/>
          <a:ext cx="3181350" cy="742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304800</xdr:colOff>
      <xdr:row>16</xdr:row>
      <xdr:rowOff>66675</xdr:rowOff>
    </xdr:from>
    <xdr:to>
      <xdr:col>2</xdr:col>
      <xdr:colOff>409575</xdr:colOff>
      <xdr:row>22</xdr:row>
      <xdr:rowOff>0</xdr:rowOff>
    </xdr:to>
    <xdr:sp macro="" textlink="">
      <xdr:nvSpPr>
        <xdr:cNvPr id="10" name="AutoShape 38"/>
        <xdr:cNvSpPr>
          <a:spLocks/>
        </xdr:cNvSpPr>
      </xdr:nvSpPr>
      <xdr:spPr bwMode="auto">
        <a:xfrm>
          <a:off x="800100" y="3419475"/>
          <a:ext cx="104775" cy="1638300"/>
        </a:xfrm>
        <a:prstGeom prst="leftBrace">
          <a:avLst>
            <a:gd name="adj1" fmla="val 13030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295275</xdr:colOff>
      <xdr:row>32</xdr:row>
      <xdr:rowOff>66675</xdr:rowOff>
    </xdr:from>
    <xdr:to>
      <xdr:col>2</xdr:col>
      <xdr:colOff>409575</xdr:colOff>
      <xdr:row>34</xdr:row>
      <xdr:rowOff>219075</xdr:rowOff>
    </xdr:to>
    <xdr:sp macro="" textlink="">
      <xdr:nvSpPr>
        <xdr:cNvPr id="11" name="AutoShape 40"/>
        <xdr:cNvSpPr>
          <a:spLocks/>
        </xdr:cNvSpPr>
      </xdr:nvSpPr>
      <xdr:spPr bwMode="auto">
        <a:xfrm>
          <a:off x="790575" y="7353300"/>
          <a:ext cx="114300" cy="647700"/>
        </a:xfrm>
        <a:prstGeom prst="leftBrace">
          <a:avLst>
            <a:gd name="adj1" fmla="val 53466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295275</xdr:colOff>
      <xdr:row>37</xdr:row>
      <xdr:rowOff>66675</xdr:rowOff>
    </xdr:from>
    <xdr:to>
      <xdr:col>2</xdr:col>
      <xdr:colOff>419100</xdr:colOff>
      <xdr:row>40</xdr:row>
      <xdr:rowOff>66675</xdr:rowOff>
    </xdr:to>
    <xdr:sp macro="" textlink="">
      <xdr:nvSpPr>
        <xdr:cNvPr id="12" name="AutoShape 41"/>
        <xdr:cNvSpPr>
          <a:spLocks/>
        </xdr:cNvSpPr>
      </xdr:nvSpPr>
      <xdr:spPr bwMode="auto">
        <a:xfrm>
          <a:off x="790575" y="8582025"/>
          <a:ext cx="123825" cy="847725"/>
        </a:xfrm>
        <a:prstGeom prst="leftBrace">
          <a:avLst>
            <a:gd name="adj1" fmla="val 107225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190500</xdr:colOff>
      <xdr:row>15</xdr:row>
      <xdr:rowOff>47625</xdr:rowOff>
    </xdr:from>
    <xdr:to>
      <xdr:col>2</xdr:col>
      <xdr:colOff>171450</xdr:colOff>
      <xdr:row>40</xdr:row>
      <xdr:rowOff>19050</xdr:rowOff>
    </xdr:to>
    <xdr:sp macro="" textlink="">
      <xdr:nvSpPr>
        <xdr:cNvPr id="13" name="AutoShape 42"/>
        <xdr:cNvSpPr>
          <a:spLocks/>
        </xdr:cNvSpPr>
      </xdr:nvSpPr>
      <xdr:spPr bwMode="auto">
        <a:xfrm>
          <a:off x="333375" y="3152775"/>
          <a:ext cx="333375" cy="6229350"/>
        </a:xfrm>
        <a:prstGeom prst="leftBrace">
          <a:avLst>
            <a:gd name="adj1" fmla="val 155714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247650</xdr:colOff>
      <xdr:row>23</xdr:row>
      <xdr:rowOff>238125</xdr:rowOff>
    </xdr:from>
    <xdr:to>
      <xdr:col>2</xdr:col>
      <xdr:colOff>419100</xdr:colOff>
      <xdr:row>29</xdr:row>
      <xdr:rowOff>238125</xdr:rowOff>
    </xdr:to>
    <xdr:sp macro="" textlink="">
      <xdr:nvSpPr>
        <xdr:cNvPr id="14" name="AutoShape 44"/>
        <xdr:cNvSpPr>
          <a:spLocks/>
        </xdr:cNvSpPr>
      </xdr:nvSpPr>
      <xdr:spPr bwMode="auto">
        <a:xfrm>
          <a:off x="742950" y="5419725"/>
          <a:ext cx="171450" cy="1485900"/>
        </a:xfrm>
        <a:prstGeom prst="leftBrace">
          <a:avLst>
            <a:gd name="adj1" fmla="val 7222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8</xdr:row>
      <xdr:rowOff>9525</xdr:rowOff>
    </xdr:from>
    <xdr:to>
      <xdr:col>1</xdr:col>
      <xdr:colOff>1000125</xdr:colOff>
      <xdr:row>12</xdr:row>
      <xdr:rowOff>333375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0" y="1914525"/>
          <a:ext cx="990600" cy="1181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81</xdr:row>
      <xdr:rowOff>0</xdr:rowOff>
    </xdr:from>
    <xdr:to>
      <xdr:col>7</xdr:col>
      <xdr:colOff>9525</xdr:colOff>
      <xdr:row>113</xdr:row>
      <xdr:rowOff>95250</xdr:rowOff>
    </xdr:to>
    <xdr:pic>
      <xdr:nvPicPr>
        <xdr:cNvPr id="3" name="ピクチャ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649825"/>
          <a:ext cx="7058025" cy="5572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</xdr:row>
      <xdr:rowOff>9525</xdr:rowOff>
    </xdr:from>
    <xdr:to>
      <xdr:col>2</xdr:col>
      <xdr:colOff>9525</xdr:colOff>
      <xdr:row>10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71450" y="1000125"/>
          <a:ext cx="1057275" cy="933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19050</xdr:colOff>
      <xdr:row>11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42875" y="1219200"/>
          <a:ext cx="981075" cy="1895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9525</xdr:rowOff>
    </xdr:from>
    <xdr:to>
      <xdr:col>2</xdr:col>
      <xdr:colOff>2924175</xdr:colOff>
      <xdr:row>12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71450" y="1371600"/>
          <a:ext cx="3657600" cy="1371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19050</xdr:colOff>
      <xdr:row>86</xdr:row>
      <xdr:rowOff>57150</xdr:rowOff>
    </xdr:from>
    <xdr:to>
      <xdr:col>48</xdr:col>
      <xdr:colOff>247650</xdr:colOff>
      <xdr:row>87</xdr:row>
      <xdr:rowOff>85725</xdr:rowOff>
    </xdr:to>
    <xdr:pic>
      <xdr:nvPicPr>
        <xdr:cNvPr id="3" name="ピクチャ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56150" y="17364075"/>
          <a:ext cx="904875" cy="200025"/>
        </a:xfrm>
        <a:prstGeom prst="rect">
          <a:avLst/>
        </a:prstGeom>
        <a:noFill/>
        <a:ln w="1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pic>
    <xdr:clientData/>
  </xdr:twoCellAnchor>
  <xdr:twoCellAnchor>
    <xdr:from>
      <xdr:col>46</xdr:col>
      <xdr:colOff>666750</xdr:colOff>
      <xdr:row>90</xdr:row>
      <xdr:rowOff>9525</xdr:rowOff>
    </xdr:from>
    <xdr:to>
      <xdr:col>49</xdr:col>
      <xdr:colOff>190500</xdr:colOff>
      <xdr:row>93</xdr:row>
      <xdr:rowOff>95250</xdr:rowOff>
    </xdr:to>
    <xdr:sp macro="" textlink="">
      <xdr:nvSpPr>
        <xdr:cNvPr id="4" name="テキスト 3"/>
        <xdr:cNvSpPr txBox="1">
          <a:spLocks noChangeArrowheads="1"/>
        </xdr:cNvSpPr>
      </xdr:nvSpPr>
      <xdr:spPr bwMode="auto">
        <a:xfrm>
          <a:off x="30127575" y="18002250"/>
          <a:ext cx="1552575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38100</xdr:colOff>
      <xdr:row>91</xdr:row>
      <xdr:rowOff>142875</xdr:rowOff>
    </xdr:from>
    <xdr:to>
      <xdr:col>46</xdr:col>
      <xdr:colOff>38100</xdr:colOff>
      <xdr:row>92</xdr:row>
      <xdr:rowOff>104775</xdr:rowOff>
    </xdr:to>
    <xdr:pic>
      <xdr:nvPicPr>
        <xdr:cNvPr id="5" name="ピクチャ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94050" y="18316575"/>
          <a:ext cx="904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9525</xdr:colOff>
      <xdr:row>92</xdr:row>
      <xdr:rowOff>47625</xdr:rowOff>
    </xdr:from>
    <xdr:to>
      <xdr:col>46</xdr:col>
      <xdr:colOff>19050</xdr:colOff>
      <xdr:row>93</xdr:row>
      <xdr:rowOff>19050</xdr:rowOff>
    </xdr:to>
    <xdr:pic>
      <xdr:nvPicPr>
        <xdr:cNvPr id="6" name="ピクチャ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65475" y="18373725"/>
          <a:ext cx="9144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3</xdr:col>
      <xdr:colOff>0</xdr:colOff>
      <xdr:row>9</xdr:row>
      <xdr:rowOff>180975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71450" y="1162050"/>
          <a:ext cx="3790950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19050</xdr:colOff>
      <xdr:row>84</xdr:row>
      <xdr:rowOff>57150</xdr:rowOff>
    </xdr:from>
    <xdr:to>
      <xdr:col>36</xdr:col>
      <xdr:colOff>247650</xdr:colOff>
      <xdr:row>85</xdr:row>
      <xdr:rowOff>85725</xdr:rowOff>
    </xdr:to>
    <xdr:pic>
      <xdr:nvPicPr>
        <xdr:cNvPr id="3" name="ピクチャ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08350" y="16630650"/>
          <a:ext cx="904875" cy="200025"/>
        </a:xfrm>
        <a:prstGeom prst="rect">
          <a:avLst/>
        </a:prstGeom>
        <a:noFill/>
        <a:ln w="1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pic>
    <xdr:clientData/>
  </xdr:twoCellAnchor>
  <xdr:twoCellAnchor>
    <xdr:from>
      <xdr:col>34</xdr:col>
      <xdr:colOff>666750</xdr:colOff>
      <xdr:row>88</xdr:row>
      <xdr:rowOff>9525</xdr:rowOff>
    </xdr:from>
    <xdr:to>
      <xdr:col>37</xdr:col>
      <xdr:colOff>190500</xdr:colOff>
      <xdr:row>91</xdr:row>
      <xdr:rowOff>95250</xdr:rowOff>
    </xdr:to>
    <xdr:sp macro="" textlink="">
      <xdr:nvSpPr>
        <xdr:cNvPr id="4" name="テキスト 3"/>
        <xdr:cNvSpPr txBox="1">
          <a:spLocks noChangeArrowheads="1"/>
        </xdr:cNvSpPr>
      </xdr:nvSpPr>
      <xdr:spPr bwMode="auto">
        <a:xfrm>
          <a:off x="28679775" y="17268825"/>
          <a:ext cx="1552575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33</xdr:col>
      <xdr:colOff>38100</xdr:colOff>
      <xdr:row>89</xdr:row>
      <xdr:rowOff>142875</xdr:rowOff>
    </xdr:from>
    <xdr:to>
      <xdr:col>34</xdr:col>
      <xdr:colOff>38100</xdr:colOff>
      <xdr:row>90</xdr:row>
      <xdr:rowOff>104775</xdr:rowOff>
    </xdr:to>
    <xdr:pic>
      <xdr:nvPicPr>
        <xdr:cNvPr id="5" name="ピクチャ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0" y="17583150"/>
          <a:ext cx="904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33</xdr:col>
      <xdr:colOff>9525</xdr:colOff>
      <xdr:row>90</xdr:row>
      <xdr:rowOff>47625</xdr:rowOff>
    </xdr:from>
    <xdr:to>
      <xdr:col>34</xdr:col>
      <xdr:colOff>19050</xdr:colOff>
      <xdr:row>91</xdr:row>
      <xdr:rowOff>19050</xdr:rowOff>
    </xdr:to>
    <xdr:pic>
      <xdr:nvPicPr>
        <xdr:cNvPr id="6" name="ピクチャ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7675" y="17640300"/>
          <a:ext cx="9144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yake/AppData/Local/Temp/notesE97E9E/&#9317;&#21508;&#35506;&#23460;&#22238;&#31572;/&#35542;&#25991;&#12487;&#12540;&#12479;/&#20027;&#35201;&#22269;&#31561;&#12398;&#35542;&#25991;&#25968;&#12539;&#34987;&#24341;&#29992;&#22238;&#25968;2602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8"/>
      <sheetName val="円グラフ"/>
      <sheetName val="計算シート"/>
      <sheetName val="1年データ"/>
      <sheetName val="5年データ"/>
    </sheetNames>
    <sheetDataSet>
      <sheetData sheetId="0">
        <row r="5">
          <cell r="C5" t="str">
            <v>平成20年('08)-
平成24年('12)</v>
          </cell>
          <cell r="D5">
            <v>6.8705081542680527E-2</v>
          </cell>
          <cell r="E5">
            <v>0.26830941462650915</v>
          </cell>
          <cell r="F5">
            <v>7.682661708290435E-2</v>
          </cell>
          <cell r="G5">
            <v>5.5915244369869638E-2</v>
          </cell>
          <cell r="H5">
            <v>7.1225392757871805E-2</v>
          </cell>
          <cell r="I5">
            <v>0.12936810761638529</v>
          </cell>
          <cell r="J5">
            <v>0.32965014200377929</v>
          </cell>
        </row>
        <row r="6">
          <cell r="C6" t="str">
            <v>平成15年('03)-
平成19年('07)</v>
          </cell>
          <cell r="D6">
            <v>8.8875274999776752E-2</v>
          </cell>
          <cell r="E6">
            <v>0.29977313840249392</v>
          </cell>
          <cell r="F6">
            <v>8.3467866443517946E-2</v>
          </cell>
          <cell r="G6">
            <v>6.0410183815702095E-2</v>
          </cell>
          <cell r="H6">
            <v>7.8955073695945302E-2</v>
          </cell>
          <cell r="I6">
            <v>8.2693566708918281E-2</v>
          </cell>
          <cell r="J6">
            <v>0.3058248959336457</v>
          </cell>
        </row>
        <row r="7">
          <cell r="C7" t="str">
            <v>平成10年('98)-
平成14年(2002)</v>
          </cell>
          <cell r="D7">
            <v>0.10111465680091219</v>
          </cell>
          <cell r="E7">
            <v>0.31982772620454497</v>
          </cell>
          <cell r="F7">
            <v>9.1360724724508749E-2</v>
          </cell>
          <cell r="G7">
            <v>6.6452790709145337E-2</v>
          </cell>
          <cell r="H7">
            <v>8.764549050466322E-2</v>
          </cell>
          <cell r="I7">
            <v>4.2629428174109488E-2</v>
          </cell>
          <cell r="J7">
            <v>0.29096918288211604</v>
          </cell>
        </row>
        <row r="11">
          <cell r="C11" t="str">
            <v>平成20年('08)-
平成24年('12)</v>
          </cell>
          <cell r="D11">
            <v>6.7101925060316231E-2</v>
          </cell>
          <cell r="E11">
            <v>0.40537113023167132</v>
          </cell>
          <cell r="F11">
            <v>0.10648676853640728</v>
          </cell>
          <cell r="G11">
            <v>7.1545109809630539E-2</v>
          </cell>
          <cell r="H11">
            <v>0.11018251300506011</v>
          </cell>
          <cell r="I11">
            <v>9.9979081001594292E-2</v>
          </cell>
          <cell r="J11">
            <v>0.13933347235532023</v>
          </cell>
        </row>
        <row r="12">
          <cell r="C12" t="str">
            <v>平成15年('03)-
平成19年('07)</v>
          </cell>
          <cell r="D12">
            <v>7.8016000595527324E-2</v>
          </cell>
          <cell r="E12">
            <v>0.4405170488708095</v>
          </cell>
          <cell r="F12">
            <v>0.10042542287718086</v>
          </cell>
          <cell r="G12">
            <v>6.8066796854927988E-2</v>
          </cell>
          <cell r="H12">
            <v>0.10857304302905346</v>
          </cell>
          <cell r="I12">
            <v>5.6497613914739397E-2</v>
          </cell>
          <cell r="J12">
            <v>0.14790407385776141</v>
          </cell>
        </row>
        <row r="13">
          <cell r="C13" t="str">
            <v>平成10年('98)-
平成14年(2002)</v>
          </cell>
          <cell r="D13">
            <v>8.3749507637232351E-2</v>
          </cell>
          <cell r="E13">
            <v>0.47206001328303981</v>
          </cell>
          <cell r="F13">
            <v>9.9466988555049596E-2</v>
          </cell>
          <cell r="G13">
            <v>6.9208473140911456E-2</v>
          </cell>
          <cell r="H13">
            <v>0.1123114573247088</v>
          </cell>
          <cell r="I13">
            <v>2.3899321106769979E-2</v>
          </cell>
          <cell r="J13">
            <v>0.139304238952288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52"/>
  <sheetViews>
    <sheetView tabSelected="1" zoomScaleNormal="100" workbookViewId="0"/>
  </sheetViews>
  <sheetFormatPr defaultColWidth="8.875" defaultRowHeight="13.5"/>
  <cols>
    <col min="1" max="1" width="1.75" style="12" customWidth="1"/>
    <col min="2" max="2" width="16.125" style="12" customWidth="1"/>
    <col min="3" max="8" width="12.625" style="12" customWidth="1"/>
    <col min="9" max="15" width="12.125" style="12" customWidth="1"/>
    <col min="16" max="16" width="8.875" style="12"/>
    <col min="17" max="17" width="9.625" style="12" customWidth="1"/>
    <col min="18" max="24" width="12.125" style="12" hidden="1" customWidth="1"/>
    <col min="25" max="248" width="8.875" style="12"/>
    <col min="249" max="249" width="1.75" style="12" customWidth="1"/>
    <col min="250" max="250" width="16.125" style="12" customWidth="1"/>
    <col min="251" max="256" width="12.625" style="12" customWidth="1"/>
    <col min="257" max="264" width="0" style="12" hidden="1" customWidth="1"/>
    <col min="265" max="271" width="12.125" style="12" customWidth="1"/>
    <col min="272" max="272" width="8.875" style="12"/>
    <col min="273" max="273" width="9.625" style="12" customWidth="1"/>
    <col min="274" max="280" width="0" style="12" hidden="1" customWidth="1"/>
    <col min="281" max="504" width="8.875" style="12"/>
    <col min="505" max="505" width="1.75" style="12" customWidth="1"/>
    <col min="506" max="506" width="16.125" style="12" customWidth="1"/>
    <col min="507" max="512" width="12.625" style="12" customWidth="1"/>
    <col min="513" max="520" width="0" style="12" hidden="1" customWidth="1"/>
    <col min="521" max="527" width="12.125" style="12" customWidth="1"/>
    <col min="528" max="528" width="8.875" style="12"/>
    <col min="529" max="529" width="9.625" style="12" customWidth="1"/>
    <col min="530" max="536" width="0" style="12" hidden="1" customWidth="1"/>
    <col min="537" max="760" width="8.875" style="12"/>
    <col min="761" max="761" width="1.75" style="12" customWidth="1"/>
    <col min="762" max="762" width="16.125" style="12" customWidth="1"/>
    <col min="763" max="768" width="12.625" style="12" customWidth="1"/>
    <col min="769" max="776" width="0" style="12" hidden="1" customWidth="1"/>
    <col min="777" max="783" width="12.125" style="12" customWidth="1"/>
    <col min="784" max="784" width="8.875" style="12"/>
    <col min="785" max="785" width="9.625" style="12" customWidth="1"/>
    <col min="786" max="792" width="0" style="12" hidden="1" customWidth="1"/>
    <col min="793" max="1016" width="8.875" style="12"/>
    <col min="1017" max="1017" width="1.75" style="12" customWidth="1"/>
    <col min="1018" max="1018" width="16.125" style="12" customWidth="1"/>
    <col min="1019" max="1024" width="12.625" style="12" customWidth="1"/>
    <col min="1025" max="1032" width="0" style="12" hidden="1" customWidth="1"/>
    <col min="1033" max="1039" width="12.125" style="12" customWidth="1"/>
    <col min="1040" max="1040" width="8.875" style="12"/>
    <col min="1041" max="1041" width="9.625" style="12" customWidth="1"/>
    <col min="1042" max="1048" width="0" style="12" hidden="1" customWidth="1"/>
    <col min="1049" max="1272" width="8.875" style="12"/>
    <col min="1273" max="1273" width="1.75" style="12" customWidth="1"/>
    <col min="1274" max="1274" width="16.125" style="12" customWidth="1"/>
    <col min="1275" max="1280" width="12.625" style="12" customWidth="1"/>
    <col min="1281" max="1288" width="0" style="12" hidden="1" customWidth="1"/>
    <col min="1289" max="1295" width="12.125" style="12" customWidth="1"/>
    <col min="1296" max="1296" width="8.875" style="12"/>
    <col min="1297" max="1297" width="9.625" style="12" customWidth="1"/>
    <col min="1298" max="1304" width="0" style="12" hidden="1" customWidth="1"/>
    <col min="1305" max="1528" width="8.875" style="12"/>
    <col min="1529" max="1529" width="1.75" style="12" customWidth="1"/>
    <col min="1530" max="1530" width="16.125" style="12" customWidth="1"/>
    <col min="1531" max="1536" width="12.625" style="12" customWidth="1"/>
    <col min="1537" max="1544" width="0" style="12" hidden="1" customWidth="1"/>
    <col min="1545" max="1551" width="12.125" style="12" customWidth="1"/>
    <col min="1552" max="1552" width="8.875" style="12"/>
    <col min="1553" max="1553" width="9.625" style="12" customWidth="1"/>
    <col min="1554" max="1560" width="0" style="12" hidden="1" customWidth="1"/>
    <col min="1561" max="1784" width="8.875" style="12"/>
    <col min="1785" max="1785" width="1.75" style="12" customWidth="1"/>
    <col min="1786" max="1786" width="16.125" style="12" customWidth="1"/>
    <col min="1787" max="1792" width="12.625" style="12" customWidth="1"/>
    <col min="1793" max="1800" width="0" style="12" hidden="1" customWidth="1"/>
    <col min="1801" max="1807" width="12.125" style="12" customWidth="1"/>
    <col min="1808" max="1808" width="8.875" style="12"/>
    <col min="1809" max="1809" width="9.625" style="12" customWidth="1"/>
    <col min="1810" max="1816" width="0" style="12" hidden="1" customWidth="1"/>
    <col min="1817" max="2040" width="8.875" style="12"/>
    <col min="2041" max="2041" width="1.75" style="12" customWidth="1"/>
    <col min="2042" max="2042" width="16.125" style="12" customWidth="1"/>
    <col min="2043" max="2048" width="12.625" style="12" customWidth="1"/>
    <col min="2049" max="2056" width="0" style="12" hidden="1" customWidth="1"/>
    <col min="2057" max="2063" width="12.125" style="12" customWidth="1"/>
    <col min="2064" max="2064" width="8.875" style="12"/>
    <col min="2065" max="2065" width="9.625" style="12" customWidth="1"/>
    <col min="2066" max="2072" width="0" style="12" hidden="1" customWidth="1"/>
    <col min="2073" max="2296" width="8.875" style="12"/>
    <col min="2297" max="2297" width="1.75" style="12" customWidth="1"/>
    <col min="2298" max="2298" width="16.125" style="12" customWidth="1"/>
    <col min="2299" max="2304" width="12.625" style="12" customWidth="1"/>
    <col min="2305" max="2312" width="0" style="12" hidden="1" customWidth="1"/>
    <col min="2313" max="2319" width="12.125" style="12" customWidth="1"/>
    <col min="2320" max="2320" width="8.875" style="12"/>
    <col min="2321" max="2321" width="9.625" style="12" customWidth="1"/>
    <col min="2322" max="2328" width="0" style="12" hidden="1" customWidth="1"/>
    <col min="2329" max="2552" width="8.875" style="12"/>
    <col min="2553" max="2553" width="1.75" style="12" customWidth="1"/>
    <col min="2554" max="2554" width="16.125" style="12" customWidth="1"/>
    <col min="2555" max="2560" width="12.625" style="12" customWidth="1"/>
    <col min="2561" max="2568" width="0" style="12" hidden="1" customWidth="1"/>
    <col min="2569" max="2575" width="12.125" style="12" customWidth="1"/>
    <col min="2576" max="2576" width="8.875" style="12"/>
    <col min="2577" max="2577" width="9.625" style="12" customWidth="1"/>
    <col min="2578" max="2584" width="0" style="12" hidden="1" customWidth="1"/>
    <col min="2585" max="2808" width="8.875" style="12"/>
    <col min="2809" max="2809" width="1.75" style="12" customWidth="1"/>
    <col min="2810" max="2810" width="16.125" style="12" customWidth="1"/>
    <col min="2811" max="2816" width="12.625" style="12" customWidth="1"/>
    <col min="2817" max="2824" width="0" style="12" hidden="1" customWidth="1"/>
    <col min="2825" max="2831" width="12.125" style="12" customWidth="1"/>
    <col min="2832" max="2832" width="8.875" style="12"/>
    <col min="2833" max="2833" width="9.625" style="12" customWidth="1"/>
    <col min="2834" max="2840" width="0" style="12" hidden="1" customWidth="1"/>
    <col min="2841" max="3064" width="8.875" style="12"/>
    <col min="3065" max="3065" width="1.75" style="12" customWidth="1"/>
    <col min="3066" max="3066" width="16.125" style="12" customWidth="1"/>
    <col min="3067" max="3072" width="12.625" style="12" customWidth="1"/>
    <col min="3073" max="3080" width="0" style="12" hidden="1" customWidth="1"/>
    <col min="3081" max="3087" width="12.125" style="12" customWidth="1"/>
    <col min="3088" max="3088" width="8.875" style="12"/>
    <col min="3089" max="3089" width="9.625" style="12" customWidth="1"/>
    <col min="3090" max="3096" width="0" style="12" hidden="1" customWidth="1"/>
    <col min="3097" max="3320" width="8.875" style="12"/>
    <col min="3321" max="3321" width="1.75" style="12" customWidth="1"/>
    <col min="3322" max="3322" width="16.125" style="12" customWidth="1"/>
    <col min="3323" max="3328" width="12.625" style="12" customWidth="1"/>
    <col min="3329" max="3336" width="0" style="12" hidden="1" customWidth="1"/>
    <col min="3337" max="3343" width="12.125" style="12" customWidth="1"/>
    <col min="3344" max="3344" width="8.875" style="12"/>
    <col min="3345" max="3345" width="9.625" style="12" customWidth="1"/>
    <col min="3346" max="3352" width="0" style="12" hidden="1" customWidth="1"/>
    <col min="3353" max="3576" width="8.875" style="12"/>
    <col min="3577" max="3577" width="1.75" style="12" customWidth="1"/>
    <col min="3578" max="3578" width="16.125" style="12" customWidth="1"/>
    <col min="3579" max="3584" width="12.625" style="12" customWidth="1"/>
    <col min="3585" max="3592" width="0" style="12" hidden="1" customWidth="1"/>
    <col min="3593" max="3599" width="12.125" style="12" customWidth="1"/>
    <col min="3600" max="3600" width="8.875" style="12"/>
    <col min="3601" max="3601" width="9.625" style="12" customWidth="1"/>
    <col min="3602" max="3608" width="0" style="12" hidden="1" customWidth="1"/>
    <col min="3609" max="3832" width="8.875" style="12"/>
    <col min="3833" max="3833" width="1.75" style="12" customWidth="1"/>
    <col min="3834" max="3834" width="16.125" style="12" customWidth="1"/>
    <col min="3835" max="3840" width="12.625" style="12" customWidth="1"/>
    <col min="3841" max="3848" width="0" style="12" hidden="1" customWidth="1"/>
    <col min="3849" max="3855" width="12.125" style="12" customWidth="1"/>
    <col min="3856" max="3856" width="8.875" style="12"/>
    <col min="3857" max="3857" width="9.625" style="12" customWidth="1"/>
    <col min="3858" max="3864" width="0" style="12" hidden="1" customWidth="1"/>
    <col min="3865" max="4088" width="8.875" style="12"/>
    <col min="4089" max="4089" width="1.75" style="12" customWidth="1"/>
    <col min="4090" max="4090" width="16.125" style="12" customWidth="1"/>
    <col min="4091" max="4096" width="12.625" style="12" customWidth="1"/>
    <col min="4097" max="4104" width="0" style="12" hidden="1" customWidth="1"/>
    <col min="4105" max="4111" width="12.125" style="12" customWidth="1"/>
    <col min="4112" max="4112" width="8.875" style="12"/>
    <col min="4113" max="4113" width="9.625" style="12" customWidth="1"/>
    <col min="4114" max="4120" width="0" style="12" hidden="1" customWidth="1"/>
    <col min="4121" max="4344" width="8.875" style="12"/>
    <col min="4345" max="4345" width="1.75" style="12" customWidth="1"/>
    <col min="4346" max="4346" width="16.125" style="12" customWidth="1"/>
    <col min="4347" max="4352" width="12.625" style="12" customWidth="1"/>
    <col min="4353" max="4360" width="0" style="12" hidden="1" customWidth="1"/>
    <col min="4361" max="4367" width="12.125" style="12" customWidth="1"/>
    <col min="4368" max="4368" width="8.875" style="12"/>
    <col min="4369" max="4369" width="9.625" style="12" customWidth="1"/>
    <col min="4370" max="4376" width="0" style="12" hidden="1" customWidth="1"/>
    <col min="4377" max="4600" width="8.875" style="12"/>
    <col min="4601" max="4601" width="1.75" style="12" customWidth="1"/>
    <col min="4602" max="4602" width="16.125" style="12" customWidth="1"/>
    <col min="4603" max="4608" width="12.625" style="12" customWidth="1"/>
    <col min="4609" max="4616" width="0" style="12" hidden="1" customWidth="1"/>
    <col min="4617" max="4623" width="12.125" style="12" customWidth="1"/>
    <col min="4624" max="4624" width="8.875" style="12"/>
    <col min="4625" max="4625" width="9.625" style="12" customWidth="1"/>
    <col min="4626" max="4632" width="0" style="12" hidden="1" customWidth="1"/>
    <col min="4633" max="4856" width="8.875" style="12"/>
    <col min="4857" max="4857" width="1.75" style="12" customWidth="1"/>
    <col min="4858" max="4858" width="16.125" style="12" customWidth="1"/>
    <col min="4859" max="4864" width="12.625" style="12" customWidth="1"/>
    <col min="4865" max="4872" width="0" style="12" hidden="1" customWidth="1"/>
    <col min="4873" max="4879" width="12.125" style="12" customWidth="1"/>
    <col min="4880" max="4880" width="8.875" style="12"/>
    <col min="4881" max="4881" width="9.625" style="12" customWidth="1"/>
    <col min="4882" max="4888" width="0" style="12" hidden="1" customWidth="1"/>
    <col min="4889" max="5112" width="8.875" style="12"/>
    <col min="5113" max="5113" width="1.75" style="12" customWidth="1"/>
    <col min="5114" max="5114" width="16.125" style="12" customWidth="1"/>
    <col min="5115" max="5120" width="12.625" style="12" customWidth="1"/>
    <col min="5121" max="5128" width="0" style="12" hidden="1" customWidth="1"/>
    <col min="5129" max="5135" width="12.125" style="12" customWidth="1"/>
    <col min="5136" max="5136" width="8.875" style="12"/>
    <col min="5137" max="5137" width="9.625" style="12" customWidth="1"/>
    <col min="5138" max="5144" width="0" style="12" hidden="1" customWidth="1"/>
    <col min="5145" max="5368" width="8.875" style="12"/>
    <col min="5369" max="5369" width="1.75" style="12" customWidth="1"/>
    <col min="5370" max="5370" width="16.125" style="12" customWidth="1"/>
    <col min="5371" max="5376" width="12.625" style="12" customWidth="1"/>
    <col min="5377" max="5384" width="0" style="12" hidden="1" customWidth="1"/>
    <col min="5385" max="5391" width="12.125" style="12" customWidth="1"/>
    <col min="5392" max="5392" width="8.875" style="12"/>
    <col min="5393" max="5393" width="9.625" style="12" customWidth="1"/>
    <col min="5394" max="5400" width="0" style="12" hidden="1" customWidth="1"/>
    <col min="5401" max="5624" width="8.875" style="12"/>
    <col min="5625" max="5625" width="1.75" style="12" customWidth="1"/>
    <col min="5626" max="5626" width="16.125" style="12" customWidth="1"/>
    <col min="5627" max="5632" width="12.625" style="12" customWidth="1"/>
    <col min="5633" max="5640" width="0" style="12" hidden="1" customWidth="1"/>
    <col min="5641" max="5647" width="12.125" style="12" customWidth="1"/>
    <col min="5648" max="5648" width="8.875" style="12"/>
    <col min="5649" max="5649" width="9.625" style="12" customWidth="1"/>
    <col min="5650" max="5656" width="0" style="12" hidden="1" customWidth="1"/>
    <col min="5657" max="5880" width="8.875" style="12"/>
    <col min="5881" max="5881" width="1.75" style="12" customWidth="1"/>
    <col min="5882" max="5882" width="16.125" style="12" customWidth="1"/>
    <col min="5883" max="5888" width="12.625" style="12" customWidth="1"/>
    <col min="5889" max="5896" width="0" style="12" hidden="1" customWidth="1"/>
    <col min="5897" max="5903" width="12.125" style="12" customWidth="1"/>
    <col min="5904" max="5904" width="8.875" style="12"/>
    <col min="5905" max="5905" width="9.625" style="12" customWidth="1"/>
    <col min="5906" max="5912" width="0" style="12" hidden="1" customWidth="1"/>
    <col min="5913" max="6136" width="8.875" style="12"/>
    <col min="6137" max="6137" width="1.75" style="12" customWidth="1"/>
    <col min="6138" max="6138" width="16.125" style="12" customWidth="1"/>
    <col min="6139" max="6144" width="12.625" style="12" customWidth="1"/>
    <col min="6145" max="6152" width="0" style="12" hidden="1" customWidth="1"/>
    <col min="6153" max="6159" width="12.125" style="12" customWidth="1"/>
    <col min="6160" max="6160" width="8.875" style="12"/>
    <col min="6161" max="6161" width="9.625" style="12" customWidth="1"/>
    <col min="6162" max="6168" width="0" style="12" hidden="1" customWidth="1"/>
    <col min="6169" max="6392" width="8.875" style="12"/>
    <col min="6393" max="6393" width="1.75" style="12" customWidth="1"/>
    <col min="6394" max="6394" width="16.125" style="12" customWidth="1"/>
    <col min="6395" max="6400" width="12.625" style="12" customWidth="1"/>
    <col min="6401" max="6408" width="0" style="12" hidden="1" customWidth="1"/>
    <col min="6409" max="6415" width="12.125" style="12" customWidth="1"/>
    <col min="6416" max="6416" width="8.875" style="12"/>
    <col min="6417" max="6417" width="9.625" style="12" customWidth="1"/>
    <col min="6418" max="6424" width="0" style="12" hidden="1" customWidth="1"/>
    <col min="6425" max="6648" width="8.875" style="12"/>
    <col min="6649" max="6649" width="1.75" style="12" customWidth="1"/>
    <col min="6650" max="6650" width="16.125" style="12" customWidth="1"/>
    <col min="6651" max="6656" width="12.625" style="12" customWidth="1"/>
    <col min="6657" max="6664" width="0" style="12" hidden="1" customWidth="1"/>
    <col min="6665" max="6671" width="12.125" style="12" customWidth="1"/>
    <col min="6672" max="6672" width="8.875" style="12"/>
    <col min="6673" max="6673" width="9.625" style="12" customWidth="1"/>
    <col min="6674" max="6680" width="0" style="12" hidden="1" customWidth="1"/>
    <col min="6681" max="6904" width="8.875" style="12"/>
    <col min="6905" max="6905" width="1.75" style="12" customWidth="1"/>
    <col min="6906" max="6906" width="16.125" style="12" customWidth="1"/>
    <col min="6907" max="6912" width="12.625" style="12" customWidth="1"/>
    <col min="6913" max="6920" width="0" style="12" hidden="1" customWidth="1"/>
    <col min="6921" max="6927" width="12.125" style="12" customWidth="1"/>
    <col min="6928" max="6928" width="8.875" style="12"/>
    <col min="6929" max="6929" width="9.625" style="12" customWidth="1"/>
    <col min="6930" max="6936" width="0" style="12" hidden="1" customWidth="1"/>
    <col min="6937" max="7160" width="8.875" style="12"/>
    <col min="7161" max="7161" width="1.75" style="12" customWidth="1"/>
    <col min="7162" max="7162" width="16.125" style="12" customWidth="1"/>
    <col min="7163" max="7168" width="12.625" style="12" customWidth="1"/>
    <col min="7169" max="7176" width="0" style="12" hidden="1" customWidth="1"/>
    <col min="7177" max="7183" width="12.125" style="12" customWidth="1"/>
    <col min="7184" max="7184" width="8.875" style="12"/>
    <col min="7185" max="7185" width="9.625" style="12" customWidth="1"/>
    <col min="7186" max="7192" width="0" style="12" hidden="1" customWidth="1"/>
    <col min="7193" max="7416" width="8.875" style="12"/>
    <col min="7417" max="7417" width="1.75" style="12" customWidth="1"/>
    <col min="7418" max="7418" width="16.125" style="12" customWidth="1"/>
    <col min="7419" max="7424" width="12.625" style="12" customWidth="1"/>
    <col min="7425" max="7432" width="0" style="12" hidden="1" customWidth="1"/>
    <col min="7433" max="7439" width="12.125" style="12" customWidth="1"/>
    <col min="7440" max="7440" width="8.875" style="12"/>
    <col min="7441" max="7441" width="9.625" style="12" customWidth="1"/>
    <col min="7442" max="7448" width="0" style="12" hidden="1" customWidth="1"/>
    <col min="7449" max="7672" width="8.875" style="12"/>
    <col min="7673" max="7673" width="1.75" style="12" customWidth="1"/>
    <col min="7674" max="7674" width="16.125" style="12" customWidth="1"/>
    <col min="7675" max="7680" width="12.625" style="12" customWidth="1"/>
    <col min="7681" max="7688" width="0" style="12" hidden="1" customWidth="1"/>
    <col min="7689" max="7695" width="12.125" style="12" customWidth="1"/>
    <col min="7696" max="7696" width="8.875" style="12"/>
    <col min="7697" max="7697" width="9.625" style="12" customWidth="1"/>
    <col min="7698" max="7704" width="0" style="12" hidden="1" customWidth="1"/>
    <col min="7705" max="7928" width="8.875" style="12"/>
    <col min="7929" max="7929" width="1.75" style="12" customWidth="1"/>
    <col min="7930" max="7930" width="16.125" style="12" customWidth="1"/>
    <col min="7931" max="7936" width="12.625" style="12" customWidth="1"/>
    <col min="7937" max="7944" width="0" style="12" hidden="1" customWidth="1"/>
    <col min="7945" max="7951" width="12.125" style="12" customWidth="1"/>
    <col min="7952" max="7952" width="8.875" style="12"/>
    <col min="7953" max="7953" width="9.625" style="12" customWidth="1"/>
    <col min="7954" max="7960" width="0" style="12" hidden="1" customWidth="1"/>
    <col min="7961" max="8184" width="8.875" style="12"/>
    <col min="8185" max="8185" width="1.75" style="12" customWidth="1"/>
    <col min="8186" max="8186" width="16.125" style="12" customWidth="1"/>
    <col min="8187" max="8192" width="12.625" style="12" customWidth="1"/>
    <col min="8193" max="8200" width="0" style="12" hidden="1" customWidth="1"/>
    <col min="8201" max="8207" width="12.125" style="12" customWidth="1"/>
    <col min="8208" max="8208" width="8.875" style="12"/>
    <col min="8209" max="8209" width="9.625" style="12" customWidth="1"/>
    <col min="8210" max="8216" width="0" style="12" hidden="1" customWidth="1"/>
    <col min="8217" max="8440" width="8.875" style="12"/>
    <col min="8441" max="8441" width="1.75" style="12" customWidth="1"/>
    <col min="8442" max="8442" width="16.125" style="12" customWidth="1"/>
    <col min="8443" max="8448" width="12.625" style="12" customWidth="1"/>
    <col min="8449" max="8456" width="0" style="12" hidden="1" customWidth="1"/>
    <col min="8457" max="8463" width="12.125" style="12" customWidth="1"/>
    <col min="8464" max="8464" width="8.875" style="12"/>
    <col min="8465" max="8465" width="9.625" style="12" customWidth="1"/>
    <col min="8466" max="8472" width="0" style="12" hidden="1" customWidth="1"/>
    <col min="8473" max="8696" width="8.875" style="12"/>
    <col min="8697" max="8697" width="1.75" style="12" customWidth="1"/>
    <col min="8698" max="8698" width="16.125" style="12" customWidth="1"/>
    <col min="8699" max="8704" width="12.625" style="12" customWidth="1"/>
    <col min="8705" max="8712" width="0" style="12" hidden="1" customWidth="1"/>
    <col min="8713" max="8719" width="12.125" style="12" customWidth="1"/>
    <col min="8720" max="8720" width="8.875" style="12"/>
    <col min="8721" max="8721" width="9.625" style="12" customWidth="1"/>
    <col min="8722" max="8728" width="0" style="12" hidden="1" customWidth="1"/>
    <col min="8729" max="8952" width="8.875" style="12"/>
    <col min="8953" max="8953" width="1.75" style="12" customWidth="1"/>
    <col min="8954" max="8954" width="16.125" style="12" customWidth="1"/>
    <col min="8955" max="8960" width="12.625" style="12" customWidth="1"/>
    <col min="8961" max="8968" width="0" style="12" hidden="1" customWidth="1"/>
    <col min="8969" max="8975" width="12.125" style="12" customWidth="1"/>
    <col min="8976" max="8976" width="8.875" style="12"/>
    <col min="8977" max="8977" width="9.625" style="12" customWidth="1"/>
    <col min="8978" max="8984" width="0" style="12" hidden="1" customWidth="1"/>
    <col min="8985" max="9208" width="8.875" style="12"/>
    <col min="9209" max="9209" width="1.75" style="12" customWidth="1"/>
    <col min="9210" max="9210" width="16.125" style="12" customWidth="1"/>
    <col min="9211" max="9216" width="12.625" style="12" customWidth="1"/>
    <col min="9217" max="9224" width="0" style="12" hidden="1" customWidth="1"/>
    <col min="9225" max="9231" width="12.125" style="12" customWidth="1"/>
    <col min="9232" max="9232" width="8.875" style="12"/>
    <col min="9233" max="9233" width="9.625" style="12" customWidth="1"/>
    <col min="9234" max="9240" width="0" style="12" hidden="1" customWidth="1"/>
    <col min="9241" max="9464" width="8.875" style="12"/>
    <col min="9465" max="9465" width="1.75" style="12" customWidth="1"/>
    <col min="9466" max="9466" width="16.125" style="12" customWidth="1"/>
    <col min="9467" max="9472" width="12.625" style="12" customWidth="1"/>
    <col min="9473" max="9480" width="0" style="12" hidden="1" customWidth="1"/>
    <col min="9481" max="9487" width="12.125" style="12" customWidth="1"/>
    <col min="9488" max="9488" width="8.875" style="12"/>
    <col min="9489" max="9489" width="9.625" style="12" customWidth="1"/>
    <col min="9490" max="9496" width="0" style="12" hidden="1" customWidth="1"/>
    <col min="9497" max="9720" width="8.875" style="12"/>
    <col min="9721" max="9721" width="1.75" style="12" customWidth="1"/>
    <col min="9722" max="9722" width="16.125" style="12" customWidth="1"/>
    <col min="9723" max="9728" width="12.625" style="12" customWidth="1"/>
    <col min="9729" max="9736" width="0" style="12" hidden="1" customWidth="1"/>
    <col min="9737" max="9743" width="12.125" style="12" customWidth="1"/>
    <col min="9744" max="9744" width="8.875" style="12"/>
    <col min="9745" max="9745" width="9.625" style="12" customWidth="1"/>
    <col min="9746" max="9752" width="0" style="12" hidden="1" customWidth="1"/>
    <col min="9753" max="9976" width="8.875" style="12"/>
    <col min="9977" max="9977" width="1.75" style="12" customWidth="1"/>
    <col min="9978" max="9978" width="16.125" style="12" customWidth="1"/>
    <col min="9979" max="9984" width="12.625" style="12" customWidth="1"/>
    <col min="9985" max="9992" width="0" style="12" hidden="1" customWidth="1"/>
    <col min="9993" max="9999" width="12.125" style="12" customWidth="1"/>
    <col min="10000" max="10000" width="8.875" style="12"/>
    <col min="10001" max="10001" width="9.625" style="12" customWidth="1"/>
    <col min="10002" max="10008" width="0" style="12" hidden="1" customWidth="1"/>
    <col min="10009" max="10232" width="8.875" style="12"/>
    <col min="10233" max="10233" width="1.75" style="12" customWidth="1"/>
    <col min="10234" max="10234" width="16.125" style="12" customWidth="1"/>
    <col min="10235" max="10240" width="12.625" style="12" customWidth="1"/>
    <col min="10241" max="10248" width="0" style="12" hidden="1" customWidth="1"/>
    <col min="10249" max="10255" width="12.125" style="12" customWidth="1"/>
    <col min="10256" max="10256" width="8.875" style="12"/>
    <col min="10257" max="10257" width="9.625" style="12" customWidth="1"/>
    <col min="10258" max="10264" width="0" style="12" hidden="1" customWidth="1"/>
    <col min="10265" max="10488" width="8.875" style="12"/>
    <col min="10489" max="10489" width="1.75" style="12" customWidth="1"/>
    <col min="10490" max="10490" width="16.125" style="12" customWidth="1"/>
    <col min="10491" max="10496" width="12.625" style="12" customWidth="1"/>
    <col min="10497" max="10504" width="0" style="12" hidden="1" customWidth="1"/>
    <col min="10505" max="10511" width="12.125" style="12" customWidth="1"/>
    <col min="10512" max="10512" width="8.875" style="12"/>
    <col min="10513" max="10513" width="9.625" style="12" customWidth="1"/>
    <col min="10514" max="10520" width="0" style="12" hidden="1" customWidth="1"/>
    <col min="10521" max="10744" width="8.875" style="12"/>
    <col min="10745" max="10745" width="1.75" style="12" customWidth="1"/>
    <col min="10746" max="10746" width="16.125" style="12" customWidth="1"/>
    <col min="10747" max="10752" width="12.625" style="12" customWidth="1"/>
    <col min="10753" max="10760" width="0" style="12" hidden="1" customWidth="1"/>
    <col min="10761" max="10767" width="12.125" style="12" customWidth="1"/>
    <col min="10768" max="10768" width="8.875" style="12"/>
    <col min="10769" max="10769" width="9.625" style="12" customWidth="1"/>
    <col min="10770" max="10776" width="0" style="12" hidden="1" customWidth="1"/>
    <col min="10777" max="11000" width="8.875" style="12"/>
    <col min="11001" max="11001" width="1.75" style="12" customWidth="1"/>
    <col min="11002" max="11002" width="16.125" style="12" customWidth="1"/>
    <col min="11003" max="11008" width="12.625" style="12" customWidth="1"/>
    <col min="11009" max="11016" width="0" style="12" hidden="1" customWidth="1"/>
    <col min="11017" max="11023" width="12.125" style="12" customWidth="1"/>
    <col min="11024" max="11024" width="8.875" style="12"/>
    <col min="11025" max="11025" width="9.625" style="12" customWidth="1"/>
    <col min="11026" max="11032" width="0" style="12" hidden="1" customWidth="1"/>
    <col min="11033" max="11256" width="8.875" style="12"/>
    <col min="11257" max="11257" width="1.75" style="12" customWidth="1"/>
    <col min="11258" max="11258" width="16.125" style="12" customWidth="1"/>
    <col min="11259" max="11264" width="12.625" style="12" customWidth="1"/>
    <col min="11265" max="11272" width="0" style="12" hidden="1" customWidth="1"/>
    <col min="11273" max="11279" width="12.125" style="12" customWidth="1"/>
    <col min="11280" max="11280" width="8.875" style="12"/>
    <col min="11281" max="11281" width="9.625" style="12" customWidth="1"/>
    <col min="11282" max="11288" width="0" style="12" hidden="1" customWidth="1"/>
    <col min="11289" max="11512" width="8.875" style="12"/>
    <col min="11513" max="11513" width="1.75" style="12" customWidth="1"/>
    <col min="11514" max="11514" width="16.125" style="12" customWidth="1"/>
    <col min="11515" max="11520" width="12.625" style="12" customWidth="1"/>
    <col min="11521" max="11528" width="0" style="12" hidden="1" customWidth="1"/>
    <col min="11529" max="11535" width="12.125" style="12" customWidth="1"/>
    <col min="11536" max="11536" width="8.875" style="12"/>
    <col min="11537" max="11537" width="9.625" style="12" customWidth="1"/>
    <col min="11538" max="11544" width="0" style="12" hidden="1" customWidth="1"/>
    <col min="11545" max="11768" width="8.875" style="12"/>
    <col min="11769" max="11769" width="1.75" style="12" customWidth="1"/>
    <col min="11770" max="11770" width="16.125" style="12" customWidth="1"/>
    <col min="11771" max="11776" width="12.625" style="12" customWidth="1"/>
    <col min="11777" max="11784" width="0" style="12" hidden="1" customWidth="1"/>
    <col min="11785" max="11791" width="12.125" style="12" customWidth="1"/>
    <col min="11792" max="11792" width="8.875" style="12"/>
    <col min="11793" max="11793" width="9.625" style="12" customWidth="1"/>
    <col min="11794" max="11800" width="0" style="12" hidden="1" customWidth="1"/>
    <col min="11801" max="12024" width="8.875" style="12"/>
    <col min="12025" max="12025" width="1.75" style="12" customWidth="1"/>
    <col min="12026" max="12026" width="16.125" style="12" customWidth="1"/>
    <col min="12027" max="12032" width="12.625" style="12" customWidth="1"/>
    <col min="12033" max="12040" width="0" style="12" hidden="1" customWidth="1"/>
    <col min="12041" max="12047" width="12.125" style="12" customWidth="1"/>
    <col min="12048" max="12048" width="8.875" style="12"/>
    <col min="12049" max="12049" width="9.625" style="12" customWidth="1"/>
    <col min="12050" max="12056" width="0" style="12" hidden="1" customWidth="1"/>
    <col min="12057" max="12280" width="8.875" style="12"/>
    <col min="12281" max="12281" width="1.75" style="12" customWidth="1"/>
    <col min="12282" max="12282" width="16.125" style="12" customWidth="1"/>
    <col min="12283" max="12288" width="12.625" style="12" customWidth="1"/>
    <col min="12289" max="12296" width="0" style="12" hidden="1" customWidth="1"/>
    <col min="12297" max="12303" width="12.125" style="12" customWidth="1"/>
    <col min="12304" max="12304" width="8.875" style="12"/>
    <col min="12305" max="12305" width="9.625" style="12" customWidth="1"/>
    <col min="12306" max="12312" width="0" style="12" hidden="1" customWidth="1"/>
    <col min="12313" max="12536" width="8.875" style="12"/>
    <col min="12537" max="12537" width="1.75" style="12" customWidth="1"/>
    <col min="12538" max="12538" width="16.125" style="12" customWidth="1"/>
    <col min="12539" max="12544" width="12.625" style="12" customWidth="1"/>
    <col min="12545" max="12552" width="0" style="12" hidden="1" customWidth="1"/>
    <col min="12553" max="12559" width="12.125" style="12" customWidth="1"/>
    <col min="12560" max="12560" width="8.875" style="12"/>
    <col min="12561" max="12561" width="9.625" style="12" customWidth="1"/>
    <col min="12562" max="12568" width="0" style="12" hidden="1" customWidth="1"/>
    <col min="12569" max="12792" width="8.875" style="12"/>
    <col min="12793" max="12793" width="1.75" style="12" customWidth="1"/>
    <col min="12794" max="12794" width="16.125" style="12" customWidth="1"/>
    <col min="12795" max="12800" width="12.625" style="12" customWidth="1"/>
    <col min="12801" max="12808" width="0" style="12" hidden="1" customWidth="1"/>
    <col min="12809" max="12815" width="12.125" style="12" customWidth="1"/>
    <col min="12816" max="12816" width="8.875" style="12"/>
    <col min="12817" max="12817" width="9.625" style="12" customWidth="1"/>
    <col min="12818" max="12824" width="0" style="12" hidden="1" customWidth="1"/>
    <col min="12825" max="13048" width="8.875" style="12"/>
    <col min="13049" max="13049" width="1.75" style="12" customWidth="1"/>
    <col min="13050" max="13050" width="16.125" style="12" customWidth="1"/>
    <col min="13051" max="13056" width="12.625" style="12" customWidth="1"/>
    <col min="13057" max="13064" width="0" style="12" hidden="1" customWidth="1"/>
    <col min="13065" max="13071" width="12.125" style="12" customWidth="1"/>
    <col min="13072" max="13072" width="8.875" style="12"/>
    <col min="13073" max="13073" width="9.625" style="12" customWidth="1"/>
    <col min="13074" max="13080" width="0" style="12" hidden="1" customWidth="1"/>
    <col min="13081" max="13304" width="8.875" style="12"/>
    <col min="13305" max="13305" width="1.75" style="12" customWidth="1"/>
    <col min="13306" max="13306" width="16.125" style="12" customWidth="1"/>
    <col min="13307" max="13312" width="12.625" style="12" customWidth="1"/>
    <col min="13313" max="13320" width="0" style="12" hidden="1" customWidth="1"/>
    <col min="13321" max="13327" width="12.125" style="12" customWidth="1"/>
    <col min="13328" max="13328" width="8.875" style="12"/>
    <col min="13329" max="13329" width="9.625" style="12" customWidth="1"/>
    <col min="13330" max="13336" width="0" style="12" hidden="1" customWidth="1"/>
    <col min="13337" max="13560" width="8.875" style="12"/>
    <col min="13561" max="13561" width="1.75" style="12" customWidth="1"/>
    <col min="13562" max="13562" width="16.125" style="12" customWidth="1"/>
    <col min="13563" max="13568" width="12.625" style="12" customWidth="1"/>
    <col min="13569" max="13576" width="0" style="12" hidden="1" customWidth="1"/>
    <col min="13577" max="13583" width="12.125" style="12" customWidth="1"/>
    <col min="13584" max="13584" width="8.875" style="12"/>
    <col min="13585" max="13585" width="9.625" style="12" customWidth="1"/>
    <col min="13586" max="13592" width="0" style="12" hidden="1" customWidth="1"/>
    <col min="13593" max="13816" width="8.875" style="12"/>
    <col min="13817" max="13817" width="1.75" style="12" customWidth="1"/>
    <col min="13818" max="13818" width="16.125" style="12" customWidth="1"/>
    <col min="13819" max="13824" width="12.625" style="12" customWidth="1"/>
    <col min="13825" max="13832" width="0" style="12" hidden="1" customWidth="1"/>
    <col min="13833" max="13839" width="12.125" style="12" customWidth="1"/>
    <col min="13840" max="13840" width="8.875" style="12"/>
    <col min="13841" max="13841" width="9.625" style="12" customWidth="1"/>
    <col min="13842" max="13848" width="0" style="12" hidden="1" customWidth="1"/>
    <col min="13849" max="14072" width="8.875" style="12"/>
    <col min="14073" max="14073" width="1.75" style="12" customWidth="1"/>
    <col min="14074" max="14074" width="16.125" style="12" customWidth="1"/>
    <col min="14075" max="14080" width="12.625" style="12" customWidth="1"/>
    <col min="14081" max="14088" width="0" style="12" hidden="1" customWidth="1"/>
    <col min="14089" max="14095" width="12.125" style="12" customWidth="1"/>
    <col min="14096" max="14096" width="8.875" style="12"/>
    <col min="14097" max="14097" width="9.625" style="12" customWidth="1"/>
    <col min="14098" max="14104" width="0" style="12" hidden="1" customWidth="1"/>
    <col min="14105" max="14328" width="8.875" style="12"/>
    <col min="14329" max="14329" width="1.75" style="12" customWidth="1"/>
    <col min="14330" max="14330" width="16.125" style="12" customWidth="1"/>
    <col min="14331" max="14336" width="12.625" style="12" customWidth="1"/>
    <col min="14337" max="14344" width="0" style="12" hidden="1" customWidth="1"/>
    <col min="14345" max="14351" width="12.125" style="12" customWidth="1"/>
    <col min="14352" max="14352" width="8.875" style="12"/>
    <col min="14353" max="14353" width="9.625" style="12" customWidth="1"/>
    <col min="14354" max="14360" width="0" style="12" hidden="1" customWidth="1"/>
    <col min="14361" max="14584" width="8.875" style="12"/>
    <col min="14585" max="14585" width="1.75" style="12" customWidth="1"/>
    <col min="14586" max="14586" width="16.125" style="12" customWidth="1"/>
    <col min="14587" max="14592" width="12.625" style="12" customWidth="1"/>
    <col min="14593" max="14600" width="0" style="12" hidden="1" customWidth="1"/>
    <col min="14601" max="14607" width="12.125" style="12" customWidth="1"/>
    <col min="14608" max="14608" width="8.875" style="12"/>
    <col min="14609" max="14609" width="9.625" style="12" customWidth="1"/>
    <col min="14610" max="14616" width="0" style="12" hidden="1" customWidth="1"/>
    <col min="14617" max="14840" width="8.875" style="12"/>
    <col min="14841" max="14841" width="1.75" style="12" customWidth="1"/>
    <col min="14842" max="14842" width="16.125" style="12" customWidth="1"/>
    <col min="14843" max="14848" width="12.625" style="12" customWidth="1"/>
    <col min="14849" max="14856" width="0" style="12" hidden="1" customWidth="1"/>
    <col min="14857" max="14863" width="12.125" style="12" customWidth="1"/>
    <col min="14864" max="14864" width="8.875" style="12"/>
    <col min="14865" max="14865" width="9.625" style="12" customWidth="1"/>
    <col min="14866" max="14872" width="0" style="12" hidden="1" customWidth="1"/>
    <col min="14873" max="15096" width="8.875" style="12"/>
    <col min="15097" max="15097" width="1.75" style="12" customWidth="1"/>
    <col min="15098" max="15098" width="16.125" style="12" customWidth="1"/>
    <col min="15099" max="15104" width="12.625" style="12" customWidth="1"/>
    <col min="15105" max="15112" width="0" style="12" hidden="1" customWidth="1"/>
    <col min="15113" max="15119" width="12.125" style="12" customWidth="1"/>
    <col min="15120" max="15120" width="8.875" style="12"/>
    <col min="15121" max="15121" width="9.625" style="12" customWidth="1"/>
    <col min="15122" max="15128" width="0" style="12" hidden="1" customWidth="1"/>
    <col min="15129" max="15352" width="8.875" style="12"/>
    <col min="15353" max="15353" width="1.75" style="12" customWidth="1"/>
    <col min="15354" max="15354" width="16.125" style="12" customWidth="1"/>
    <col min="15355" max="15360" width="12.625" style="12" customWidth="1"/>
    <col min="15361" max="15368" width="0" style="12" hidden="1" customWidth="1"/>
    <col min="15369" max="15375" width="12.125" style="12" customWidth="1"/>
    <col min="15376" max="15376" width="8.875" style="12"/>
    <col min="15377" max="15377" width="9.625" style="12" customWidth="1"/>
    <col min="15378" max="15384" width="0" style="12" hidden="1" customWidth="1"/>
    <col min="15385" max="15608" width="8.875" style="12"/>
    <col min="15609" max="15609" width="1.75" style="12" customWidth="1"/>
    <col min="15610" max="15610" width="16.125" style="12" customWidth="1"/>
    <col min="15611" max="15616" width="12.625" style="12" customWidth="1"/>
    <col min="15617" max="15624" width="0" style="12" hidden="1" customWidth="1"/>
    <col min="15625" max="15631" width="12.125" style="12" customWidth="1"/>
    <col min="15632" max="15632" width="8.875" style="12"/>
    <col min="15633" max="15633" width="9.625" style="12" customWidth="1"/>
    <col min="15634" max="15640" width="0" style="12" hidden="1" customWidth="1"/>
    <col min="15641" max="15864" width="8.875" style="12"/>
    <col min="15865" max="15865" width="1.75" style="12" customWidth="1"/>
    <col min="15866" max="15866" width="16.125" style="12" customWidth="1"/>
    <col min="15867" max="15872" width="12.625" style="12" customWidth="1"/>
    <col min="15873" max="15880" width="0" style="12" hidden="1" customWidth="1"/>
    <col min="15881" max="15887" width="12.125" style="12" customWidth="1"/>
    <col min="15888" max="15888" width="8.875" style="12"/>
    <col min="15889" max="15889" width="9.625" style="12" customWidth="1"/>
    <col min="15890" max="15896" width="0" style="12" hidden="1" customWidth="1"/>
    <col min="15897" max="16120" width="8.875" style="12"/>
    <col min="16121" max="16121" width="1.75" style="12" customWidth="1"/>
    <col min="16122" max="16122" width="16.125" style="12" customWidth="1"/>
    <col min="16123" max="16128" width="12.625" style="12" customWidth="1"/>
    <col min="16129" max="16136" width="0" style="12" hidden="1" customWidth="1"/>
    <col min="16137" max="16143" width="12.125" style="12" customWidth="1"/>
    <col min="16144" max="16144" width="8.875" style="12"/>
    <col min="16145" max="16145" width="9.625" style="12" customWidth="1"/>
    <col min="16146" max="16152" width="0" style="12" hidden="1" customWidth="1"/>
    <col min="16153" max="16384" width="8.875" style="12"/>
  </cols>
  <sheetData>
    <row r="1" spans="2:25" ht="14.25">
      <c r="B1" s="13" t="s">
        <v>58</v>
      </c>
      <c r="O1" s="14" t="s">
        <v>59</v>
      </c>
    </row>
    <row r="2" spans="2:25" ht="13.5" customHeight="1">
      <c r="O2" s="15"/>
    </row>
    <row r="3" spans="2:25" ht="21.95" customHeight="1">
      <c r="B3" s="16"/>
      <c r="D3" s="787" t="s">
        <v>1204</v>
      </c>
      <c r="E3" s="787"/>
      <c r="F3" s="787"/>
      <c r="G3" s="787"/>
      <c r="H3" s="787"/>
      <c r="I3" s="787"/>
      <c r="J3" s="787"/>
    </row>
    <row r="4" spans="2:25" ht="19.5" customHeight="1">
      <c r="D4" s="791" t="s">
        <v>1205</v>
      </c>
      <c r="E4" s="791"/>
      <c r="F4" s="791"/>
      <c r="G4" s="791"/>
      <c r="H4" s="791"/>
      <c r="I4" s="791"/>
      <c r="J4" s="791"/>
    </row>
    <row r="5" spans="2:25" ht="19.5" customHeight="1" thickBot="1">
      <c r="B5" s="20" t="s">
        <v>0</v>
      </c>
    </row>
    <row r="6" spans="2:25" ht="24.75" customHeight="1" thickTop="1">
      <c r="B6" s="21" t="s">
        <v>60</v>
      </c>
      <c r="C6" s="759" t="s">
        <v>1</v>
      </c>
      <c r="D6" s="764" t="s">
        <v>2</v>
      </c>
      <c r="E6" s="765"/>
      <c r="F6" s="766"/>
      <c r="G6" s="759" t="s">
        <v>3</v>
      </c>
      <c r="H6" s="764" t="s">
        <v>4</v>
      </c>
      <c r="I6" s="765"/>
      <c r="J6" s="765"/>
      <c r="K6" s="766"/>
      <c r="L6" s="764" t="s">
        <v>5</v>
      </c>
      <c r="M6" s="765"/>
      <c r="N6" s="765"/>
      <c r="O6" s="765"/>
      <c r="P6" s="25"/>
      <c r="R6" s="23" t="s">
        <v>47</v>
      </c>
      <c r="S6" s="23"/>
      <c r="T6" s="24"/>
      <c r="U6" s="22" t="s">
        <v>5</v>
      </c>
      <c r="V6" s="23"/>
      <c r="W6" s="23"/>
      <c r="X6" s="23"/>
      <c r="Y6" s="25"/>
    </row>
    <row r="7" spans="2:25" ht="14.25" customHeight="1">
      <c r="B7" s="26" t="s">
        <v>61</v>
      </c>
      <c r="C7" s="763"/>
      <c r="D7" s="767"/>
      <c r="E7" s="768"/>
      <c r="F7" s="758"/>
      <c r="G7" s="760"/>
      <c r="H7" s="767"/>
      <c r="I7" s="768"/>
      <c r="J7" s="768"/>
      <c r="K7" s="758"/>
      <c r="L7" s="767"/>
      <c r="M7" s="768"/>
      <c r="N7" s="768"/>
      <c r="O7" s="768"/>
      <c r="P7" s="25"/>
      <c r="R7" s="31" t="s">
        <v>48</v>
      </c>
      <c r="S7" s="32"/>
      <c r="T7" s="33"/>
      <c r="U7" s="34" t="s">
        <v>6</v>
      </c>
      <c r="V7" s="35"/>
      <c r="W7" s="35"/>
      <c r="X7" s="35"/>
      <c r="Y7" s="25"/>
    </row>
    <row r="8" spans="2:25" ht="14.25" customHeight="1">
      <c r="B8" s="36"/>
      <c r="C8" s="763"/>
      <c r="D8" s="771" t="s">
        <v>7</v>
      </c>
      <c r="E8" s="772"/>
      <c r="F8" s="773"/>
      <c r="G8" s="760"/>
      <c r="H8" s="771" t="s">
        <v>62</v>
      </c>
      <c r="I8" s="772"/>
      <c r="J8" s="772"/>
      <c r="K8" s="773"/>
      <c r="L8" s="771" t="s">
        <v>6</v>
      </c>
      <c r="M8" s="772"/>
      <c r="N8" s="772"/>
      <c r="O8" s="772"/>
      <c r="P8" s="25"/>
      <c r="R8" s="31"/>
      <c r="S8" s="32"/>
      <c r="T8" s="30"/>
      <c r="U8" s="38"/>
      <c r="V8" s="29"/>
      <c r="W8" s="29"/>
      <c r="X8" s="29"/>
      <c r="Y8" s="25"/>
    </row>
    <row r="9" spans="2:25" ht="15" customHeight="1">
      <c r="B9" s="761" t="s">
        <v>8</v>
      </c>
      <c r="C9" s="763"/>
      <c r="D9" s="769" t="s">
        <v>9</v>
      </c>
      <c r="E9" s="769" t="s">
        <v>10</v>
      </c>
      <c r="F9" s="769" t="s">
        <v>63</v>
      </c>
      <c r="G9" s="760"/>
      <c r="H9" s="757" t="s">
        <v>11</v>
      </c>
      <c r="I9" s="757" t="s">
        <v>13</v>
      </c>
      <c r="J9" s="769" t="s">
        <v>14</v>
      </c>
      <c r="K9" s="769" t="s">
        <v>64</v>
      </c>
      <c r="L9" s="769" t="s">
        <v>9</v>
      </c>
      <c r="M9" s="769" t="s">
        <v>15</v>
      </c>
      <c r="N9" s="769" t="s">
        <v>16</v>
      </c>
      <c r="O9" s="775" t="s">
        <v>17</v>
      </c>
      <c r="Q9" s="40"/>
      <c r="R9" s="41" t="s">
        <v>50</v>
      </c>
      <c r="S9" s="39" t="s">
        <v>65</v>
      </c>
      <c r="T9" s="39" t="s">
        <v>51</v>
      </c>
      <c r="U9" s="39" t="s">
        <v>9</v>
      </c>
      <c r="V9" s="39" t="s">
        <v>15</v>
      </c>
      <c r="W9" s="39" t="s">
        <v>16</v>
      </c>
      <c r="X9" s="40" t="s">
        <v>17</v>
      </c>
    </row>
    <row r="10" spans="2:25" ht="20.25" customHeight="1">
      <c r="B10" s="762"/>
      <c r="C10" s="763"/>
      <c r="D10" s="770"/>
      <c r="E10" s="770"/>
      <c r="F10" s="770"/>
      <c r="G10" s="760"/>
      <c r="H10" s="758"/>
      <c r="I10" s="758"/>
      <c r="J10" s="770"/>
      <c r="K10" s="770"/>
      <c r="L10" s="770"/>
      <c r="M10" s="770"/>
      <c r="N10" s="770"/>
      <c r="O10" s="767"/>
      <c r="Q10" s="44"/>
      <c r="R10" s="45" t="s">
        <v>54</v>
      </c>
      <c r="S10" s="43" t="s">
        <v>55</v>
      </c>
      <c r="T10" s="42" t="s">
        <v>19</v>
      </c>
      <c r="U10" s="42" t="s">
        <v>12</v>
      </c>
      <c r="V10" s="42" t="s">
        <v>20</v>
      </c>
      <c r="W10" s="42" t="s">
        <v>21</v>
      </c>
      <c r="X10" s="46" t="s">
        <v>19</v>
      </c>
    </row>
    <row r="11" spans="2:25" ht="25.5" customHeight="1">
      <c r="B11" s="47" t="s">
        <v>22</v>
      </c>
      <c r="C11" s="48" t="s">
        <v>12</v>
      </c>
      <c r="D11" s="49" t="s">
        <v>12</v>
      </c>
      <c r="E11" s="49" t="s">
        <v>18</v>
      </c>
      <c r="F11" s="774"/>
      <c r="G11" s="50" t="s">
        <v>23</v>
      </c>
      <c r="H11" s="49" t="s">
        <v>12</v>
      </c>
      <c r="I11" s="54" t="s">
        <v>66</v>
      </c>
      <c r="J11" s="55" t="s">
        <v>67</v>
      </c>
      <c r="K11" s="774"/>
      <c r="L11" s="49" t="s">
        <v>68</v>
      </c>
      <c r="M11" s="49" t="s">
        <v>66</v>
      </c>
      <c r="N11" s="49" t="s">
        <v>67</v>
      </c>
      <c r="O11" s="48" t="s">
        <v>69</v>
      </c>
      <c r="Q11" s="44"/>
      <c r="R11" s="53"/>
      <c r="S11" s="53"/>
      <c r="T11" s="52"/>
      <c r="U11" s="52"/>
      <c r="V11" s="52"/>
      <c r="W11" s="52"/>
      <c r="X11" s="52"/>
    </row>
    <row r="12" spans="2:25" ht="29.25" customHeight="1">
      <c r="B12" s="56" t="s">
        <v>24</v>
      </c>
      <c r="C12" s="1">
        <v>18642</v>
      </c>
      <c r="D12" s="57">
        <v>15532</v>
      </c>
      <c r="E12" s="57">
        <v>15518</v>
      </c>
      <c r="F12" s="57">
        <v>14</v>
      </c>
      <c r="G12" s="57">
        <v>370</v>
      </c>
      <c r="H12" s="57">
        <v>834</v>
      </c>
      <c r="I12" s="57">
        <v>113</v>
      </c>
      <c r="J12" s="57">
        <v>708</v>
      </c>
      <c r="K12" s="57">
        <v>13</v>
      </c>
      <c r="L12" s="57">
        <v>1906</v>
      </c>
      <c r="M12" s="57">
        <v>613</v>
      </c>
      <c r="N12" s="57">
        <v>135</v>
      </c>
      <c r="O12" s="57">
        <v>1158</v>
      </c>
      <c r="Q12" s="57"/>
      <c r="R12" s="57">
        <v>708</v>
      </c>
      <c r="S12" s="57">
        <v>13</v>
      </c>
      <c r="T12" s="57">
        <v>370</v>
      </c>
      <c r="U12" s="57">
        <f t="shared" ref="U12:U24" si="0">SUM(V12:X12)</f>
        <v>1906</v>
      </c>
      <c r="V12" s="57">
        <v>613</v>
      </c>
      <c r="W12" s="57">
        <v>135</v>
      </c>
      <c r="X12" s="57">
        <v>1158</v>
      </c>
    </row>
    <row r="13" spans="2:25" ht="20.100000000000001" customHeight="1">
      <c r="B13" s="56" t="s">
        <v>70</v>
      </c>
      <c r="C13" s="1">
        <v>20838</v>
      </c>
      <c r="D13" s="57">
        <v>17646</v>
      </c>
      <c r="E13" s="57">
        <v>17631</v>
      </c>
      <c r="F13" s="57">
        <v>15</v>
      </c>
      <c r="G13" s="57">
        <v>406</v>
      </c>
      <c r="H13" s="57">
        <v>844</v>
      </c>
      <c r="I13" s="57">
        <v>115</v>
      </c>
      <c r="J13" s="57">
        <v>716</v>
      </c>
      <c r="K13" s="57">
        <v>13</v>
      </c>
      <c r="L13" s="57">
        <v>1942</v>
      </c>
      <c r="M13" s="57">
        <v>619</v>
      </c>
      <c r="N13" s="57">
        <v>135</v>
      </c>
      <c r="O13" s="57">
        <v>1188</v>
      </c>
      <c r="Q13" s="57"/>
      <c r="R13" s="57">
        <v>716</v>
      </c>
      <c r="S13" s="57">
        <v>13</v>
      </c>
      <c r="T13" s="57">
        <v>406</v>
      </c>
      <c r="U13" s="57">
        <f t="shared" si="0"/>
        <v>1942</v>
      </c>
      <c r="V13" s="57">
        <v>619</v>
      </c>
      <c r="W13" s="57">
        <v>135</v>
      </c>
      <c r="X13" s="57">
        <v>1188</v>
      </c>
    </row>
    <row r="14" spans="2:25" ht="20.100000000000001" customHeight="1">
      <c r="B14" s="56" t="s">
        <v>71</v>
      </c>
      <c r="C14" s="1">
        <v>18137</v>
      </c>
      <c r="D14" s="57">
        <v>14921</v>
      </c>
      <c r="E14" s="57">
        <v>14909</v>
      </c>
      <c r="F14" s="57">
        <v>12</v>
      </c>
      <c r="G14" s="57">
        <v>432</v>
      </c>
      <c r="H14" s="57">
        <v>827</v>
      </c>
      <c r="I14" s="57">
        <v>113</v>
      </c>
      <c r="J14" s="57">
        <v>702</v>
      </c>
      <c r="K14" s="57">
        <v>12</v>
      </c>
      <c r="L14" s="57">
        <v>1957</v>
      </c>
      <c r="M14" s="57">
        <v>622</v>
      </c>
      <c r="N14" s="57">
        <v>135</v>
      </c>
      <c r="O14" s="57">
        <v>1200</v>
      </c>
      <c r="Q14" s="57"/>
      <c r="R14" s="57">
        <v>702</v>
      </c>
      <c r="S14" s="57">
        <v>12</v>
      </c>
      <c r="T14" s="57">
        <v>432</v>
      </c>
      <c r="U14" s="57">
        <f t="shared" si="0"/>
        <v>1957</v>
      </c>
      <c r="V14" s="57">
        <v>622</v>
      </c>
      <c r="W14" s="57">
        <v>135</v>
      </c>
      <c r="X14" s="57">
        <v>1200</v>
      </c>
    </row>
    <row r="15" spans="2:25" ht="19.5" customHeight="1">
      <c r="B15" s="56" t="s">
        <v>72</v>
      </c>
      <c r="C15" s="1">
        <v>17755</v>
      </c>
      <c r="D15" s="57">
        <v>14490</v>
      </c>
      <c r="E15" s="57">
        <v>14478</v>
      </c>
      <c r="F15" s="57">
        <v>12</v>
      </c>
      <c r="G15" s="57">
        <v>478</v>
      </c>
      <c r="H15" s="57">
        <v>804</v>
      </c>
      <c r="I15" s="57">
        <v>113</v>
      </c>
      <c r="J15" s="57">
        <v>679</v>
      </c>
      <c r="K15" s="57">
        <v>12</v>
      </c>
      <c r="L15" s="57">
        <v>1983</v>
      </c>
      <c r="M15" s="57">
        <v>623</v>
      </c>
      <c r="N15" s="57">
        <v>140</v>
      </c>
      <c r="O15" s="57">
        <v>1220</v>
      </c>
      <c r="Q15" s="57"/>
      <c r="R15" s="57">
        <v>679</v>
      </c>
      <c r="S15" s="57">
        <v>12</v>
      </c>
      <c r="T15" s="57">
        <v>478</v>
      </c>
      <c r="U15" s="57">
        <f t="shared" si="0"/>
        <v>1983</v>
      </c>
      <c r="V15" s="57">
        <v>623</v>
      </c>
      <c r="W15" s="57">
        <v>140</v>
      </c>
      <c r="X15" s="57">
        <v>1220</v>
      </c>
    </row>
    <row r="16" spans="2:25" ht="20.25" customHeight="1">
      <c r="B16" s="56" t="s">
        <v>73</v>
      </c>
      <c r="C16" s="1">
        <v>16987</v>
      </c>
      <c r="D16" s="57">
        <v>13635</v>
      </c>
      <c r="E16" s="57">
        <v>13624</v>
      </c>
      <c r="F16" s="57">
        <v>11</v>
      </c>
      <c r="G16" s="57">
        <v>527</v>
      </c>
      <c r="H16" s="57">
        <v>794</v>
      </c>
      <c r="I16" s="57">
        <v>112</v>
      </c>
      <c r="J16" s="57">
        <v>671</v>
      </c>
      <c r="K16" s="57">
        <v>11</v>
      </c>
      <c r="L16" s="57">
        <v>2031</v>
      </c>
      <c r="M16" s="57">
        <v>629</v>
      </c>
      <c r="N16" s="57">
        <v>140</v>
      </c>
      <c r="O16" s="57">
        <v>1262</v>
      </c>
      <c r="Q16" s="57"/>
      <c r="R16" s="57">
        <v>671</v>
      </c>
      <c r="S16" s="57">
        <v>11</v>
      </c>
      <c r="T16" s="57">
        <v>527</v>
      </c>
      <c r="U16" s="57">
        <f t="shared" si="0"/>
        <v>2031</v>
      </c>
      <c r="V16" s="57">
        <v>629</v>
      </c>
      <c r="W16" s="57">
        <v>140</v>
      </c>
      <c r="X16" s="57">
        <v>1262</v>
      </c>
    </row>
    <row r="17" spans="2:24" ht="28.5" customHeight="1">
      <c r="B17" s="56" t="s">
        <v>75</v>
      </c>
      <c r="C17" s="1">
        <v>18303</v>
      </c>
      <c r="D17" s="57">
        <v>14761</v>
      </c>
      <c r="E17" s="57">
        <v>14750</v>
      </c>
      <c r="F17" s="57">
        <v>11</v>
      </c>
      <c r="G17" s="57">
        <v>608</v>
      </c>
      <c r="H17" s="57">
        <v>788</v>
      </c>
      <c r="I17" s="57">
        <v>118</v>
      </c>
      <c r="J17" s="57">
        <v>658</v>
      </c>
      <c r="K17" s="57">
        <v>12</v>
      </c>
      <c r="L17" s="57">
        <v>2146</v>
      </c>
      <c r="M17" s="57">
        <v>641</v>
      </c>
      <c r="N17" s="57">
        <v>146</v>
      </c>
      <c r="O17" s="57">
        <v>1359</v>
      </c>
      <c r="Q17" s="57"/>
      <c r="R17" s="57">
        <v>658</v>
      </c>
      <c r="S17" s="57">
        <v>12</v>
      </c>
      <c r="T17" s="57">
        <v>608</v>
      </c>
      <c r="U17" s="57">
        <f t="shared" si="0"/>
        <v>2146</v>
      </c>
      <c r="V17" s="57">
        <v>641</v>
      </c>
      <c r="W17" s="57">
        <v>146</v>
      </c>
      <c r="X17" s="57">
        <v>1359</v>
      </c>
    </row>
    <row r="18" spans="2:24" ht="20.100000000000001" customHeight="1">
      <c r="B18" s="59" t="s">
        <v>25</v>
      </c>
      <c r="C18" s="1">
        <v>18316</v>
      </c>
      <c r="D18" s="57">
        <v>14704</v>
      </c>
      <c r="E18" s="57">
        <v>14693</v>
      </c>
      <c r="F18" s="57">
        <v>11</v>
      </c>
      <c r="G18" s="57">
        <v>646</v>
      </c>
      <c r="H18" s="57">
        <v>779</v>
      </c>
      <c r="I18" s="57">
        <v>119</v>
      </c>
      <c r="J18" s="57">
        <v>648</v>
      </c>
      <c r="K18" s="57">
        <v>12</v>
      </c>
      <c r="L18" s="57">
        <v>2187</v>
      </c>
      <c r="M18" s="57">
        <v>647</v>
      </c>
      <c r="N18" s="57">
        <v>151</v>
      </c>
      <c r="O18" s="57">
        <v>1389</v>
      </c>
      <c r="Q18" s="57"/>
      <c r="R18" s="57">
        <v>648</v>
      </c>
      <c r="S18" s="57">
        <v>12</v>
      </c>
      <c r="T18" s="57">
        <v>646</v>
      </c>
      <c r="U18" s="57">
        <f t="shared" si="0"/>
        <v>2187</v>
      </c>
      <c r="V18" s="57">
        <v>647</v>
      </c>
      <c r="W18" s="57">
        <v>151</v>
      </c>
      <c r="X18" s="57">
        <v>1389</v>
      </c>
    </row>
    <row r="19" spans="2:24" ht="19.5" customHeight="1">
      <c r="B19" s="56" t="s">
        <v>76</v>
      </c>
      <c r="C19" s="1">
        <v>17497</v>
      </c>
      <c r="D19" s="57">
        <v>13849</v>
      </c>
      <c r="E19" s="57">
        <v>13839</v>
      </c>
      <c r="F19" s="57">
        <v>10</v>
      </c>
      <c r="G19" s="57">
        <v>652</v>
      </c>
      <c r="H19" s="57">
        <v>785</v>
      </c>
      <c r="I19" s="57">
        <v>119</v>
      </c>
      <c r="J19" s="57">
        <v>654</v>
      </c>
      <c r="K19" s="57">
        <v>12</v>
      </c>
      <c r="L19" s="57">
        <v>2211</v>
      </c>
      <c r="M19" s="57">
        <v>651</v>
      </c>
      <c r="N19" s="57">
        <v>152</v>
      </c>
      <c r="O19" s="57">
        <v>1408</v>
      </c>
      <c r="Q19" s="57"/>
      <c r="R19" s="57">
        <v>654</v>
      </c>
      <c r="S19" s="57">
        <v>12</v>
      </c>
      <c r="T19" s="57">
        <v>652</v>
      </c>
      <c r="U19" s="57">
        <f t="shared" si="0"/>
        <v>2211</v>
      </c>
      <c r="V19" s="57">
        <v>651</v>
      </c>
      <c r="W19" s="57">
        <v>152</v>
      </c>
      <c r="X19" s="57">
        <v>1408</v>
      </c>
    </row>
    <row r="20" spans="2:24" ht="20.25" customHeight="1">
      <c r="B20" s="56" t="s">
        <v>77</v>
      </c>
      <c r="C20" s="1">
        <v>17823</v>
      </c>
      <c r="D20" s="57">
        <v>14132</v>
      </c>
      <c r="E20" s="57">
        <v>14123</v>
      </c>
      <c r="F20" s="57">
        <v>9</v>
      </c>
      <c r="G20" s="57">
        <v>655</v>
      </c>
      <c r="H20" s="57">
        <v>787</v>
      </c>
      <c r="I20" s="57">
        <v>119</v>
      </c>
      <c r="J20" s="57">
        <v>656</v>
      </c>
      <c r="K20" s="57">
        <v>12</v>
      </c>
      <c r="L20" s="57">
        <v>2249</v>
      </c>
      <c r="M20" s="57">
        <v>654</v>
      </c>
      <c r="N20" s="57">
        <v>152</v>
      </c>
      <c r="O20" s="57">
        <v>1443</v>
      </c>
      <c r="Q20" s="57"/>
      <c r="R20" s="57">
        <v>656</v>
      </c>
      <c r="S20" s="57">
        <v>12</v>
      </c>
      <c r="T20" s="57">
        <v>655</v>
      </c>
      <c r="U20" s="57">
        <f t="shared" si="0"/>
        <v>2249</v>
      </c>
      <c r="V20" s="57">
        <v>654</v>
      </c>
      <c r="W20" s="57">
        <v>152</v>
      </c>
      <c r="X20" s="57">
        <v>1443</v>
      </c>
    </row>
    <row r="21" spans="2:24" ht="21.75" customHeight="1">
      <c r="B21" s="56" t="s">
        <v>78</v>
      </c>
      <c r="C21" s="1">
        <v>18144</v>
      </c>
      <c r="D21" s="57">
        <v>14378</v>
      </c>
      <c r="E21" s="57">
        <v>14368</v>
      </c>
      <c r="F21" s="57">
        <v>10</v>
      </c>
      <c r="G21" s="57">
        <v>666</v>
      </c>
      <c r="H21" s="57">
        <v>786</v>
      </c>
      <c r="I21" s="57">
        <v>118</v>
      </c>
      <c r="J21" s="57">
        <v>656</v>
      </c>
      <c r="K21" s="57">
        <v>12</v>
      </c>
      <c r="L21" s="57">
        <v>2314</v>
      </c>
      <c r="M21" s="57">
        <v>682</v>
      </c>
      <c r="N21" s="57">
        <v>164</v>
      </c>
      <c r="O21" s="57">
        <v>1468</v>
      </c>
      <c r="Q21" s="57"/>
      <c r="R21" s="57">
        <v>656</v>
      </c>
      <c r="S21" s="57">
        <v>12</v>
      </c>
      <c r="T21" s="57">
        <v>666</v>
      </c>
      <c r="U21" s="57">
        <f t="shared" si="0"/>
        <v>2314</v>
      </c>
      <c r="V21" s="57">
        <v>682</v>
      </c>
      <c r="W21" s="57">
        <v>164</v>
      </c>
      <c r="X21" s="57">
        <v>1468</v>
      </c>
    </row>
    <row r="22" spans="2:24" ht="29.25" customHeight="1">
      <c r="B22" s="56" t="s">
        <v>79</v>
      </c>
      <c r="C22" s="1">
        <v>16057</v>
      </c>
      <c r="D22" s="57">
        <v>12228</v>
      </c>
      <c r="E22" s="57">
        <v>12217</v>
      </c>
      <c r="F22" s="57">
        <v>11</v>
      </c>
      <c r="G22" s="57">
        <v>661</v>
      </c>
      <c r="H22" s="57">
        <v>781</v>
      </c>
      <c r="I22" s="57">
        <v>119</v>
      </c>
      <c r="J22" s="57">
        <v>650</v>
      </c>
      <c r="K22" s="57">
        <v>12</v>
      </c>
      <c r="L22" s="57">
        <v>2387</v>
      </c>
      <c r="M22" s="57">
        <v>710</v>
      </c>
      <c r="N22" s="57">
        <v>173</v>
      </c>
      <c r="O22" s="57">
        <v>1504</v>
      </c>
      <c r="Q22" s="57"/>
      <c r="R22" s="57">
        <v>650</v>
      </c>
      <c r="S22" s="57">
        <v>12</v>
      </c>
      <c r="T22" s="57">
        <v>661</v>
      </c>
      <c r="U22" s="57">
        <f t="shared" si="0"/>
        <v>2387</v>
      </c>
      <c r="V22" s="57">
        <v>710</v>
      </c>
      <c r="W22" s="57">
        <v>173</v>
      </c>
      <c r="X22" s="57">
        <v>1504</v>
      </c>
    </row>
    <row r="23" spans="2:24" ht="20.100000000000001" customHeight="1">
      <c r="B23" s="56" t="s">
        <v>80</v>
      </c>
      <c r="C23" s="1">
        <v>16997</v>
      </c>
      <c r="D23" s="57">
        <v>13102</v>
      </c>
      <c r="E23" s="57">
        <v>13090</v>
      </c>
      <c r="F23" s="57">
        <v>12</v>
      </c>
      <c r="G23" s="57">
        <v>658</v>
      </c>
      <c r="H23" s="57">
        <v>772</v>
      </c>
      <c r="I23" s="57">
        <v>118</v>
      </c>
      <c r="J23" s="57">
        <v>642</v>
      </c>
      <c r="K23" s="57">
        <v>12</v>
      </c>
      <c r="L23" s="57">
        <v>2465</v>
      </c>
      <c r="M23" s="57">
        <v>743</v>
      </c>
      <c r="N23" s="57">
        <v>186</v>
      </c>
      <c r="O23" s="57">
        <v>1536</v>
      </c>
      <c r="Q23" s="57"/>
      <c r="R23" s="57">
        <v>642</v>
      </c>
      <c r="S23" s="57">
        <v>12</v>
      </c>
      <c r="T23" s="57">
        <v>658</v>
      </c>
      <c r="U23" s="57">
        <f t="shared" si="0"/>
        <v>2465</v>
      </c>
      <c r="V23" s="57">
        <v>743</v>
      </c>
      <c r="W23" s="57">
        <v>186</v>
      </c>
      <c r="X23" s="57">
        <v>1536</v>
      </c>
    </row>
    <row r="24" spans="2:24" ht="20.100000000000001" customHeight="1">
      <c r="B24" s="56" t="s">
        <v>81</v>
      </c>
      <c r="C24" s="1">
        <v>18385</v>
      </c>
      <c r="D24" s="57">
        <v>14485</v>
      </c>
      <c r="E24" s="57">
        <v>14473</v>
      </c>
      <c r="F24" s="57">
        <v>12</v>
      </c>
      <c r="G24" s="57">
        <v>645</v>
      </c>
      <c r="H24" s="57">
        <v>763</v>
      </c>
      <c r="I24" s="57">
        <v>119</v>
      </c>
      <c r="J24" s="57">
        <v>632</v>
      </c>
      <c r="K24" s="57">
        <v>12</v>
      </c>
      <c r="L24" s="57">
        <v>2492</v>
      </c>
      <c r="M24" s="57">
        <v>743</v>
      </c>
      <c r="N24" s="57">
        <v>193</v>
      </c>
      <c r="O24" s="57">
        <v>1556</v>
      </c>
      <c r="Q24" s="57"/>
      <c r="R24" s="57">
        <v>632</v>
      </c>
      <c r="S24" s="57">
        <v>12</v>
      </c>
      <c r="T24" s="57">
        <v>645</v>
      </c>
      <c r="U24" s="57">
        <f t="shared" si="0"/>
        <v>2492</v>
      </c>
      <c r="V24" s="57">
        <v>743</v>
      </c>
      <c r="W24" s="57">
        <v>193</v>
      </c>
      <c r="X24" s="57">
        <v>1556</v>
      </c>
    </row>
    <row r="25" spans="2:24" ht="20.25" customHeight="1">
      <c r="B25" s="56" t="s">
        <v>82</v>
      </c>
      <c r="C25" s="1">
        <v>19028</v>
      </c>
      <c r="D25" s="57">
        <v>15035</v>
      </c>
      <c r="E25" s="57">
        <v>15023</v>
      </c>
      <c r="F25" s="57">
        <v>12</v>
      </c>
      <c r="G25" s="57">
        <v>651</v>
      </c>
      <c r="H25" s="57">
        <v>757</v>
      </c>
      <c r="I25" s="57">
        <v>119</v>
      </c>
      <c r="J25" s="57">
        <v>627</v>
      </c>
      <c r="K25" s="57">
        <v>11</v>
      </c>
      <c r="L25" s="57">
        <v>2585</v>
      </c>
      <c r="M25" s="57">
        <v>800</v>
      </c>
      <c r="N25" s="57">
        <v>198</v>
      </c>
      <c r="O25" s="57">
        <v>1587</v>
      </c>
      <c r="Q25" s="57"/>
      <c r="R25" s="57">
        <v>627</v>
      </c>
      <c r="S25" s="57">
        <v>11</v>
      </c>
      <c r="T25" s="57">
        <v>651</v>
      </c>
      <c r="U25" s="57">
        <f>SUM(V25:X25)</f>
        <v>2585</v>
      </c>
      <c r="V25" s="57">
        <v>800</v>
      </c>
      <c r="W25" s="57">
        <v>198</v>
      </c>
      <c r="X25" s="57">
        <v>1587</v>
      </c>
    </row>
    <row r="26" spans="2:24" ht="21.75" customHeight="1">
      <c r="B26" s="56" t="s">
        <v>83</v>
      </c>
      <c r="C26" s="1">
        <v>21878</v>
      </c>
      <c r="D26" s="57">
        <v>17864</v>
      </c>
      <c r="E26" s="57">
        <v>17853</v>
      </c>
      <c r="F26" s="57">
        <v>11</v>
      </c>
      <c r="G26" s="57">
        <v>644</v>
      </c>
      <c r="H26" s="57">
        <v>733</v>
      </c>
      <c r="I26" s="57">
        <v>118</v>
      </c>
      <c r="J26" s="57">
        <v>603</v>
      </c>
      <c r="K26" s="57">
        <v>12</v>
      </c>
      <c r="L26" s="57">
        <v>2637</v>
      </c>
      <c r="M26" s="57">
        <v>802</v>
      </c>
      <c r="N26" s="57">
        <v>210</v>
      </c>
      <c r="O26" s="57">
        <v>1625</v>
      </c>
      <c r="Q26" s="57"/>
      <c r="R26" s="57">
        <v>603</v>
      </c>
      <c r="S26" s="57">
        <v>12</v>
      </c>
      <c r="T26" s="57">
        <v>644</v>
      </c>
      <c r="U26" s="57">
        <f>SUM(V26:X26)</f>
        <v>2637</v>
      </c>
      <c r="V26" s="57">
        <v>802</v>
      </c>
      <c r="W26" s="57">
        <v>210</v>
      </c>
      <c r="X26" s="57">
        <v>1625</v>
      </c>
    </row>
    <row r="27" spans="2:24" ht="28.5" customHeight="1">
      <c r="B27" s="56" t="s">
        <v>84</v>
      </c>
      <c r="C27" s="1">
        <v>24931</v>
      </c>
      <c r="D27" s="57">
        <v>20720</v>
      </c>
      <c r="E27" s="57">
        <v>20710</v>
      </c>
      <c r="F27" s="57">
        <v>10</v>
      </c>
      <c r="G27" s="57">
        <v>637</v>
      </c>
      <c r="H27" s="57">
        <v>733</v>
      </c>
      <c r="I27" s="57">
        <v>119</v>
      </c>
      <c r="J27" s="57">
        <v>602</v>
      </c>
      <c r="K27" s="57">
        <v>12</v>
      </c>
      <c r="L27" s="57">
        <v>2841</v>
      </c>
      <c r="M27" s="57">
        <v>951</v>
      </c>
      <c r="N27" s="57">
        <v>216</v>
      </c>
      <c r="O27" s="57">
        <v>1674</v>
      </c>
      <c r="Q27" s="57"/>
      <c r="R27" s="57">
        <v>602</v>
      </c>
      <c r="S27" s="57">
        <v>12</v>
      </c>
      <c r="T27" s="57">
        <v>637</v>
      </c>
      <c r="U27" s="57">
        <f>SUM(V27:X27)</f>
        <v>2841</v>
      </c>
      <c r="V27" s="57">
        <v>951</v>
      </c>
      <c r="W27" s="57">
        <v>216</v>
      </c>
      <c r="X27" s="57">
        <v>1674</v>
      </c>
    </row>
    <row r="28" spans="2:24" ht="20.100000000000001" customHeight="1">
      <c r="B28" s="56" t="s">
        <v>85</v>
      </c>
      <c r="C28" s="1">
        <v>23607</v>
      </c>
      <c r="D28" s="57">
        <v>19353</v>
      </c>
      <c r="E28" s="57">
        <v>19342</v>
      </c>
      <c r="F28" s="57">
        <v>11</v>
      </c>
      <c r="G28" s="57">
        <v>620</v>
      </c>
      <c r="H28" s="57">
        <v>699</v>
      </c>
      <c r="I28" s="57">
        <v>110</v>
      </c>
      <c r="J28" s="57">
        <v>577</v>
      </c>
      <c r="K28" s="57">
        <v>12</v>
      </c>
      <c r="L28" s="57">
        <v>2935</v>
      </c>
      <c r="M28" s="57">
        <v>977</v>
      </c>
      <c r="N28" s="57">
        <v>220</v>
      </c>
      <c r="O28" s="57">
        <v>1738</v>
      </c>
      <c r="Q28" s="57"/>
      <c r="R28" s="57">
        <v>577</v>
      </c>
      <c r="S28" s="57">
        <v>12</v>
      </c>
      <c r="T28" s="57">
        <v>620</v>
      </c>
      <c r="U28" s="57">
        <f>SUM(V28:X28)</f>
        <v>2935</v>
      </c>
      <c r="V28" s="57">
        <v>977</v>
      </c>
      <c r="W28" s="57">
        <v>220</v>
      </c>
      <c r="X28" s="57">
        <v>1738</v>
      </c>
    </row>
    <row r="29" spans="2:24" ht="20.100000000000001" customHeight="1">
      <c r="B29" s="56" t="s">
        <v>86</v>
      </c>
      <c r="C29" s="1">
        <v>27061</v>
      </c>
      <c r="D29" s="57">
        <v>22789</v>
      </c>
      <c r="E29" s="57">
        <v>22778</v>
      </c>
      <c r="F29" s="57">
        <v>11</v>
      </c>
      <c r="G29" s="57">
        <v>613</v>
      </c>
      <c r="H29" s="57">
        <v>632</v>
      </c>
      <c r="I29" s="57">
        <v>71</v>
      </c>
      <c r="J29" s="57">
        <v>549</v>
      </c>
      <c r="K29" s="57">
        <v>12</v>
      </c>
      <c r="L29" s="57">
        <v>3027</v>
      </c>
      <c r="M29" s="57">
        <v>1017</v>
      </c>
      <c r="N29" s="57">
        <v>224</v>
      </c>
      <c r="O29" s="57">
        <v>1786</v>
      </c>
      <c r="Q29" s="57"/>
      <c r="R29" s="57"/>
      <c r="S29" s="57"/>
      <c r="T29" s="57"/>
      <c r="U29" s="57"/>
      <c r="V29" s="57"/>
      <c r="W29" s="57"/>
      <c r="X29" s="57"/>
    </row>
    <row r="30" spans="2:24" ht="20.25" customHeight="1">
      <c r="B30" s="56" t="s">
        <v>87</v>
      </c>
      <c r="C30" s="1">
        <v>22056</v>
      </c>
      <c r="D30" s="57">
        <v>17903</v>
      </c>
      <c r="E30" s="57">
        <v>17892</v>
      </c>
      <c r="F30" s="57">
        <v>11</v>
      </c>
      <c r="G30" s="57">
        <v>523</v>
      </c>
      <c r="H30" s="57">
        <v>615</v>
      </c>
      <c r="I30" s="57">
        <v>31</v>
      </c>
      <c r="J30" s="57">
        <v>531</v>
      </c>
      <c r="K30" s="57">
        <v>53</v>
      </c>
      <c r="L30" s="57">
        <v>3015</v>
      </c>
      <c r="M30" s="57">
        <v>1012</v>
      </c>
      <c r="N30" s="57">
        <v>222</v>
      </c>
      <c r="O30" s="57">
        <v>1781</v>
      </c>
      <c r="Q30" s="57"/>
      <c r="R30" s="57"/>
      <c r="S30" s="57"/>
      <c r="T30" s="57"/>
      <c r="U30" s="57"/>
      <c r="V30" s="57"/>
      <c r="W30" s="57"/>
      <c r="X30" s="57"/>
    </row>
    <row r="31" spans="2:24" ht="20.25" customHeight="1">
      <c r="B31" s="56" t="s">
        <v>88</v>
      </c>
      <c r="C31" s="1">
        <v>18468</v>
      </c>
      <c r="D31" s="57">
        <v>14258</v>
      </c>
      <c r="E31" s="57">
        <v>14247</v>
      </c>
      <c r="F31" s="57">
        <v>11</v>
      </c>
      <c r="G31" s="57">
        <v>520</v>
      </c>
      <c r="H31" s="57">
        <v>599</v>
      </c>
      <c r="I31" s="57">
        <v>31</v>
      </c>
      <c r="J31" s="57">
        <v>515</v>
      </c>
      <c r="K31" s="57">
        <v>53</v>
      </c>
      <c r="L31" s="57">
        <v>3091</v>
      </c>
      <c r="M31" s="57">
        <v>1025</v>
      </c>
      <c r="N31" s="57">
        <v>222</v>
      </c>
      <c r="O31" s="57">
        <v>1844</v>
      </c>
      <c r="Q31" s="57"/>
      <c r="R31" s="57"/>
      <c r="S31" s="57"/>
      <c r="T31" s="57"/>
      <c r="U31" s="57"/>
      <c r="V31" s="57"/>
      <c r="W31" s="57"/>
      <c r="X31" s="57"/>
    </row>
    <row r="32" spans="2:24" ht="29.25" customHeight="1">
      <c r="B32" s="56" t="s">
        <v>89</v>
      </c>
      <c r="C32" s="1">
        <v>29663</v>
      </c>
      <c r="D32" s="57">
        <v>25440</v>
      </c>
      <c r="E32" s="57">
        <v>25428</v>
      </c>
      <c r="F32" s="57">
        <v>12</v>
      </c>
      <c r="G32" s="57">
        <v>507</v>
      </c>
      <c r="H32" s="57">
        <v>596</v>
      </c>
      <c r="I32" s="57">
        <v>29</v>
      </c>
      <c r="J32" s="57">
        <v>500</v>
      </c>
      <c r="K32" s="57">
        <v>67</v>
      </c>
      <c r="L32" s="57">
        <v>3120</v>
      </c>
      <c r="M32" s="57">
        <v>1019</v>
      </c>
      <c r="N32" s="57">
        <v>226</v>
      </c>
      <c r="O32" s="57">
        <v>1875</v>
      </c>
      <c r="Q32" s="57"/>
      <c r="R32" s="57"/>
      <c r="S32" s="57"/>
      <c r="T32" s="57"/>
      <c r="U32" s="57"/>
      <c r="V32" s="57"/>
      <c r="W32" s="57"/>
      <c r="X32" s="57"/>
    </row>
    <row r="33" spans="2:24" ht="19.5" customHeight="1">
      <c r="B33" s="56" t="s">
        <v>90</v>
      </c>
      <c r="C33" s="1">
        <v>28608</v>
      </c>
      <c r="D33" s="57">
        <v>24290</v>
      </c>
      <c r="E33" s="57">
        <v>24279</v>
      </c>
      <c r="F33" s="57">
        <v>11</v>
      </c>
      <c r="G33" s="57">
        <v>488</v>
      </c>
      <c r="H33" s="57">
        <v>601</v>
      </c>
      <c r="I33" s="57">
        <v>29</v>
      </c>
      <c r="J33" s="57">
        <v>499</v>
      </c>
      <c r="K33" s="57">
        <v>73</v>
      </c>
      <c r="L33" s="57">
        <v>3229</v>
      </c>
      <c r="M33" s="57">
        <v>1041</v>
      </c>
      <c r="N33" s="57">
        <v>227</v>
      </c>
      <c r="O33" s="57">
        <v>1961</v>
      </c>
      <c r="Q33" s="57"/>
      <c r="R33" s="57"/>
      <c r="S33" s="57"/>
      <c r="T33" s="57"/>
      <c r="U33" s="57"/>
      <c r="V33" s="57"/>
      <c r="W33" s="57"/>
      <c r="X33" s="57"/>
    </row>
    <row r="34" spans="2:24" s="60" customFormat="1" ht="19.5" customHeight="1">
      <c r="B34" s="56" t="s">
        <v>91</v>
      </c>
      <c r="C34" s="1">
        <v>22201</v>
      </c>
      <c r="D34" s="57">
        <v>17764</v>
      </c>
      <c r="E34" s="57">
        <v>17757</v>
      </c>
      <c r="F34" s="57">
        <v>7</v>
      </c>
      <c r="G34" s="57">
        <v>490</v>
      </c>
      <c r="H34" s="57">
        <v>619</v>
      </c>
      <c r="I34" s="57">
        <v>29</v>
      </c>
      <c r="J34" s="57">
        <v>518</v>
      </c>
      <c r="K34" s="57">
        <v>72</v>
      </c>
      <c r="L34" s="57">
        <v>3328</v>
      </c>
      <c r="M34" s="57">
        <v>1085</v>
      </c>
      <c r="N34" s="57">
        <v>229</v>
      </c>
      <c r="O34" s="57">
        <v>2014</v>
      </c>
      <c r="Q34" s="61"/>
      <c r="R34" s="61"/>
      <c r="S34" s="61"/>
      <c r="T34" s="61"/>
      <c r="U34" s="61"/>
      <c r="V34" s="61"/>
      <c r="W34" s="61"/>
      <c r="X34" s="61"/>
    </row>
    <row r="35" spans="2:24" s="60" customFormat="1" ht="20.25" customHeight="1">
      <c r="B35" s="56" t="s">
        <v>92</v>
      </c>
      <c r="C35" s="1">
        <v>23204</v>
      </c>
      <c r="D35" s="57">
        <v>18737</v>
      </c>
      <c r="E35" s="57">
        <v>18730</v>
      </c>
      <c r="F35" s="57">
        <v>7</v>
      </c>
      <c r="G35" s="57">
        <v>482</v>
      </c>
      <c r="H35" s="57">
        <v>575</v>
      </c>
      <c r="I35" s="57">
        <v>30</v>
      </c>
      <c r="J35" s="57">
        <v>476</v>
      </c>
      <c r="K35" s="57">
        <v>69</v>
      </c>
      <c r="L35" s="57">
        <v>3410</v>
      </c>
      <c r="M35" s="57">
        <v>1100</v>
      </c>
      <c r="N35" s="57">
        <v>221</v>
      </c>
      <c r="O35" s="57">
        <v>2089</v>
      </c>
      <c r="Q35" s="61"/>
      <c r="R35" s="61"/>
      <c r="S35" s="61"/>
      <c r="T35" s="61"/>
      <c r="U35" s="61"/>
      <c r="V35" s="61"/>
      <c r="W35" s="61"/>
      <c r="X35" s="61"/>
    </row>
    <row r="36" spans="2:24" ht="20.25" customHeight="1">
      <c r="B36" s="56" t="s">
        <v>93</v>
      </c>
      <c r="C36" s="1">
        <v>26908</v>
      </c>
      <c r="D36" s="57">
        <v>22370</v>
      </c>
      <c r="E36" s="57">
        <v>22364</v>
      </c>
      <c r="F36" s="57">
        <v>6</v>
      </c>
      <c r="G36" s="57">
        <v>475</v>
      </c>
      <c r="H36" s="57">
        <v>565</v>
      </c>
      <c r="I36" s="62">
        <v>29</v>
      </c>
      <c r="J36" s="62">
        <v>470</v>
      </c>
      <c r="K36" s="62">
        <v>66</v>
      </c>
      <c r="L36" s="62">
        <v>3498</v>
      </c>
      <c r="M36" s="62">
        <v>1115</v>
      </c>
      <c r="N36" s="62">
        <v>219</v>
      </c>
      <c r="O36" s="62">
        <v>2164</v>
      </c>
      <c r="P36" s="63"/>
      <c r="Q36" s="57"/>
      <c r="R36" s="57"/>
      <c r="S36" s="57"/>
      <c r="T36" s="57"/>
      <c r="U36" s="57"/>
      <c r="V36" s="57"/>
      <c r="W36" s="57"/>
      <c r="X36" s="57"/>
    </row>
    <row r="37" spans="2:24" s="63" customFormat="1" ht="30" customHeight="1">
      <c r="B37" s="56" t="s">
        <v>94</v>
      </c>
      <c r="C37" s="4">
        <v>21558</v>
      </c>
      <c r="D37" s="62">
        <v>17029</v>
      </c>
      <c r="E37" s="62">
        <v>17023</v>
      </c>
      <c r="F37" s="62">
        <v>6</v>
      </c>
      <c r="G37" s="62">
        <v>464</v>
      </c>
      <c r="H37" s="62">
        <v>544</v>
      </c>
      <c r="I37" s="62">
        <v>29</v>
      </c>
      <c r="J37" s="62">
        <v>449</v>
      </c>
      <c r="K37" s="62">
        <v>66</v>
      </c>
      <c r="L37" s="62">
        <v>3521</v>
      </c>
      <c r="M37" s="62">
        <v>1090</v>
      </c>
      <c r="N37" s="62">
        <v>212</v>
      </c>
      <c r="O37" s="62">
        <v>2219</v>
      </c>
      <c r="Q37" s="62"/>
      <c r="R37" s="62"/>
      <c r="S37" s="62"/>
      <c r="T37" s="62"/>
      <c r="U37" s="62"/>
      <c r="V37" s="62"/>
      <c r="W37" s="62"/>
      <c r="X37" s="62"/>
    </row>
    <row r="38" spans="2:24" s="64" customFormat="1" ht="20.25" customHeight="1">
      <c r="B38" s="56" t="s">
        <v>95</v>
      </c>
      <c r="C38" s="4">
        <v>18572</v>
      </c>
      <c r="D38" s="62">
        <v>14003</v>
      </c>
      <c r="E38" s="62">
        <v>13998</v>
      </c>
      <c r="F38" s="62">
        <v>5</v>
      </c>
      <c r="G38" s="62">
        <v>464</v>
      </c>
      <c r="H38" s="62">
        <v>530</v>
      </c>
      <c r="I38" s="62">
        <v>30</v>
      </c>
      <c r="J38" s="62">
        <v>431</v>
      </c>
      <c r="K38" s="62">
        <v>69</v>
      </c>
      <c r="L38" s="62">
        <v>3575</v>
      </c>
      <c r="M38" s="62">
        <v>1085</v>
      </c>
      <c r="N38" s="62">
        <v>220</v>
      </c>
      <c r="O38" s="62">
        <v>2270</v>
      </c>
      <c r="Q38" s="66"/>
      <c r="R38" s="66"/>
      <c r="S38" s="66"/>
      <c r="T38" s="66"/>
      <c r="U38" s="66"/>
      <c r="V38" s="66"/>
      <c r="W38" s="66"/>
      <c r="X38" s="66"/>
    </row>
    <row r="39" spans="2:24" s="64" customFormat="1" ht="20.25" customHeight="1">
      <c r="B39" s="56" t="s">
        <v>96</v>
      </c>
      <c r="C39" s="4">
        <v>19223</v>
      </c>
      <c r="D39" s="62">
        <v>14666</v>
      </c>
      <c r="E39" s="62">
        <v>14660</v>
      </c>
      <c r="F39" s="62">
        <v>6</v>
      </c>
      <c r="G39" s="62">
        <v>467</v>
      </c>
      <c r="H39" s="62">
        <v>486</v>
      </c>
      <c r="I39" s="62">
        <v>23</v>
      </c>
      <c r="J39" s="62">
        <v>386</v>
      </c>
      <c r="K39" s="62">
        <v>77</v>
      </c>
      <c r="L39" s="62">
        <v>3604</v>
      </c>
      <c r="M39" s="62">
        <v>1086</v>
      </c>
      <c r="N39" s="62">
        <v>219</v>
      </c>
      <c r="O39" s="62">
        <v>2299</v>
      </c>
      <c r="Q39" s="66"/>
      <c r="R39" s="66"/>
      <c r="S39" s="66"/>
      <c r="T39" s="66"/>
      <c r="U39" s="66"/>
      <c r="V39" s="66"/>
      <c r="W39" s="66"/>
      <c r="X39" s="66"/>
    </row>
    <row r="40" spans="2:24" s="64" customFormat="1" ht="20.25" customHeight="1">
      <c r="B40" s="67" t="s">
        <v>97</v>
      </c>
      <c r="C40" s="65">
        <v>16248</v>
      </c>
      <c r="D40" s="66">
        <v>11677</v>
      </c>
      <c r="E40" s="66">
        <v>11677</v>
      </c>
      <c r="F40" s="68" t="s">
        <v>26</v>
      </c>
      <c r="G40" s="66">
        <v>454</v>
      </c>
      <c r="H40" s="66">
        <v>486</v>
      </c>
      <c r="I40" s="66">
        <v>23</v>
      </c>
      <c r="J40" s="66">
        <v>382</v>
      </c>
      <c r="K40" s="66">
        <v>81</v>
      </c>
      <c r="L40" s="66">
        <v>3631</v>
      </c>
      <c r="M40" s="66">
        <v>1099</v>
      </c>
      <c r="N40" s="66">
        <v>219</v>
      </c>
      <c r="O40" s="66">
        <v>2313</v>
      </c>
      <c r="Q40" s="66"/>
      <c r="R40" s="66"/>
      <c r="S40" s="66"/>
      <c r="T40" s="66"/>
      <c r="U40" s="66"/>
      <c r="V40" s="66"/>
      <c r="W40" s="66"/>
      <c r="X40" s="66"/>
    </row>
    <row r="41" spans="2:24" s="64" customFormat="1" ht="20.25" customHeight="1">
      <c r="B41" s="69" t="s">
        <v>27</v>
      </c>
      <c r="C41" s="65">
        <v>17276</v>
      </c>
      <c r="D41" s="66">
        <v>12673</v>
      </c>
      <c r="E41" s="66">
        <v>12673</v>
      </c>
      <c r="F41" s="68" t="s">
        <v>26</v>
      </c>
      <c r="G41" s="66">
        <v>468</v>
      </c>
      <c r="H41" s="66">
        <v>497</v>
      </c>
      <c r="I41" s="66">
        <v>22</v>
      </c>
      <c r="J41" s="66">
        <v>393</v>
      </c>
      <c r="K41" s="66">
        <v>82</v>
      </c>
      <c r="L41" s="66">
        <v>3638</v>
      </c>
      <c r="M41" s="66">
        <v>1108</v>
      </c>
      <c r="N41" s="66">
        <v>224</v>
      </c>
      <c r="O41" s="66">
        <v>2306</v>
      </c>
      <c r="Q41" s="66"/>
      <c r="R41" s="66"/>
      <c r="S41" s="66"/>
      <c r="T41" s="66"/>
      <c r="U41" s="66"/>
      <c r="V41" s="66"/>
      <c r="W41" s="66"/>
      <c r="X41" s="66"/>
    </row>
    <row r="42" spans="2:24" s="70" customFormat="1" ht="9.9499999999999993" customHeight="1" thickBot="1">
      <c r="B42" s="71"/>
      <c r="C42" s="72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Q42" s="75"/>
      <c r="R42" s="74"/>
      <c r="S42" s="74"/>
      <c r="T42" s="74"/>
      <c r="U42" s="74"/>
      <c r="V42" s="74"/>
      <c r="W42" s="74"/>
      <c r="X42" s="74"/>
    </row>
    <row r="43" spans="2:24" ht="16.5" customHeight="1">
      <c r="B43" s="76" t="s">
        <v>98</v>
      </c>
      <c r="C43" s="76"/>
      <c r="D43" s="76"/>
      <c r="E43" s="76"/>
      <c r="F43" s="76"/>
      <c r="G43" s="76"/>
      <c r="H43" s="76"/>
      <c r="I43" s="77" t="s">
        <v>99</v>
      </c>
      <c r="J43" s="78"/>
      <c r="K43" s="78"/>
      <c r="L43" s="78"/>
      <c r="M43" s="78"/>
      <c r="N43" s="78"/>
      <c r="O43" s="78"/>
      <c r="Q43" s="25"/>
      <c r="R43" s="79" t="s">
        <v>100</v>
      </c>
      <c r="S43" s="79"/>
      <c r="T43" s="79"/>
      <c r="U43" s="79"/>
      <c r="V43" s="79"/>
      <c r="W43" s="79"/>
      <c r="X43" s="79"/>
    </row>
    <row r="44" spans="2:24" ht="12.95" customHeight="1">
      <c r="B44" s="76" t="s">
        <v>101</v>
      </c>
      <c r="C44" s="76"/>
      <c r="D44" s="76"/>
      <c r="E44" s="76"/>
      <c r="F44" s="76"/>
      <c r="G44" s="76"/>
      <c r="H44" s="76"/>
      <c r="I44" s="77" t="s">
        <v>102</v>
      </c>
      <c r="J44" s="78"/>
      <c r="K44" s="78"/>
      <c r="L44" s="78"/>
      <c r="M44" s="78"/>
      <c r="N44" s="78"/>
      <c r="O44" s="78"/>
      <c r="Q44" s="25"/>
      <c r="R44" s="12" t="s">
        <v>56</v>
      </c>
      <c r="T44" s="25"/>
      <c r="U44" s="25"/>
      <c r="V44" s="25"/>
      <c r="W44" s="25"/>
      <c r="X44" s="25"/>
    </row>
    <row r="45" spans="2:24" ht="12.95" customHeight="1">
      <c r="B45" s="78" t="s">
        <v>103</v>
      </c>
      <c r="C45" s="78"/>
      <c r="D45" s="78"/>
      <c r="E45" s="78"/>
      <c r="F45" s="78"/>
      <c r="G45" s="78"/>
      <c r="H45" s="78"/>
      <c r="I45" s="77" t="s">
        <v>104</v>
      </c>
      <c r="J45" s="78"/>
      <c r="K45" s="78"/>
      <c r="L45" s="78"/>
      <c r="M45" s="78"/>
      <c r="N45" s="78"/>
      <c r="O45" s="78"/>
      <c r="R45" s="12" t="s">
        <v>57</v>
      </c>
    </row>
    <row r="46" spans="2:24" ht="12.95" customHeight="1">
      <c r="B46" s="78" t="s">
        <v>105</v>
      </c>
      <c r="C46" s="78"/>
      <c r="D46" s="78"/>
      <c r="E46" s="78"/>
      <c r="F46" s="78"/>
      <c r="G46" s="78"/>
      <c r="H46" s="78"/>
      <c r="I46" s="77" t="s">
        <v>106</v>
      </c>
      <c r="J46" s="78"/>
      <c r="K46" s="78"/>
      <c r="L46" s="78"/>
      <c r="M46" s="78"/>
      <c r="N46" s="78"/>
      <c r="O46" s="78"/>
    </row>
    <row r="47" spans="2:24" ht="12.95" customHeight="1">
      <c r="B47" s="78" t="s">
        <v>107</v>
      </c>
      <c r="C47" s="78"/>
      <c r="D47" s="78"/>
      <c r="E47" s="78"/>
      <c r="F47" s="78"/>
      <c r="G47" s="78"/>
      <c r="H47" s="78"/>
      <c r="I47" s="77" t="s">
        <v>108</v>
      </c>
      <c r="J47" s="80"/>
      <c r="K47" s="80"/>
      <c r="L47" s="80"/>
      <c r="M47" s="80"/>
      <c r="N47" s="80"/>
      <c r="O47" s="80"/>
    </row>
    <row r="48" spans="2:24" ht="12.95" customHeight="1">
      <c r="B48" s="78" t="s">
        <v>28</v>
      </c>
      <c r="C48" s="78"/>
      <c r="D48" s="78"/>
      <c r="E48" s="78"/>
      <c r="F48" s="78"/>
      <c r="G48" s="78"/>
      <c r="H48" s="78"/>
      <c r="I48" s="81" t="s">
        <v>109</v>
      </c>
      <c r="J48" s="78"/>
      <c r="K48" s="78"/>
      <c r="L48" s="78"/>
      <c r="M48" s="78"/>
      <c r="N48" s="78"/>
      <c r="O48" s="78"/>
    </row>
    <row r="49" spans="2:16" s="82" customFormat="1" ht="12.95" customHeight="1">
      <c r="B49" s="83" t="s">
        <v>29</v>
      </c>
      <c r="C49" s="84"/>
      <c r="D49" s="84"/>
      <c r="E49" s="84"/>
      <c r="F49" s="84"/>
      <c r="G49" s="84"/>
      <c r="H49" s="84"/>
      <c r="I49" s="81" t="s">
        <v>110</v>
      </c>
      <c r="J49" s="78"/>
      <c r="K49" s="78"/>
      <c r="L49" s="78"/>
      <c r="M49" s="78"/>
      <c r="N49" s="78"/>
      <c r="O49" s="78"/>
      <c r="P49" s="12"/>
    </row>
    <row r="50" spans="2:16" ht="12.95" customHeight="1">
      <c r="B50" s="85" t="s">
        <v>30</v>
      </c>
      <c r="I50" s="13" t="s">
        <v>1206</v>
      </c>
      <c r="J50" s="78"/>
      <c r="K50" s="78"/>
      <c r="L50" s="78"/>
      <c r="M50" s="78"/>
      <c r="N50" s="78"/>
      <c r="O50" s="78"/>
    </row>
    <row r="51" spans="2:16" ht="12.95" customHeight="1">
      <c r="B51" s="78" t="s">
        <v>111</v>
      </c>
    </row>
    <row r="52" spans="2:16" ht="15" customHeight="1">
      <c r="B52" s="78" t="s">
        <v>112</v>
      </c>
    </row>
  </sheetData>
  <mergeCells count="22">
    <mergeCell ref="D3:J3"/>
    <mergeCell ref="D4:J4"/>
    <mergeCell ref="H6:K7"/>
    <mergeCell ref="H8:K8"/>
    <mergeCell ref="L6:O7"/>
    <mergeCell ref="L8:O8"/>
    <mergeCell ref="I9:I10"/>
    <mergeCell ref="J9:J10"/>
    <mergeCell ref="K9:K11"/>
    <mergeCell ref="L9:L10"/>
    <mergeCell ref="M9:M10"/>
    <mergeCell ref="N9:N10"/>
    <mergeCell ref="O9:O10"/>
    <mergeCell ref="H9:H10"/>
    <mergeCell ref="G6:G10"/>
    <mergeCell ref="B9:B10"/>
    <mergeCell ref="C6:C10"/>
    <mergeCell ref="D6:F7"/>
    <mergeCell ref="D9:D10"/>
    <mergeCell ref="E9:E10"/>
    <mergeCell ref="D8:F8"/>
    <mergeCell ref="F9:F11"/>
  </mergeCells>
  <phoneticPr fontId="1"/>
  <pageMargins left="0.7" right="0.7" top="0.75" bottom="0.75" header="0.3" footer="0.3"/>
  <pageSetup paperSize="9" orientation="portrait" r:id="rId1"/>
  <headerFooter>
    <oddHeader>&amp;L【機密性○（取扱制限）】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2"/>
  <sheetViews>
    <sheetView zoomScaleNormal="100" workbookViewId="0"/>
  </sheetViews>
  <sheetFormatPr defaultColWidth="8.875" defaultRowHeight="13.5"/>
  <cols>
    <col min="1" max="1" width="2.25" style="12" customWidth="1"/>
    <col min="2" max="2" width="11.25" style="12" customWidth="1"/>
    <col min="3" max="3" width="39.125" style="12" customWidth="1"/>
    <col min="4" max="4" width="23.625" style="12" customWidth="1"/>
    <col min="5" max="5" width="18.25" style="12" customWidth="1"/>
    <col min="6" max="6" width="7.625" style="12" customWidth="1"/>
    <col min="7" max="7" width="12.25" style="12" customWidth="1"/>
    <col min="8" max="8" width="8.875" style="12" customWidth="1"/>
    <col min="9" max="9" width="15.625" style="12" customWidth="1"/>
    <col min="10" max="10" width="11.875" style="12" customWidth="1"/>
    <col min="11" max="12" width="8.875" style="12" customWidth="1"/>
    <col min="13" max="13" width="15.625" style="12" customWidth="1"/>
    <col min="14" max="35" width="8.875" style="12" customWidth="1"/>
    <col min="36" max="36" width="11.875" style="12" customWidth="1"/>
    <col min="37" max="246" width="8.875" style="12"/>
    <col min="247" max="247" width="2.25" style="12" customWidth="1"/>
    <col min="248" max="248" width="11.25" style="12" customWidth="1"/>
    <col min="249" max="249" width="39.125" style="12" customWidth="1"/>
    <col min="250" max="250" width="23.625" style="12" customWidth="1"/>
    <col min="251" max="251" width="18.25" style="12" customWidth="1"/>
    <col min="252" max="253" width="7.625" style="12" customWidth="1"/>
    <col min="254" max="261" width="0" style="12" hidden="1" customWidth="1"/>
    <col min="262" max="262" width="13.875" style="12" customWidth="1"/>
    <col min="263" max="263" width="12.25" style="12" customWidth="1"/>
    <col min="264" max="265" width="8.875" style="12" customWidth="1"/>
    <col min="266" max="266" width="11.875" style="12" customWidth="1"/>
    <col min="267" max="291" width="8.875" style="12" customWidth="1"/>
    <col min="292" max="292" width="11.875" style="12" customWidth="1"/>
    <col min="293" max="502" width="8.875" style="12"/>
    <col min="503" max="503" width="2.25" style="12" customWidth="1"/>
    <col min="504" max="504" width="11.25" style="12" customWidth="1"/>
    <col min="505" max="505" width="39.125" style="12" customWidth="1"/>
    <col min="506" max="506" width="23.625" style="12" customWidth="1"/>
    <col min="507" max="507" width="18.25" style="12" customWidth="1"/>
    <col min="508" max="509" width="7.625" style="12" customWidth="1"/>
    <col min="510" max="517" width="0" style="12" hidden="1" customWidth="1"/>
    <col min="518" max="518" width="13.875" style="12" customWidth="1"/>
    <col min="519" max="519" width="12.25" style="12" customWidth="1"/>
    <col min="520" max="521" width="8.875" style="12" customWidth="1"/>
    <col min="522" max="522" width="11.875" style="12" customWidth="1"/>
    <col min="523" max="547" width="8.875" style="12" customWidth="1"/>
    <col min="548" max="548" width="11.875" style="12" customWidth="1"/>
    <col min="549" max="758" width="8.875" style="12"/>
    <col min="759" max="759" width="2.25" style="12" customWidth="1"/>
    <col min="760" max="760" width="11.25" style="12" customWidth="1"/>
    <col min="761" max="761" width="39.125" style="12" customWidth="1"/>
    <col min="762" max="762" width="23.625" style="12" customWidth="1"/>
    <col min="763" max="763" width="18.25" style="12" customWidth="1"/>
    <col min="764" max="765" width="7.625" style="12" customWidth="1"/>
    <col min="766" max="773" width="0" style="12" hidden="1" customWidth="1"/>
    <col min="774" max="774" width="13.875" style="12" customWidth="1"/>
    <col min="775" max="775" width="12.25" style="12" customWidth="1"/>
    <col min="776" max="777" width="8.875" style="12" customWidth="1"/>
    <col min="778" max="778" width="11.875" style="12" customWidth="1"/>
    <col min="779" max="803" width="8.875" style="12" customWidth="1"/>
    <col min="804" max="804" width="11.875" style="12" customWidth="1"/>
    <col min="805" max="1014" width="8.875" style="12"/>
    <col min="1015" max="1015" width="2.25" style="12" customWidth="1"/>
    <col min="1016" max="1016" width="11.25" style="12" customWidth="1"/>
    <col min="1017" max="1017" width="39.125" style="12" customWidth="1"/>
    <col min="1018" max="1018" width="23.625" style="12" customWidth="1"/>
    <col min="1019" max="1019" width="18.25" style="12" customWidth="1"/>
    <col min="1020" max="1021" width="7.625" style="12" customWidth="1"/>
    <col min="1022" max="1029" width="0" style="12" hidden="1" customWidth="1"/>
    <col min="1030" max="1030" width="13.875" style="12" customWidth="1"/>
    <col min="1031" max="1031" width="12.25" style="12" customWidth="1"/>
    <col min="1032" max="1033" width="8.875" style="12" customWidth="1"/>
    <col min="1034" max="1034" width="11.875" style="12" customWidth="1"/>
    <col min="1035" max="1059" width="8.875" style="12" customWidth="1"/>
    <col min="1060" max="1060" width="11.875" style="12" customWidth="1"/>
    <col min="1061" max="1270" width="8.875" style="12"/>
    <col min="1271" max="1271" width="2.25" style="12" customWidth="1"/>
    <col min="1272" max="1272" width="11.25" style="12" customWidth="1"/>
    <col min="1273" max="1273" width="39.125" style="12" customWidth="1"/>
    <col min="1274" max="1274" width="23.625" style="12" customWidth="1"/>
    <col min="1275" max="1275" width="18.25" style="12" customWidth="1"/>
    <col min="1276" max="1277" width="7.625" style="12" customWidth="1"/>
    <col min="1278" max="1285" width="0" style="12" hidden="1" customWidth="1"/>
    <col min="1286" max="1286" width="13.875" style="12" customWidth="1"/>
    <col min="1287" max="1287" width="12.25" style="12" customWidth="1"/>
    <col min="1288" max="1289" width="8.875" style="12" customWidth="1"/>
    <col min="1290" max="1290" width="11.875" style="12" customWidth="1"/>
    <col min="1291" max="1315" width="8.875" style="12" customWidth="1"/>
    <col min="1316" max="1316" width="11.875" style="12" customWidth="1"/>
    <col min="1317" max="1526" width="8.875" style="12"/>
    <col min="1527" max="1527" width="2.25" style="12" customWidth="1"/>
    <col min="1528" max="1528" width="11.25" style="12" customWidth="1"/>
    <col min="1529" max="1529" width="39.125" style="12" customWidth="1"/>
    <col min="1530" max="1530" width="23.625" style="12" customWidth="1"/>
    <col min="1531" max="1531" width="18.25" style="12" customWidth="1"/>
    <col min="1532" max="1533" width="7.625" style="12" customWidth="1"/>
    <col min="1534" max="1541" width="0" style="12" hidden="1" customWidth="1"/>
    <col min="1542" max="1542" width="13.875" style="12" customWidth="1"/>
    <col min="1543" max="1543" width="12.25" style="12" customWidth="1"/>
    <col min="1544" max="1545" width="8.875" style="12" customWidth="1"/>
    <col min="1546" max="1546" width="11.875" style="12" customWidth="1"/>
    <col min="1547" max="1571" width="8.875" style="12" customWidth="1"/>
    <col min="1572" max="1572" width="11.875" style="12" customWidth="1"/>
    <col min="1573" max="1782" width="8.875" style="12"/>
    <col min="1783" max="1783" width="2.25" style="12" customWidth="1"/>
    <col min="1784" max="1784" width="11.25" style="12" customWidth="1"/>
    <col min="1785" max="1785" width="39.125" style="12" customWidth="1"/>
    <col min="1786" max="1786" width="23.625" style="12" customWidth="1"/>
    <col min="1787" max="1787" width="18.25" style="12" customWidth="1"/>
    <col min="1788" max="1789" width="7.625" style="12" customWidth="1"/>
    <col min="1790" max="1797" width="0" style="12" hidden="1" customWidth="1"/>
    <col min="1798" max="1798" width="13.875" style="12" customWidth="1"/>
    <col min="1799" max="1799" width="12.25" style="12" customWidth="1"/>
    <col min="1800" max="1801" width="8.875" style="12" customWidth="1"/>
    <col min="1802" max="1802" width="11.875" style="12" customWidth="1"/>
    <col min="1803" max="1827" width="8.875" style="12" customWidth="1"/>
    <col min="1828" max="1828" width="11.875" style="12" customWidth="1"/>
    <col min="1829" max="2038" width="8.875" style="12"/>
    <col min="2039" max="2039" width="2.25" style="12" customWidth="1"/>
    <col min="2040" max="2040" width="11.25" style="12" customWidth="1"/>
    <col min="2041" max="2041" width="39.125" style="12" customWidth="1"/>
    <col min="2042" max="2042" width="23.625" style="12" customWidth="1"/>
    <col min="2043" max="2043" width="18.25" style="12" customWidth="1"/>
    <col min="2044" max="2045" width="7.625" style="12" customWidth="1"/>
    <col min="2046" max="2053" width="0" style="12" hidden="1" customWidth="1"/>
    <col min="2054" max="2054" width="13.875" style="12" customWidth="1"/>
    <col min="2055" max="2055" width="12.25" style="12" customWidth="1"/>
    <col min="2056" max="2057" width="8.875" style="12" customWidth="1"/>
    <col min="2058" max="2058" width="11.875" style="12" customWidth="1"/>
    <col min="2059" max="2083" width="8.875" style="12" customWidth="1"/>
    <col min="2084" max="2084" width="11.875" style="12" customWidth="1"/>
    <col min="2085" max="2294" width="8.875" style="12"/>
    <col min="2295" max="2295" width="2.25" style="12" customWidth="1"/>
    <col min="2296" max="2296" width="11.25" style="12" customWidth="1"/>
    <col min="2297" max="2297" width="39.125" style="12" customWidth="1"/>
    <col min="2298" max="2298" width="23.625" style="12" customWidth="1"/>
    <col min="2299" max="2299" width="18.25" style="12" customWidth="1"/>
    <col min="2300" max="2301" width="7.625" style="12" customWidth="1"/>
    <col min="2302" max="2309" width="0" style="12" hidden="1" customWidth="1"/>
    <col min="2310" max="2310" width="13.875" style="12" customWidth="1"/>
    <col min="2311" max="2311" width="12.25" style="12" customWidth="1"/>
    <col min="2312" max="2313" width="8.875" style="12" customWidth="1"/>
    <col min="2314" max="2314" width="11.875" style="12" customWidth="1"/>
    <col min="2315" max="2339" width="8.875" style="12" customWidth="1"/>
    <col min="2340" max="2340" width="11.875" style="12" customWidth="1"/>
    <col min="2341" max="2550" width="8.875" style="12"/>
    <col min="2551" max="2551" width="2.25" style="12" customWidth="1"/>
    <col min="2552" max="2552" width="11.25" style="12" customWidth="1"/>
    <col min="2553" max="2553" width="39.125" style="12" customWidth="1"/>
    <col min="2554" max="2554" width="23.625" style="12" customWidth="1"/>
    <col min="2555" max="2555" width="18.25" style="12" customWidth="1"/>
    <col min="2556" max="2557" width="7.625" style="12" customWidth="1"/>
    <col min="2558" max="2565" width="0" style="12" hidden="1" customWidth="1"/>
    <col min="2566" max="2566" width="13.875" style="12" customWidth="1"/>
    <col min="2567" max="2567" width="12.25" style="12" customWidth="1"/>
    <col min="2568" max="2569" width="8.875" style="12" customWidth="1"/>
    <col min="2570" max="2570" width="11.875" style="12" customWidth="1"/>
    <col min="2571" max="2595" width="8.875" style="12" customWidth="1"/>
    <col min="2596" max="2596" width="11.875" style="12" customWidth="1"/>
    <col min="2597" max="2806" width="8.875" style="12"/>
    <col min="2807" max="2807" width="2.25" style="12" customWidth="1"/>
    <col min="2808" max="2808" width="11.25" style="12" customWidth="1"/>
    <col min="2809" max="2809" width="39.125" style="12" customWidth="1"/>
    <col min="2810" max="2810" width="23.625" style="12" customWidth="1"/>
    <col min="2811" max="2811" width="18.25" style="12" customWidth="1"/>
    <col min="2812" max="2813" width="7.625" style="12" customWidth="1"/>
    <col min="2814" max="2821" width="0" style="12" hidden="1" customWidth="1"/>
    <col min="2822" max="2822" width="13.875" style="12" customWidth="1"/>
    <col min="2823" max="2823" width="12.25" style="12" customWidth="1"/>
    <col min="2824" max="2825" width="8.875" style="12" customWidth="1"/>
    <col min="2826" max="2826" width="11.875" style="12" customWidth="1"/>
    <col min="2827" max="2851" width="8.875" style="12" customWidth="1"/>
    <col min="2852" max="2852" width="11.875" style="12" customWidth="1"/>
    <col min="2853" max="3062" width="8.875" style="12"/>
    <col min="3063" max="3063" width="2.25" style="12" customWidth="1"/>
    <col min="3064" max="3064" width="11.25" style="12" customWidth="1"/>
    <col min="3065" max="3065" width="39.125" style="12" customWidth="1"/>
    <col min="3066" max="3066" width="23.625" style="12" customWidth="1"/>
    <col min="3067" max="3067" width="18.25" style="12" customWidth="1"/>
    <col min="3068" max="3069" width="7.625" style="12" customWidth="1"/>
    <col min="3070" max="3077" width="0" style="12" hidden="1" customWidth="1"/>
    <col min="3078" max="3078" width="13.875" style="12" customWidth="1"/>
    <col min="3079" max="3079" width="12.25" style="12" customWidth="1"/>
    <col min="3080" max="3081" width="8.875" style="12" customWidth="1"/>
    <col min="3082" max="3082" width="11.875" style="12" customWidth="1"/>
    <col min="3083" max="3107" width="8.875" style="12" customWidth="1"/>
    <col min="3108" max="3108" width="11.875" style="12" customWidth="1"/>
    <col min="3109" max="3318" width="8.875" style="12"/>
    <col min="3319" max="3319" width="2.25" style="12" customWidth="1"/>
    <col min="3320" max="3320" width="11.25" style="12" customWidth="1"/>
    <col min="3321" max="3321" width="39.125" style="12" customWidth="1"/>
    <col min="3322" max="3322" width="23.625" style="12" customWidth="1"/>
    <col min="3323" max="3323" width="18.25" style="12" customWidth="1"/>
    <col min="3324" max="3325" width="7.625" style="12" customWidth="1"/>
    <col min="3326" max="3333" width="0" style="12" hidden="1" customWidth="1"/>
    <col min="3334" max="3334" width="13.875" style="12" customWidth="1"/>
    <col min="3335" max="3335" width="12.25" style="12" customWidth="1"/>
    <col min="3336" max="3337" width="8.875" style="12" customWidth="1"/>
    <col min="3338" max="3338" width="11.875" style="12" customWidth="1"/>
    <col min="3339" max="3363" width="8.875" style="12" customWidth="1"/>
    <col min="3364" max="3364" width="11.875" style="12" customWidth="1"/>
    <col min="3365" max="3574" width="8.875" style="12"/>
    <col min="3575" max="3575" width="2.25" style="12" customWidth="1"/>
    <col min="3576" max="3576" width="11.25" style="12" customWidth="1"/>
    <col min="3577" max="3577" width="39.125" style="12" customWidth="1"/>
    <col min="3578" max="3578" width="23.625" style="12" customWidth="1"/>
    <col min="3579" max="3579" width="18.25" style="12" customWidth="1"/>
    <col min="3580" max="3581" width="7.625" style="12" customWidth="1"/>
    <col min="3582" max="3589" width="0" style="12" hidden="1" customWidth="1"/>
    <col min="3590" max="3590" width="13.875" style="12" customWidth="1"/>
    <col min="3591" max="3591" width="12.25" style="12" customWidth="1"/>
    <col min="3592" max="3593" width="8.875" style="12" customWidth="1"/>
    <col min="3594" max="3594" width="11.875" style="12" customWidth="1"/>
    <col min="3595" max="3619" width="8.875" style="12" customWidth="1"/>
    <col min="3620" max="3620" width="11.875" style="12" customWidth="1"/>
    <col min="3621" max="3830" width="8.875" style="12"/>
    <col min="3831" max="3831" width="2.25" style="12" customWidth="1"/>
    <col min="3832" max="3832" width="11.25" style="12" customWidth="1"/>
    <col min="3833" max="3833" width="39.125" style="12" customWidth="1"/>
    <col min="3834" max="3834" width="23.625" style="12" customWidth="1"/>
    <col min="3835" max="3835" width="18.25" style="12" customWidth="1"/>
    <col min="3836" max="3837" width="7.625" style="12" customWidth="1"/>
    <col min="3838" max="3845" width="0" style="12" hidden="1" customWidth="1"/>
    <col min="3846" max="3846" width="13.875" style="12" customWidth="1"/>
    <col min="3847" max="3847" width="12.25" style="12" customWidth="1"/>
    <col min="3848" max="3849" width="8.875" style="12" customWidth="1"/>
    <col min="3850" max="3850" width="11.875" style="12" customWidth="1"/>
    <col min="3851" max="3875" width="8.875" style="12" customWidth="1"/>
    <col min="3876" max="3876" width="11.875" style="12" customWidth="1"/>
    <col min="3877" max="4086" width="8.875" style="12"/>
    <col min="4087" max="4087" width="2.25" style="12" customWidth="1"/>
    <col min="4088" max="4088" width="11.25" style="12" customWidth="1"/>
    <col min="4089" max="4089" width="39.125" style="12" customWidth="1"/>
    <col min="4090" max="4090" width="23.625" style="12" customWidth="1"/>
    <col min="4091" max="4091" width="18.25" style="12" customWidth="1"/>
    <col min="4092" max="4093" width="7.625" style="12" customWidth="1"/>
    <col min="4094" max="4101" width="0" style="12" hidden="1" customWidth="1"/>
    <col min="4102" max="4102" width="13.875" style="12" customWidth="1"/>
    <col min="4103" max="4103" width="12.25" style="12" customWidth="1"/>
    <col min="4104" max="4105" width="8.875" style="12" customWidth="1"/>
    <col min="4106" max="4106" width="11.875" style="12" customWidth="1"/>
    <col min="4107" max="4131" width="8.875" style="12" customWidth="1"/>
    <col min="4132" max="4132" width="11.875" style="12" customWidth="1"/>
    <col min="4133" max="4342" width="8.875" style="12"/>
    <col min="4343" max="4343" width="2.25" style="12" customWidth="1"/>
    <col min="4344" max="4344" width="11.25" style="12" customWidth="1"/>
    <col min="4345" max="4345" width="39.125" style="12" customWidth="1"/>
    <col min="4346" max="4346" width="23.625" style="12" customWidth="1"/>
    <col min="4347" max="4347" width="18.25" style="12" customWidth="1"/>
    <col min="4348" max="4349" width="7.625" style="12" customWidth="1"/>
    <col min="4350" max="4357" width="0" style="12" hidden="1" customWidth="1"/>
    <col min="4358" max="4358" width="13.875" style="12" customWidth="1"/>
    <col min="4359" max="4359" width="12.25" style="12" customWidth="1"/>
    <col min="4360" max="4361" width="8.875" style="12" customWidth="1"/>
    <col min="4362" max="4362" width="11.875" style="12" customWidth="1"/>
    <col min="4363" max="4387" width="8.875" style="12" customWidth="1"/>
    <col min="4388" max="4388" width="11.875" style="12" customWidth="1"/>
    <col min="4389" max="4598" width="8.875" style="12"/>
    <col min="4599" max="4599" width="2.25" style="12" customWidth="1"/>
    <col min="4600" max="4600" width="11.25" style="12" customWidth="1"/>
    <col min="4601" max="4601" width="39.125" style="12" customWidth="1"/>
    <col min="4602" max="4602" width="23.625" style="12" customWidth="1"/>
    <col min="4603" max="4603" width="18.25" style="12" customWidth="1"/>
    <col min="4604" max="4605" width="7.625" style="12" customWidth="1"/>
    <col min="4606" max="4613" width="0" style="12" hidden="1" customWidth="1"/>
    <col min="4614" max="4614" width="13.875" style="12" customWidth="1"/>
    <col min="4615" max="4615" width="12.25" style="12" customWidth="1"/>
    <col min="4616" max="4617" width="8.875" style="12" customWidth="1"/>
    <col min="4618" max="4618" width="11.875" style="12" customWidth="1"/>
    <col min="4619" max="4643" width="8.875" style="12" customWidth="1"/>
    <col min="4644" max="4644" width="11.875" style="12" customWidth="1"/>
    <col min="4645" max="4854" width="8.875" style="12"/>
    <col min="4855" max="4855" width="2.25" style="12" customWidth="1"/>
    <col min="4856" max="4856" width="11.25" style="12" customWidth="1"/>
    <col min="4857" max="4857" width="39.125" style="12" customWidth="1"/>
    <col min="4858" max="4858" width="23.625" style="12" customWidth="1"/>
    <col min="4859" max="4859" width="18.25" style="12" customWidth="1"/>
    <col min="4860" max="4861" width="7.625" style="12" customWidth="1"/>
    <col min="4862" max="4869" width="0" style="12" hidden="1" customWidth="1"/>
    <col min="4870" max="4870" width="13.875" style="12" customWidth="1"/>
    <col min="4871" max="4871" width="12.25" style="12" customWidth="1"/>
    <col min="4872" max="4873" width="8.875" style="12" customWidth="1"/>
    <col min="4874" max="4874" width="11.875" style="12" customWidth="1"/>
    <col min="4875" max="4899" width="8.875" style="12" customWidth="1"/>
    <col min="4900" max="4900" width="11.875" style="12" customWidth="1"/>
    <col min="4901" max="5110" width="8.875" style="12"/>
    <col min="5111" max="5111" width="2.25" style="12" customWidth="1"/>
    <col min="5112" max="5112" width="11.25" style="12" customWidth="1"/>
    <col min="5113" max="5113" width="39.125" style="12" customWidth="1"/>
    <col min="5114" max="5114" width="23.625" style="12" customWidth="1"/>
    <col min="5115" max="5115" width="18.25" style="12" customWidth="1"/>
    <col min="5116" max="5117" width="7.625" style="12" customWidth="1"/>
    <col min="5118" max="5125" width="0" style="12" hidden="1" customWidth="1"/>
    <col min="5126" max="5126" width="13.875" style="12" customWidth="1"/>
    <col min="5127" max="5127" width="12.25" style="12" customWidth="1"/>
    <col min="5128" max="5129" width="8.875" style="12" customWidth="1"/>
    <col min="5130" max="5130" width="11.875" style="12" customWidth="1"/>
    <col min="5131" max="5155" width="8.875" style="12" customWidth="1"/>
    <col min="5156" max="5156" width="11.875" style="12" customWidth="1"/>
    <col min="5157" max="5366" width="8.875" style="12"/>
    <col min="5367" max="5367" width="2.25" style="12" customWidth="1"/>
    <col min="5368" max="5368" width="11.25" style="12" customWidth="1"/>
    <col min="5369" max="5369" width="39.125" style="12" customWidth="1"/>
    <col min="5370" max="5370" width="23.625" style="12" customWidth="1"/>
    <col min="5371" max="5371" width="18.25" style="12" customWidth="1"/>
    <col min="5372" max="5373" width="7.625" style="12" customWidth="1"/>
    <col min="5374" max="5381" width="0" style="12" hidden="1" customWidth="1"/>
    <col min="5382" max="5382" width="13.875" style="12" customWidth="1"/>
    <col min="5383" max="5383" width="12.25" style="12" customWidth="1"/>
    <col min="5384" max="5385" width="8.875" style="12" customWidth="1"/>
    <col min="5386" max="5386" width="11.875" style="12" customWidth="1"/>
    <col min="5387" max="5411" width="8.875" style="12" customWidth="1"/>
    <col min="5412" max="5412" width="11.875" style="12" customWidth="1"/>
    <col min="5413" max="5622" width="8.875" style="12"/>
    <col min="5623" max="5623" width="2.25" style="12" customWidth="1"/>
    <col min="5624" max="5624" width="11.25" style="12" customWidth="1"/>
    <col min="5625" max="5625" width="39.125" style="12" customWidth="1"/>
    <col min="5626" max="5626" width="23.625" style="12" customWidth="1"/>
    <col min="5627" max="5627" width="18.25" style="12" customWidth="1"/>
    <col min="5628" max="5629" width="7.625" style="12" customWidth="1"/>
    <col min="5630" max="5637" width="0" style="12" hidden="1" customWidth="1"/>
    <col min="5638" max="5638" width="13.875" style="12" customWidth="1"/>
    <col min="5639" max="5639" width="12.25" style="12" customWidth="1"/>
    <col min="5640" max="5641" width="8.875" style="12" customWidth="1"/>
    <col min="5642" max="5642" width="11.875" style="12" customWidth="1"/>
    <col min="5643" max="5667" width="8.875" style="12" customWidth="1"/>
    <col min="5668" max="5668" width="11.875" style="12" customWidth="1"/>
    <col min="5669" max="5878" width="8.875" style="12"/>
    <col min="5879" max="5879" width="2.25" style="12" customWidth="1"/>
    <col min="5880" max="5880" width="11.25" style="12" customWidth="1"/>
    <col min="5881" max="5881" width="39.125" style="12" customWidth="1"/>
    <col min="5882" max="5882" width="23.625" style="12" customWidth="1"/>
    <col min="5883" max="5883" width="18.25" style="12" customWidth="1"/>
    <col min="5884" max="5885" width="7.625" style="12" customWidth="1"/>
    <col min="5886" max="5893" width="0" style="12" hidden="1" customWidth="1"/>
    <col min="5894" max="5894" width="13.875" style="12" customWidth="1"/>
    <col min="5895" max="5895" width="12.25" style="12" customWidth="1"/>
    <col min="5896" max="5897" width="8.875" style="12" customWidth="1"/>
    <col min="5898" max="5898" width="11.875" style="12" customWidth="1"/>
    <col min="5899" max="5923" width="8.875" style="12" customWidth="1"/>
    <col min="5924" max="5924" width="11.875" style="12" customWidth="1"/>
    <col min="5925" max="6134" width="8.875" style="12"/>
    <col min="6135" max="6135" width="2.25" style="12" customWidth="1"/>
    <col min="6136" max="6136" width="11.25" style="12" customWidth="1"/>
    <col min="6137" max="6137" width="39.125" style="12" customWidth="1"/>
    <col min="6138" max="6138" width="23.625" style="12" customWidth="1"/>
    <col min="6139" max="6139" width="18.25" style="12" customWidth="1"/>
    <col min="6140" max="6141" width="7.625" style="12" customWidth="1"/>
    <col min="6142" max="6149" width="0" style="12" hidden="1" customWidth="1"/>
    <col min="6150" max="6150" width="13.875" style="12" customWidth="1"/>
    <col min="6151" max="6151" width="12.25" style="12" customWidth="1"/>
    <col min="6152" max="6153" width="8.875" style="12" customWidth="1"/>
    <col min="6154" max="6154" width="11.875" style="12" customWidth="1"/>
    <col min="6155" max="6179" width="8.875" style="12" customWidth="1"/>
    <col min="6180" max="6180" width="11.875" style="12" customWidth="1"/>
    <col min="6181" max="6390" width="8.875" style="12"/>
    <col min="6391" max="6391" width="2.25" style="12" customWidth="1"/>
    <col min="6392" max="6392" width="11.25" style="12" customWidth="1"/>
    <col min="6393" max="6393" width="39.125" style="12" customWidth="1"/>
    <col min="6394" max="6394" width="23.625" style="12" customWidth="1"/>
    <col min="6395" max="6395" width="18.25" style="12" customWidth="1"/>
    <col min="6396" max="6397" width="7.625" style="12" customWidth="1"/>
    <col min="6398" max="6405" width="0" style="12" hidden="1" customWidth="1"/>
    <col min="6406" max="6406" width="13.875" style="12" customWidth="1"/>
    <col min="6407" max="6407" width="12.25" style="12" customWidth="1"/>
    <col min="6408" max="6409" width="8.875" style="12" customWidth="1"/>
    <col min="6410" max="6410" width="11.875" style="12" customWidth="1"/>
    <col min="6411" max="6435" width="8.875" style="12" customWidth="1"/>
    <col min="6436" max="6436" width="11.875" style="12" customWidth="1"/>
    <col min="6437" max="6646" width="8.875" style="12"/>
    <col min="6647" max="6647" width="2.25" style="12" customWidth="1"/>
    <col min="6648" max="6648" width="11.25" style="12" customWidth="1"/>
    <col min="6649" max="6649" width="39.125" style="12" customWidth="1"/>
    <col min="6650" max="6650" width="23.625" style="12" customWidth="1"/>
    <col min="6651" max="6651" width="18.25" style="12" customWidth="1"/>
    <col min="6652" max="6653" width="7.625" style="12" customWidth="1"/>
    <col min="6654" max="6661" width="0" style="12" hidden="1" customWidth="1"/>
    <col min="6662" max="6662" width="13.875" style="12" customWidth="1"/>
    <col min="6663" max="6663" width="12.25" style="12" customWidth="1"/>
    <col min="6664" max="6665" width="8.875" style="12" customWidth="1"/>
    <col min="6666" max="6666" width="11.875" style="12" customWidth="1"/>
    <col min="6667" max="6691" width="8.875" style="12" customWidth="1"/>
    <col min="6692" max="6692" width="11.875" style="12" customWidth="1"/>
    <col min="6693" max="6902" width="8.875" style="12"/>
    <col min="6903" max="6903" width="2.25" style="12" customWidth="1"/>
    <col min="6904" max="6904" width="11.25" style="12" customWidth="1"/>
    <col min="6905" max="6905" width="39.125" style="12" customWidth="1"/>
    <col min="6906" max="6906" width="23.625" style="12" customWidth="1"/>
    <col min="6907" max="6907" width="18.25" style="12" customWidth="1"/>
    <col min="6908" max="6909" width="7.625" style="12" customWidth="1"/>
    <col min="6910" max="6917" width="0" style="12" hidden="1" customWidth="1"/>
    <col min="6918" max="6918" width="13.875" style="12" customWidth="1"/>
    <col min="6919" max="6919" width="12.25" style="12" customWidth="1"/>
    <col min="6920" max="6921" width="8.875" style="12" customWidth="1"/>
    <col min="6922" max="6922" width="11.875" style="12" customWidth="1"/>
    <col min="6923" max="6947" width="8.875" style="12" customWidth="1"/>
    <col min="6948" max="6948" width="11.875" style="12" customWidth="1"/>
    <col min="6949" max="7158" width="8.875" style="12"/>
    <col min="7159" max="7159" width="2.25" style="12" customWidth="1"/>
    <col min="7160" max="7160" width="11.25" style="12" customWidth="1"/>
    <col min="7161" max="7161" width="39.125" style="12" customWidth="1"/>
    <col min="7162" max="7162" width="23.625" style="12" customWidth="1"/>
    <col min="7163" max="7163" width="18.25" style="12" customWidth="1"/>
    <col min="7164" max="7165" width="7.625" style="12" customWidth="1"/>
    <col min="7166" max="7173" width="0" style="12" hidden="1" customWidth="1"/>
    <col min="7174" max="7174" width="13.875" style="12" customWidth="1"/>
    <col min="7175" max="7175" width="12.25" style="12" customWidth="1"/>
    <col min="7176" max="7177" width="8.875" style="12" customWidth="1"/>
    <col min="7178" max="7178" width="11.875" style="12" customWidth="1"/>
    <col min="7179" max="7203" width="8.875" style="12" customWidth="1"/>
    <col min="7204" max="7204" width="11.875" style="12" customWidth="1"/>
    <col min="7205" max="7414" width="8.875" style="12"/>
    <col min="7415" max="7415" width="2.25" style="12" customWidth="1"/>
    <col min="7416" max="7416" width="11.25" style="12" customWidth="1"/>
    <col min="7417" max="7417" width="39.125" style="12" customWidth="1"/>
    <col min="7418" max="7418" width="23.625" style="12" customWidth="1"/>
    <col min="7419" max="7419" width="18.25" style="12" customWidth="1"/>
    <col min="7420" max="7421" width="7.625" style="12" customWidth="1"/>
    <col min="7422" max="7429" width="0" style="12" hidden="1" customWidth="1"/>
    <col min="7430" max="7430" width="13.875" style="12" customWidth="1"/>
    <col min="7431" max="7431" width="12.25" style="12" customWidth="1"/>
    <col min="7432" max="7433" width="8.875" style="12" customWidth="1"/>
    <col min="7434" max="7434" width="11.875" style="12" customWidth="1"/>
    <col min="7435" max="7459" width="8.875" style="12" customWidth="1"/>
    <col min="7460" max="7460" width="11.875" style="12" customWidth="1"/>
    <col min="7461" max="7670" width="8.875" style="12"/>
    <col min="7671" max="7671" width="2.25" style="12" customWidth="1"/>
    <col min="7672" max="7672" width="11.25" style="12" customWidth="1"/>
    <col min="7673" max="7673" width="39.125" style="12" customWidth="1"/>
    <col min="7674" max="7674" width="23.625" style="12" customWidth="1"/>
    <col min="7675" max="7675" width="18.25" style="12" customWidth="1"/>
    <col min="7676" max="7677" width="7.625" style="12" customWidth="1"/>
    <col min="7678" max="7685" width="0" style="12" hidden="1" customWidth="1"/>
    <col min="7686" max="7686" width="13.875" style="12" customWidth="1"/>
    <col min="7687" max="7687" width="12.25" style="12" customWidth="1"/>
    <col min="7688" max="7689" width="8.875" style="12" customWidth="1"/>
    <col min="7690" max="7690" width="11.875" style="12" customWidth="1"/>
    <col min="7691" max="7715" width="8.875" style="12" customWidth="1"/>
    <col min="7716" max="7716" width="11.875" style="12" customWidth="1"/>
    <col min="7717" max="7926" width="8.875" style="12"/>
    <col min="7927" max="7927" width="2.25" style="12" customWidth="1"/>
    <col min="7928" max="7928" width="11.25" style="12" customWidth="1"/>
    <col min="7929" max="7929" width="39.125" style="12" customWidth="1"/>
    <col min="7930" max="7930" width="23.625" style="12" customWidth="1"/>
    <col min="7931" max="7931" width="18.25" style="12" customWidth="1"/>
    <col min="7932" max="7933" width="7.625" style="12" customWidth="1"/>
    <col min="7934" max="7941" width="0" style="12" hidden="1" customWidth="1"/>
    <col min="7942" max="7942" width="13.875" style="12" customWidth="1"/>
    <col min="7943" max="7943" width="12.25" style="12" customWidth="1"/>
    <col min="7944" max="7945" width="8.875" style="12" customWidth="1"/>
    <col min="7946" max="7946" width="11.875" style="12" customWidth="1"/>
    <col min="7947" max="7971" width="8.875" style="12" customWidth="1"/>
    <col min="7972" max="7972" width="11.875" style="12" customWidth="1"/>
    <col min="7973" max="8182" width="8.875" style="12"/>
    <col min="8183" max="8183" width="2.25" style="12" customWidth="1"/>
    <col min="8184" max="8184" width="11.25" style="12" customWidth="1"/>
    <col min="8185" max="8185" width="39.125" style="12" customWidth="1"/>
    <col min="8186" max="8186" width="23.625" style="12" customWidth="1"/>
    <col min="8187" max="8187" width="18.25" style="12" customWidth="1"/>
    <col min="8188" max="8189" width="7.625" style="12" customWidth="1"/>
    <col min="8190" max="8197" width="0" style="12" hidden="1" customWidth="1"/>
    <col min="8198" max="8198" width="13.875" style="12" customWidth="1"/>
    <col min="8199" max="8199" width="12.25" style="12" customWidth="1"/>
    <col min="8200" max="8201" width="8.875" style="12" customWidth="1"/>
    <col min="8202" max="8202" width="11.875" style="12" customWidth="1"/>
    <col min="8203" max="8227" width="8.875" style="12" customWidth="1"/>
    <col min="8228" max="8228" width="11.875" style="12" customWidth="1"/>
    <col min="8229" max="8438" width="8.875" style="12"/>
    <col min="8439" max="8439" width="2.25" style="12" customWidth="1"/>
    <col min="8440" max="8440" width="11.25" style="12" customWidth="1"/>
    <col min="8441" max="8441" width="39.125" style="12" customWidth="1"/>
    <col min="8442" max="8442" width="23.625" style="12" customWidth="1"/>
    <col min="8443" max="8443" width="18.25" style="12" customWidth="1"/>
    <col min="8444" max="8445" width="7.625" style="12" customWidth="1"/>
    <col min="8446" max="8453" width="0" style="12" hidden="1" customWidth="1"/>
    <col min="8454" max="8454" width="13.875" style="12" customWidth="1"/>
    <col min="8455" max="8455" width="12.25" style="12" customWidth="1"/>
    <col min="8456" max="8457" width="8.875" style="12" customWidth="1"/>
    <col min="8458" max="8458" width="11.875" style="12" customWidth="1"/>
    <col min="8459" max="8483" width="8.875" style="12" customWidth="1"/>
    <col min="8484" max="8484" width="11.875" style="12" customWidth="1"/>
    <col min="8485" max="8694" width="8.875" style="12"/>
    <col min="8695" max="8695" width="2.25" style="12" customWidth="1"/>
    <col min="8696" max="8696" width="11.25" style="12" customWidth="1"/>
    <col min="8697" max="8697" width="39.125" style="12" customWidth="1"/>
    <col min="8698" max="8698" width="23.625" style="12" customWidth="1"/>
    <col min="8699" max="8699" width="18.25" style="12" customWidth="1"/>
    <col min="8700" max="8701" width="7.625" style="12" customWidth="1"/>
    <col min="8702" max="8709" width="0" style="12" hidden="1" customWidth="1"/>
    <col min="8710" max="8710" width="13.875" style="12" customWidth="1"/>
    <col min="8711" max="8711" width="12.25" style="12" customWidth="1"/>
    <col min="8712" max="8713" width="8.875" style="12" customWidth="1"/>
    <col min="8714" max="8714" width="11.875" style="12" customWidth="1"/>
    <col min="8715" max="8739" width="8.875" style="12" customWidth="1"/>
    <col min="8740" max="8740" width="11.875" style="12" customWidth="1"/>
    <col min="8741" max="8950" width="8.875" style="12"/>
    <col min="8951" max="8951" width="2.25" style="12" customWidth="1"/>
    <col min="8952" max="8952" width="11.25" style="12" customWidth="1"/>
    <col min="8953" max="8953" width="39.125" style="12" customWidth="1"/>
    <col min="8954" max="8954" width="23.625" style="12" customWidth="1"/>
    <col min="8955" max="8955" width="18.25" style="12" customWidth="1"/>
    <col min="8956" max="8957" width="7.625" style="12" customWidth="1"/>
    <col min="8958" max="8965" width="0" style="12" hidden="1" customWidth="1"/>
    <col min="8966" max="8966" width="13.875" style="12" customWidth="1"/>
    <col min="8967" max="8967" width="12.25" style="12" customWidth="1"/>
    <col min="8968" max="8969" width="8.875" style="12" customWidth="1"/>
    <col min="8970" max="8970" width="11.875" style="12" customWidth="1"/>
    <col min="8971" max="8995" width="8.875" style="12" customWidth="1"/>
    <col min="8996" max="8996" width="11.875" style="12" customWidth="1"/>
    <col min="8997" max="9206" width="8.875" style="12"/>
    <col min="9207" max="9207" width="2.25" style="12" customWidth="1"/>
    <col min="9208" max="9208" width="11.25" style="12" customWidth="1"/>
    <col min="9209" max="9209" width="39.125" style="12" customWidth="1"/>
    <col min="9210" max="9210" width="23.625" style="12" customWidth="1"/>
    <col min="9211" max="9211" width="18.25" style="12" customWidth="1"/>
    <col min="9212" max="9213" width="7.625" style="12" customWidth="1"/>
    <col min="9214" max="9221" width="0" style="12" hidden="1" customWidth="1"/>
    <col min="9222" max="9222" width="13.875" style="12" customWidth="1"/>
    <col min="9223" max="9223" width="12.25" style="12" customWidth="1"/>
    <col min="9224" max="9225" width="8.875" style="12" customWidth="1"/>
    <col min="9226" max="9226" width="11.875" style="12" customWidth="1"/>
    <col min="9227" max="9251" width="8.875" style="12" customWidth="1"/>
    <col min="9252" max="9252" width="11.875" style="12" customWidth="1"/>
    <col min="9253" max="9462" width="8.875" style="12"/>
    <col min="9463" max="9463" width="2.25" style="12" customWidth="1"/>
    <col min="9464" max="9464" width="11.25" style="12" customWidth="1"/>
    <col min="9465" max="9465" width="39.125" style="12" customWidth="1"/>
    <col min="9466" max="9466" width="23.625" style="12" customWidth="1"/>
    <col min="9467" max="9467" width="18.25" style="12" customWidth="1"/>
    <col min="9468" max="9469" width="7.625" style="12" customWidth="1"/>
    <col min="9470" max="9477" width="0" style="12" hidden="1" customWidth="1"/>
    <col min="9478" max="9478" width="13.875" style="12" customWidth="1"/>
    <col min="9479" max="9479" width="12.25" style="12" customWidth="1"/>
    <col min="9480" max="9481" width="8.875" style="12" customWidth="1"/>
    <col min="9482" max="9482" width="11.875" style="12" customWidth="1"/>
    <col min="9483" max="9507" width="8.875" style="12" customWidth="1"/>
    <col min="9508" max="9508" width="11.875" style="12" customWidth="1"/>
    <col min="9509" max="9718" width="8.875" style="12"/>
    <col min="9719" max="9719" width="2.25" style="12" customWidth="1"/>
    <col min="9720" max="9720" width="11.25" style="12" customWidth="1"/>
    <col min="9721" max="9721" width="39.125" style="12" customWidth="1"/>
    <col min="9722" max="9722" width="23.625" style="12" customWidth="1"/>
    <col min="9723" max="9723" width="18.25" style="12" customWidth="1"/>
    <col min="9724" max="9725" width="7.625" style="12" customWidth="1"/>
    <col min="9726" max="9733" width="0" style="12" hidden="1" customWidth="1"/>
    <col min="9734" max="9734" width="13.875" style="12" customWidth="1"/>
    <col min="9735" max="9735" width="12.25" style="12" customWidth="1"/>
    <col min="9736" max="9737" width="8.875" style="12" customWidth="1"/>
    <col min="9738" max="9738" width="11.875" style="12" customWidth="1"/>
    <col min="9739" max="9763" width="8.875" style="12" customWidth="1"/>
    <col min="9764" max="9764" width="11.875" style="12" customWidth="1"/>
    <col min="9765" max="9974" width="8.875" style="12"/>
    <col min="9975" max="9975" width="2.25" style="12" customWidth="1"/>
    <col min="9976" max="9976" width="11.25" style="12" customWidth="1"/>
    <col min="9977" max="9977" width="39.125" style="12" customWidth="1"/>
    <col min="9978" max="9978" width="23.625" style="12" customWidth="1"/>
    <col min="9979" max="9979" width="18.25" style="12" customWidth="1"/>
    <col min="9980" max="9981" width="7.625" style="12" customWidth="1"/>
    <col min="9982" max="9989" width="0" style="12" hidden="1" customWidth="1"/>
    <col min="9990" max="9990" width="13.875" style="12" customWidth="1"/>
    <col min="9991" max="9991" width="12.25" style="12" customWidth="1"/>
    <col min="9992" max="9993" width="8.875" style="12" customWidth="1"/>
    <col min="9994" max="9994" width="11.875" style="12" customWidth="1"/>
    <col min="9995" max="10019" width="8.875" style="12" customWidth="1"/>
    <col min="10020" max="10020" width="11.875" style="12" customWidth="1"/>
    <col min="10021" max="10230" width="8.875" style="12"/>
    <col min="10231" max="10231" width="2.25" style="12" customWidth="1"/>
    <col min="10232" max="10232" width="11.25" style="12" customWidth="1"/>
    <col min="10233" max="10233" width="39.125" style="12" customWidth="1"/>
    <col min="10234" max="10234" width="23.625" style="12" customWidth="1"/>
    <col min="10235" max="10235" width="18.25" style="12" customWidth="1"/>
    <col min="10236" max="10237" width="7.625" style="12" customWidth="1"/>
    <col min="10238" max="10245" width="0" style="12" hidden="1" customWidth="1"/>
    <col min="10246" max="10246" width="13.875" style="12" customWidth="1"/>
    <col min="10247" max="10247" width="12.25" style="12" customWidth="1"/>
    <col min="10248" max="10249" width="8.875" style="12" customWidth="1"/>
    <col min="10250" max="10250" width="11.875" style="12" customWidth="1"/>
    <col min="10251" max="10275" width="8.875" style="12" customWidth="1"/>
    <col min="10276" max="10276" width="11.875" style="12" customWidth="1"/>
    <col min="10277" max="10486" width="8.875" style="12"/>
    <col min="10487" max="10487" width="2.25" style="12" customWidth="1"/>
    <col min="10488" max="10488" width="11.25" style="12" customWidth="1"/>
    <col min="10489" max="10489" width="39.125" style="12" customWidth="1"/>
    <col min="10490" max="10490" width="23.625" style="12" customWidth="1"/>
    <col min="10491" max="10491" width="18.25" style="12" customWidth="1"/>
    <col min="10492" max="10493" width="7.625" style="12" customWidth="1"/>
    <col min="10494" max="10501" width="0" style="12" hidden="1" customWidth="1"/>
    <col min="10502" max="10502" width="13.875" style="12" customWidth="1"/>
    <col min="10503" max="10503" width="12.25" style="12" customWidth="1"/>
    <col min="10504" max="10505" width="8.875" style="12" customWidth="1"/>
    <col min="10506" max="10506" width="11.875" style="12" customWidth="1"/>
    <col min="10507" max="10531" width="8.875" style="12" customWidth="1"/>
    <col min="10532" max="10532" width="11.875" style="12" customWidth="1"/>
    <col min="10533" max="10742" width="8.875" style="12"/>
    <col min="10743" max="10743" width="2.25" style="12" customWidth="1"/>
    <col min="10744" max="10744" width="11.25" style="12" customWidth="1"/>
    <col min="10745" max="10745" width="39.125" style="12" customWidth="1"/>
    <col min="10746" max="10746" width="23.625" style="12" customWidth="1"/>
    <col min="10747" max="10747" width="18.25" style="12" customWidth="1"/>
    <col min="10748" max="10749" width="7.625" style="12" customWidth="1"/>
    <col min="10750" max="10757" width="0" style="12" hidden="1" customWidth="1"/>
    <col min="10758" max="10758" width="13.875" style="12" customWidth="1"/>
    <col min="10759" max="10759" width="12.25" style="12" customWidth="1"/>
    <col min="10760" max="10761" width="8.875" style="12" customWidth="1"/>
    <col min="10762" max="10762" width="11.875" style="12" customWidth="1"/>
    <col min="10763" max="10787" width="8.875" style="12" customWidth="1"/>
    <col min="10788" max="10788" width="11.875" style="12" customWidth="1"/>
    <col min="10789" max="10998" width="8.875" style="12"/>
    <col min="10999" max="10999" width="2.25" style="12" customWidth="1"/>
    <col min="11000" max="11000" width="11.25" style="12" customWidth="1"/>
    <col min="11001" max="11001" width="39.125" style="12" customWidth="1"/>
    <col min="11002" max="11002" width="23.625" style="12" customWidth="1"/>
    <col min="11003" max="11003" width="18.25" style="12" customWidth="1"/>
    <col min="11004" max="11005" width="7.625" style="12" customWidth="1"/>
    <col min="11006" max="11013" width="0" style="12" hidden="1" customWidth="1"/>
    <col min="11014" max="11014" width="13.875" style="12" customWidth="1"/>
    <col min="11015" max="11015" width="12.25" style="12" customWidth="1"/>
    <col min="11016" max="11017" width="8.875" style="12" customWidth="1"/>
    <col min="11018" max="11018" width="11.875" style="12" customWidth="1"/>
    <col min="11019" max="11043" width="8.875" style="12" customWidth="1"/>
    <col min="11044" max="11044" width="11.875" style="12" customWidth="1"/>
    <col min="11045" max="11254" width="8.875" style="12"/>
    <col min="11255" max="11255" width="2.25" style="12" customWidth="1"/>
    <col min="11256" max="11256" width="11.25" style="12" customWidth="1"/>
    <col min="11257" max="11257" width="39.125" style="12" customWidth="1"/>
    <col min="11258" max="11258" width="23.625" style="12" customWidth="1"/>
    <col min="11259" max="11259" width="18.25" style="12" customWidth="1"/>
    <col min="11260" max="11261" width="7.625" style="12" customWidth="1"/>
    <col min="11262" max="11269" width="0" style="12" hidden="1" customWidth="1"/>
    <col min="11270" max="11270" width="13.875" style="12" customWidth="1"/>
    <col min="11271" max="11271" width="12.25" style="12" customWidth="1"/>
    <col min="11272" max="11273" width="8.875" style="12" customWidth="1"/>
    <col min="11274" max="11274" width="11.875" style="12" customWidth="1"/>
    <col min="11275" max="11299" width="8.875" style="12" customWidth="1"/>
    <col min="11300" max="11300" width="11.875" style="12" customWidth="1"/>
    <col min="11301" max="11510" width="8.875" style="12"/>
    <col min="11511" max="11511" width="2.25" style="12" customWidth="1"/>
    <col min="11512" max="11512" width="11.25" style="12" customWidth="1"/>
    <col min="11513" max="11513" width="39.125" style="12" customWidth="1"/>
    <col min="11514" max="11514" width="23.625" style="12" customWidth="1"/>
    <col min="11515" max="11515" width="18.25" style="12" customWidth="1"/>
    <col min="11516" max="11517" width="7.625" style="12" customWidth="1"/>
    <col min="11518" max="11525" width="0" style="12" hidden="1" customWidth="1"/>
    <col min="11526" max="11526" width="13.875" style="12" customWidth="1"/>
    <col min="11527" max="11527" width="12.25" style="12" customWidth="1"/>
    <col min="11528" max="11529" width="8.875" style="12" customWidth="1"/>
    <col min="11530" max="11530" width="11.875" style="12" customWidth="1"/>
    <col min="11531" max="11555" width="8.875" style="12" customWidth="1"/>
    <col min="11556" max="11556" width="11.875" style="12" customWidth="1"/>
    <col min="11557" max="11766" width="8.875" style="12"/>
    <col min="11767" max="11767" width="2.25" style="12" customWidth="1"/>
    <col min="11768" max="11768" width="11.25" style="12" customWidth="1"/>
    <col min="11769" max="11769" width="39.125" style="12" customWidth="1"/>
    <col min="11770" max="11770" width="23.625" style="12" customWidth="1"/>
    <col min="11771" max="11771" width="18.25" style="12" customWidth="1"/>
    <col min="11772" max="11773" width="7.625" style="12" customWidth="1"/>
    <col min="11774" max="11781" width="0" style="12" hidden="1" customWidth="1"/>
    <col min="11782" max="11782" width="13.875" style="12" customWidth="1"/>
    <col min="11783" max="11783" width="12.25" style="12" customWidth="1"/>
    <col min="11784" max="11785" width="8.875" style="12" customWidth="1"/>
    <col min="11786" max="11786" width="11.875" style="12" customWidth="1"/>
    <col min="11787" max="11811" width="8.875" style="12" customWidth="1"/>
    <col min="11812" max="11812" width="11.875" style="12" customWidth="1"/>
    <col min="11813" max="12022" width="8.875" style="12"/>
    <col min="12023" max="12023" width="2.25" style="12" customWidth="1"/>
    <col min="12024" max="12024" width="11.25" style="12" customWidth="1"/>
    <col min="12025" max="12025" width="39.125" style="12" customWidth="1"/>
    <col min="12026" max="12026" width="23.625" style="12" customWidth="1"/>
    <col min="12027" max="12027" width="18.25" style="12" customWidth="1"/>
    <col min="12028" max="12029" width="7.625" style="12" customWidth="1"/>
    <col min="12030" max="12037" width="0" style="12" hidden="1" customWidth="1"/>
    <col min="12038" max="12038" width="13.875" style="12" customWidth="1"/>
    <col min="12039" max="12039" width="12.25" style="12" customWidth="1"/>
    <col min="12040" max="12041" width="8.875" style="12" customWidth="1"/>
    <col min="12042" max="12042" width="11.875" style="12" customWidth="1"/>
    <col min="12043" max="12067" width="8.875" style="12" customWidth="1"/>
    <col min="12068" max="12068" width="11.875" style="12" customWidth="1"/>
    <col min="12069" max="12278" width="8.875" style="12"/>
    <col min="12279" max="12279" width="2.25" style="12" customWidth="1"/>
    <col min="12280" max="12280" width="11.25" style="12" customWidth="1"/>
    <col min="12281" max="12281" width="39.125" style="12" customWidth="1"/>
    <col min="12282" max="12282" width="23.625" style="12" customWidth="1"/>
    <col min="12283" max="12283" width="18.25" style="12" customWidth="1"/>
    <col min="12284" max="12285" width="7.625" style="12" customWidth="1"/>
    <col min="12286" max="12293" width="0" style="12" hidden="1" customWidth="1"/>
    <col min="12294" max="12294" width="13.875" style="12" customWidth="1"/>
    <col min="12295" max="12295" width="12.25" style="12" customWidth="1"/>
    <col min="12296" max="12297" width="8.875" style="12" customWidth="1"/>
    <col min="12298" max="12298" width="11.875" style="12" customWidth="1"/>
    <col min="12299" max="12323" width="8.875" style="12" customWidth="1"/>
    <col min="12324" max="12324" width="11.875" style="12" customWidth="1"/>
    <col min="12325" max="12534" width="8.875" style="12"/>
    <col min="12535" max="12535" width="2.25" style="12" customWidth="1"/>
    <col min="12536" max="12536" width="11.25" style="12" customWidth="1"/>
    <col min="12537" max="12537" width="39.125" style="12" customWidth="1"/>
    <col min="12538" max="12538" width="23.625" style="12" customWidth="1"/>
    <col min="12539" max="12539" width="18.25" style="12" customWidth="1"/>
    <col min="12540" max="12541" width="7.625" style="12" customWidth="1"/>
    <col min="12542" max="12549" width="0" style="12" hidden="1" customWidth="1"/>
    <col min="12550" max="12550" width="13.875" style="12" customWidth="1"/>
    <col min="12551" max="12551" width="12.25" style="12" customWidth="1"/>
    <col min="12552" max="12553" width="8.875" style="12" customWidth="1"/>
    <col min="12554" max="12554" width="11.875" style="12" customWidth="1"/>
    <col min="12555" max="12579" width="8.875" style="12" customWidth="1"/>
    <col min="12580" max="12580" width="11.875" style="12" customWidth="1"/>
    <col min="12581" max="12790" width="8.875" style="12"/>
    <col min="12791" max="12791" width="2.25" style="12" customWidth="1"/>
    <col min="12792" max="12792" width="11.25" style="12" customWidth="1"/>
    <col min="12793" max="12793" width="39.125" style="12" customWidth="1"/>
    <col min="12794" max="12794" width="23.625" style="12" customWidth="1"/>
    <col min="12795" max="12795" width="18.25" style="12" customWidth="1"/>
    <col min="12796" max="12797" width="7.625" style="12" customWidth="1"/>
    <col min="12798" max="12805" width="0" style="12" hidden="1" customWidth="1"/>
    <col min="12806" max="12806" width="13.875" style="12" customWidth="1"/>
    <col min="12807" max="12807" width="12.25" style="12" customWidth="1"/>
    <col min="12808" max="12809" width="8.875" style="12" customWidth="1"/>
    <col min="12810" max="12810" width="11.875" style="12" customWidth="1"/>
    <col min="12811" max="12835" width="8.875" style="12" customWidth="1"/>
    <col min="12836" max="12836" width="11.875" style="12" customWidth="1"/>
    <col min="12837" max="13046" width="8.875" style="12"/>
    <col min="13047" max="13047" width="2.25" style="12" customWidth="1"/>
    <col min="13048" max="13048" width="11.25" style="12" customWidth="1"/>
    <col min="13049" max="13049" width="39.125" style="12" customWidth="1"/>
    <col min="13050" max="13050" width="23.625" style="12" customWidth="1"/>
    <col min="13051" max="13051" width="18.25" style="12" customWidth="1"/>
    <col min="13052" max="13053" width="7.625" style="12" customWidth="1"/>
    <col min="13054" max="13061" width="0" style="12" hidden="1" customWidth="1"/>
    <col min="13062" max="13062" width="13.875" style="12" customWidth="1"/>
    <col min="13063" max="13063" width="12.25" style="12" customWidth="1"/>
    <col min="13064" max="13065" width="8.875" style="12" customWidth="1"/>
    <col min="13066" max="13066" width="11.875" style="12" customWidth="1"/>
    <col min="13067" max="13091" width="8.875" style="12" customWidth="1"/>
    <col min="13092" max="13092" width="11.875" style="12" customWidth="1"/>
    <col min="13093" max="13302" width="8.875" style="12"/>
    <col min="13303" max="13303" width="2.25" style="12" customWidth="1"/>
    <col min="13304" max="13304" width="11.25" style="12" customWidth="1"/>
    <col min="13305" max="13305" width="39.125" style="12" customWidth="1"/>
    <col min="13306" max="13306" width="23.625" style="12" customWidth="1"/>
    <col min="13307" max="13307" width="18.25" style="12" customWidth="1"/>
    <col min="13308" max="13309" width="7.625" style="12" customWidth="1"/>
    <col min="13310" max="13317" width="0" style="12" hidden="1" customWidth="1"/>
    <col min="13318" max="13318" width="13.875" style="12" customWidth="1"/>
    <col min="13319" max="13319" width="12.25" style="12" customWidth="1"/>
    <col min="13320" max="13321" width="8.875" style="12" customWidth="1"/>
    <col min="13322" max="13322" width="11.875" style="12" customWidth="1"/>
    <col min="13323" max="13347" width="8.875" style="12" customWidth="1"/>
    <col min="13348" max="13348" width="11.875" style="12" customWidth="1"/>
    <col min="13349" max="13558" width="8.875" style="12"/>
    <col min="13559" max="13559" width="2.25" style="12" customWidth="1"/>
    <col min="13560" max="13560" width="11.25" style="12" customWidth="1"/>
    <col min="13561" max="13561" width="39.125" style="12" customWidth="1"/>
    <col min="13562" max="13562" width="23.625" style="12" customWidth="1"/>
    <col min="13563" max="13563" width="18.25" style="12" customWidth="1"/>
    <col min="13564" max="13565" width="7.625" style="12" customWidth="1"/>
    <col min="13566" max="13573" width="0" style="12" hidden="1" customWidth="1"/>
    <col min="13574" max="13574" width="13.875" style="12" customWidth="1"/>
    <col min="13575" max="13575" width="12.25" style="12" customWidth="1"/>
    <col min="13576" max="13577" width="8.875" style="12" customWidth="1"/>
    <col min="13578" max="13578" width="11.875" style="12" customWidth="1"/>
    <col min="13579" max="13603" width="8.875" style="12" customWidth="1"/>
    <col min="13604" max="13604" width="11.875" style="12" customWidth="1"/>
    <col min="13605" max="13814" width="8.875" style="12"/>
    <col min="13815" max="13815" width="2.25" style="12" customWidth="1"/>
    <col min="13816" max="13816" width="11.25" style="12" customWidth="1"/>
    <col min="13817" max="13817" width="39.125" style="12" customWidth="1"/>
    <col min="13818" max="13818" width="23.625" style="12" customWidth="1"/>
    <col min="13819" max="13819" width="18.25" style="12" customWidth="1"/>
    <col min="13820" max="13821" width="7.625" style="12" customWidth="1"/>
    <col min="13822" max="13829" width="0" style="12" hidden="1" customWidth="1"/>
    <col min="13830" max="13830" width="13.875" style="12" customWidth="1"/>
    <col min="13831" max="13831" width="12.25" style="12" customWidth="1"/>
    <col min="13832" max="13833" width="8.875" style="12" customWidth="1"/>
    <col min="13834" max="13834" width="11.875" style="12" customWidth="1"/>
    <col min="13835" max="13859" width="8.875" style="12" customWidth="1"/>
    <col min="13860" max="13860" width="11.875" style="12" customWidth="1"/>
    <col min="13861" max="14070" width="8.875" style="12"/>
    <col min="14071" max="14071" width="2.25" style="12" customWidth="1"/>
    <col min="14072" max="14072" width="11.25" style="12" customWidth="1"/>
    <col min="14073" max="14073" width="39.125" style="12" customWidth="1"/>
    <col min="14074" max="14074" width="23.625" style="12" customWidth="1"/>
    <col min="14075" max="14075" width="18.25" style="12" customWidth="1"/>
    <col min="14076" max="14077" width="7.625" style="12" customWidth="1"/>
    <col min="14078" max="14085" width="0" style="12" hidden="1" customWidth="1"/>
    <col min="14086" max="14086" width="13.875" style="12" customWidth="1"/>
    <col min="14087" max="14087" width="12.25" style="12" customWidth="1"/>
    <col min="14088" max="14089" width="8.875" style="12" customWidth="1"/>
    <col min="14090" max="14090" width="11.875" style="12" customWidth="1"/>
    <col min="14091" max="14115" width="8.875" style="12" customWidth="1"/>
    <col min="14116" max="14116" width="11.875" style="12" customWidth="1"/>
    <col min="14117" max="14326" width="8.875" style="12"/>
    <col min="14327" max="14327" width="2.25" style="12" customWidth="1"/>
    <col min="14328" max="14328" width="11.25" style="12" customWidth="1"/>
    <col min="14329" max="14329" width="39.125" style="12" customWidth="1"/>
    <col min="14330" max="14330" width="23.625" style="12" customWidth="1"/>
    <col min="14331" max="14331" width="18.25" style="12" customWidth="1"/>
    <col min="14332" max="14333" width="7.625" style="12" customWidth="1"/>
    <col min="14334" max="14341" width="0" style="12" hidden="1" customWidth="1"/>
    <col min="14342" max="14342" width="13.875" style="12" customWidth="1"/>
    <col min="14343" max="14343" width="12.25" style="12" customWidth="1"/>
    <col min="14344" max="14345" width="8.875" style="12" customWidth="1"/>
    <col min="14346" max="14346" width="11.875" style="12" customWidth="1"/>
    <col min="14347" max="14371" width="8.875" style="12" customWidth="1"/>
    <col min="14372" max="14372" width="11.875" style="12" customWidth="1"/>
    <col min="14373" max="14582" width="8.875" style="12"/>
    <col min="14583" max="14583" width="2.25" style="12" customWidth="1"/>
    <col min="14584" max="14584" width="11.25" style="12" customWidth="1"/>
    <col min="14585" max="14585" width="39.125" style="12" customWidth="1"/>
    <col min="14586" max="14586" width="23.625" style="12" customWidth="1"/>
    <col min="14587" max="14587" width="18.25" style="12" customWidth="1"/>
    <col min="14588" max="14589" width="7.625" style="12" customWidth="1"/>
    <col min="14590" max="14597" width="0" style="12" hidden="1" customWidth="1"/>
    <col min="14598" max="14598" width="13.875" style="12" customWidth="1"/>
    <col min="14599" max="14599" width="12.25" style="12" customWidth="1"/>
    <col min="14600" max="14601" width="8.875" style="12" customWidth="1"/>
    <col min="14602" max="14602" width="11.875" style="12" customWidth="1"/>
    <col min="14603" max="14627" width="8.875" style="12" customWidth="1"/>
    <col min="14628" max="14628" width="11.875" style="12" customWidth="1"/>
    <col min="14629" max="14838" width="8.875" style="12"/>
    <col min="14839" max="14839" width="2.25" style="12" customWidth="1"/>
    <col min="14840" max="14840" width="11.25" style="12" customWidth="1"/>
    <col min="14841" max="14841" width="39.125" style="12" customWidth="1"/>
    <col min="14842" max="14842" width="23.625" style="12" customWidth="1"/>
    <col min="14843" max="14843" width="18.25" style="12" customWidth="1"/>
    <col min="14844" max="14845" width="7.625" style="12" customWidth="1"/>
    <col min="14846" max="14853" width="0" style="12" hidden="1" customWidth="1"/>
    <col min="14854" max="14854" width="13.875" style="12" customWidth="1"/>
    <col min="14855" max="14855" width="12.25" style="12" customWidth="1"/>
    <col min="14856" max="14857" width="8.875" style="12" customWidth="1"/>
    <col min="14858" max="14858" width="11.875" style="12" customWidth="1"/>
    <col min="14859" max="14883" width="8.875" style="12" customWidth="1"/>
    <col min="14884" max="14884" width="11.875" style="12" customWidth="1"/>
    <col min="14885" max="15094" width="8.875" style="12"/>
    <col min="15095" max="15095" width="2.25" style="12" customWidth="1"/>
    <col min="15096" max="15096" width="11.25" style="12" customWidth="1"/>
    <col min="15097" max="15097" width="39.125" style="12" customWidth="1"/>
    <col min="15098" max="15098" width="23.625" style="12" customWidth="1"/>
    <col min="15099" max="15099" width="18.25" style="12" customWidth="1"/>
    <col min="15100" max="15101" width="7.625" style="12" customWidth="1"/>
    <col min="15102" max="15109" width="0" style="12" hidden="1" customWidth="1"/>
    <col min="15110" max="15110" width="13.875" style="12" customWidth="1"/>
    <col min="15111" max="15111" width="12.25" style="12" customWidth="1"/>
    <col min="15112" max="15113" width="8.875" style="12" customWidth="1"/>
    <col min="15114" max="15114" width="11.875" style="12" customWidth="1"/>
    <col min="15115" max="15139" width="8.875" style="12" customWidth="1"/>
    <col min="15140" max="15140" width="11.875" style="12" customWidth="1"/>
    <col min="15141" max="15350" width="8.875" style="12"/>
    <col min="15351" max="15351" width="2.25" style="12" customWidth="1"/>
    <col min="15352" max="15352" width="11.25" style="12" customWidth="1"/>
    <col min="15353" max="15353" width="39.125" style="12" customWidth="1"/>
    <col min="15354" max="15354" width="23.625" style="12" customWidth="1"/>
    <col min="15355" max="15355" width="18.25" style="12" customWidth="1"/>
    <col min="15356" max="15357" width="7.625" style="12" customWidth="1"/>
    <col min="15358" max="15365" width="0" style="12" hidden="1" customWidth="1"/>
    <col min="15366" max="15366" width="13.875" style="12" customWidth="1"/>
    <col min="15367" max="15367" width="12.25" style="12" customWidth="1"/>
    <col min="15368" max="15369" width="8.875" style="12" customWidth="1"/>
    <col min="15370" max="15370" width="11.875" style="12" customWidth="1"/>
    <col min="15371" max="15395" width="8.875" style="12" customWidth="1"/>
    <col min="15396" max="15396" width="11.875" style="12" customWidth="1"/>
    <col min="15397" max="15606" width="8.875" style="12"/>
    <col min="15607" max="15607" width="2.25" style="12" customWidth="1"/>
    <col min="15608" max="15608" width="11.25" style="12" customWidth="1"/>
    <col min="15609" max="15609" width="39.125" style="12" customWidth="1"/>
    <col min="15610" max="15610" width="23.625" style="12" customWidth="1"/>
    <col min="15611" max="15611" width="18.25" style="12" customWidth="1"/>
    <col min="15612" max="15613" width="7.625" style="12" customWidth="1"/>
    <col min="15614" max="15621" width="0" style="12" hidden="1" customWidth="1"/>
    <col min="15622" max="15622" width="13.875" style="12" customWidth="1"/>
    <col min="15623" max="15623" width="12.25" style="12" customWidth="1"/>
    <col min="15624" max="15625" width="8.875" style="12" customWidth="1"/>
    <col min="15626" max="15626" width="11.875" style="12" customWidth="1"/>
    <col min="15627" max="15651" width="8.875" style="12" customWidth="1"/>
    <col min="15652" max="15652" width="11.875" style="12" customWidth="1"/>
    <col min="15653" max="15862" width="8.875" style="12"/>
    <col min="15863" max="15863" width="2.25" style="12" customWidth="1"/>
    <col min="15864" max="15864" width="11.25" style="12" customWidth="1"/>
    <col min="15865" max="15865" width="39.125" style="12" customWidth="1"/>
    <col min="15866" max="15866" width="23.625" style="12" customWidth="1"/>
    <col min="15867" max="15867" width="18.25" style="12" customWidth="1"/>
    <col min="15868" max="15869" width="7.625" style="12" customWidth="1"/>
    <col min="15870" max="15877" width="0" style="12" hidden="1" customWidth="1"/>
    <col min="15878" max="15878" width="13.875" style="12" customWidth="1"/>
    <col min="15879" max="15879" width="12.25" style="12" customWidth="1"/>
    <col min="15880" max="15881" width="8.875" style="12" customWidth="1"/>
    <col min="15882" max="15882" width="11.875" style="12" customWidth="1"/>
    <col min="15883" max="15907" width="8.875" style="12" customWidth="1"/>
    <col min="15908" max="15908" width="11.875" style="12" customWidth="1"/>
    <col min="15909" max="16118" width="8.875" style="12"/>
    <col min="16119" max="16119" width="2.25" style="12" customWidth="1"/>
    <col min="16120" max="16120" width="11.25" style="12" customWidth="1"/>
    <col min="16121" max="16121" width="39.125" style="12" customWidth="1"/>
    <col min="16122" max="16122" width="23.625" style="12" customWidth="1"/>
    <col min="16123" max="16123" width="18.25" style="12" customWidth="1"/>
    <col min="16124" max="16125" width="7.625" style="12" customWidth="1"/>
    <col min="16126" max="16133" width="0" style="12" hidden="1" customWidth="1"/>
    <col min="16134" max="16134" width="13.875" style="12" customWidth="1"/>
    <col min="16135" max="16135" width="12.25" style="12" customWidth="1"/>
    <col min="16136" max="16137" width="8.875" style="12" customWidth="1"/>
    <col min="16138" max="16138" width="11.875" style="12" customWidth="1"/>
    <col min="16139" max="16163" width="8.875" style="12" customWidth="1"/>
    <col min="16164" max="16164" width="11.875" style="12" customWidth="1"/>
    <col min="16165" max="16384" width="8.875" style="12"/>
  </cols>
  <sheetData>
    <row r="1" spans="1:14">
      <c r="B1" s="13" t="s">
        <v>577</v>
      </c>
      <c r="N1" s="284" t="s">
        <v>590</v>
      </c>
    </row>
    <row r="2" spans="1:14" ht="16.5" customHeight="1">
      <c r="E2" s="787" t="s">
        <v>1230</v>
      </c>
      <c r="F2" s="787"/>
      <c r="G2" s="787"/>
      <c r="H2" s="787"/>
    </row>
    <row r="3" spans="1:14" ht="21.75" customHeight="1">
      <c r="B3" s="20"/>
      <c r="C3" s="329"/>
      <c r="E3" s="791" t="s">
        <v>1219</v>
      </c>
      <c r="F3" s="791"/>
      <c r="G3" s="791"/>
      <c r="H3" s="791"/>
    </row>
    <row r="4" spans="1:14" ht="20.100000000000001" customHeight="1">
      <c r="B4" s="20" t="s">
        <v>578</v>
      </c>
      <c r="C4" s="219"/>
    </row>
    <row r="5" spans="1:14" ht="19.5" customHeight="1" thickBot="1">
      <c r="B5" s="397"/>
      <c r="N5" s="15" t="s">
        <v>570</v>
      </c>
    </row>
    <row r="6" spans="1:14" ht="9" customHeight="1">
      <c r="B6" s="86"/>
      <c r="C6" s="86"/>
      <c r="D6" s="759" t="s">
        <v>579</v>
      </c>
      <c r="E6" s="765" t="s">
        <v>580</v>
      </c>
      <c r="F6" s="825"/>
      <c r="G6" s="765" t="s">
        <v>591</v>
      </c>
      <c r="H6" s="766"/>
      <c r="I6" s="765" t="s">
        <v>592</v>
      </c>
      <c r="J6" s="819"/>
      <c r="K6" s="765" t="s">
        <v>593</v>
      </c>
      <c r="L6" s="819"/>
      <c r="M6" s="764" t="s">
        <v>594</v>
      </c>
      <c r="N6" s="813"/>
    </row>
    <row r="7" spans="1:14" ht="14.25" customHeight="1">
      <c r="B7" s="25" t="s">
        <v>581</v>
      </c>
      <c r="C7" s="220" t="s">
        <v>582</v>
      </c>
      <c r="D7" s="770"/>
      <c r="E7" s="826"/>
      <c r="F7" s="827"/>
      <c r="G7" s="768"/>
      <c r="H7" s="758"/>
      <c r="I7" s="823"/>
      <c r="J7" s="821"/>
      <c r="K7" s="823"/>
      <c r="L7" s="821"/>
      <c r="M7" s="777"/>
      <c r="N7" s="778"/>
    </row>
    <row r="8" spans="1:14">
      <c r="B8" s="330"/>
      <c r="C8" s="398" t="s">
        <v>583</v>
      </c>
      <c r="D8" s="770"/>
      <c r="E8" s="828"/>
      <c r="F8" s="829"/>
      <c r="G8" s="768"/>
      <c r="H8" s="758"/>
      <c r="I8" s="820"/>
      <c r="J8" s="822"/>
      <c r="K8" s="820"/>
      <c r="L8" s="822"/>
      <c r="M8" s="777"/>
      <c r="N8" s="824"/>
    </row>
    <row r="9" spans="1:14" ht="14.25">
      <c r="B9" s="25" t="s">
        <v>491</v>
      </c>
      <c r="C9" s="76" t="s">
        <v>541</v>
      </c>
      <c r="D9" s="235" t="s">
        <v>12</v>
      </c>
      <c r="E9" s="27" t="s">
        <v>584</v>
      </c>
      <c r="F9" s="332" t="s">
        <v>493</v>
      </c>
      <c r="G9" s="371" t="s">
        <v>595</v>
      </c>
      <c r="H9" s="332" t="s">
        <v>493</v>
      </c>
      <c r="I9" s="403" t="s">
        <v>596</v>
      </c>
      <c r="J9" s="332" t="s">
        <v>493</v>
      </c>
      <c r="K9" s="253" t="s">
        <v>597</v>
      </c>
      <c r="L9" s="332" t="s">
        <v>493</v>
      </c>
      <c r="M9" s="253" t="s">
        <v>598</v>
      </c>
      <c r="N9" s="238" t="s">
        <v>493</v>
      </c>
    </row>
    <row r="10" spans="1:14" ht="14.25" customHeight="1">
      <c r="B10" s="318" t="s">
        <v>494</v>
      </c>
      <c r="C10" s="318" t="s">
        <v>495</v>
      </c>
      <c r="D10" s="392"/>
      <c r="E10" s="168"/>
      <c r="F10" s="334" t="s">
        <v>431</v>
      </c>
      <c r="G10" s="168"/>
      <c r="H10" s="334" t="s">
        <v>431</v>
      </c>
      <c r="I10" s="404" t="s">
        <v>599</v>
      </c>
      <c r="J10" s="334" t="s">
        <v>431</v>
      </c>
      <c r="K10" s="392"/>
      <c r="L10" s="334" t="s">
        <v>431</v>
      </c>
      <c r="M10" s="392"/>
      <c r="N10" s="335" t="s">
        <v>431</v>
      </c>
    </row>
    <row r="11" spans="1:14" ht="8.1" customHeight="1">
      <c r="D11" s="51"/>
    </row>
    <row r="12" spans="1:14" ht="18" customHeight="1">
      <c r="A12" s="217"/>
      <c r="B12" s="338" t="s">
        <v>497</v>
      </c>
      <c r="C12" s="206"/>
      <c r="D12" s="1">
        <v>13909493</v>
      </c>
      <c r="E12" s="57">
        <v>6236450</v>
      </c>
      <c r="F12" s="102">
        <v>44.83592608299957</v>
      </c>
      <c r="G12" s="57">
        <v>2322072</v>
      </c>
      <c r="H12" s="102">
        <v>16.694152691259127</v>
      </c>
      <c r="I12" s="57">
        <v>1952988</v>
      </c>
      <c r="J12" s="102">
        <v>14.040684301002202</v>
      </c>
      <c r="K12" s="405" t="s">
        <v>600</v>
      </c>
      <c r="L12" s="405" t="s">
        <v>600</v>
      </c>
      <c r="M12" s="57">
        <v>3397984</v>
      </c>
      <c r="N12" s="102">
        <v>24.429244114073747</v>
      </c>
    </row>
    <row r="13" spans="1:14" ht="18" customHeight="1">
      <c r="A13" s="217"/>
      <c r="B13" s="338" t="s">
        <v>543</v>
      </c>
      <c r="C13" s="206"/>
      <c r="D13" s="1">
        <v>13709139</v>
      </c>
      <c r="E13" s="57">
        <v>6357527</v>
      </c>
      <c r="F13" s="102">
        <v>46.374371140302827</v>
      </c>
      <c r="G13" s="57">
        <v>2147058</v>
      </c>
      <c r="H13" s="102">
        <v>15.661508720569541</v>
      </c>
      <c r="I13" s="57">
        <v>1910782</v>
      </c>
      <c r="J13" s="102">
        <v>13.938016092768482</v>
      </c>
      <c r="K13" s="405" t="s">
        <v>600</v>
      </c>
      <c r="L13" s="405" t="s">
        <v>600</v>
      </c>
      <c r="M13" s="57">
        <v>3293772</v>
      </c>
      <c r="N13" s="102">
        <v>24.026104046359148</v>
      </c>
    </row>
    <row r="14" spans="1:14" ht="18" customHeight="1">
      <c r="A14" s="217"/>
      <c r="B14" s="338" t="s">
        <v>585</v>
      </c>
      <c r="C14" s="206"/>
      <c r="D14" s="1">
        <v>13596030</v>
      </c>
      <c r="E14" s="57">
        <v>6498958</v>
      </c>
      <c r="F14" s="102">
        <v>47.800409384209949</v>
      </c>
      <c r="G14" s="57">
        <v>2162027</v>
      </c>
      <c r="H14" s="102">
        <v>15.901899304429307</v>
      </c>
      <c r="I14" s="57">
        <v>1706059</v>
      </c>
      <c r="J14" s="102">
        <v>12.548214442009911</v>
      </c>
      <c r="K14" s="405" t="s">
        <v>600</v>
      </c>
      <c r="L14" s="405" t="s">
        <v>600</v>
      </c>
      <c r="M14" s="57">
        <v>3228986</v>
      </c>
      <c r="N14" s="102">
        <v>23.749476869350833</v>
      </c>
    </row>
    <row r="15" spans="1:14" ht="18" customHeight="1">
      <c r="A15" s="217"/>
      <c r="B15" s="338" t="s">
        <v>545</v>
      </c>
      <c r="C15" s="206"/>
      <c r="D15" s="1">
        <v>14408236</v>
      </c>
      <c r="E15" s="57">
        <v>6719897</v>
      </c>
      <c r="F15" s="102">
        <v>44.015949442589751</v>
      </c>
      <c r="G15" s="57">
        <v>2304175</v>
      </c>
      <c r="H15" s="102">
        <v>17.269483507997993</v>
      </c>
      <c r="I15" s="57">
        <v>1970607</v>
      </c>
      <c r="J15" s="102">
        <v>14.23782190254065</v>
      </c>
      <c r="K15" s="405" t="s">
        <v>600</v>
      </c>
      <c r="L15" s="405" t="s">
        <v>600</v>
      </c>
      <c r="M15" s="57">
        <v>3413557</v>
      </c>
      <c r="N15" s="102">
        <v>24.4767451468716</v>
      </c>
    </row>
    <row r="16" spans="1:14" ht="18" customHeight="1">
      <c r="A16" s="217"/>
      <c r="B16" s="338" t="s">
        <v>546</v>
      </c>
      <c r="C16" s="206"/>
      <c r="D16" s="1">
        <v>15079315</v>
      </c>
      <c r="E16" s="57">
        <v>6987518</v>
      </c>
      <c r="F16" s="102">
        <v>46.338431155526628</v>
      </c>
      <c r="G16" s="57">
        <v>2560417</v>
      </c>
      <c r="H16" s="102">
        <v>16.979663864041569</v>
      </c>
      <c r="I16" s="57">
        <v>1868326</v>
      </c>
      <c r="J16" s="102">
        <v>12.389992516238305</v>
      </c>
      <c r="K16" s="405" t="s">
        <v>600</v>
      </c>
      <c r="L16" s="405" t="s">
        <v>600</v>
      </c>
      <c r="M16" s="57">
        <v>3663055</v>
      </c>
      <c r="N16" s="102">
        <v>24.291919095794469</v>
      </c>
    </row>
    <row r="17" spans="1:14" ht="18" customHeight="1">
      <c r="A17" s="217"/>
      <c r="B17" s="338" t="s">
        <v>547</v>
      </c>
      <c r="C17" s="206"/>
      <c r="D17" s="1">
        <v>15741499</v>
      </c>
      <c r="E17" s="57">
        <v>7209396</v>
      </c>
      <c r="F17" s="102">
        <v>45.798662503488394</v>
      </c>
      <c r="G17" s="57">
        <v>2694767</v>
      </c>
      <c r="H17" s="102">
        <v>17.118871589039898</v>
      </c>
      <c r="I17" s="57">
        <v>1897202</v>
      </c>
      <c r="J17" s="102">
        <v>12.052232128592074</v>
      </c>
      <c r="K17" s="405" t="s">
        <v>600</v>
      </c>
      <c r="L17" s="405" t="s">
        <v>600</v>
      </c>
      <c r="M17" s="57">
        <v>3940134</v>
      </c>
      <c r="N17" s="102">
        <v>25.030233778879634</v>
      </c>
    </row>
    <row r="18" spans="1:14" ht="18" customHeight="1">
      <c r="B18" s="338" t="s">
        <v>548</v>
      </c>
      <c r="C18" s="206"/>
      <c r="D18" s="1">
        <v>16139925</v>
      </c>
      <c r="E18" s="57">
        <v>7415988</v>
      </c>
      <c r="F18" s="102">
        <v>45.948094554342724</v>
      </c>
      <c r="G18" s="57">
        <v>2649973</v>
      </c>
      <c r="H18" s="102">
        <v>16.418744201103785</v>
      </c>
      <c r="I18" s="57">
        <v>1938341</v>
      </c>
      <c r="J18" s="102">
        <v>12.00960351426664</v>
      </c>
      <c r="K18" s="405" t="s">
        <v>600</v>
      </c>
      <c r="L18" s="405" t="s">
        <v>600</v>
      </c>
      <c r="M18" s="57">
        <v>4135623</v>
      </c>
      <c r="N18" s="102">
        <v>25.623557730286851</v>
      </c>
    </row>
    <row r="19" spans="1:14" ht="17.25" customHeight="1">
      <c r="B19" s="338" t="s">
        <v>549</v>
      </c>
      <c r="C19" s="206"/>
      <c r="D19" s="1">
        <v>16010588</v>
      </c>
      <c r="E19" s="57">
        <v>7371720</v>
      </c>
      <c r="F19" s="102">
        <v>46.042781189547817</v>
      </c>
      <c r="G19" s="57">
        <v>2680753</v>
      </c>
      <c r="H19" s="102">
        <v>16.74362615539167</v>
      </c>
      <c r="I19" s="57">
        <v>1864370</v>
      </c>
      <c r="J19" s="102">
        <v>11.644606681528497</v>
      </c>
      <c r="K19" s="405" t="s">
        <v>600</v>
      </c>
      <c r="L19" s="405" t="s">
        <v>600</v>
      </c>
      <c r="M19" s="57">
        <v>4093745</v>
      </c>
      <c r="N19" s="102">
        <v>25.568985973532016</v>
      </c>
    </row>
    <row r="20" spans="1:14" ht="18" customHeight="1">
      <c r="B20" s="338" t="s">
        <v>550</v>
      </c>
      <c r="C20" s="206"/>
      <c r="D20" s="1">
        <v>16289336</v>
      </c>
      <c r="E20" s="57">
        <v>7312424</v>
      </c>
      <c r="F20" s="102">
        <v>44.890866024250464</v>
      </c>
      <c r="G20" s="57">
        <v>2758692</v>
      </c>
      <c r="H20" s="102">
        <v>16.935570608894064</v>
      </c>
      <c r="I20" s="57">
        <v>1885601</v>
      </c>
      <c r="J20" s="102">
        <v>11.575677486178687</v>
      </c>
      <c r="K20" s="405" t="s">
        <v>600</v>
      </c>
      <c r="L20" s="405" t="s">
        <v>600</v>
      </c>
      <c r="M20" s="57">
        <v>4332619</v>
      </c>
      <c r="N20" s="102">
        <v>26.597885880676781</v>
      </c>
    </row>
    <row r="21" spans="1:14" ht="18" customHeight="1">
      <c r="A21" s="217"/>
      <c r="B21" s="339" t="s">
        <v>551</v>
      </c>
      <c r="C21" s="340"/>
      <c r="D21" s="5">
        <v>16527998</v>
      </c>
      <c r="E21" s="341">
        <v>7407835</v>
      </c>
      <c r="F21" s="107">
        <v>44.819917088566932</v>
      </c>
      <c r="G21" s="341">
        <v>2861584</v>
      </c>
      <c r="H21" s="107">
        <v>17.313554854011961</v>
      </c>
      <c r="I21" s="341">
        <v>1806677</v>
      </c>
      <c r="J21" s="107">
        <v>10.93100930917344</v>
      </c>
      <c r="K21" s="341">
        <v>166882</v>
      </c>
      <c r="L21" s="107">
        <v>1.0096927649676628</v>
      </c>
      <c r="M21" s="341">
        <v>4285019</v>
      </c>
      <c r="N21" s="107">
        <v>25.92581993294046</v>
      </c>
    </row>
    <row r="22" spans="1:14" ht="18" customHeight="1">
      <c r="B22" s="339" t="s">
        <v>552</v>
      </c>
      <c r="C22" s="340"/>
      <c r="D22" s="5">
        <v>16675053</v>
      </c>
      <c r="E22" s="341">
        <v>7399615</v>
      </c>
      <c r="F22" s="107">
        <v>44.37536120574849</v>
      </c>
      <c r="G22" s="341">
        <v>2750181</v>
      </c>
      <c r="H22" s="107">
        <v>16.492787159357157</v>
      </c>
      <c r="I22" s="341">
        <v>1752587</v>
      </c>
      <c r="J22" s="107">
        <v>10.51023346072723</v>
      </c>
      <c r="K22" s="341">
        <v>177221</v>
      </c>
      <c r="L22" s="107">
        <v>1.0627912247115496</v>
      </c>
      <c r="M22" s="341">
        <v>4595450</v>
      </c>
      <c r="N22" s="107">
        <v>27.55883294643801</v>
      </c>
    </row>
    <row r="23" spans="1:14" ht="18" customHeight="1">
      <c r="B23" s="339" t="s">
        <v>553</v>
      </c>
      <c r="C23" s="340"/>
      <c r="D23" s="5">
        <v>16804155</v>
      </c>
      <c r="E23" s="341">
        <v>7631443</v>
      </c>
      <c r="F23" s="107">
        <v>45.414024091065578</v>
      </c>
      <c r="G23" s="341">
        <v>2785558</v>
      </c>
      <c r="H23" s="107">
        <v>16.576602631908596</v>
      </c>
      <c r="I23" s="341">
        <v>1737555</v>
      </c>
      <c r="J23" s="107">
        <v>10.340031974234943</v>
      </c>
      <c r="K23" s="341">
        <v>180797</v>
      </c>
      <c r="L23" s="107">
        <v>1.0759065243090176</v>
      </c>
      <c r="M23" s="341">
        <v>4468803</v>
      </c>
      <c r="N23" s="107">
        <v>26.593440729391034</v>
      </c>
    </row>
    <row r="24" spans="1:14" ht="18" customHeight="1">
      <c r="B24" s="339" t="s">
        <v>554</v>
      </c>
      <c r="C24" s="104"/>
      <c r="D24" s="1">
        <v>16937584</v>
      </c>
      <c r="E24" s="57">
        <v>7611525</v>
      </c>
      <c r="F24" s="102">
        <v>44.938670119658155</v>
      </c>
      <c r="G24" s="57">
        <v>2816867</v>
      </c>
      <c r="H24" s="102">
        <v>16.630866598211412</v>
      </c>
      <c r="I24" s="57">
        <v>1562737</v>
      </c>
      <c r="J24" s="102">
        <v>9.2264457551915307</v>
      </c>
      <c r="K24" s="57">
        <v>178354</v>
      </c>
      <c r="L24" s="102">
        <v>1.0530073238308368</v>
      </c>
      <c r="M24" s="57">
        <v>4768100</v>
      </c>
      <c r="N24" s="102">
        <v>28.151004299078309</v>
      </c>
    </row>
    <row r="25" spans="1:14" ht="18" customHeight="1">
      <c r="B25" s="339" t="s">
        <v>555</v>
      </c>
      <c r="C25" s="104"/>
      <c r="D25" s="1">
        <v>17845224</v>
      </c>
      <c r="E25" s="57">
        <v>7932521</v>
      </c>
      <c r="F25" s="102">
        <v>44.451787212085428</v>
      </c>
      <c r="G25" s="57">
        <v>2849337</v>
      </c>
      <c r="H25" s="102">
        <v>15.96694443286338</v>
      </c>
      <c r="I25" s="57">
        <v>1754328</v>
      </c>
      <c r="J25" s="102">
        <v>9.8307984253938194</v>
      </c>
      <c r="K25" s="57">
        <v>179670</v>
      </c>
      <c r="L25" s="102">
        <v>1.0068240107269038</v>
      </c>
      <c r="M25" s="57">
        <v>5129368</v>
      </c>
      <c r="N25" s="102">
        <v>28.743645918930465</v>
      </c>
    </row>
    <row r="26" spans="1:14" ht="18" customHeight="1">
      <c r="B26" s="339" t="s">
        <v>556</v>
      </c>
      <c r="C26" s="104"/>
      <c r="D26" s="1">
        <v>18463102</v>
      </c>
      <c r="E26" s="57">
        <v>8085143</v>
      </c>
      <c r="F26" s="102">
        <v>43.79081586615294</v>
      </c>
      <c r="G26" s="57">
        <v>2955689</v>
      </c>
      <c r="H26" s="102">
        <v>16.00862628609212</v>
      </c>
      <c r="I26" s="57">
        <v>1766923</v>
      </c>
      <c r="J26" s="102">
        <v>9.5700224155182596</v>
      </c>
      <c r="K26" s="57">
        <v>185587</v>
      </c>
      <c r="L26" s="102">
        <v>1.005177786484633</v>
      </c>
      <c r="M26" s="57">
        <v>5469760</v>
      </c>
      <c r="N26" s="102">
        <v>29.625357645752054</v>
      </c>
    </row>
    <row r="27" spans="1:14" ht="18" customHeight="1">
      <c r="B27" s="339" t="s">
        <v>557</v>
      </c>
      <c r="C27" s="104"/>
      <c r="D27" s="1">
        <v>18943767</v>
      </c>
      <c r="E27" s="57">
        <v>8194187</v>
      </c>
      <c r="F27" s="102">
        <v>43.255319810468528</v>
      </c>
      <c r="G27" s="57">
        <v>2963835</v>
      </c>
      <c r="H27" s="102">
        <v>15.645436306305921</v>
      </c>
      <c r="I27" s="57">
        <v>1824723</v>
      </c>
      <c r="J27" s="102">
        <v>9.6323133619622752</v>
      </c>
      <c r="K27" s="57">
        <v>163741</v>
      </c>
      <c r="L27" s="102">
        <v>0.8643529029891468</v>
      </c>
      <c r="M27" s="57">
        <v>5797282</v>
      </c>
      <c r="N27" s="102">
        <v>30.602582897055271</v>
      </c>
    </row>
    <row r="28" spans="1:14" ht="12" customHeight="1">
      <c r="B28" s="339"/>
      <c r="C28" s="104"/>
      <c r="D28" s="1"/>
      <c r="E28" s="57"/>
      <c r="F28" s="102"/>
      <c r="G28" s="57"/>
      <c r="H28" s="102"/>
      <c r="I28" s="57"/>
      <c r="J28" s="102"/>
      <c r="K28" s="57"/>
      <c r="L28" s="102"/>
      <c r="M28" s="57"/>
      <c r="N28" s="102"/>
    </row>
    <row r="29" spans="1:14" ht="18" customHeight="1">
      <c r="B29" s="342" t="s">
        <v>562</v>
      </c>
      <c r="C29" s="401"/>
      <c r="D29" s="4">
        <v>18800063</v>
      </c>
      <c r="E29" s="62">
        <v>8159490</v>
      </c>
      <c r="F29" s="131">
        <v>43.40139711233946</v>
      </c>
      <c r="G29" s="62">
        <v>2909134</v>
      </c>
      <c r="H29" s="131">
        <v>15.474065166696516</v>
      </c>
      <c r="I29" s="62">
        <v>1671824</v>
      </c>
      <c r="J29" s="131">
        <v>8.8926510512225416</v>
      </c>
      <c r="K29" s="62">
        <v>160929</v>
      </c>
      <c r="L29" s="131">
        <v>0.85600245063008562</v>
      </c>
      <c r="M29" s="62">
        <v>5898686</v>
      </c>
      <c r="N29" s="131">
        <v>31.375884219111395</v>
      </c>
    </row>
    <row r="30" spans="1:14" ht="18" customHeight="1">
      <c r="B30" s="176"/>
      <c r="C30" s="176" t="s">
        <v>558</v>
      </c>
      <c r="D30" s="4">
        <v>13634478</v>
      </c>
      <c r="E30" s="62">
        <v>5391912</v>
      </c>
      <c r="F30" s="131">
        <v>39.546156442512867</v>
      </c>
      <c r="G30" s="62">
        <v>2417624</v>
      </c>
      <c r="H30" s="131">
        <v>17.731694605396701</v>
      </c>
      <c r="I30" s="62">
        <v>1066066</v>
      </c>
      <c r="J30" s="131">
        <v>7.8188985306221479</v>
      </c>
      <c r="K30" s="62">
        <v>93252</v>
      </c>
      <c r="L30" s="131">
        <v>0.68394257557935112</v>
      </c>
      <c r="M30" s="62">
        <v>4665625</v>
      </c>
      <c r="N30" s="131">
        <v>34.219315180236457</v>
      </c>
    </row>
    <row r="31" spans="1:14" ht="18" customHeight="1">
      <c r="B31" s="176"/>
      <c r="C31" s="176" t="s">
        <v>586</v>
      </c>
      <c r="D31" s="4">
        <v>1447364</v>
      </c>
      <c r="E31" s="62">
        <v>443868</v>
      </c>
      <c r="F31" s="131">
        <v>30.667337311139427</v>
      </c>
      <c r="G31" s="62">
        <v>237709</v>
      </c>
      <c r="H31" s="131">
        <v>16.42358107566583</v>
      </c>
      <c r="I31" s="62">
        <v>213245</v>
      </c>
      <c r="J31" s="131">
        <v>14.733335912735152</v>
      </c>
      <c r="K31" s="62">
        <v>15911</v>
      </c>
      <c r="L31" s="131">
        <v>1.0993088124341905</v>
      </c>
      <c r="M31" s="62">
        <v>536631</v>
      </c>
      <c r="N31" s="131">
        <v>37.076436888025405</v>
      </c>
    </row>
    <row r="32" spans="1:14" ht="18" customHeight="1">
      <c r="B32" s="176"/>
      <c r="C32" s="176" t="s">
        <v>587</v>
      </c>
      <c r="D32" s="4">
        <v>3444992</v>
      </c>
      <c r="E32" s="62">
        <v>2235940</v>
      </c>
      <c r="F32" s="131">
        <v>64.904069443412354</v>
      </c>
      <c r="G32" s="62">
        <v>223574</v>
      </c>
      <c r="H32" s="131">
        <v>6.4898263914691237</v>
      </c>
      <c r="I32" s="62">
        <v>347956</v>
      </c>
      <c r="J32" s="131">
        <v>10.100342758415694</v>
      </c>
      <c r="K32" s="62">
        <v>48419</v>
      </c>
      <c r="L32" s="131">
        <v>1.4054894757375342</v>
      </c>
      <c r="M32" s="62">
        <v>589103</v>
      </c>
      <c r="N32" s="131">
        <v>17.100271930965295</v>
      </c>
    </row>
    <row r="33" spans="2:14" ht="18" customHeight="1">
      <c r="B33" s="176"/>
      <c r="C33" s="176" t="s">
        <v>561</v>
      </c>
      <c r="D33" s="4">
        <v>273229</v>
      </c>
      <c r="E33" s="62">
        <v>87771</v>
      </c>
      <c r="F33" s="131">
        <v>32.123603277836537</v>
      </c>
      <c r="G33" s="62">
        <v>30226</v>
      </c>
      <c r="H33" s="131">
        <v>11.062515325971987</v>
      </c>
      <c r="I33" s="62">
        <v>44557</v>
      </c>
      <c r="J33" s="131">
        <v>16.307566180749479</v>
      </c>
      <c r="K33" s="62">
        <v>3348</v>
      </c>
      <c r="L33" s="131">
        <v>1.2253457722276917</v>
      </c>
      <c r="M33" s="62">
        <v>107327</v>
      </c>
      <c r="N33" s="131">
        <v>39.280969443214296</v>
      </c>
    </row>
    <row r="34" spans="2:14" s="395" customFormat="1" ht="6.6" customHeight="1">
      <c r="B34" s="399"/>
      <c r="C34" s="399"/>
      <c r="D34" s="400"/>
      <c r="E34" s="393"/>
      <c r="F34" s="394"/>
      <c r="G34" s="393"/>
      <c r="H34" s="394"/>
      <c r="I34" s="393"/>
      <c r="J34" s="394"/>
      <c r="K34" s="393"/>
      <c r="L34" s="394"/>
      <c r="M34" s="393"/>
      <c r="N34" s="394"/>
    </row>
    <row r="35" spans="2:14" s="63" customFormat="1" ht="18" customHeight="1">
      <c r="B35" s="342" t="s">
        <v>563</v>
      </c>
      <c r="C35" s="401"/>
      <c r="D35" s="4">
        <v>17246300</v>
      </c>
      <c r="E35" s="62">
        <v>7895806</v>
      </c>
      <c r="F35" s="131">
        <v>45.78260844355021</v>
      </c>
      <c r="G35" s="62">
        <v>2366658</v>
      </c>
      <c r="H35" s="131">
        <v>13.722699941436714</v>
      </c>
      <c r="I35" s="62">
        <v>1548576</v>
      </c>
      <c r="J35" s="131">
        <v>8.9791781425581139</v>
      </c>
      <c r="K35" s="62">
        <v>146186</v>
      </c>
      <c r="L35" s="131">
        <v>0.84763688443318286</v>
      </c>
      <c r="M35" s="62">
        <v>5289074</v>
      </c>
      <c r="N35" s="131">
        <v>30.66787658802178</v>
      </c>
    </row>
    <row r="36" spans="2:14" s="63" customFormat="1" ht="18" customHeight="1">
      <c r="B36" s="176"/>
      <c r="C36" s="176" t="s">
        <v>558</v>
      </c>
      <c r="D36" s="4">
        <v>11983844</v>
      </c>
      <c r="E36" s="62">
        <v>5125363</v>
      </c>
      <c r="F36" s="131">
        <v>42.768939582324336</v>
      </c>
      <c r="G36" s="62">
        <v>1891746</v>
      </c>
      <c r="H36" s="131">
        <v>15.785802952708664</v>
      </c>
      <c r="I36" s="62">
        <v>839518</v>
      </c>
      <c r="J36" s="131">
        <v>7.0054149570037794</v>
      </c>
      <c r="K36" s="62">
        <v>72296</v>
      </c>
      <c r="L36" s="131">
        <v>0.60327888113363293</v>
      </c>
      <c r="M36" s="62">
        <v>4054921</v>
      </c>
      <c r="N36" s="131">
        <v>33.836563626829587</v>
      </c>
    </row>
    <row r="37" spans="2:14" s="63" customFormat="1" ht="18" customHeight="1">
      <c r="B37" s="176"/>
      <c r="C37" s="176" t="s">
        <v>586</v>
      </c>
      <c r="D37" s="4">
        <v>1457538</v>
      </c>
      <c r="E37" s="62">
        <v>439049</v>
      </c>
      <c r="F37" s="131">
        <v>30.122645172887431</v>
      </c>
      <c r="G37" s="62">
        <v>207353</v>
      </c>
      <c r="H37" s="131">
        <v>14.226250018867431</v>
      </c>
      <c r="I37" s="62">
        <v>267713</v>
      </c>
      <c r="J37" s="131">
        <v>18.367479955925678</v>
      </c>
      <c r="K37" s="62">
        <v>19996</v>
      </c>
      <c r="L37" s="131">
        <v>1.3719024821308261</v>
      </c>
      <c r="M37" s="62">
        <v>523427</v>
      </c>
      <c r="N37" s="131">
        <v>35.911722370188635</v>
      </c>
    </row>
    <row r="38" spans="2:14" s="63" customFormat="1" ht="18" customHeight="1">
      <c r="B38" s="176"/>
      <c r="C38" s="176" t="s">
        <v>587</v>
      </c>
      <c r="D38" s="4">
        <v>3549780</v>
      </c>
      <c r="E38" s="62">
        <v>2245852</v>
      </c>
      <c r="F38" s="131">
        <v>63.267357413698875</v>
      </c>
      <c r="G38" s="62">
        <v>233457</v>
      </c>
      <c r="H38" s="131">
        <v>6.57666108885621</v>
      </c>
      <c r="I38" s="62">
        <v>408324</v>
      </c>
      <c r="J38" s="131">
        <v>11.502797356455893</v>
      </c>
      <c r="K38" s="62">
        <v>50688</v>
      </c>
      <c r="L38" s="131">
        <v>1.4279194766999646</v>
      </c>
      <c r="M38" s="62">
        <v>611460</v>
      </c>
      <c r="N38" s="131">
        <v>17.225292835048933</v>
      </c>
    </row>
    <row r="39" spans="2:14" s="63" customFormat="1" ht="18" customHeight="1">
      <c r="B39" s="176"/>
      <c r="C39" s="176" t="s">
        <v>561</v>
      </c>
      <c r="D39" s="4">
        <v>255138</v>
      </c>
      <c r="E39" s="62">
        <v>85542</v>
      </c>
      <c r="F39" s="131">
        <v>33.527737930061377</v>
      </c>
      <c r="G39" s="62">
        <v>34102</v>
      </c>
      <c r="H39" s="131">
        <v>13.366099914556045</v>
      </c>
      <c r="I39" s="62">
        <v>33022</v>
      </c>
      <c r="J39" s="131">
        <v>12.942799582970785</v>
      </c>
      <c r="K39" s="62">
        <v>3206</v>
      </c>
      <c r="L39" s="131">
        <v>1.256574873205873</v>
      </c>
      <c r="M39" s="62">
        <v>99267</v>
      </c>
      <c r="N39" s="131">
        <v>38.907179643957392</v>
      </c>
    </row>
    <row r="40" spans="2:14" s="395" customFormat="1" ht="6.6" customHeight="1">
      <c r="B40" s="399"/>
      <c r="C40" s="399"/>
      <c r="D40" s="400"/>
      <c r="E40" s="393"/>
      <c r="F40" s="394"/>
      <c r="G40" s="393"/>
      <c r="H40" s="394"/>
      <c r="I40" s="393"/>
      <c r="J40" s="394"/>
      <c r="K40" s="393"/>
      <c r="L40" s="394"/>
      <c r="M40" s="393"/>
      <c r="N40" s="394"/>
    </row>
    <row r="41" spans="2:14" s="63" customFormat="1" ht="18" customHeight="1">
      <c r="B41" s="342" t="s">
        <v>564</v>
      </c>
      <c r="C41" s="401"/>
      <c r="D41" s="4">
        <v>17109951</v>
      </c>
      <c r="E41" s="62">
        <v>7967109</v>
      </c>
      <c r="F41" s="131">
        <v>46.564183614552725</v>
      </c>
      <c r="G41" s="62">
        <v>2420484</v>
      </c>
      <c r="H41" s="131">
        <v>14.146644838433495</v>
      </c>
      <c r="I41" s="62">
        <v>1417059</v>
      </c>
      <c r="J41" s="131">
        <v>8.2820751503028855</v>
      </c>
      <c r="K41" s="62">
        <v>131185</v>
      </c>
      <c r="L41" s="131">
        <v>0.76671756687088111</v>
      </c>
      <c r="M41" s="62">
        <v>5174113</v>
      </c>
      <c r="N41" s="131">
        <v>30.240372985287916</v>
      </c>
    </row>
    <row r="42" spans="2:14" s="63" customFormat="1" ht="18" customHeight="1">
      <c r="B42" s="176"/>
      <c r="C42" s="176" t="s">
        <v>558</v>
      </c>
      <c r="D42" s="4">
        <v>12010033</v>
      </c>
      <c r="E42" s="62">
        <v>5231523</v>
      </c>
      <c r="F42" s="131">
        <v>43.559605539801602</v>
      </c>
      <c r="G42" s="62">
        <v>1954240</v>
      </c>
      <c r="H42" s="131">
        <v>16.271728812069043</v>
      </c>
      <c r="I42" s="62">
        <v>787174</v>
      </c>
      <c r="J42" s="131">
        <v>6.5543033895077558</v>
      </c>
      <c r="K42" s="62">
        <v>61735</v>
      </c>
      <c r="L42" s="131">
        <v>0.5140285626192701</v>
      </c>
      <c r="M42" s="62">
        <v>3975361</v>
      </c>
      <c r="N42" s="131">
        <v>33.10033369600233</v>
      </c>
    </row>
    <row r="43" spans="2:14" s="63" customFormat="1" ht="18" customHeight="1">
      <c r="B43" s="176"/>
      <c r="C43" s="176" t="s">
        <v>586</v>
      </c>
      <c r="D43" s="4">
        <v>1416519</v>
      </c>
      <c r="E43" s="62">
        <v>430826</v>
      </c>
      <c r="F43" s="131">
        <v>30.414417314557728</v>
      </c>
      <c r="G43" s="62">
        <v>209333</v>
      </c>
      <c r="H43" s="131">
        <v>14.777987446691501</v>
      </c>
      <c r="I43" s="62">
        <v>248671</v>
      </c>
      <c r="J43" s="131">
        <v>17.555076917429275</v>
      </c>
      <c r="K43" s="62">
        <v>20102</v>
      </c>
      <c r="L43" s="131">
        <v>1.419112627504467</v>
      </c>
      <c r="M43" s="62">
        <v>507587</v>
      </c>
      <c r="N43" s="131">
        <v>35.833405693817028</v>
      </c>
    </row>
    <row r="44" spans="2:14" s="63" customFormat="1" ht="18" customHeight="1">
      <c r="B44" s="176"/>
      <c r="C44" s="176" t="s">
        <v>587</v>
      </c>
      <c r="D44" s="4">
        <v>3433979</v>
      </c>
      <c r="E44" s="62">
        <v>2221790</v>
      </c>
      <c r="F44" s="131">
        <v>64.70016269755871</v>
      </c>
      <c r="G44" s="62">
        <v>222638</v>
      </c>
      <c r="H44" s="131">
        <v>6.483382688129427</v>
      </c>
      <c r="I44" s="62">
        <v>340011</v>
      </c>
      <c r="J44" s="131">
        <v>9.9013709751865111</v>
      </c>
      <c r="K44" s="62">
        <v>46616</v>
      </c>
      <c r="L44" s="131">
        <v>1.3574922851886981</v>
      </c>
      <c r="M44" s="62">
        <v>602924</v>
      </c>
      <c r="N44" s="131">
        <v>17.557591353936644</v>
      </c>
    </row>
    <row r="45" spans="2:14" s="63" customFormat="1" ht="18" customHeight="1">
      <c r="B45" s="176"/>
      <c r="C45" s="176" t="s">
        <v>561</v>
      </c>
      <c r="D45" s="4">
        <v>249419</v>
      </c>
      <c r="E45" s="62">
        <v>82969</v>
      </c>
      <c r="F45" s="131">
        <v>33.264907645367835</v>
      </c>
      <c r="G45" s="62">
        <v>34273</v>
      </c>
      <c r="H45" s="131">
        <v>13.741134396337088</v>
      </c>
      <c r="I45" s="62">
        <v>41204</v>
      </c>
      <c r="J45" s="131">
        <v>16.519992462482811</v>
      </c>
      <c r="K45" s="62">
        <v>2732</v>
      </c>
      <c r="L45" s="131">
        <v>1.0953455831352064</v>
      </c>
      <c r="M45" s="62">
        <v>88241</v>
      </c>
      <c r="N45" s="131">
        <v>35.37861991267706</v>
      </c>
    </row>
    <row r="46" spans="2:14" s="395" customFormat="1" ht="6.6" customHeight="1">
      <c r="B46" s="399"/>
      <c r="C46" s="399"/>
      <c r="D46" s="400"/>
      <c r="E46" s="393"/>
      <c r="F46" s="394"/>
      <c r="G46" s="393"/>
      <c r="H46" s="394"/>
      <c r="I46" s="393"/>
      <c r="J46" s="394"/>
      <c r="K46" s="393"/>
      <c r="L46" s="394"/>
      <c r="M46" s="393"/>
      <c r="N46" s="394"/>
    </row>
    <row r="47" spans="2:14" s="63" customFormat="1" ht="18" customHeight="1">
      <c r="B47" s="342" t="s">
        <v>565</v>
      </c>
      <c r="C47" s="401"/>
      <c r="D47" s="4">
        <v>17379084</v>
      </c>
      <c r="E47" s="62">
        <v>8007071</v>
      </c>
      <c r="F47" s="131">
        <v>46.073029736605811</v>
      </c>
      <c r="G47" s="62">
        <v>2361231</v>
      </c>
      <c r="H47" s="131">
        <v>13.586624382123686</v>
      </c>
      <c r="I47" s="62">
        <v>1513058</v>
      </c>
      <c r="J47" s="131">
        <v>8.7062063394016427</v>
      </c>
      <c r="K47" s="62">
        <v>115570</v>
      </c>
      <c r="L47" s="131">
        <v>0.66500048765513253</v>
      </c>
      <c r="M47" s="62">
        <v>5382154</v>
      </c>
      <c r="N47" s="131">
        <v>30.969139054213731</v>
      </c>
    </row>
    <row r="48" spans="2:14" s="63" customFormat="1" ht="18" customHeight="1">
      <c r="B48" s="176"/>
      <c r="C48" s="176" t="s">
        <v>566</v>
      </c>
      <c r="D48" s="4">
        <v>12271778</v>
      </c>
      <c r="E48" s="62">
        <v>5236462</v>
      </c>
      <c r="F48" s="131">
        <v>42.670768653083528</v>
      </c>
      <c r="G48" s="62">
        <v>1972349</v>
      </c>
      <c r="H48" s="131">
        <v>16.072235009466436</v>
      </c>
      <c r="I48" s="62">
        <v>857017</v>
      </c>
      <c r="J48" s="131">
        <v>6.9836416532306895</v>
      </c>
      <c r="K48" s="62">
        <v>53887</v>
      </c>
      <c r="L48" s="131">
        <v>0.43911322385395168</v>
      </c>
      <c r="M48" s="62">
        <v>4152063</v>
      </c>
      <c r="N48" s="131">
        <v>33.834241460365398</v>
      </c>
    </row>
    <row r="49" spans="2:14" s="63" customFormat="1" ht="18" customHeight="1">
      <c r="B49" s="176"/>
      <c r="C49" s="176" t="s">
        <v>586</v>
      </c>
      <c r="D49" s="4">
        <v>1335473</v>
      </c>
      <c r="E49" s="62">
        <v>433346</v>
      </c>
      <c r="F49" s="131">
        <v>32.448877663569384</v>
      </c>
      <c r="G49" s="62">
        <v>137671</v>
      </c>
      <c r="H49" s="131">
        <v>10.308781982114203</v>
      </c>
      <c r="I49" s="62">
        <v>225357</v>
      </c>
      <c r="J49" s="131">
        <v>16.874695332664906</v>
      </c>
      <c r="K49" s="62">
        <v>19040</v>
      </c>
      <c r="L49" s="131">
        <v>1.425712088525938</v>
      </c>
      <c r="M49" s="62">
        <v>520060</v>
      </c>
      <c r="N49" s="131">
        <v>38.942007812962146</v>
      </c>
    </row>
    <row r="50" spans="2:14" s="63" customFormat="1" ht="18" customHeight="1">
      <c r="B50" s="176"/>
      <c r="C50" s="176" t="s">
        <v>587</v>
      </c>
      <c r="D50" s="4">
        <v>3540506</v>
      </c>
      <c r="E50" s="62">
        <v>2256477</v>
      </c>
      <c r="F50" s="131">
        <v>63.733178251922183</v>
      </c>
      <c r="G50" s="62">
        <v>217861</v>
      </c>
      <c r="H50" s="131">
        <v>6.1533859849411359</v>
      </c>
      <c r="I50" s="62">
        <v>396978</v>
      </c>
      <c r="J50" s="131">
        <v>11.212465110919172</v>
      </c>
      <c r="K50" s="62">
        <v>40303</v>
      </c>
      <c r="L50" s="131">
        <v>1.1383401129669035</v>
      </c>
      <c r="M50" s="62">
        <v>628887</v>
      </c>
      <c r="N50" s="131">
        <v>17.762630539250605</v>
      </c>
    </row>
    <row r="51" spans="2:14" s="63" customFormat="1" ht="18" customHeight="1">
      <c r="B51" s="176"/>
      <c r="C51" s="176" t="s">
        <v>561</v>
      </c>
      <c r="D51" s="4">
        <v>231328</v>
      </c>
      <c r="E51" s="62">
        <v>80786</v>
      </c>
      <c r="F51" s="131">
        <v>34.922707151749897</v>
      </c>
      <c r="G51" s="62">
        <v>33350</v>
      </c>
      <c r="H51" s="131">
        <v>14.416758887812975</v>
      </c>
      <c r="I51" s="62">
        <v>33707</v>
      </c>
      <c r="J51" s="131">
        <v>14.571085212339188</v>
      </c>
      <c r="K51" s="62">
        <v>2341</v>
      </c>
      <c r="L51" s="131">
        <v>1.011982985198506</v>
      </c>
      <c r="M51" s="62">
        <v>81143</v>
      </c>
      <c r="N51" s="131">
        <v>35.077033476276107</v>
      </c>
    </row>
    <row r="52" spans="2:14" s="395" customFormat="1" ht="6.6" customHeight="1">
      <c r="B52" s="399"/>
      <c r="C52" s="399"/>
      <c r="D52" s="400"/>
      <c r="E52" s="393"/>
      <c r="F52" s="394"/>
    </row>
    <row r="53" spans="2:14" s="63" customFormat="1" ht="18" customHeight="1">
      <c r="B53" s="357" t="s">
        <v>567</v>
      </c>
      <c r="C53" s="402"/>
      <c r="D53" s="4">
        <v>17324559</v>
      </c>
      <c r="E53" s="62">
        <v>7928464</v>
      </c>
      <c r="F53" s="131">
        <v>45.764304880718754</v>
      </c>
      <c r="G53" s="62">
        <v>2441894</v>
      </c>
      <c r="H53" s="131">
        <v>14.094985044063749</v>
      </c>
      <c r="I53" s="62">
        <v>1475822</v>
      </c>
      <c r="J53" s="131">
        <v>8.5186699413243367</v>
      </c>
      <c r="K53" s="62">
        <v>105196</v>
      </c>
      <c r="L53" s="131">
        <v>0.60720737537965619</v>
      </c>
      <c r="M53" s="62">
        <v>5373184</v>
      </c>
      <c r="N53" s="131">
        <v>31.014838530666207</v>
      </c>
    </row>
    <row r="54" spans="2:14" s="63" customFormat="1" ht="18" customHeight="1">
      <c r="B54" s="176"/>
      <c r="C54" s="176" t="s">
        <v>566</v>
      </c>
      <c r="D54" s="4">
        <v>12170475</v>
      </c>
      <c r="E54" s="62">
        <v>5163053</v>
      </c>
      <c r="F54" s="131">
        <v>42.422773145666049</v>
      </c>
      <c r="G54" s="62">
        <v>2065676</v>
      </c>
      <c r="H54" s="131">
        <v>16.9728461707534</v>
      </c>
      <c r="I54" s="62">
        <v>798418</v>
      </c>
      <c r="J54" s="131">
        <v>6.5602862665590287</v>
      </c>
      <c r="K54" s="62">
        <v>45861</v>
      </c>
      <c r="L54" s="131">
        <v>0.37682177564967678</v>
      </c>
      <c r="M54" s="62">
        <v>4097467</v>
      </c>
      <c r="N54" s="131">
        <v>33.667272641371845</v>
      </c>
    </row>
    <row r="55" spans="2:14" s="63" customFormat="1" ht="18" customHeight="1">
      <c r="B55" s="176"/>
      <c r="C55" s="176" t="s">
        <v>586</v>
      </c>
      <c r="D55" s="4">
        <v>1369191</v>
      </c>
      <c r="E55" s="62">
        <v>416718</v>
      </c>
      <c r="F55" s="131">
        <v>30.435344667033306</v>
      </c>
      <c r="G55" s="62">
        <v>126317</v>
      </c>
      <c r="H55" s="131">
        <v>9.2256668353794336</v>
      </c>
      <c r="I55" s="62">
        <v>257500</v>
      </c>
      <c r="J55" s="131">
        <v>18.806726015581461</v>
      </c>
      <c r="K55" s="62">
        <v>18164</v>
      </c>
      <c r="L55" s="131">
        <v>1.3266228013476571</v>
      </c>
      <c r="M55" s="62">
        <v>550492</v>
      </c>
      <c r="N55" s="131">
        <v>40.205639680658138</v>
      </c>
    </row>
    <row r="56" spans="2:14" s="63" customFormat="1" ht="18" customHeight="1">
      <c r="B56" s="176"/>
      <c r="C56" s="176" t="s">
        <v>587</v>
      </c>
      <c r="D56" s="4">
        <v>3562409</v>
      </c>
      <c r="E56" s="62">
        <v>2268374</v>
      </c>
      <c r="F56" s="131">
        <v>63.675282652834078</v>
      </c>
      <c r="G56" s="62">
        <v>218427</v>
      </c>
      <c r="H56" s="131">
        <v>6.1314408311903543</v>
      </c>
      <c r="I56" s="62">
        <v>394340</v>
      </c>
      <c r="J56" s="131">
        <v>11.069475739590821</v>
      </c>
      <c r="K56" s="62">
        <v>38924</v>
      </c>
      <c r="L56" s="131">
        <v>1.0926314187955397</v>
      </c>
      <c r="M56" s="62">
        <v>642345</v>
      </c>
      <c r="N56" s="131">
        <v>18.031197428481683</v>
      </c>
    </row>
    <row r="57" spans="2:14" s="63" customFormat="1" ht="18" customHeight="1">
      <c r="B57" s="176"/>
      <c r="C57" s="176" t="s">
        <v>561</v>
      </c>
      <c r="D57" s="4">
        <v>222484</v>
      </c>
      <c r="E57" s="62">
        <v>80318</v>
      </c>
      <c r="F57" s="131">
        <v>36.100573524388267</v>
      </c>
      <c r="G57" s="62">
        <v>31474</v>
      </c>
      <c r="H57" s="131">
        <v>14.146635263659411</v>
      </c>
      <c r="I57" s="62">
        <v>25564</v>
      </c>
      <c r="J57" s="131">
        <v>11.490264468456159</v>
      </c>
      <c r="K57" s="62">
        <v>2247</v>
      </c>
      <c r="L57" s="131">
        <v>1.0099602668057028</v>
      </c>
      <c r="M57" s="62">
        <v>82880</v>
      </c>
      <c r="N57" s="131">
        <v>37.252117006166735</v>
      </c>
    </row>
    <row r="58" spans="2:14" ht="9.9499999999999993" customHeight="1" thickBot="1">
      <c r="B58" s="386"/>
      <c r="C58" s="387"/>
      <c r="D58" s="388"/>
      <c r="E58" s="389"/>
      <c r="F58" s="396"/>
      <c r="G58" s="361"/>
      <c r="H58" s="362"/>
      <c r="I58" s="361"/>
      <c r="J58" s="362"/>
      <c r="K58" s="361"/>
      <c r="L58" s="362"/>
      <c r="M58" s="361"/>
      <c r="N58" s="362"/>
    </row>
    <row r="59" spans="2:14" ht="19.5" customHeight="1">
      <c r="B59" s="12" t="s">
        <v>588</v>
      </c>
      <c r="C59" s="363"/>
      <c r="D59" s="7"/>
      <c r="E59" s="7"/>
      <c r="F59" s="297"/>
    </row>
    <row r="60" spans="2:14" ht="19.5" customHeight="1">
      <c r="B60" s="81" t="s">
        <v>589</v>
      </c>
      <c r="C60" s="363"/>
      <c r="D60" s="7"/>
      <c r="E60" s="7"/>
      <c r="F60" s="297"/>
    </row>
    <row r="61" spans="2:14" ht="14.25">
      <c r="B61" s="391"/>
      <c r="C61" s="363"/>
      <c r="D61" s="7"/>
      <c r="E61" s="7"/>
      <c r="F61" s="297"/>
    </row>
    <row r="62" spans="2:14">
      <c r="B62" s="247"/>
      <c r="C62" s="247"/>
    </row>
    <row r="63" spans="2:14">
      <c r="B63" s="78"/>
      <c r="C63" s="78"/>
    </row>
    <row r="64" spans="2:14">
      <c r="B64" s="364"/>
      <c r="C64" s="364"/>
    </row>
    <row r="65" spans="2:3">
      <c r="B65" s="78"/>
      <c r="C65" s="78"/>
    </row>
    <row r="66" spans="2:3">
      <c r="B66" s="364"/>
      <c r="C66" s="364"/>
    </row>
    <row r="89" spans="36:36" ht="14.25" customHeight="1"/>
    <row r="90" spans="36:36" ht="12" customHeight="1"/>
    <row r="94" spans="36:36" ht="10.5" customHeight="1">
      <c r="AJ94" s="365" t="s">
        <v>528</v>
      </c>
    </row>
    <row r="95" spans="36:36" ht="10.5" customHeight="1">
      <c r="AJ95" s="366" t="s">
        <v>529</v>
      </c>
    </row>
    <row r="101" spans="10:10" ht="9.9499999999999993" customHeight="1">
      <c r="J101" s="367"/>
    </row>
    <row r="102" spans="10:10" ht="9.9499999999999993" customHeight="1">
      <c r="J102" s="368"/>
    </row>
  </sheetData>
  <mergeCells count="8">
    <mergeCell ref="E2:H2"/>
    <mergeCell ref="E3:H3"/>
    <mergeCell ref="M6:N8"/>
    <mergeCell ref="D6:D8"/>
    <mergeCell ref="E6:F8"/>
    <mergeCell ref="G6:H8"/>
    <mergeCell ref="I6:J8"/>
    <mergeCell ref="K6:L8"/>
  </mergeCells>
  <phoneticPr fontId="1"/>
  <pageMargins left="0.7" right="0.7" top="0.75" bottom="0.75" header="0.3" footer="0.3"/>
  <pageSetup paperSize="9" orientation="portrait" r:id="rId1"/>
  <headerFooter>
    <oddHeader>&amp;L【機密性○（取扱制限）】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zoomScaleNormal="100" workbookViewId="0"/>
  </sheetViews>
  <sheetFormatPr defaultColWidth="8.875" defaultRowHeight="13.5"/>
  <cols>
    <col min="1" max="1" width="1.125" style="12" customWidth="1"/>
    <col min="2" max="2" width="3.25" style="12" customWidth="1"/>
    <col min="3" max="3" width="11.25" style="12" customWidth="1"/>
    <col min="4" max="4" width="12.625" style="12" customWidth="1"/>
    <col min="5" max="5" width="9.875" style="12" customWidth="1"/>
    <col min="6" max="6" width="12.625" style="12" customWidth="1"/>
    <col min="7" max="7" width="10.5" style="12" bestFit="1" customWidth="1"/>
    <col min="8" max="8" width="12.625" style="12" customWidth="1"/>
    <col min="9" max="9" width="10.5" style="12" bestFit="1" customWidth="1"/>
    <col min="10" max="10" width="13.25" style="12" customWidth="1"/>
    <col min="11" max="11" width="10.5" style="12" bestFit="1" customWidth="1"/>
    <col min="12" max="12" width="13.625" style="12" customWidth="1"/>
    <col min="13" max="13" width="10.5" style="12" bestFit="1" customWidth="1"/>
    <col min="14" max="256" width="8.875" style="12"/>
    <col min="257" max="257" width="1.125" style="12" customWidth="1"/>
    <col min="258" max="258" width="3.25" style="12" customWidth="1"/>
    <col min="259" max="259" width="11.25" style="12" customWidth="1"/>
    <col min="260" max="260" width="12.625" style="12" customWidth="1"/>
    <col min="261" max="261" width="9.875" style="12" customWidth="1"/>
    <col min="262" max="262" width="12.625" style="12" customWidth="1"/>
    <col min="263" max="263" width="10.5" style="12" bestFit="1" customWidth="1"/>
    <col min="264" max="264" width="12.625" style="12" customWidth="1"/>
    <col min="265" max="265" width="10.5" style="12" bestFit="1" customWidth="1"/>
    <col min="266" max="266" width="12.625" style="12" customWidth="1"/>
    <col min="267" max="267" width="10.5" style="12" bestFit="1" customWidth="1"/>
    <col min="268" max="268" width="13.625" style="12" customWidth="1"/>
    <col min="269" max="269" width="10.5" style="12" bestFit="1" customWidth="1"/>
    <col min="270" max="512" width="8.875" style="12"/>
    <col min="513" max="513" width="1.125" style="12" customWidth="1"/>
    <col min="514" max="514" width="3.25" style="12" customWidth="1"/>
    <col min="515" max="515" width="11.25" style="12" customWidth="1"/>
    <col min="516" max="516" width="12.625" style="12" customWidth="1"/>
    <col min="517" max="517" width="9.875" style="12" customWidth="1"/>
    <col min="518" max="518" width="12.625" style="12" customWidth="1"/>
    <col min="519" max="519" width="10.5" style="12" bestFit="1" customWidth="1"/>
    <col min="520" max="520" width="12.625" style="12" customWidth="1"/>
    <col min="521" max="521" width="10.5" style="12" bestFit="1" customWidth="1"/>
    <col min="522" max="522" width="12.625" style="12" customWidth="1"/>
    <col min="523" max="523" width="10.5" style="12" bestFit="1" customWidth="1"/>
    <col min="524" max="524" width="13.625" style="12" customWidth="1"/>
    <col min="525" max="525" width="10.5" style="12" bestFit="1" customWidth="1"/>
    <col min="526" max="768" width="8.875" style="12"/>
    <col min="769" max="769" width="1.125" style="12" customWidth="1"/>
    <col min="770" max="770" width="3.25" style="12" customWidth="1"/>
    <col min="771" max="771" width="11.25" style="12" customWidth="1"/>
    <col min="772" max="772" width="12.625" style="12" customWidth="1"/>
    <col min="773" max="773" width="9.875" style="12" customWidth="1"/>
    <col min="774" max="774" width="12.625" style="12" customWidth="1"/>
    <col min="775" max="775" width="10.5" style="12" bestFit="1" customWidth="1"/>
    <col min="776" max="776" width="12.625" style="12" customWidth="1"/>
    <col min="777" max="777" width="10.5" style="12" bestFit="1" customWidth="1"/>
    <col min="778" max="778" width="12.625" style="12" customWidth="1"/>
    <col min="779" max="779" width="10.5" style="12" bestFit="1" customWidth="1"/>
    <col min="780" max="780" width="13.625" style="12" customWidth="1"/>
    <col min="781" max="781" width="10.5" style="12" bestFit="1" customWidth="1"/>
    <col min="782" max="1024" width="8.875" style="12"/>
    <col min="1025" max="1025" width="1.125" style="12" customWidth="1"/>
    <col min="1026" max="1026" width="3.25" style="12" customWidth="1"/>
    <col min="1027" max="1027" width="11.25" style="12" customWidth="1"/>
    <col min="1028" max="1028" width="12.625" style="12" customWidth="1"/>
    <col min="1029" max="1029" width="9.875" style="12" customWidth="1"/>
    <col min="1030" max="1030" width="12.625" style="12" customWidth="1"/>
    <col min="1031" max="1031" width="10.5" style="12" bestFit="1" customWidth="1"/>
    <col min="1032" max="1032" width="12.625" style="12" customWidth="1"/>
    <col min="1033" max="1033" width="10.5" style="12" bestFit="1" customWidth="1"/>
    <col min="1034" max="1034" width="12.625" style="12" customWidth="1"/>
    <col min="1035" max="1035" width="10.5" style="12" bestFit="1" customWidth="1"/>
    <col min="1036" max="1036" width="13.625" style="12" customWidth="1"/>
    <col min="1037" max="1037" width="10.5" style="12" bestFit="1" customWidth="1"/>
    <col min="1038" max="1280" width="8.875" style="12"/>
    <col min="1281" max="1281" width="1.125" style="12" customWidth="1"/>
    <col min="1282" max="1282" width="3.25" style="12" customWidth="1"/>
    <col min="1283" max="1283" width="11.25" style="12" customWidth="1"/>
    <col min="1284" max="1284" width="12.625" style="12" customWidth="1"/>
    <col min="1285" max="1285" width="9.875" style="12" customWidth="1"/>
    <col min="1286" max="1286" width="12.625" style="12" customWidth="1"/>
    <col min="1287" max="1287" width="10.5" style="12" bestFit="1" customWidth="1"/>
    <col min="1288" max="1288" width="12.625" style="12" customWidth="1"/>
    <col min="1289" max="1289" width="10.5" style="12" bestFit="1" customWidth="1"/>
    <col min="1290" max="1290" width="12.625" style="12" customWidth="1"/>
    <col min="1291" max="1291" width="10.5" style="12" bestFit="1" customWidth="1"/>
    <col min="1292" max="1292" width="13.625" style="12" customWidth="1"/>
    <col min="1293" max="1293" width="10.5" style="12" bestFit="1" customWidth="1"/>
    <col min="1294" max="1536" width="8.875" style="12"/>
    <col min="1537" max="1537" width="1.125" style="12" customWidth="1"/>
    <col min="1538" max="1538" width="3.25" style="12" customWidth="1"/>
    <col min="1539" max="1539" width="11.25" style="12" customWidth="1"/>
    <col min="1540" max="1540" width="12.625" style="12" customWidth="1"/>
    <col min="1541" max="1541" width="9.875" style="12" customWidth="1"/>
    <col min="1542" max="1542" width="12.625" style="12" customWidth="1"/>
    <col min="1543" max="1543" width="10.5" style="12" bestFit="1" customWidth="1"/>
    <col min="1544" max="1544" width="12.625" style="12" customWidth="1"/>
    <col min="1545" max="1545" width="10.5" style="12" bestFit="1" customWidth="1"/>
    <col min="1546" max="1546" width="12.625" style="12" customWidth="1"/>
    <col min="1547" max="1547" width="10.5" style="12" bestFit="1" customWidth="1"/>
    <col min="1548" max="1548" width="13.625" style="12" customWidth="1"/>
    <col min="1549" max="1549" width="10.5" style="12" bestFit="1" customWidth="1"/>
    <col min="1550" max="1792" width="8.875" style="12"/>
    <col min="1793" max="1793" width="1.125" style="12" customWidth="1"/>
    <col min="1794" max="1794" width="3.25" style="12" customWidth="1"/>
    <col min="1795" max="1795" width="11.25" style="12" customWidth="1"/>
    <col min="1796" max="1796" width="12.625" style="12" customWidth="1"/>
    <col min="1797" max="1797" width="9.875" style="12" customWidth="1"/>
    <col min="1798" max="1798" width="12.625" style="12" customWidth="1"/>
    <col min="1799" max="1799" width="10.5" style="12" bestFit="1" customWidth="1"/>
    <col min="1800" max="1800" width="12.625" style="12" customWidth="1"/>
    <col min="1801" max="1801" width="10.5" style="12" bestFit="1" customWidth="1"/>
    <col min="1802" max="1802" width="12.625" style="12" customWidth="1"/>
    <col min="1803" max="1803" width="10.5" style="12" bestFit="1" customWidth="1"/>
    <col min="1804" max="1804" width="13.625" style="12" customWidth="1"/>
    <col min="1805" max="1805" width="10.5" style="12" bestFit="1" customWidth="1"/>
    <col min="1806" max="2048" width="8.875" style="12"/>
    <col min="2049" max="2049" width="1.125" style="12" customWidth="1"/>
    <col min="2050" max="2050" width="3.25" style="12" customWidth="1"/>
    <col min="2051" max="2051" width="11.25" style="12" customWidth="1"/>
    <col min="2052" max="2052" width="12.625" style="12" customWidth="1"/>
    <col min="2053" max="2053" width="9.875" style="12" customWidth="1"/>
    <col min="2054" max="2054" width="12.625" style="12" customWidth="1"/>
    <col min="2055" max="2055" width="10.5" style="12" bestFit="1" customWidth="1"/>
    <col min="2056" max="2056" width="12.625" style="12" customWidth="1"/>
    <col min="2057" max="2057" width="10.5" style="12" bestFit="1" customWidth="1"/>
    <col min="2058" max="2058" width="12.625" style="12" customWidth="1"/>
    <col min="2059" max="2059" width="10.5" style="12" bestFit="1" customWidth="1"/>
    <col min="2060" max="2060" width="13.625" style="12" customWidth="1"/>
    <col min="2061" max="2061" width="10.5" style="12" bestFit="1" customWidth="1"/>
    <col min="2062" max="2304" width="8.875" style="12"/>
    <col min="2305" max="2305" width="1.125" style="12" customWidth="1"/>
    <col min="2306" max="2306" width="3.25" style="12" customWidth="1"/>
    <col min="2307" max="2307" width="11.25" style="12" customWidth="1"/>
    <col min="2308" max="2308" width="12.625" style="12" customWidth="1"/>
    <col min="2309" max="2309" width="9.875" style="12" customWidth="1"/>
    <col min="2310" max="2310" width="12.625" style="12" customWidth="1"/>
    <col min="2311" max="2311" width="10.5" style="12" bestFit="1" customWidth="1"/>
    <col min="2312" max="2312" width="12.625" style="12" customWidth="1"/>
    <col min="2313" max="2313" width="10.5" style="12" bestFit="1" customWidth="1"/>
    <col min="2314" max="2314" width="12.625" style="12" customWidth="1"/>
    <col min="2315" max="2315" width="10.5" style="12" bestFit="1" customWidth="1"/>
    <col min="2316" max="2316" width="13.625" style="12" customWidth="1"/>
    <col min="2317" max="2317" width="10.5" style="12" bestFit="1" customWidth="1"/>
    <col min="2318" max="2560" width="8.875" style="12"/>
    <col min="2561" max="2561" width="1.125" style="12" customWidth="1"/>
    <col min="2562" max="2562" width="3.25" style="12" customWidth="1"/>
    <col min="2563" max="2563" width="11.25" style="12" customWidth="1"/>
    <col min="2564" max="2564" width="12.625" style="12" customWidth="1"/>
    <col min="2565" max="2565" width="9.875" style="12" customWidth="1"/>
    <col min="2566" max="2566" width="12.625" style="12" customWidth="1"/>
    <col min="2567" max="2567" width="10.5" style="12" bestFit="1" customWidth="1"/>
    <col min="2568" max="2568" width="12.625" style="12" customWidth="1"/>
    <col min="2569" max="2569" width="10.5" style="12" bestFit="1" customWidth="1"/>
    <col min="2570" max="2570" width="12.625" style="12" customWidth="1"/>
    <col min="2571" max="2571" width="10.5" style="12" bestFit="1" customWidth="1"/>
    <col min="2572" max="2572" width="13.625" style="12" customWidth="1"/>
    <col min="2573" max="2573" width="10.5" style="12" bestFit="1" customWidth="1"/>
    <col min="2574" max="2816" width="8.875" style="12"/>
    <col min="2817" max="2817" width="1.125" style="12" customWidth="1"/>
    <col min="2818" max="2818" width="3.25" style="12" customWidth="1"/>
    <col min="2819" max="2819" width="11.25" style="12" customWidth="1"/>
    <col min="2820" max="2820" width="12.625" style="12" customWidth="1"/>
    <col min="2821" max="2821" width="9.875" style="12" customWidth="1"/>
    <col min="2822" max="2822" width="12.625" style="12" customWidth="1"/>
    <col min="2823" max="2823" width="10.5" style="12" bestFit="1" customWidth="1"/>
    <col min="2824" max="2824" width="12.625" style="12" customWidth="1"/>
    <col min="2825" max="2825" width="10.5" style="12" bestFit="1" customWidth="1"/>
    <col min="2826" max="2826" width="12.625" style="12" customWidth="1"/>
    <col min="2827" max="2827" width="10.5" style="12" bestFit="1" customWidth="1"/>
    <col min="2828" max="2828" width="13.625" style="12" customWidth="1"/>
    <col min="2829" max="2829" width="10.5" style="12" bestFit="1" customWidth="1"/>
    <col min="2830" max="3072" width="8.875" style="12"/>
    <col min="3073" max="3073" width="1.125" style="12" customWidth="1"/>
    <col min="3074" max="3074" width="3.25" style="12" customWidth="1"/>
    <col min="3075" max="3075" width="11.25" style="12" customWidth="1"/>
    <col min="3076" max="3076" width="12.625" style="12" customWidth="1"/>
    <col min="3077" max="3077" width="9.875" style="12" customWidth="1"/>
    <col min="3078" max="3078" width="12.625" style="12" customWidth="1"/>
    <col min="3079" max="3079" width="10.5" style="12" bestFit="1" customWidth="1"/>
    <col min="3080" max="3080" width="12.625" style="12" customWidth="1"/>
    <col min="3081" max="3081" width="10.5" style="12" bestFit="1" customWidth="1"/>
    <col min="3082" max="3082" width="12.625" style="12" customWidth="1"/>
    <col min="3083" max="3083" width="10.5" style="12" bestFit="1" customWidth="1"/>
    <col min="3084" max="3084" width="13.625" style="12" customWidth="1"/>
    <col min="3085" max="3085" width="10.5" style="12" bestFit="1" customWidth="1"/>
    <col min="3086" max="3328" width="8.875" style="12"/>
    <col min="3329" max="3329" width="1.125" style="12" customWidth="1"/>
    <col min="3330" max="3330" width="3.25" style="12" customWidth="1"/>
    <col min="3331" max="3331" width="11.25" style="12" customWidth="1"/>
    <col min="3332" max="3332" width="12.625" style="12" customWidth="1"/>
    <col min="3333" max="3333" width="9.875" style="12" customWidth="1"/>
    <col min="3334" max="3334" width="12.625" style="12" customWidth="1"/>
    <col min="3335" max="3335" width="10.5" style="12" bestFit="1" customWidth="1"/>
    <col min="3336" max="3336" width="12.625" style="12" customWidth="1"/>
    <col min="3337" max="3337" width="10.5" style="12" bestFit="1" customWidth="1"/>
    <col min="3338" max="3338" width="12.625" style="12" customWidth="1"/>
    <col min="3339" max="3339" width="10.5" style="12" bestFit="1" customWidth="1"/>
    <col min="3340" max="3340" width="13.625" style="12" customWidth="1"/>
    <col min="3341" max="3341" width="10.5" style="12" bestFit="1" customWidth="1"/>
    <col min="3342" max="3584" width="8.875" style="12"/>
    <col min="3585" max="3585" width="1.125" style="12" customWidth="1"/>
    <col min="3586" max="3586" width="3.25" style="12" customWidth="1"/>
    <col min="3587" max="3587" width="11.25" style="12" customWidth="1"/>
    <col min="3588" max="3588" width="12.625" style="12" customWidth="1"/>
    <col min="3589" max="3589" width="9.875" style="12" customWidth="1"/>
    <col min="3590" max="3590" width="12.625" style="12" customWidth="1"/>
    <col min="3591" max="3591" width="10.5" style="12" bestFit="1" customWidth="1"/>
    <col min="3592" max="3592" width="12.625" style="12" customWidth="1"/>
    <col min="3593" max="3593" width="10.5" style="12" bestFit="1" customWidth="1"/>
    <col min="3594" max="3594" width="12.625" style="12" customWidth="1"/>
    <col min="3595" max="3595" width="10.5" style="12" bestFit="1" customWidth="1"/>
    <col min="3596" max="3596" width="13.625" style="12" customWidth="1"/>
    <col min="3597" max="3597" width="10.5" style="12" bestFit="1" customWidth="1"/>
    <col min="3598" max="3840" width="8.875" style="12"/>
    <col min="3841" max="3841" width="1.125" style="12" customWidth="1"/>
    <col min="3842" max="3842" width="3.25" style="12" customWidth="1"/>
    <col min="3843" max="3843" width="11.25" style="12" customWidth="1"/>
    <col min="3844" max="3844" width="12.625" style="12" customWidth="1"/>
    <col min="3845" max="3845" width="9.875" style="12" customWidth="1"/>
    <col min="3846" max="3846" width="12.625" style="12" customWidth="1"/>
    <col min="3847" max="3847" width="10.5" style="12" bestFit="1" customWidth="1"/>
    <col min="3848" max="3848" width="12.625" style="12" customWidth="1"/>
    <col min="3849" max="3849" width="10.5" style="12" bestFit="1" customWidth="1"/>
    <col min="3850" max="3850" width="12.625" style="12" customWidth="1"/>
    <col min="3851" max="3851" width="10.5" style="12" bestFit="1" customWidth="1"/>
    <col min="3852" max="3852" width="13.625" style="12" customWidth="1"/>
    <col min="3853" max="3853" width="10.5" style="12" bestFit="1" customWidth="1"/>
    <col min="3854" max="4096" width="8.875" style="12"/>
    <col min="4097" max="4097" width="1.125" style="12" customWidth="1"/>
    <col min="4098" max="4098" width="3.25" style="12" customWidth="1"/>
    <col min="4099" max="4099" width="11.25" style="12" customWidth="1"/>
    <col min="4100" max="4100" width="12.625" style="12" customWidth="1"/>
    <col min="4101" max="4101" width="9.875" style="12" customWidth="1"/>
    <col min="4102" max="4102" width="12.625" style="12" customWidth="1"/>
    <col min="4103" max="4103" width="10.5" style="12" bestFit="1" customWidth="1"/>
    <col min="4104" max="4104" width="12.625" style="12" customWidth="1"/>
    <col min="4105" max="4105" width="10.5" style="12" bestFit="1" customWidth="1"/>
    <col min="4106" max="4106" width="12.625" style="12" customWidth="1"/>
    <col min="4107" max="4107" width="10.5" style="12" bestFit="1" customWidth="1"/>
    <col min="4108" max="4108" width="13.625" style="12" customWidth="1"/>
    <col min="4109" max="4109" width="10.5" style="12" bestFit="1" customWidth="1"/>
    <col min="4110" max="4352" width="8.875" style="12"/>
    <col min="4353" max="4353" width="1.125" style="12" customWidth="1"/>
    <col min="4354" max="4354" width="3.25" style="12" customWidth="1"/>
    <col min="4355" max="4355" width="11.25" style="12" customWidth="1"/>
    <col min="4356" max="4356" width="12.625" style="12" customWidth="1"/>
    <col min="4357" max="4357" width="9.875" style="12" customWidth="1"/>
    <col min="4358" max="4358" width="12.625" style="12" customWidth="1"/>
    <col min="4359" max="4359" width="10.5" style="12" bestFit="1" customWidth="1"/>
    <col min="4360" max="4360" width="12.625" style="12" customWidth="1"/>
    <col min="4361" max="4361" width="10.5" style="12" bestFit="1" customWidth="1"/>
    <col min="4362" max="4362" width="12.625" style="12" customWidth="1"/>
    <col min="4363" max="4363" width="10.5" style="12" bestFit="1" customWidth="1"/>
    <col min="4364" max="4364" width="13.625" style="12" customWidth="1"/>
    <col min="4365" max="4365" width="10.5" style="12" bestFit="1" customWidth="1"/>
    <col min="4366" max="4608" width="8.875" style="12"/>
    <col min="4609" max="4609" width="1.125" style="12" customWidth="1"/>
    <col min="4610" max="4610" width="3.25" style="12" customWidth="1"/>
    <col min="4611" max="4611" width="11.25" style="12" customWidth="1"/>
    <col min="4612" max="4612" width="12.625" style="12" customWidth="1"/>
    <col min="4613" max="4613" width="9.875" style="12" customWidth="1"/>
    <col min="4614" max="4614" width="12.625" style="12" customWidth="1"/>
    <col min="4615" max="4615" width="10.5" style="12" bestFit="1" customWidth="1"/>
    <col min="4616" max="4616" width="12.625" style="12" customWidth="1"/>
    <col min="4617" max="4617" width="10.5" style="12" bestFit="1" customWidth="1"/>
    <col min="4618" max="4618" width="12.625" style="12" customWidth="1"/>
    <col min="4619" max="4619" width="10.5" style="12" bestFit="1" customWidth="1"/>
    <col min="4620" max="4620" width="13.625" style="12" customWidth="1"/>
    <col min="4621" max="4621" width="10.5" style="12" bestFit="1" customWidth="1"/>
    <col min="4622" max="4864" width="8.875" style="12"/>
    <col min="4865" max="4865" width="1.125" style="12" customWidth="1"/>
    <col min="4866" max="4866" width="3.25" style="12" customWidth="1"/>
    <col min="4867" max="4867" width="11.25" style="12" customWidth="1"/>
    <col min="4868" max="4868" width="12.625" style="12" customWidth="1"/>
    <col min="4869" max="4869" width="9.875" style="12" customWidth="1"/>
    <col min="4870" max="4870" width="12.625" style="12" customWidth="1"/>
    <col min="4871" max="4871" width="10.5" style="12" bestFit="1" customWidth="1"/>
    <col min="4872" max="4872" width="12.625" style="12" customWidth="1"/>
    <col min="4873" max="4873" width="10.5" style="12" bestFit="1" customWidth="1"/>
    <col min="4874" max="4874" width="12.625" style="12" customWidth="1"/>
    <col min="4875" max="4875" width="10.5" style="12" bestFit="1" customWidth="1"/>
    <col min="4876" max="4876" width="13.625" style="12" customWidth="1"/>
    <col min="4877" max="4877" width="10.5" style="12" bestFit="1" customWidth="1"/>
    <col min="4878" max="5120" width="8.875" style="12"/>
    <col min="5121" max="5121" width="1.125" style="12" customWidth="1"/>
    <col min="5122" max="5122" width="3.25" style="12" customWidth="1"/>
    <col min="5123" max="5123" width="11.25" style="12" customWidth="1"/>
    <col min="5124" max="5124" width="12.625" style="12" customWidth="1"/>
    <col min="5125" max="5125" width="9.875" style="12" customWidth="1"/>
    <col min="5126" max="5126" width="12.625" style="12" customWidth="1"/>
    <col min="5127" max="5127" width="10.5" style="12" bestFit="1" customWidth="1"/>
    <col min="5128" max="5128" width="12.625" style="12" customWidth="1"/>
    <col min="5129" max="5129" width="10.5" style="12" bestFit="1" customWidth="1"/>
    <col min="5130" max="5130" width="12.625" style="12" customWidth="1"/>
    <col min="5131" max="5131" width="10.5" style="12" bestFit="1" customWidth="1"/>
    <col min="5132" max="5132" width="13.625" style="12" customWidth="1"/>
    <col min="5133" max="5133" width="10.5" style="12" bestFit="1" customWidth="1"/>
    <col min="5134" max="5376" width="8.875" style="12"/>
    <col min="5377" max="5377" width="1.125" style="12" customWidth="1"/>
    <col min="5378" max="5378" width="3.25" style="12" customWidth="1"/>
    <col min="5379" max="5379" width="11.25" style="12" customWidth="1"/>
    <col min="5380" max="5380" width="12.625" style="12" customWidth="1"/>
    <col min="5381" max="5381" width="9.875" style="12" customWidth="1"/>
    <col min="5382" max="5382" width="12.625" style="12" customWidth="1"/>
    <col min="5383" max="5383" width="10.5" style="12" bestFit="1" customWidth="1"/>
    <col min="5384" max="5384" width="12.625" style="12" customWidth="1"/>
    <col min="5385" max="5385" width="10.5" style="12" bestFit="1" customWidth="1"/>
    <col min="5386" max="5386" width="12.625" style="12" customWidth="1"/>
    <col min="5387" max="5387" width="10.5" style="12" bestFit="1" customWidth="1"/>
    <col min="5388" max="5388" width="13.625" style="12" customWidth="1"/>
    <col min="5389" max="5389" width="10.5" style="12" bestFit="1" customWidth="1"/>
    <col min="5390" max="5632" width="8.875" style="12"/>
    <col min="5633" max="5633" width="1.125" style="12" customWidth="1"/>
    <col min="5634" max="5634" width="3.25" style="12" customWidth="1"/>
    <col min="5635" max="5635" width="11.25" style="12" customWidth="1"/>
    <col min="5636" max="5636" width="12.625" style="12" customWidth="1"/>
    <col min="5637" max="5637" width="9.875" style="12" customWidth="1"/>
    <col min="5638" max="5638" width="12.625" style="12" customWidth="1"/>
    <col min="5639" max="5639" width="10.5" style="12" bestFit="1" customWidth="1"/>
    <col min="5640" max="5640" width="12.625" style="12" customWidth="1"/>
    <col min="5641" max="5641" width="10.5" style="12" bestFit="1" customWidth="1"/>
    <col min="5642" max="5642" width="12.625" style="12" customWidth="1"/>
    <col min="5643" max="5643" width="10.5" style="12" bestFit="1" customWidth="1"/>
    <col min="5644" max="5644" width="13.625" style="12" customWidth="1"/>
    <col min="5645" max="5645" width="10.5" style="12" bestFit="1" customWidth="1"/>
    <col min="5646" max="5888" width="8.875" style="12"/>
    <col min="5889" max="5889" width="1.125" style="12" customWidth="1"/>
    <col min="5890" max="5890" width="3.25" style="12" customWidth="1"/>
    <col min="5891" max="5891" width="11.25" style="12" customWidth="1"/>
    <col min="5892" max="5892" width="12.625" style="12" customWidth="1"/>
    <col min="5893" max="5893" width="9.875" style="12" customWidth="1"/>
    <col min="5894" max="5894" width="12.625" style="12" customWidth="1"/>
    <col min="5895" max="5895" width="10.5" style="12" bestFit="1" customWidth="1"/>
    <col min="5896" max="5896" width="12.625" style="12" customWidth="1"/>
    <col min="5897" max="5897" width="10.5" style="12" bestFit="1" customWidth="1"/>
    <col min="5898" max="5898" width="12.625" style="12" customWidth="1"/>
    <col min="5899" max="5899" width="10.5" style="12" bestFit="1" customWidth="1"/>
    <col min="5900" max="5900" width="13.625" style="12" customWidth="1"/>
    <col min="5901" max="5901" width="10.5" style="12" bestFit="1" customWidth="1"/>
    <col min="5902" max="6144" width="8.875" style="12"/>
    <col min="6145" max="6145" width="1.125" style="12" customWidth="1"/>
    <col min="6146" max="6146" width="3.25" style="12" customWidth="1"/>
    <col min="6147" max="6147" width="11.25" style="12" customWidth="1"/>
    <col min="6148" max="6148" width="12.625" style="12" customWidth="1"/>
    <col min="6149" max="6149" width="9.875" style="12" customWidth="1"/>
    <col min="6150" max="6150" width="12.625" style="12" customWidth="1"/>
    <col min="6151" max="6151" width="10.5" style="12" bestFit="1" customWidth="1"/>
    <col min="6152" max="6152" width="12.625" style="12" customWidth="1"/>
    <col min="6153" max="6153" width="10.5" style="12" bestFit="1" customWidth="1"/>
    <col min="6154" max="6154" width="12.625" style="12" customWidth="1"/>
    <col min="6155" max="6155" width="10.5" style="12" bestFit="1" customWidth="1"/>
    <col min="6156" max="6156" width="13.625" style="12" customWidth="1"/>
    <col min="6157" max="6157" width="10.5" style="12" bestFit="1" customWidth="1"/>
    <col min="6158" max="6400" width="8.875" style="12"/>
    <col min="6401" max="6401" width="1.125" style="12" customWidth="1"/>
    <col min="6402" max="6402" width="3.25" style="12" customWidth="1"/>
    <col min="6403" max="6403" width="11.25" style="12" customWidth="1"/>
    <col min="6404" max="6404" width="12.625" style="12" customWidth="1"/>
    <col min="6405" max="6405" width="9.875" style="12" customWidth="1"/>
    <col min="6406" max="6406" width="12.625" style="12" customWidth="1"/>
    <col min="6407" max="6407" width="10.5" style="12" bestFit="1" customWidth="1"/>
    <col min="6408" max="6408" width="12.625" style="12" customWidth="1"/>
    <col min="6409" max="6409" width="10.5" style="12" bestFit="1" customWidth="1"/>
    <col min="6410" max="6410" width="12.625" style="12" customWidth="1"/>
    <col min="6411" max="6411" width="10.5" style="12" bestFit="1" customWidth="1"/>
    <col min="6412" max="6412" width="13.625" style="12" customWidth="1"/>
    <col min="6413" max="6413" width="10.5" style="12" bestFit="1" customWidth="1"/>
    <col min="6414" max="6656" width="8.875" style="12"/>
    <col min="6657" max="6657" width="1.125" style="12" customWidth="1"/>
    <col min="6658" max="6658" width="3.25" style="12" customWidth="1"/>
    <col min="6659" max="6659" width="11.25" style="12" customWidth="1"/>
    <col min="6660" max="6660" width="12.625" style="12" customWidth="1"/>
    <col min="6661" max="6661" width="9.875" style="12" customWidth="1"/>
    <col min="6662" max="6662" width="12.625" style="12" customWidth="1"/>
    <col min="6663" max="6663" width="10.5" style="12" bestFit="1" customWidth="1"/>
    <col min="6664" max="6664" width="12.625" style="12" customWidth="1"/>
    <col min="6665" max="6665" width="10.5" style="12" bestFit="1" customWidth="1"/>
    <col min="6666" max="6666" width="12.625" style="12" customWidth="1"/>
    <col min="6667" max="6667" width="10.5" style="12" bestFit="1" customWidth="1"/>
    <col min="6668" max="6668" width="13.625" style="12" customWidth="1"/>
    <col min="6669" max="6669" width="10.5" style="12" bestFit="1" customWidth="1"/>
    <col min="6670" max="6912" width="8.875" style="12"/>
    <col min="6913" max="6913" width="1.125" style="12" customWidth="1"/>
    <col min="6914" max="6914" width="3.25" style="12" customWidth="1"/>
    <col min="6915" max="6915" width="11.25" style="12" customWidth="1"/>
    <col min="6916" max="6916" width="12.625" style="12" customWidth="1"/>
    <col min="6917" max="6917" width="9.875" style="12" customWidth="1"/>
    <col min="6918" max="6918" width="12.625" style="12" customWidth="1"/>
    <col min="6919" max="6919" width="10.5" style="12" bestFit="1" customWidth="1"/>
    <col min="6920" max="6920" width="12.625" style="12" customWidth="1"/>
    <col min="6921" max="6921" width="10.5" style="12" bestFit="1" customWidth="1"/>
    <col min="6922" max="6922" width="12.625" style="12" customWidth="1"/>
    <col min="6923" max="6923" width="10.5" style="12" bestFit="1" customWidth="1"/>
    <col min="6924" max="6924" width="13.625" style="12" customWidth="1"/>
    <col min="6925" max="6925" width="10.5" style="12" bestFit="1" customWidth="1"/>
    <col min="6926" max="7168" width="8.875" style="12"/>
    <col min="7169" max="7169" width="1.125" style="12" customWidth="1"/>
    <col min="7170" max="7170" width="3.25" style="12" customWidth="1"/>
    <col min="7171" max="7171" width="11.25" style="12" customWidth="1"/>
    <col min="7172" max="7172" width="12.625" style="12" customWidth="1"/>
    <col min="7173" max="7173" width="9.875" style="12" customWidth="1"/>
    <col min="7174" max="7174" width="12.625" style="12" customWidth="1"/>
    <col min="7175" max="7175" width="10.5" style="12" bestFit="1" customWidth="1"/>
    <col min="7176" max="7176" width="12.625" style="12" customWidth="1"/>
    <col min="7177" max="7177" width="10.5" style="12" bestFit="1" customWidth="1"/>
    <col min="7178" max="7178" width="12.625" style="12" customWidth="1"/>
    <col min="7179" max="7179" width="10.5" style="12" bestFit="1" customWidth="1"/>
    <col min="7180" max="7180" width="13.625" style="12" customWidth="1"/>
    <col min="7181" max="7181" width="10.5" style="12" bestFit="1" customWidth="1"/>
    <col min="7182" max="7424" width="8.875" style="12"/>
    <col min="7425" max="7425" width="1.125" style="12" customWidth="1"/>
    <col min="7426" max="7426" width="3.25" style="12" customWidth="1"/>
    <col min="7427" max="7427" width="11.25" style="12" customWidth="1"/>
    <col min="7428" max="7428" width="12.625" style="12" customWidth="1"/>
    <col min="7429" max="7429" width="9.875" style="12" customWidth="1"/>
    <col min="7430" max="7430" width="12.625" style="12" customWidth="1"/>
    <col min="7431" max="7431" width="10.5" style="12" bestFit="1" customWidth="1"/>
    <col min="7432" max="7432" width="12.625" style="12" customWidth="1"/>
    <col min="7433" max="7433" width="10.5" style="12" bestFit="1" customWidth="1"/>
    <col min="7434" max="7434" width="12.625" style="12" customWidth="1"/>
    <col min="7435" max="7435" width="10.5" style="12" bestFit="1" customWidth="1"/>
    <col min="7436" max="7436" width="13.625" style="12" customWidth="1"/>
    <col min="7437" max="7437" width="10.5" style="12" bestFit="1" customWidth="1"/>
    <col min="7438" max="7680" width="8.875" style="12"/>
    <col min="7681" max="7681" width="1.125" style="12" customWidth="1"/>
    <col min="7682" max="7682" width="3.25" style="12" customWidth="1"/>
    <col min="7683" max="7683" width="11.25" style="12" customWidth="1"/>
    <col min="7684" max="7684" width="12.625" style="12" customWidth="1"/>
    <col min="7685" max="7685" width="9.875" style="12" customWidth="1"/>
    <col min="7686" max="7686" width="12.625" style="12" customWidth="1"/>
    <col min="7687" max="7687" width="10.5" style="12" bestFit="1" customWidth="1"/>
    <col min="7688" max="7688" width="12.625" style="12" customWidth="1"/>
    <col min="7689" max="7689" width="10.5" style="12" bestFit="1" customWidth="1"/>
    <col min="7690" max="7690" width="12.625" style="12" customWidth="1"/>
    <col min="7691" max="7691" width="10.5" style="12" bestFit="1" customWidth="1"/>
    <col min="7692" max="7692" width="13.625" style="12" customWidth="1"/>
    <col min="7693" max="7693" width="10.5" style="12" bestFit="1" customWidth="1"/>
    <col min="7694" max="7936" width="8.875" style="12"/>
    <col min="7937" max="7937" width="1.125" style="12" customWidth="1"/>
    <col min="7938" max="7938" width="3.25" style="12" customWidth="1"/>
    <col min="7939" max="7939" width="11.25" style="12" customWidth="1"/>
    <col min="7940" max="7940" width="12.625" style="12" customWidth="1"/>
    <col min="7941" max="7941" width="9.875" style="12" customWidth="1"/>
    <col min="7942" max="7942" width="12.625" style="12" customWidth="1"/>
    <col min="7943" max="7943" width="10.5" style="12" bestFit="1" customWidth="1"/>
    <col min="7944" max="7944" width="12.625" style="12" customWidth="1"/>
    <col min="7945" max="7945" width="10.5" style="12" bestFit="1" customWidth="1"/>
    <col min="7946" max="7946" width="12.625" style="12" customWidth="1"/>
    <col min="7947" max="7947" width="10.5" style="12" bestFit="1" customWidth="1"/>
    <col min="7948" max="7948" width="13.625" style="12" customWidth="1"/>
    <col min="7949" max="7949" width="10.5" style="12" bestFit="1" customWidth="1"/>
    <col min="7950" max="8192" width="8.875" style="12"/>
    <col min="8193" max="8193" width="1.125" style="12" customWidth="1"/>
    <col min="8194" max="8194" width="3.25" style="12" customWidth="1"/>
    <col min="8195" max="8195" width="11.25" style="12" customWidth="1"/>
    <col min="8196" max="8196" width="12.625" style="12" customWidth="1"/>
    <col min="8197" max="8197" width="9.875" style="12" customWidth="1"/>
    <col min="8198" max="8198" width="12.625" style="12" customWidth="1"/>
    <col min="8199" max="8199" width="10.5" style="12" bestFit="1" customWidth="1"/>
    <col min="8200" max="8200" width="12.625" style="12" customWidth="1"/>
    <col min="8201" max="8201" width="10.5" style="12" bestFit="1" customWidth="1"/>
    <col min="8202" max="8202" width="12.625" style="12" customWidth="1"/>
    <col min="8203" max="8203" width="10.5" style="12" bestFit="1" customWidth="1"/>
    <col min="8204" max="8204" width="13.625" style="12" customWidth="1"/>
    <col min="8205" max="8205" width="10.5" style="12" bestFit="1" customWidth="1"/>
    <col min="8206" max="8448" width="8.875" style="12"/>
    <col min="8449" max="8449" width="1.125" style="12" customWidth="1"/>
    <col min="8450" max="8450" width="3.25" style="12" customWidth="1"/>
    <col min="8451" max="8451" width="11.25" style="12" customWidth="1"/>
    <col min="8452" max="8452" width="12.625" style="12" customWidth="1"/>
    <col min="8453" max="8453" width="9.875" style="12" customWidth="1"/>
    <col min="8454" max="8454" width="12.625" style="12" customWidth="1"/>
    <col min="8455" max="8455" width="10.5" style="12" bestFit="1" customWidth="1"/>
    <col min="8456" max="8456" width="12.625" style="12" customWidth="1"/>
    <col min="8457" max="8457" width="10.5" style="12" bestFit="1" customWidth="1"/>
    <col min="8458" max="8458" width="12.625" style="12" customWidth="1"/>
    <col min="8459" max="8459" width="10.5" style="12" bestFit="1" customWidth="1"/>
    <col min="8460" max="8460" width="13.625" style="12" customWidth="1"/>
    <col min="8461" max="8461" width="10.5" style="12" bestFit="1" customWidth="1"/>
    <col min="8462" max="8704" width="8.875" style="12"/>
    <col min="8705" max="8705" width="1.125" style="12" customWidth="1"/>
    <col min="8706" max="8706" width="3.25" style="12" customWidth="1"/>
    <col min="8707" max="8707" width="11.25" style="12" customWidth="1"/>
    <col min="8708" max="8708" width="12.625" style="12" customWidth="1"/>
    <col min="8709" max="8709" width="9.875" style="12" customWidth="1"/>
    <col min="8710" max="8710" width="12.625" style="12" customWidth="1"/>
    <col min="8711" max="8711" width="10.5" style="12" bestFit="1" customWidth="1"/>
    <col min="8712" max="8712" width="12.625" style="12" customWidth="1"/>
    <col min="8713" max="8713" width="10.5" style="12" bestFit="1" customWidth="1"/>
    <col min="8714" max="8714" width="12.625" style="12" customWidth="1"/>
    <col min="8715" max="8715" width="10.5" style="12" bestFit="1" customWidth="1"/>
    <col min="8716" max="8716" width="13.625" style="12" customWidth="1"/>
    <col min="8717" max="8717" width="10.5" style="12" bestFit="1" customWidth="1"/>
    <col min="8718" max="8960" width="8.875" style="12"/>
    <col min="8961" max="8961" width="1.125" style="12" customWidth="1"/>
    <col min="8962" max="8962" width="3.25" style="12" customWidth="1"/>
    <col min="8963" max="8963" width="11.25" style="12" customWidth="1"/>
    <col min="8964" max="8964" width="12.625" style="12" customWidth="1"/>
    <col min="8965" max="8965" width="9.875" style="12" customWidth="1"/>
    <col min="8966" max="8966" width="12.625" style="12" customWidth="1"/>
    <col min="8967" max="8967" width="10.5" style="12" bestFit="1" customWidth="1"/>
    <col min="8968" max="8968" width="12.625" style="12" customWidth="1"/>
    <col min="8969" max="8969" width="10.5" style="12" bestFit="1" customWidth="1"/>
    <col min="8970" max="8970" width="12.625" style="12" customWidth="1"/>
    <col min="8971" max="8971" width="10.5" style="12" bestFit="1" customWidth="1"/>
    <col min="8972" max="8972" width="13.625" style="12" customWidth="1"/>
    <col min="8973" max="8973" width="10.5" style="12" bestFit="1" customWidth="1"/>
    <col min="8974" max="9216" width="8.875" style="12"/>
    <col min="9217" max="9217" width="1.125" style="12" customWidth="1"/>
    <col min="9218" max="9218" width="3.25" style="12" customWidth="1"/>
    <col min="9219" max="9219" width="11.25" style="12" customWidth="1"/>
    <col min="9220" max="9220" width="12.625" style="12" customWidth="1"/>
    <col min="9221" max="9221" width="9.875" style="12" customWidth="1"/>
    <col min="9222" max="9222" width="12.625" style="12" customWidth="1"/>
    <col min="9223" max="9223" width="10.5" style="12" bestFit="1" customWidth="1"/>
    <col min="9224" max="9224" width="12.625" style="12" customWidth="1"/>
    <col min="9225" max="9225" width="10.5" style="12" bestFit="1" customWidth="1"/>
    <col min="9226" max="9226" width="12.625" style="12" customWidth="1"/>
    <col min="9227" max="9227" width="10.5" style="12" bestFit="1" customWidth="1"/>
    <col min="9228" max="9228" width="13.625" style="12" customWidth="1"/>
    <col min="9229" max="9229" width="10.5" style="12" bestFit="1" customWidth="1"/>
    <col min="9230" max="9472" width="8.875" style="12"/>
    <col min="9473" max="9473" width="1.125" style="12" customWidth="1"/>
    <col min="9474" max="9474" width="3.25" style="12" customWidth="1"/>
    <col min="9475" max="9475" width="11.25" style="12" customWidth="1"/>
    <col min="9476" max="9476" width="12.625" style="12" customWidth="1"/>
    <col min="9477" max="9477" width="9.875" style="12" customWidth="1"/>
    <col min="9478" max="9478" width="12.625" style="12" customWidth="1"/>
    <col min="9479" max="9479" width="10.5" style="12" bestFit="1" customWidth="1"/>
    <col min="9480" max="9480" width="12.625" style="12" customWidth="1"/>
    <col min="9481" max="9481" width="10.5" style="12" bestFit="1" customWidth="1"/>
    <col min="9482" max="9482" width="12.625" style="12" customWidth="1"/>
    <col min="9483" max="9483" width="10.5" style="12" bestFit="1" customWidth="1"/>
    <col min="9484" max="9484" width="13.625" style="12" customWidth="1"/>
    <col min="9485" max="9485" width="10.5" style="12" bestFit="1" customWidth="1"/>
    <col min="9486" max="9728" width="8.875" style="12"/>
    <col min="9729" max="9729" width="1.125" style="12" customWidth="1"/>
    <col min="9730" max="9730" width="3.25" style="12" customWidth="1"/>
    <col min="9731" max="9731" width="11.25" style="12" customWidth="1"/>
    <col min="9732" max="9732" width="12.625" style="12" customWidth="1"/>
    <col min="9733" max="9733" width="9.875" style="12" customWidth="1"/>
    <col min="9734" max="9734" width="12.625" style="12" customWidth="1"/>
    <col min="9735" max="9735" width="10.5" style="12" bestFit="1" customWidth="1"/>
    <col min="9736" max="9736" width="12.625" style="12" customWidth="1"/>
    <col min="9737" max="9737" width="10.5" style="12" bestFit="1" customWidth="1"/>
    <col min="9738" max="9738" width="12.625" style="12" customWidth="1"/>
    <col min="9739" max="9739" width="10.5" style="12" bestFit="1" customWidth="1"/>
    <col min="9740" max="9740" width="13.625" style="12" customWidth="1"/>
    <col min="9741" max="9741" width="10.5" style="12" bestFit="1" customWidth="1"/>
    <col min="9742" max="9984" width="8.875" style="12"/>
    <col min="9985" max="9985" width="1.125" style="12" customWidth="1"/>
    <col min="9986" max="9986" width="3.25" style="12" customWidth="1"/>
    <col min="9987" max="9987" width="11.25" style="12" customWidth="1"/>
    <col min="9988" max="9988" width="12.625" style="12" customWidth="1"/>
    <col min="9989" max="9989" width="9.875" style="12" customWidth="1"/>
    <col min="9990" max="9990" width="12.625" style="12" customWidth="1"/>
    <col min="9991" max="9991" width="10.5" style="12" bestFit="1" customWidth="1"/>
    <col min="9992" max="9992" width="12.625" style="12" customWidth="1"/>
    <col min="9993" max="9993" width="10.5" style="12" bestFit="1" customWidth="1"/>
    <col min="9994" max="9994" width="12.625" style="12" customWidth="1"/>
    <col min="9995" max="9995" width="10.5" style="12" bestFit="1" customWidth="1"/>
    <col min="9996" max="9996" width="13.625" style="12" customWidth="1"/>
    <col min="9997" max="9997" width="10.5" style="12" bestFit="1" customWidth="1"/>
    <col min="9998" max="10240" width="8.875" style="12"/>
    <col min="10241" max="10241" width="1.125" style="12" customWidth="1"/>
    <col min="10242" max="10242" width="3.25" style="12" customWidth="1"/>
    <col min="10243" max="10243" width="11.25" style="12" customWidth="1"/>
    <col min="10244" max="10244" width="12.625" style="12" customWidth="1"/>
    <col min="10245" max="10245" width="9.875" style="12" customWidth="1"/>
    <col min="10246" max="10246" width="12.625" style="12" customWidth="1"/>
    <col min="10247" max="10247" width="10.5" style="12" bestFit="1" customWidth="1"/>
    <col min="10248" max="10248" width="12.625" style="12" customWidth="1"/>
    <col min="10249" max="10249" width="10.5" style="12" bestFit="1" customWidth="1"/>
    <col min="10250" max="10250" width="12.625" style="12" customWidth="1"/>
    <col min="10251" max="10251" width="10.5" style="12" bestFit="1" customWidth="1"/>
    <col min="10252" max="10252" width="13.625" style="12" customWidth="1"/>
    <col min="10253" max="10253" width="10.5" style="12" bestFit="1" customWidth="1"/>
    <col min="10254" max="10496" width="8.875" style="12"/>
    <col min="10497" max="10497" width="1.125" style="12" customWidth="1"/>
    <col min="10498" max="10498" width="3.25" style="12" customWidth="1"/>
    <col min="10499" max="10499" width="11.25" style="12" customWidth="1"/>
    <col min="10500" max="10500" width="12.625" style="12" customWidth="1"/>
    <col min="10501" max="10501" width="9.875" style="12" customWidth="1"/>
    <col min="10502" max="10502" width="12.625" style="12" customWidth="1"/>
    <col min="10503" max="10503" width="10.5" style="12" bestFit="1" customWidth="1"/>
    <col min="10504" max="10504" width="12.625" style="12" customWidth="1"/>
    <col min="10505" max="10505" width="10.5" style="12" bestFit="1" customWidth="1"/>
    <col min="10506" max="10506" width="12.625" style="12" customWidth="1"/>
    <col min="10507" max="10507" width="10.5" style="12" bestFit="1" customWidth="1"/>
    <col min="10508" max="10508" width="13.625" style="12" customWidth="1"/>
    <col min="10509" max="10509" width="10.5" style="12" bestFit="1" customWidth="1"/>
    <col min="10510" max="10752" width="8.875" style="12"/>
    <col min="10753" max="10753" width="1.125" style="12" customWidth="1"/>
    <col min="10754" max="10754" width="3.25" style="12" customWidth="1"/>
    <col min="10755" max="10755" width="11.25" style="12" customWidth="1"/>
    <col min="10756" max="10756" width="12.625" style="12" customWidth="1"/>
    <col min="10757" max="10757" width="9.875" style="12" customWidth="1"/>
    <col min="10758" max="10758" width="12.625" style="12" customWidth="1"/>
    <col min="10759" max="10759" width="10.5" style="12" bestFit="1" customWidth="1"/>
    <col min="10760" max="10760" width="12.625" style="12" customWidth="1"/>
    <col min="10761" max="10761" width="10.5" style="12" bestFit="1" customWidth="1"/>
    <col min="10762" max="10762" width="12.625" style="12" customWidth="1"/>
    <col min="10763" max="10763" width="10.5" style="12" bestFit="1" customWidth="1"/>
    <col min="10764" max="10764" width="13.625" style="12" customWidth="1"/>
    <col min="10765" max="10765" width="10.5" style="12" bestFit="1" customWidth="1"/>
    <col min="10766" max="11008" width="8.875" style="12"/>
    <col min="11009" max="11009" width="1.125" style="12" customWidth="1"/>
    <col min="11010" max="11010" width="3.25" style="12" customWidth="1"/>
    <col min="11011" max="11011" width="11.25" style="12" customWidth="1"/>
    <col min="11012" max="11012" width="12.625" style="12" customWidth="1"/>
    <col min="11013" max="11013" width="9.875" style="12" customWidth="1"/>
    <col min="11014" max="11014" width="12.625" style="12" customWidth="1"/>
    <col min="11015" max="11015" width="10.5" style="12" bestFit="1" customWidth="1"/>
    <col min="11016" max="11016" width="12.625" style="12" customWidth="1"/>
    <col min="11017" max="11017" width="10.5" style="12" bestFit="1" customWidth="1"/>
    <col min="11018" max="11018" width="12.625" style="12" customWidth="1"/>
    <col min="11019" max="11019" width="10.5" style="12" bestFit="1" customWidth="1"/>
    <col min="11020" max="11020" width="13.625" style="12" customWidth="1"/>
    <col min="11021" max="11021" width="10.5" style="12" bestFit="1" customWidth="1"/>
    <col min="11022" max="11264" width="8.875" style="12"/>
    <col min="11265" max="11265" width="1.125" style="12" customWidth="1"/>
    <col min="11266" max="11266" width="3.25" style="12" customWidth="1"/>
    <col min="11267" max="11267" width="11.25" style="12" customWidth="1"/>
    <col min="11268" max="11268" width="12.625" style="12" customWidth="1"/>
    <col min="11269" max="11269" width="9.875" style="12" customWidth="1"/>
    <col min="11270" max="11270" width="12.625" style="12" customWidth="1"/>
    <col min="11271" max="11271" width="10.5" style="12" bestFit="1" customWidth="1"/>
    <col min="11272" max="11272" width="12.625" style="12" customWidth="1"/>
    <col min="11273" max="11273" width="10.5" style="12" bestFit="1" customWidth="1"/>
    <col min="11274" max="11274" width="12.625" style="12" customWidth="1"/>
    <col min="11275" max="11275" width="10.5" style="12" bestFit="1" customWidth="1"/>
    <col min="11276" max="11276" width="13.625" style="12" customWidth="1"/>
    <col min="11277" max="11277" width="10.5" style="12" bestFit="1" customWidth="1"/>
    <col min="11278" max="11520" width="8.875" style="12"/>
    <col min="11521" max="11521" width="1.125" style="12" customWidth="1"/>
    <col min="11522" max="11522" width="3.25" style="12" customWidth="1"/>
    <col min="11523" max="11523" width="11.25" style="12" customWidth="1"/>
    <col min="11524" max="11524" width="12.625" style="12" customWidth="1"/>
    <col min="11525" max="11525" width="9.875" style="12" customWidth="1"/>
    <col min="11526" max="11526" width="12.625" style="12" customWidth="1"/>
    <col min="11527" max="11527" width="10.5" style="12" bestFit="1" customWidth="1"/>
    <col min="11528" max="11528" width="12.625" style="12" customWidth="1"/>
    <col min="11529" max="11529" width="10.5" style="12" bestFit="1" customWidth="1"/>
    <col min="11530" max="11530" width="12.625" style="12" customWidth="1"/>
    <col min="11531" max="11531" width="10.5" style="12" bestFit="1" customWidth="1"/>
    <col min="11532" max="11532" width="13.625" style="12" customWidth="1"/>
    <col min="11533" max="11533" width="10.5" style="12" bestFit="1" customWidth="1"/>
    <col min="11534" max="11776" width="8.875" style="12"/>
    <col min="11777" max="11777" width="1.125" style="12" customWidth="1"/>
    <col min="11778" max="11778" width="3.25" style="12" customWidth="1"/>
    <col min="11779" max="11779" width="11.25" style="12" customWidth="1"/>
    <col min="11780" max="11780" width="12.625" style="12" customWidth="1"/>
    <col min="11781" max="11781" width="9.875" style="12" customWidth="1"/>
    <col min="11782" max="11782" width="12.625" style="12" customWidth="1"/>
    <col min="11783" max="11783" width="10.5" style="12" bestFit="1" customWidth="1"/>
    <col min="11784" max="11784" width="12.625" style="12" customWidth="1"/>
    <col min="11785" max="11785" width="10.5" style="12" bestFit="1" customWidth="1"/>
    <col min="11786" max="11786" width="12.625" style="12" customWidth="1"/>
    <col min="11787" max="11787" width="10.5" style="12" bestFit="1" customWidth="1"/>
    <col min="11788" max="11788" width="13.625" style="12" customWidth="1"/>
    <col min="11789" max="11789" width="10.5" style="12" bestFit="1" customWidth="1"/>
    <col min="11790" max="12032" width="8.875" style="12"/>
    <col min="12033" max="12033" width="1.125" style="12" customWidth="1"/>
    <col min="12034" max="12034" width="3.25" style="12" customWidth="1"/>
    <col min="12035" max="12035" width="11.25" style="12" customWidth="1"/>
    <col min="12036" max="12036" width="12.625" style="12" customWidth="1"/>
    <col min="12037" max="12037" width="9.875" style="12" customWidth="1"/>
    <col min="12038" max="12038" width="12.625" style="12" customWidth="1"/>
    <col min="12039" max="12039" width="10.5" style="12" bestFit="1" customWidth="1"/>
    <col min="12040" max="12040" width="12.625" style="12" customWidth="1"/>
    <col min="12041" max="12041" width="10.5" style="12" bestFit="1" customWidth="1"/>
    <col min="12042" max="12042" width="12.625" style="12" customWidth="1"/>
    <col min="12043" max="12043" width="10.5" style="12" bestFit="1" customWidth="1"/>
    <col min="12044" max="12044" width="13.625" style="12" customWidth="1"/>
    <col min="12045" max="12045" width="10.5" style="12" bestFit="1" customWidth="1"/>
    <col min="12046" max="12288" width="8.875" style="12"/>
    <col min="12289" max="12289" width="1.125" style="12" customWidth="1"/>
    <col min="12290" max="12290" width="3.25" style="12" customWidth="1"/>
    <col min="12291" max="12291" width="11.25" style="12" customWidth="1"/>
    <col min="12292" max="12292" width="12.625" style="12" customWidth="1"/>
    <col min="12293" max="12293" width="9.875" style="12" customWidth="1"/>
    <col min="12294" max="12294" width="12.625" style="12" customWidth="1"/>
    <col min="12295" max="12295" width="10.5" style="12" bestFit="1" customWidth="1"/>
    <col min="12296" max="12296" width="12.625" style="12" customWidth="1"/>
    <col min="12297" max="12297" width="10.5" style="12" bestFit="1" customWidth="1"/>
    <col min="12298" max="12298" width="12.625" style="12" customWidth="1"/>
    <col min="12299" max="12299" width="10.5" style="12" bestFit="1" customWidth="1"/>
    <col min="12300" max="12300" width="13.625" style="12" customWidth="1"/>
    <col min="12301" max="12301" width="10.5" style="12" bestFit="1" customWidth="1"/>
    <col min="12302" max="12544" width="8.875" style="12"/>
    <col min="12545" max="12545" width="1.125" style="12" customWidth="1"/>
    <col min="12546" max="12546" width="3.25" style="12" customWidth="1"/>
    <col min="12547" max="12547" width="11.25" style="12" customWidth="1"/>
    <col min="12548" max="12548" width="12.625" style="12" customWidth="1"/>
    <col min="12549" max="12549" width="9.875" style="12" customWidth="1"/>
    <col min="12550" max="12550" width="12.625" style="12" customWidth="1"/>
    <col min="12551" max="12551" width="10.5" style="12" bestFit="1" customWidth="1"/>
    <col min="12552" max="12552" width="12.625" style="12" customWidth="1"/>
    <col min="12553" max="12553" width="10.5" style="12" bestFit="1" customWidth="1"/>
    <col min="12554" max="12554" width="12.625" style="12" customWidth="1"/>
    <col min="12555" max="12555" width="10.5" style="12" bestFit="1" customWidth="1"/>
    <col min="12556" max="12556" width="13.625" style="12" customWidth="1"/>
    <col min="12557" max="12557" width="10.5" style="12" bestFit="1" customWidth="1"/>
    <col min="12558" max="12800" width="8.875" style="12"/>
    <col min="12801" max="12801" width="1.125" style="12" customWidth="1"/>
    <col min="12802" max="12802" width="3.25" style="12" customWidth="1"/>
    <col min="12803" max="12803" width="11.25" style="12" customWidth="1"/>
    <col min="12804" max="12804" width="12.625" style="12" customWidth="1"/>
    <col min="12805" max="12805" width="9.875" style="12" customWidth="1"/>
    <col min="12806" max="12806" width="12.625" style="12" customWidth="1"/>
    <col min="12807" max="12807" width="10.5" style="12" bestFit="1" customWidth="1"/>
    <col min="12808" max="12808" width="12.625" style="12" customWidth="1"/>
    <col min="12809" max="12809" width="10.5" style="12" bestFit="1" customWidth="1"/>
    <col min="12810" max="12810" width="12.625" style="12" customWidth="1"/>
    <col min="12811" max="12811" width="10.5" style="12" bestFit="1" customWidth="1"/>
    <col min="12812" max="12812" width="13.625" style="12" customWidth="1"/>
    <col min="12813" max="12813" width="10.5" style="12" bestFit="1" customWidth="1"/>
    <col min="12814" max="13056" width="8.875" style="12"/>
    <col min="13057" max="13057" width="1.125" style="12" customWidth="1"/>
    <col min="13058" max="13058" width="3.25" style="12" customWidth="1"/>
    <col min="13059" max="13059" width="11.25" style="12" customWidth="1"/>
    <col min="13060" max="13060" width="12.625" style="12" customWidth="1"/>
    <col min="13061" max="13061" width="9.875" style="12" customWidth="1"/>
    <col min="13062" max="13062" width="12.625" style="12" customWidth="1"/>
    <col min="13063" max="13063" width="10.5" style="12" bestFit="1" customWidth="1"/>
    <col min="13064" max="13064" width="12.625" style="12" customWidth="1"/>
    <col min="13065" max="13065" width="10.5" style="12" bestFit="1" customWidth="1"/>
    <col min="13066" max="13066" width="12.625" style="12" customWidth="1"/>
    <col min="13067" max="13067" width="10.5" style="12" bestFit="1" customWidth="1"/>
    <col min="13068" max="13068" width="13.625" style="12" customWidth="1"/>
    <col min="13069" max="13069" width="10.5" style="12" bestFit="1" customWidth="1"/>
    <col min="13070" max="13312" width="8.875" style="12"/>
    <col min="13313" max="13313" width="1.125" style="12" customWidth="1"/>
    <col min="13314" max="13314" width="3.25" style="12" customWidth="1"/>
    <col min="13315" max="13315" width="11.25" style="12" customWidth="1"/>
    <col min="13316" max="13316" width="12.625" style="12" customWidth="1"/>
    <col min="13317" max="13317" width="9.875" style="12" customWidth="1"/>
    <col min="13318" max="13318" width="12.625" style="12" customWidth="1"/>
    <col min="13319" max="13319" width="10.5" style="12" bestFit="1" customWidth="1"/>
    <col min="13320" max="13320" width="12.625" style="12" customWidth="1"/>
    <col min="13321" max="13321" width="10.5" style="12" bestFit="1" customWidth="1"/>
    <col min="13322" max="13322" width="12.625" style="12" customWidth="1"/>
    <col min="13323" max="13323" width="10.5" style="12" bestFit="1" customWidth="1"/>
    <col min="13324" max="13324" width="13.625" style="12" customWidth="1"/>
    <col min="13325" max="13325" width="10.5" style="12" bestFit="1" customWidth="1"/>
    <col min="13326" max="13568" width="8.875" style="12"/>
    <col min="13569" max="13569" width="1.125" style="12" customWidth="1"/>
    <col min="13570" max="13570" width="3.25" style="12" customWidth="1"/>
    <col min="13571" max="13571" width="11.25" style="12" customWidth="1"/>
    <col min="13572" max="13572" width="12.625" style="12" customWidth="1"/>
    <col min="13573" max="13573" width="9.875" style="12" customWidth="1"/>
    <col min="13574" max="13574" width="12.625" style="12" customWidth="1"/>
    <col min="13575" max="13575" width="10.5" style="12" bestFit="1" customWidth="1"/>
    <col min="13576" max="13576" width="12.625" style="12" customWidth="1"/>
    <col min="13577" max="13577" width="10.5" style="12" bestFit="1" customWidth="1"/>
    <col min="13578" max="13578" width="12.625" style="12" customWidth="1"/>
    <col min="13579" max="13579" width="10.5" style="12" bestFit="1" customWidth="1"/>
    <col min="13580" max="13580" width="13.625" style="12" customWidth="1"/>
    <col min="13581" max="13581" width="10.5" style="12" bestFit="1" customWidth="1"/>
    <col min="13582" max="13824" width="8.875" style="12"/>
    <col min="13825" max="13825" width="1.125" style="12" customWidth="1"/>
    <col min="13826" max="13826" width="3.25" style="12" customWidth="1"/>
    <col min="13827" max="13827" width="11.25" style="12" customWidth="1"/>
    <col min="13828" max="13828" width="12.625" style="12" customWidth="1"/>
    <col min="13829" max="13829" width="9.875" style="12" customWidth="1"/>
    <col min="13830" max="13830" width="12.625" style="12" customWidth="1"/>
    <col min="13831" max="13831" width="10.5" style="12" bestFit="1" customWidth="1"/>
    <col min="13832" max="13832" width="12.625" style="12" customWidth="1"/>
    <col min="13833" max="13833" width="10.5" style="12" bestFit="1" customWidth="1"/>
    <col min="13834" max="13834" width="12.625" style="12" customWidth="1"/>
    <col min="13835" max="13835" width="10.5" style="12" bestFit="1" customWidth="1"/>
    <col min="13836" max="13836" width="13.625" style="12" customWidth="1"/>
    <col min="13837" max="13837" width="10.5" style="12" bestFit="1" customWidth="1"/>
    <col min="13838" max="14080" width="8.875" style="12"/>
    <col min="14081" max="14081" width="1.125" style="12" customWidth="1"/>
    <col min="14082" max="14082" width="3.25" style="12" customWidth="1"/>
    <col min="14083" max="14083" width="11.25" style="12" customWidth="1"/>
    <col min="14084" max="14084" width="12.625" style="12" customWidth="1"/>
    <col min="14085" max="14085" width="9.875" style="12" customWidth="1"/>
    <col min="14086" max="14086" width="12.625" style="12" customWidth="1"/>
    <col min="14087" max="14087" width="10.5" style="12" bestFit="1" customWidth="1"/>
    <col min="14088" max="14088" width="12.625" style="12" customWidth="1"/>
    <col min="14089" max="14089" width="10.5" style="12" bestFit="1" customWidth="1"/>
    <col min="14090" max="14090" width="12.625" style="12" customWidth="1"/>
    <col min="14091" max="14091" width="10.5" style="12" bestFit="1" customWidth="1"/>
    <col min="14092" max="14092" width="13.625" style="12" customWidth="1"/>
    <col min="14093" max="14093" width="10.5" style="12" bestFit="1" customWidth="1"/>
    <col min="14094" max="14336" width="8.875" style="12"/>
    <col min="14337" max="14337" width="1.125" style="12" customWidth="1"/>
    <col min="14338" max="14338" width="3.25" style="12" customWidth="1"/>
    <col min="14339" max="14339" width="11.25" style="12" customWidth="1"/>
    <col min="14340" max="14340" width="12.625" style="12" customWidth="1"/>
    <col min="14341" max="14341" width="9.875" style="12" customWidth="1"/>
    <col min="14342" max="14342" width="12.625" style="12" customWidth="1"/>
    <col min="14343" max="14343" width="10.5" style="12" bestFit="1" customWidth="1"/>
    <col min="14344" max="14344" width="12.625" style="12" customWidth="1"/>
    <col min="14345" max="14345" width="10.5" style="12" bestFit="1" customWidth="1"/>
    <col min="14346" max="14346" width="12.625" style="12" customWidth="1"/>
    <col min="14347" max="14347" width="10.5" style="12" bestFit="1" customWidth="1"/>
    <col min="14348" max="14348" width="13.625" style="12" customWidth="1"/>
    <col min="14349" max="14349" width="10.5" style="12" bestFit="1" customWidth="1"/>
    <col min="14350" max="14592" width="8.875" style="12"/>
    <col min="14593" max="14593" width="1.125" style="12" customWidth="1"/>
    <col min="14594" max="14594" width="3.25" style="12" customWidth="1"/>
    <col min="14595" max="14595" width="11.25" style="12" customWidth="1"/>
    <col min="14596" max="14596" width="12.625" style="12" customWidth="1"/>
    <col min="14597" max="14597" width="9.875" style="12" customWidth="1"/>
    <col min="14598" max="14598" width="12.625" style="12" customWidth="1"/>
    <col min="14599" max="14599" width="10.5" style="12" bestFit="1" customWidth="1"/>
    <col min="14600" max="14600" width="12.625" style="12" customWidth="1"/>
    <col min="14601" max="14601" width="10.5" style="12" bestFit="1" customWidth="1"/>
    <col min="14602" max="14602" width="12.625" style="12" customWidth="1"/>
    <col min="14603" max="14603" width="10.5" style="12" bestFit="1" customWidth="1"/>
    <col min="14604" max="14604" width="13.625" style="12" customWidth="1"/>
    <col min="14605" max="14605" width="10.5" style="12" bestFit="1" customWidth="1"/>
    <col min="14606" max="14848" width="8.875" style="12"/>
    <col min="14849" max="14849" width="1.125" style="12" customWidth="1"/>
    <col min="14850" max="14850" width="3.25" style="12" customWidth="1"/>
    <col min="14851" max="14851" width="11.25" style="12" customWidth="1"/>
    <col min="14852" max="14852" width="12.625" style="12" customWidth="1"/>
    <col min="14853" max="14853" width="9.875" style="12" customWidth="1"/>
    <col min="14854" max="14854" width="12.625" style="12" customWidth="1"/>
    <col min="14855" max="14855" width="10.5" style="12" bestFit="1" customWidth="1"/>
    <col min="14856" max="14856" width="12.625" style="12" customWidth="1"/>
    <col min="14857" max="14857" width="10.5" style="12" bestFit="1" customWidth="1"/>
    <col min="14858" max="14858" width="12.625" style="12" customWidth="1"/>
    <col min="14859" max="14859" width="10.5" style="12" bestFit="1" customWidth="1"/>
    <col min="14860" max="14860" width="13.625" style="12" customWidth="1"/>
    <col min="14861" max="14861" width="10.5" style="12" bestFit="1" customWidth="1"/>
    <col min="14862" max="15104" width="8.875" style="12"/>
    <col min="15105" max="15105" width="1.125" style="12" customWidth="1"/>
    <col min="15106" max="15106" width="3.25" style="12" customWidth="1"/>
    <col min="15107" max="15107" width="11.25" style="12" customWidth="1"/>
    <col min="15108" max="15108" width="12.625" style="12" customWidth="1"/>
    <col min="15109" max="15109" width="9.875" style="12" customWidth="1"/>
    <col min="15110" max="15110" width="12.625" style="12" customWidth="1"/>
    <col min="15111" max="15111" width="10.5" style="12" bestFit="1" customWidth="1"/>
    <col min="15112" max="15112" width="12.625" style="12" customWidth="1"/>
    <col min="15113" max="15113" width="10.5" style="12" bestFit="1" customWidth="1"/>
    <col min="15114" max="15114" width="12.625" style="12" customWidth="1"/>
    <col min="15115" max="15115" width="10.5" style="12" bestFit="1" customWidth="1"/>
    <col min="15116" max="15116" width="13.625" style="12" customWidth="1"/>
    <col min="15117" max="15117" width="10.5" style="12" bestFit="1" customWidth="1"/>
    <col min="15118" max="15360" width="8.875" style="12"/>
    <col min="15361" max="15361" width="1.125" style="12" customWidth="1"/>
    <col min="15362" max="15362" width="3.25" style="12" customWidth="1"/>
    <col min="15363" max="15363" width="11.25" style="12" customWidth="1"/>
    <col min="15364" max="15364" width="12.625" style="12" customWidth="1"/>
    <col min="15365" max="15365" width="9.875" style="12" customWidth="1"/>
    <col min="15366" max="15366" width="12.625" style="12" customWidth="1"/>
    <col min="15367" max="15367" width="10.5" style="12" bestFit="1" customWidth="1"/>
    <col min="15368" max="15368" width="12.625" style="12" customWidth="1"/>
    <col min="15369" max="15369" width="10.5" style="12" bestFit="1" customWidth="1"/>
    <col min="15370" max="15370" width="12.625" style="12" customWidth="1"/>
    <col min="15371" max="15371" width="10.5" style="12" bestFit="1" customWidth="1"/>
    <col min="15372" max="15372" width="13.625" style="12" customWidth="1"/>
    <col min="15373" max="15373" width="10.5" style="12" bestFit="1" customWidth="1"/>
    <col min="15374" max="15616" width="8.875" style="12"/>
    <col min="15617" max="15617" width="1.125" style="12" customWidth="1"/>
    <col min="15618" max="15618" width="3.25" style="12" customWidth="1"/>
    <col min="15619" max="15619" width="11.25" style="12" customWidth="1"/>
    <col min="15620" max="15620" width="12.625" style="12" customWidth="1"/>
    <col min="15621" max="15621" width="9.875" style="12" customWidth="1"/>
    <col min="15622" max="15622" width="12.625" style="12" customWidth="1"/>
    <col min="15623" max="15623" width="10.5" style="12" bestFit="1" customWidth="1"/>
    <col min="15624" max="15624" width="12.625" style="12" customWidth="1"/>
    <col min="15625" max="15625" width="10.5" style="12" bestFit="1" customWidth="1"/>
    <col min="15626" max="15626" width="12.625" style="12" customWidth="1"/>
    <col min="15627" max="15627" width="10.5" style="12" bestFit="1" customWidth="1"/>
    <col min="15628" max="15628" width="13.625" style="12" customWidth="1"/>
    <col min="15629" max="15629" width="10.5" style="12" bestFit="1" customWidth="1"/>
    <col min="15630" max="15872" width="8.875" style="12"/>
    <col min="15873" max="15873" width="1.125" style="12" customWidth="1"/>
    <col min="15874" max="15874" width="3.25" style="12" customWidth="1"/>
    <col min="15875" max="15875" width="11.25" style="12" customWidth="1"/>
    <col min="15876" max="15876" width="12.625" style="12" customWidth="1"/>
    <col min="15877" max="15877" width="9.875" style="12" customWidth="1"/>
    <col min="15878" max="15878" width="12.625" style="12" customWidth="1"/>
    <col min="15879" max="15879" width="10.5" style="12" bestFit="1" customWidth="1"/>
    <col min="15880" max="15880" width="12.625" style="12" customWidth="1"/>
    <col min="15881" max="15881" width="10.5" style="12" bestFit="1" customWidth="1"/>
    <col min="15882" max="15882" width="12.625" style="12" customWidth="1"/>
    <col min="15883" max="15883" width="10.5" style="12" bestFit="1" customWidth="1"/>
    <col min="15884" max="15884" width="13.625" style="12" customWidth="1"/>
    <col min="15885" max="15885" width="10.5" style="12" bestFit="1" customWidth="1"/>
    <col min="15886" max="16128" width="8.875" style="12"/>
    <col min="16129" max="16129" width="1.125" style="12" customWidth="1"/>
    <col min="16130" max="16130" width="3.25" style="12" customWidth="1"/>
    <col min="16131" max="16131" width="11.25" style="12" customWidth="1"/>
    <col min="16132" max="16132" width="12.625" style="12" customWidth="1"/>
    <col min="16133" max="16133" width="9.875" style="12" customWidth="1"/>
    <col min="16134" max="16134" width="12.625" style="12" customWidth="1"/>
    <col min="16135" max="16135" width="10.5" style="12" bestFit="1" customWidth="1"/>
    <col min="16136" max="16136" width="12.625" style="12" customWidth="1"/>
    <col min="16137" max="16137" width="10.5" style="12" bestFit="1" customWidth="1"/>
    <col min="16138" max="16138" width="12.625" style="12" customWidth="1"/>
    <col min="16139" max="16139" width="10.5" style="12" bestFit="1" customWidth="1"/>
    <col min="16140" max="16140" width="13.625" style="12" customWidth="1"/>
    <col min="16141" max="16141" width="10.5" style="12" bestFit="1" customWidth="1"/>
    <col min="16142" max="16384" width="8.875" style="12"/>
  </cols>
  <sheetData>
    <row r="1" spans="2:13" ht="14.25">
      <c r="B1" s="20" t="s">
        <v>601</v>
      </c>
    </row>
    <row r="2" spans="2:13" ht="17.25" customHeight="1"/>
    <row r="3" spans="2:13" ht="19.5" customHeight="1">
      <c r="B3" s="830" t="s">
        <v>691</v>
      </c>
      <c r="C3" s="830"/>
      <c r="D3" s="830"/>
      <c r="E3" s="830"/>
      <c r="F3" s="830"/>
      <c r="G3" s="830"/>
      <c r="H3" s="830"/>
      <c r="I3" s="830"/>
      <c r="J3" s="830"/>
      <c r="K3" s="830"/>
      <c r="L3" s="830"/>
      <c r="M3" s="830"/>
    </row>
    <row r="4" spans="2:13" ht="19.5" customHeight="1">
      <c r="B4" s="831" t="s">
        <v>690</v>
      </c>
      <c r="C4" s="831"/>
      <c r="D4" s="831"/>
      <c r="E4" s="831"/>
      <c r="F4" s="831"/>
      <c r="G4" s="831"/>
      <c r="H4" s="831"/>
      <c r="I4" s="831"/>
      <c r="J4" s="831"/>
      <c r="K4" s="831"/>
      <c r="L4" s="831"/>
      <c r="M4" s="831"/>
    </row>
    <row r="5" spans="2:13" ht="12" customHeight="1">
      <c r="H5" s="40"/>
    </row>
    <row r="6" spans="2:13" ht="18" customHeight="1" thickBot="1">
      <c r="B6" s="406"/>
      <c r="C6" s="25"/>
      <c r="D6" s="25"/>
      <c r="E6" s="25"/>
      <c r="F6" s="25"/>
      <c r="G6" s="25"/>
      <c r="H6" s="25"/>
      <c r="J6" s="25"/>
      <c r="K6" s="220"/>
      <c r="M6" s="220" t="s">
        <v>602</v>
      </c>
    </row>
    <row r="7" spans="2:13" s="20" customFormat="1" ht="30" customHeight="1">
      <c r="B7" s="407"/>
      <c r="C7" s="160" t="s">
        <v>603</v>
      </c>
      <c r="D7" s="408"/>
      <c r="E7" s="369"/>
      <c r="F7" s="369"/>
      <c r="G7" s="369"/>
      <c r="H7" s="928" t="s">
        <v>1234</v>
      </c>
      <c r="I7" s="160"/>
      <c r="J7" s="930" t="s">
        <v>1235</v>
      </c>
      <c r="K7" s="160"/>
      <c r="L7" s="932" t="s">
        <v>1236</v>
      </c>
      <c r="M7" s="160"/>
    </row>
    <row r="8" spans="2:13" s="20" customFormat="1" ht="15.75" customHeight="1">
      <c r="B8" s="112"/>
      <c r="C8" s="138" t="s">
        <v>604</v>
      </c>
      <c r="D8" s="370"/>
      <c r="E8" s="164"/>
      <c r="F8" s="370"/>
      <c r="G8" s="164"/>
      <c r="H8" s="929"/>
      <c r="I8" s="164"/>
      <c r="J8" s="931"/>
      <c r="K8" s="164"/>
      <c r="L8" s="933"/>
      <c r="M8" s="112"/>
    </row>
    <row r="9" spans="2:13" s="20" customFormat="1" ht="15.75" customHeight="1">
      <c r="B9" s="112"/>
      <c r="C9" s="112"/>
      <c r="D9" s="96" t="s">
        <v>605</v>
      </c>
      <c r="E9" s="317" t="s">
        <v>606</v>
      </c>
      <c r="F9" s="96" t="s">
        <v>607</v>
      </c>
      <c r="G9" s="317" t="s">
        <v>606</v>
      </c>
      <c r="H9" s="929"/>
      <c r="I9" s="317" t="s">
        <v>606</v>
      </c>
      <c r="J9" s="931"/>
      <c r="K9" s="317" t="s">
        <v>606</v>
      </c>
      <c r="L9" s="933"/>
      <c r="M9" s="409" t="s">
        <v>606</v>
      </c>
    </row>
    <row r="10" spans="2:13" s="20" customFormat="1" ht="15.75" customHeight="1">
      <c r="C10" s="112"/>
      <c r="D10" s="96" t="s">
        <v>608</v>
      </c>
      <c r="E10" s="317" t="s">
        <v>609</v>
      </c>
      <c r="F10" s="96" t="s">
        <v>610</v>
      </c>
      <c r="G10" s="317" t="s">
        <v>609</v>
      </c>
      <c r="H10" s="817" t="s">
        <v>1231</v>
      </c>
      <c r="I10" s="317" t="s">
        <v>609</v>
      </c>
      <c r="J10" s="817" t="s">
        <v>1232</v>
      </c>
      <c r="K10" s="317" t="s">
        <v>609</v>
      </c>
      <c r="L10" s="927" t="s">
        <v>1233</v>
      </c>
      <c r="M10" s="317" t="s">
        <v>609</v>
      </c>
    </row>
    <row r="11" spans="2:13" s="20" customFormat="1" ht="27" customHeight="1">
      <c r="B11" s="20" t="s">
        <v>611</v>
      </c>
      <c r="D11" s="817" t="s">
        <v>612</v>
      </c>
      <c r="E11" s="817" t="s">
        <v>613</v>
      </c>
      <c r="F11" s="96" t="s">
        <v>614</v>
      </c>
      <c r="G11" s="817" t="s">
        <v>613</v>
      </c>
      <c r="H11" s="817"/>
      <c r="I11" s="817" t="s">
        <v>613</v>
      </c>
      <c r="J11" s="817"/>
      <c r="K11" s="817" t="s">
        <v>613</v>
      </c>
      <c r="L11" s="927"/>
      <c r="M11" s="779" t="s">
        <v>613</v>
      </c>
    </row>
    <row r="12" spans="2:13" s="20" customFormat="1" ht="23.25" customHeight="1">
      <c r="C12" s="20" t="s">
        <v>52</v>
      </c>
      <c r="D12" s="817"/>
      <c r="E12" s="817"/>
      <c r="F12" s="410" t="s">
        <v>615</v>
      </c>
      <c r="G12" s="817"/>
      <c r="H12" s="817"/>
      <c r="I12" s="817"/>
      <c r="J12" s="817"/>
      <c r="K12" s="817"/>
      <c r="L12" s="927"/>
      <c r="M12" s="779"/>
    </row>
    <row r="13" spans="2:13" s="20" customFormat="1" ht="15.75" customHeight="1">
      <c r="B13" s="411"/>
      <c r="C13" s="164"/>
      <c r="D13" s="412" t="s">
        <v>364</v>
      </c>
      <c r="E13" s="413" t="s">
        <v>376</v>
      </c>
      <c r="F13" s="412" t="s">
        <v>365</v>
      </c>
      <c r="G13" s="413" t="s">
        <v>376</v>
      </c>
      <c r="H13" s="412" t="s">
        <v>616</v>
      </c>
      <c r="I13" s="413" t="s">
        <v>376</v>
      </c>
      <c r="J13" s="412" t="s">
        <v>367</v>
      </c>
      <c r="K13" s="413" t="s">
        <v>376</v>
      </c>
      <c r="L13" s="414" t="s">
        <v>617</v>
      </c>
      <c r="M13" s="413" t="s">
        <v>376</v>
      </c>
    </row>
    <row r="14" spans="2:13" s="406" customFormat="1" ht="39.75" customHeight="1">
      <c r="B14" s="834" t="s">
        <v>618</v>
      </c>
      <c r="C14" s="835"/>
      <c r="D14" s="415">
        <v>684357</v>
      </c>
      <c r="E14" s="416">
        <v>7.532121033089731</v>
      </c>
      <c r="F14" s="417">
        <v>524718</v>
      </c>
      <c r="G14" s="416">
        <v>6.2375736470207128</v>
      </c>
      <c r="H14" s="417">
        <v>1209075</v>
      </c>
      <c r="I14" s="416">
        <v>6.9664549587687139</v>
      </c>
      <c r="J14" s="417">
        <v>1290473</v>
      </c>
      <c r="K14" s="416">
        <v>5.0751419012281138</v>
      </c>
      <c r="L14" s="418">
        <v>2499549</v>
      </c>
      <c r="M14" s="416">
        <v>5.9816220149130332</v>
      </c>
    </row>
    <row r="15" spans="2:13" s="406" customFormat="1" ht="39.75" customHeight="1">
      <c r="B15" s="834" t="s">
        <v>619</v>
      </c>
      <c r="C15" s="835"/>
      <c r="D15" s="415">
        <v>758835</v>
      </c>
      <c r="E15" s="416">
        <v>10.882916372595005</v>
      </c>
      <c r="F15" s="417">
        <v>583184</v>
      </c>
      <c r="G15" s="419" t="s">
        <v>600</v>
      </c>
      <c r="H15" s="417">
        <v>1342019</v>
      </c>
      <c r="I15" s="419" t="s">
        <v>600</v>
      </c>
      <c r="J15" s="417">
        <v>1468432</v>
      </c>
      <c r="K15" s="419" t="s">
        <v>600</v>
      </c>
      <c r="L15" s="418">
        <v>2810452</v>
      </c>
      <c r="M15" s="419" t="s">
        <v>600</v>
      </c>
    </row>
    <row r="16" spans="2:13" s="406" customFormat="1" ht="28.5" customHeight="1">
      <c r="B16" s="420"/>
      <c r="C16" s="421"/>
      <c r="D16" s="415"/>
      <c r="E16" s="416"/>
      <c r="F16" s="417"/>
      <c r="G16" s="416"/>
      <c r="H16" s="417"/>
      <c r="I16" s="416"/>
      <c r="J16" s="417"/>
      <c r="K16" s="416"/>
      <c r="L16" s="418"/>
      <c r="M16" s="416"/>
    </row>
    <row r="17" spans="1:13" s="406" customFormat="1" ht="39.75" customHeight="1">
      <c r="B17" s="834" t="s">
        <v>620</v>
      </c>
      <c r="C17" s="835"/>
      <c r="D17" s="415">
        <v>849265</v>
      </c>
      <c r="E17" s="416">
        <v>11.91695164297904</v>
      </c>
      <c r="F17" s="417">
        <v>631808</v>
      </c>
      <c r="G17" s="416">
        <v>8.3376773025323043</v>
      </c>
      <c r="H17" s="417">
        <v>1481073</v>
      </c>
      <c r="I17" s="416">
        <v>10.361552258202007</v>
      </c>
      <c r="J17" s="417">
        <v>1521538</v>
      </c>
      <c r="K17" s="416">
        <v>3.6165106726086056</v>
      </c>
      <c r="L17" s="418">
        <v>3002611</v>
      </c>
      <c r="M17" s="416">
        <v>6.8372987690236311</v>
      </c>
    </row>
    <row r="18" spans="1:13" s="406" customFormat="1" ht="39.75" customHeight="1">
      <c r="B18" s="834" t="s">
        <v>621</v>
      </c>
      <c r="C18" s="835"/>
      <c r="D18" s="415">
        <v>890699</v>
      </c>
      <c r="E18" s="416">
        <v>4.8788069683785391</v>
      </c>
      <c r="F18" s="417">
        <v>609611</v>
      </c>
      <c r="G18" s="422">
        <v>3.5</v>
      </c>
      <c r="H18" s="417">
        <v>1500309</v>
      </c>
      <c r="I18" s="416">
        <v>1.2987881083511752</v>
      </c>
      <c r="J18" s="417">
        <v>1531870</v>
      </c>
      <c r="K18" s="416">
        <v>0.67904975097565745</v>
      </c>
      <c r="L18" s="418">
        <v>3032179</v>
      </c>
      <c r="M18" s="416">
        <v>0.98474294538986229</v>
      </c>
    </row>
    <row r="19" spans="1:13" s="406" customFormat="1" ht="39.75" customHeight="1">
      <c r="B19" s="834" t="s">
        <v>622</v>
      </c>
      <c r="C19" s="835"/>
      <c r="D19" s="415">
        <v>953117</v>
      </c>
      <c r="E19" s="416">
        <v>7.007754583759497</v>
      </c>
      <c r="F19" s="417">
        <v>641637</v>
      </c>
      <c r="G19" s="416">
        <v>5.253514126221476</v>
      </c>
      <c r="H19" s="417">
        <v>1594754</v>
      </c>
      <c r="I19" s="416">
        <v>6.2950365558028381</v>
      </c>
      <c r="J19" s="417">
        <v>1561974</v>
      </c>
      <c r="K19" s="416">
        <v>1.9651798129084062</v>
      </c>
      <c r="L19" s="418">
        <v>3156728</v>
      </c>
      <c r="M19" s="416">
        <v>4.1075741240870016</v>
      </c>
    </row>
    <row r="20" spans="1:13" s="406" customFormat="1" ht="39.75" customHeight="1">
      <c r="B20" s="834" t="s">
        <v>623</v>
      </c>
      <c r="C20" s="835"/>
      <c r="D20" s="415">
        <v>1024388</v>
      </c>
      <c r="E20" s="416">
        <v>7.4776758781975348</v>
      </c>
      <c r="F20" s="417">
        <v>700428</v>
      </c>
      <c r="G20" s="416">
        <v>9.1626573903936332</v>
      </c>
      <c r="H20" s="417">
        <v>1724816</v>
      </c>
      <c r="I20" s="416">
        <v>8.1556152234137667</v>
      </c>
      <c r="J20" s="417">
        <v>1561170</v>
      </c>
      <c r="K20" s="423">
        <v>0.05</v>
      </c>
      <c r="L20" s="418">
        <v>3285987</v>
      </c>
      <c r="M20" s="416">
        <v>4.0947145271939807</v>
      </c>
    </row>
    <row r="21" spans="1:13" s="406" customFormat="1" ht="39.75" customHeight="1">
      <c r="B21" s="834" t="s">
        <v>624</v>
      </c>
      <c r="C21" s="835"/>
      <c r="D21" s="415">
        <v>1112417.57</v>
      </c>
      <c r="E21" s="424">
        <v>16.713642711230637</v>
      </c>
      <c r="F21" s="417">
        <v>725152.39800000004</v>
      </c>
      <c r="G21" s="425" t="s">
        <v>600</v>
      </c>
      <c r="H21" s="417">
        <v>1837569.9680000001</v>
      </c>
      <c r="I21" s="425" t="s">
        <v>600</v>
      </c>
      <c r="J21" s="417">
        <v>1630942.415</v>
      </c>
      <c r="K21" s="425" t="s">
        <v>600</v>
      </c>
      <c r="L21" s="418">
        <v>3468512.3829999999</v>
      </c>
      <c r="M21" s="425" t="s">
        <v>600</v>
      </c>
    </row>
    <row r="22" spans="1:13" s="406" customFormat="1" ht="29.25" customHeight="1">
      <c r="B22" s="426"/>
      <c r="C22" s="427"/>
      <c r="D22" s="415"/>
      <c r="E22" s="416"/>
      <c r="F22" s="417"/>
      <c r="G22" s="428"/>
      <c r="H22" s="417"/>
      <c r="I22" s="416"/>
      <c r="J22" s="417"/>
      <c r="K22" s="416"/>
      <c r="L22" s="418"/>
      <c r="M22" s="416"/>
    </row>
    <row r="23" spans="1:13" s="406" customFormat="1" ht="39.75" customHeight="1">
      <c r="B23" s="836" t="s">
        <v>625</v>
      </c>
      <c r="C23" s="837"/>
      <c r="D23" s="429">
        <v>1183225.1170000001</v>
      </c>
      <c r="E23" s="430">
        <v>6.3651949510290518</v>
      </c>
      <c r="F23" s="431">
        <v>669680.19900000002</v>
      </c>
      <c r="G23" s="432">
        <v>-7.6497297882479049</v>
      </c>
      <c r="H23" s="431">
        <v>1852905.3160000001</v>
      </c>
      <c r="I23" s="430">
        <v>0.83454498424846424</v>
      </c>
      <c r="J23" s="431">
        <v>1691521.5630000001</v>
      </c>
      <c r="K23" s="433">
        <v>3.7143646178335432</v>
      </c>
      <c r="L23" s="434">
        <v>3544426.8790000002</v>
      </c>
      <c r="M23" s="430">
        <v>2.1886759399238453</v>
      </c>
    </row>
    <row r="24" spans="1:13" s="406" customFormat="1" ht="39.6" customHeight="1">
      <c r="B24" s="838" t="s">
        <v>626</v>
      </c>
      <c r="C24" s="839"/>
      <c r="D24" s="429">
        <v>1229781.8559999999</v>
      </c>
      <c r="E24" s="430">
        <v>3.9347321427761539</v>
      </c>
      <c r="F24" s="431">
        <v>655409</v>
      </c>
      <c r="G24" s="432">
        <v>-2.1310468819759731</v>
      </c>
      <c r="H24" s="431">
        <v>1885191</v>
      </c>
      <c r="I24" s="430">
        <v>1.7424357154793624</v>
      </c>
      <c r="J24" s="431">
        <v>1712175</v>
      </c>
      <c r="K24" s="433">
        <v>1.2209975593435507</v>
      </c>
      <c r="L24" s="434">
        <v>3597366</v>
      </c>
      <c r="M24" s="430">
        <v>1.4935876181746854</v>
      </c>
    </row>
    <row r="25" spans="1:13" s="406" customFormat="1" ht="39.75" customHeight="1">
      <c r="A25" s="329"/>
      <c r="B25" s="832" t="s">
        <v>627</v>
      </c>
      <c r="C25" s="833"/>
      <c r="D25" s="435">
        <v>1284115</v>
      </c>
      <c r="E25" s="419">
        <v>4.4000000000000004</v>
      </c>
      <c r="F25" s="436">
        <v>1682333</v>
      </c>
      <c r="G25" s="437">
        <v>156.69999999999999</v>
      </c>
      <c r="H25" s="436">
        <v>2966448</v>
      </c>
      <c r="I25" s="419">
        <v>57.4</v>
      </c>
      <c r="J25" s="436">
        <v>641913</v>
      </c>
      <c r="K25" s="419" t="s">
        <v>628</v>
      </c>
      <c r="L25" s="438">
        <v>3608361</v>
      </c>
      <c r="M25" s="419">
        <v>0.3</v>
      </c>
    </row>
    <row r="26" spans="1:13" s="329" customFormat="1" ht="39.6" customHeight="1">
      <c r="A26" s="439"/>
      <c r="B26" s="843" t="s">
        <v>629</v>
      </c>
      <c r="C26" s="844"/>
      <c r="D26" s="440">
        <v>1316971</v>
      </c>
      <c r="E26" s="441">
        <v>2.6</v>
      </c>
      <c r="F26" s="442">
        <v>1635139</v>
      </c>
      <c r="G26" s="441">
        <v>-2.8</v>
      </c>
      <c r="H26" s="442">
        <v>2951512</v>
      </c>
      <c r="I26" s="441">
        <v>-0.5</v>
      </c>
      <c r="J26" s="442">
        <v>626434</v>
      </c>
      <c r="K26" s="441">
        <v>-2.4</v>
      </c>
      <c r="L26" s="443">
        <v>3577945</v>
      </c>
      <c r="M26" s="441">
        <v>-0.8</v>
      </c>
    </row>
    <row r="27" spans="1:13" s="439" customFormat="1" ht="39.6" customHeight="1">
      <c r="A27" s="406"/>
      <c r="B27" s="845" t="s">
        <v>630</v>
      </c>
      <c r="C27" s="845"/>
      <c r="D27" s="440">
        <v>1331195</v>
      </c>
      <c r="E27" s="444">
        <v>1.1000000000000001</v>
      </c>
      <c r="F27" s="445">
        <v>1666729</v>
      </c>
      <c r="G27" s="425" t="s">
        <v>600</v>
      </c>
      <c r="H27" s="445">
        <v>2997924</v>
      </c>
      <c r="I27" s="425" t="s">
        <v>600</v>
      </c>
      <c r="J27" s="445">
        <v>576410</v>
      </c>
      <c r="K27" s="425" t="s">
        <v>600</v>
      </c>
      <c r="L27" s="443">
        <v>3574334</v>
      </c>
      <c r="M27" s="425" t="s">
        <v>600</v>
      </c>
    </row>
    <row r="28" spans="1:13" s="406" customFormat="1" ht="29.25" customHeight="1">
      <c r="B28" s="426"/>
      <c r="C28" s="427"/>
      <c r="D28" s="415"/>
      <c r="E28" s="416"/>
      <c r="F28" s="417"/>
      <c r="G28" s="428"/>
      <c r="H28" s="417"/>
      <c r="I28" s="416"/>
      <c r="J28" s="417"/>
      <c r="K28" s="416"/>
      <c r="L28" s="418"/>
      <c r="M28" s="416"/>
    </row>
    <row r="29" spans="1:13" s="406" customFormat="1" ht="39" customHeight="1">
      <c r="B29" s="845" t="s">
        <v>631</v>
      </c>
      <c r="C29" s="845"/>
      <c r="D29" s="440">
        <v>1347699</v>
      </c>
      <c r="E29" s="444">
        <v>1.2</v>
      </c>
      <c r="F29" s="445">
        <v>1642774</v>
      </c>
      <c r="G29" s="446" t="s">
        <v>632</v>
      </c>
      <c r="H29" s="445">
        <v>2990473</v>
      </c>
      <c r="I29" s="446">
        <v>-0.2</v>
      </c>
      <c r="J29" s="445">
        <v>520785</v>
      </c>
      <c r="K29" s="447" t="s">
        <v>633</v>
      </c>
      <c r="L29" s="443">
        <v>3511258</v>
      </c>
      <c r="M29" s="448">
        <v>-1.8</v>
      </c>
    </row>
    <row r="30" spans="1:13" s="406" customFormat="1" ht="39" customHeight="1">
      <c r="B30" s="845" t="s">
        <v>634</v>
      </c>
      <c r="C30" s="845"/>
      <c r="D30" s="440">
        <v>1362778</v>
      </c>
      <c r="E30" s="444">
        <v>1.1000000000000001</v>
      </c>
      <c r="F30" s="445">
        <v>1676999</v>
      </c>
      <c r="G30" s="446">
        <v>2.1</v>
      </c>
      <c r="H30" s="445">
        <v>3039777</v>
      </c>
      <c r="I30" s="446">
        <v>1.6</v>
      </c>
      <c r="J30" s="445">
        <v>531020</v>
      </c>
      <c r="K30" s="449">
        <v>2</v>
      </c>
      <c r="L30" s="443">
        <v>3570796</v>
      </c>
      <c r="M30" s="448">
        <v>1.7</v>
      </c>
    </row>
    <row r="31" spans="1:13" s="406" customFormat="1" ht="39" customHeight="1">
      <c r="A31" s="450"/>
      <c r="B31" s="846" t="s">
        <v>635</v>
      </c>
      <c r="C31" s="846"/>
      <c r="D31" s="440">
        <v>1377658</v>
      </c>
      <c r="E31" s="451">
        <v>1.1000000000000001</v>
      </c>
      <c r="F31" s="445">
        <v>1641420</v>
      </c>
      <c r="G31" s="452" t="s">
        <v>636</v>
      </c>
      <c r="H31" s="445">
        <v>3019078</v>
      </c>
      <c r="I31" s="452" t="s">
        <v>637</v>
      </c>
      <c r="J31" s="445">
        <v>544852</v>
      </c>
      <c r="K31" s="453">
        <v>2.6</v>
      </c>
      <c r="L31" s="443">
        <v>3563929</v>
      </c>
      <c r="M31" s="448" t="s">
        <v>638</v>
      </c>
    </row>
    <row r="32" spans="1:13" s="450" customFormat="1" ht="39" customHeight="1">
      <c r="A32" s="406"/>
      <c r="B32" s="846" t="s">
        <v>639</v>
      </c>
      <c r="C32" s="846"/>
      <c r="D32" s="440">
        <v>1333387</v>
      </c>
      <c r="E32" s="451" t="s">
        <v>640</v>
      </c>
      <c r="F32" s="445">
        <v>1719687</v>
      </c>
      <c r="G32" s="452">
        <v>4.8</v>
      </c>
      <c r="H32" s="445">
        <v>3053074</v>
      </c>
      <c r="I32" s="452">
        <v>1.1000000000000001</v>
      </c>
      <c r="J32" s="445">
        <v>535935</v>
      </c>
      <c r="K32" s="453" t="s">
        <v>641</v>
      </c>
      <c r="L32" s="443">
        <v>3589009</v>
      </c>
      <c r="M32" s="448">
        <v>0.7</v>
      </c>
    </row>
    <row r="33" spans="2:13" s="406" customFormat="1" ht="38.25" customHeight="1">
      <c r="B33" s="840" t="s">
        <v>642</v>
      </c>
      <c r="C33" s="840"/>
      <c r="D33" s="440">
        <v>1335165</v>
      </c>
      <c r="E33" s="454">
        <v>0.1</v>
      </c>
      <c r="F33" s="445">
        <v>1721324</v>
      </c>
      <c r="G33" s="455">
        <v>0.1</v>
      </c>
      <c r="H33" s="445">
        <v>3056489</v>
      </c>
      <c r="I33" s="455">
        <v>0.1</v>
      </c>
      <c r="J33" s="445">
        <v>608266</v>
      </c>
      <c r="K33" s="456">
        <v>13.5</v>
      </c>
      <c r="L33" s="443">
        <v>3664755</v>
      </c>
      <c r="M33" s="448">
        <v>2.1</v>
      </c>
    </row>
    <row r="34" spans="2:13" s="406" customFormat="1" ht="29.25" customHeight="1">
      <c r="B34" s="426"/>
      <c r="C34" s="427"/>
      <c r="D34" s="415"/>
      <c r="E34" s="416"/>
      <c r="F34" s="417"/>
      <c r="G34" s="428"/>
      <c r="H34" s="417"/>
      <c r="I34" s="416"/>
      <c r="J34" s="417"/>
      <c r="K34" s="416"/>
      <c r="L34" s="418"/>
      <c r="M34" s="416"/>
    </row>
    <row r="35" spans="2:13" s="406" customFormat="1" ht="38.25" customHeight="1">
      <c r="B35" s="840" t="s">
        <v>643</v>
      </c>
      <c r="C35" s="840"/>
      <c r="D35" s="440">
        <v>1313550</v>
      </c>
      <c r="E35" s="509" t="s">
        <v>641</v>
      </c>
      <c r="F35" s="445">
        <v>1672777</v>
      </c>
      <c r="G35" s="509" t="s">
        <v>644</v>
      </c>
      <c r="H35" s="445">
        <v>2986327</v>
      </c>
      <c r="I35" s="509" t="s">
        <v>645</v>
      </c>
      <c r="J35" s="445">
        <v>706267</v>
      </c>
      <c r="K35" s="510">
        <v>16.100000000000001</v>
      </c>
      <c r="L35" s="443">
        <v>3692594</v>
      </c>
      <c r="M35" s="448">
        <v>0.8</v>
      </c>
    </row>
    <row r="36" spans="2:13" s="406" customFormat="1" ht="38.25" customHeight="1">
      <c r="B36" s="841" t="s">
        <v>646</v>
      </c>
      <c r="C36" s="841"/>
      <c r="D36" s="511">
        <v>1300748.889</v>
      </c>
      <c r="E36" s="509" t="s">
        <v>647</v>
      </c>
      <c r="F36" s="512">
        <v>1656951.456</v>
      </c>
      <c r="G36" s="509" t="s">
        <v>648</v>
      </c>
      <c r="H36" s="512">
        <v>2957700.3450000002</v>
      </c>
      <c r="I36" s="509" t="s">
        <v>647</v>
      </c>
      <c r="J36" s="512">
        <v>652001.86199999996</v>
      </c>
      <c r="K36" s="513" t="s">
        <v>649</v>
      </c>
      <c r="L36" s="514">
        <v>3609702.2070000004</v>
      </c>
      <c r="M36" s="515" t="s">
        <v>650</v>
      </c>
    </row>
    <row r="37" spans="2:13" s="406" customFormat="1" ht="6" customHeight="1" thickBot="1">
      <c r="B37" s="842"/>
      <c r="C37" s="842"/>
      <c r="D37" s="457"/>
      <c r="E37" s="458"/>
      <c r="F37" s="459"/>
      <c r="G37" s="460"/>
      <c r="H37" s="459"/>
      <c r="I37" s="460"/>
      <c r="J37" s="459"/>
      <c r="K37" s="461"/>
      <c r="L37" s="462"/>
      <c r="M37" s="463"/>
    </row>
    <row r="38" spans="2:13" ht="9" customHeight="1">
      <c r="B38" s="25" t="s">
        <v>651</v>
      </c>
      <c r="C38" s="25"/>
      <c r="D38" s="25"/>
      <c r="E38" s="25"/>
      <c r="F38" s="25"/>
    </row>
    <row r="39" spans="2:13" s="20" customFormat="1" ht="19.5" customHeight="1">
      <c r="B39" s="112" t="s">
        <v>652</v>
      </c>
      <c r="C39" s="112"/>
      <c r="D39" s="112"/>
      <c r="E39" s="112"/>
      <c r="F39" s="112"/>
    </row>
    <row r="40" spans="2:13" s="20" customFormat="1" ht="19.5" customHeight="1">
      <c r="B40" s="20" t="s">
        <v>653</v>
      </c>
    </row>
    <row r="41" spans="2:13" s="20" customFormat="1" ht="19.5" customHeight="1">
      <c r="B41" s="20" t="s">
        <v>654</v>
      </c>
    </row>
    <row r="42" spans="2:13" s="20" customFormat="1" ht="19.5" customHeight="1">
      <c r="B42" s="20" t="s">
        <v>655</v>
      </c>
    </row>
    <row r="44" spans="2:13" s="20" customFormat="1" ht="14.25">
      <c r="E44" s="464"/>
      <c r="G44" s="464"/>
      <c r="I44" s="464"/>
      <c r="K44" s="464"/>
      <c r="M44" s="464"/>
    </row>
    <row r="45" spans="2:13">
      <c r="F45" s="114"/>
      <c r="G45" s="114"/>
      <c r="H45" s="114"/>
      <c r="I45" s="114"/>
      <c r="J45" s="114"/>
      <c r="K45" s="114"/>
      <c r="L45" s="114"/>
    </row>
  </sheetData>
  <mergeCells count="34">
    <mergeCell ref="B33:C33"/>
    <mergeCell ref="B35:C35"/>
    <mergeCell ref="B36:C36"/>
    <mergeCell ref="B37:C37"/>
    <mergeCell ref="B26:C26"/>
    <mergeCell ref="B27:C27"/>
    <mergeCell ref="B29:C29"/>
    <mergeCell ref="B30:C30"/>
    <mergeCell ref="B31:C31"/>
    <mergeCell ref="B32:C32"/>
    <mergeCell ref="B25:C25"/>
    <mergeCell ref="B14:C14"/>
    <mergeCell ref="B15:C15"/>
    <mergeCell ref="B17:C17"/>
    <mergeCell ref="B18:C18"/>
    <mergeCell ref="B19:C19"/>
    <mergeCell ref="B20:C20"/>
    <mergeCell ref="B21:C21"/>
    <mergeCell ref="B23:C23"/>
    <mergeCell ref="B24:C24"/>
    <mergeCell ref="B3:M3"/>
    <mergeCell ref="B4:M4"/>
    <mergeCell ref="D11:D12"/>
    <mergeCell ref="E11:E12"/>
    <mergeCell ref="G11:G12"/>
    <mergeCell ref="I11:I12"/>
    <mergeCell ref="K11:K12"/>
    <mergeCell ref="M11:M12"/>
    <mergeCell ref="H10:H12"/>
    <mergeCell ref="J10:J12"/>
    <mergeCell ref="L10:L12"/>
    <mergeCell ref="H7:H9"/>
    <mergeCell ref="J7:J9"/>
    <mergeCell ref="L7:L9"/>
  </mergeCells>
  <phoneticPr fontId="1"/>
  <pageMargins left="0.7" right="0.7" top="0.75" bottom="0.75" header="0.3" footer="0.3"/>
  <pageSetup paperSize="9" orientation="portrait" r:id="rId1"/>
  <headerFooter>
    <oddHeader>&amp;L【機密性○（取扱制限）】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7"/>
  <sheetViews>
    <sheetView zoomScaleNormal="100" workbookViewId="0"/>
  </sheetViews>
  <sheetFormatPr defaultColWidth="8.875" defaultRowHeight="13.5"/>
  <cols>
    <col min="1" max="1" width="2.25" style="465" customWidth="1"/>
    <col min="2" max="2" width="25.625" style="465" customWidth="1"/>
    <col min="3" max="3" width="14.625" style="465" customWidth="1"/>
    <col min="4" max="7" width="14.625" style="466" customWidth="1"/>
    <col min="8" max="250" width="8.875" style="465"/>
    <col min="251" max="251" width="2.25" style="465" customWidth="1"/>
    <col min="252" max="252" width="25.625" style="465" customWidth="1"/>
    <col min="253" max="258" width="0" style="465" hidden="1" customWidth="1"/>
    <col min="259" max="263" width="14.625" style="465" customWidth="1"/>
    <col min="264" max="506" width="8.875" style="465"/>
    <col min="507" max="507" width="2.25" style="465" customWidth="1"/>
    <col min="508" max="508" width="25.625" style="465" customWidth="1"/>
    <col min="509" max="514" width="0" style="465" hidden="1" customWidth="1"/>
    <col min="515" max="519" width="14.625" style="465" customWidth="1"/>
    <col min="520" max="762" width="8.875" style="465"/>
    <col min="763" max="763" width="2.25" style="465" customWidth="1"/>
    <col min="764" max="764" width="25.625" style="465" customWidth="1"/>
    <col min="765" max="770" width="0" style="465" hidden="1" customWidth="1"/>
    <col min="771" max="775" width="14.625" style="465" customWidth="1"/>
    <col min="776" max="1018" width="8.875" style="465"/>
    <col min="1019" max="1019" width="2.25" style="465" customWidth="1"/>
    <col min="1020" max="1020" width="25.625" style="465" customWidth="1"/>
    <col min="1021" max="1026" width="0" style="465" hidden="1" customWidth="1"/>
    <col min="1027" max="1031" width="14.625" style="465" customWidth="1"/>
    <col min="1032" max="1274" width="8.875" style="465"/>
    <col min="1275" max="1275" width="2.25" style="465" customWidth="1"/>
    <col min="1276" max="1276" width="25.625" style="465" customWidth="1"/>
    <col min="1277" max="1282" width="0" style="465" hidden="1" customWidth="1"/>
    <col min="1283" max="1287" width="14.625" style="465" customWidth="1"/>
    <col min="1288" max="1530" width="8.875" style="465"/>
    <col min="1531" max="1531" width="2.25" style="465" customWidth="1"/>
    <col min="1532" max="1532" width="25.625" style="465" customWidth="1"/>
    <col min="1533" max="1538" width="0" style="465" hidden="1" customWidth="1"/>
    <col min="1539" max="1543" width="14.625" style="465" customWidth="1"/>
    <col min="1544" max="1786" width="8.875" style="465"/>
    <col min="1787" max="1787" width="2.25" style="465" customWidth="1"/>
    <col min="1788" max="1788" width="25.625" style="465" customWidth="1"/>
    <col min="1789" max="1794" width="0" style="465" hidden="1" customWidth="1"/>
    <col min="1795" max="1799" width="14.625" style="465" customWidth="1"/>
    <col min="1800" max="2042" width="8.875" style="465"/>
    <col min="2043" max="2043" width="2.25" style="465" customWidth="1"/>
    <col min="2044" max="2044" width="25.625" style="465" customWidth="1"/>
    <col min="2045" max="2050" width="0" style="465" hidden="1" customWidth="1"/>
    <col min="2051" max="2055" width="14.625" style="465" customWidth="1"/>
    <col min="2056" max="2298" width="8.875" style="465"/>
    <col min="2299" max="2299" width="2.25" style="465" customWidth="1"/>
    <col min="2300" max="2300" width="25.625" style="465" customWidth="1"/>
    <col min="2301" max="2306" width="0" style="465" hidden="1" customWidth="1"/>
    <col min="2307" max="2311" width="14.625" style="465" customWidth="1"/>
    <col min="2312" max="2554" width="8.875" style="465"/>
    <col min="2555" max="2555" width="2.25" style="465" customWidth="1"/>
    <col min="2556" max="2556" width="25.625" style="465" customWidth="1"/>
    <col min="2557" max="2562" width="0" style="465" hidden="1" customWidth="1"/>
    <col min="2563" max="2567" width="14.625" style="465" customWidth="1"/>
    <col min="2568" max="2810" width="8.875" style="465"/>
    <col min="2811" max="2811" width="2.25" style="465" customWidth="1"/>
    <col min="2812" max="2812" width="25.625" style="465" customWidth="1"/>
    <col min="2813" max="2818" width="0" style="465" hidden="1" customWidth="1"/>
    <col min="2819" max="2823" width="14.625" style="465" customWidth="1"/>
    <col min="2824" max="3066" width="8.875" style="465"/>
    <col min="3067" max="3067" width="2.25" style="465" customWidth="1"/>
    <col min="3068" max="3068" width="25.625" style="465" customWidth="1"/>
    <col min="3069" max="3074" width="0" style="465" hidden="1" customWidth="1"/>
    <col min="3075" max="3079" width="14.625" style="465" customWidth="1"/>
    <col min="3080" max="3322" width="8.875" style="465"/>
    <col min="3323" max="3323" width="2.25" style="465" customWidth="1"/>
    <col min="3324" max="3324" width="25.625" style="465" customWidth="1"/>
    <col min="3325" max="3330" width="0" style="465" hidden="1" customWidth="1"/>
    <col min="3331" max="3335" width="14.625" style="465" customWidth="1"/>
    <col min="3336" max="3578" width="8.875" style="465"/>
    <col min="3579" max="3579" width="2.25" style="465" customWidth="1"/>
    <col min="3580" max="3580" width="25.625" style="465" customWidth="1"/>
    <col min="3581" max="3586" width="0" style="465" hidden="1" customWidth="1"/>
    <col min="3587" max="3591" width="14.625" style="465" customWidth="1"/>
    <col min="3592" max="3834" width="8.875" style="465"/>
    <col min="3835" max="3835" width="2.25" style="465" customWidth="1"/>
    <col min="3836" max="3836" width="25.625" style="465" customWidth="1"/>
    <col min="3837" max="3842" width="0" style="465" hidden="1" customWidth="1"/>
    <col min="3843" max="3847" width="14.625" style="465" customWidth="1"/>
    <col min="3848" max="4090" width="8.875" style="465"/>
    <col min="4091" max="4091" width="2.25" style="465" customWidth="1"/>
    <col min="4092" max="4092" width="25.625" style="465" customWidth="1"/>
    <col min="4093" max="4098" width="0" style="465" hidden="1" customWidth="1"/>
    <col min="4099" max="4103" width="14.625" style="465" customWidth="1"/>
    <col min="4104" max="4346" width="8.875" style="465"/>
    <col min="4347" max="4347" width="2.25" style="465" customWidth="1"/>
    <col min="4348" max="4348" width="25.625" style="465" customWidth="1"/>
    <col min="4349" max="4354" width="0" style="465" hidden="1" customWidth="1"/>
    <col min="4355" max="4359" width="14.625" style="465" customWidth="1"/>
    <col min="4360" max="4602" width="8.875" style="465"/>
    <col min="4603" max="4603" width="2.25" style="465" customWidth="1"/>
    <col min="4604" max="4604" width="25.625" style="465" customWidth="1"/>
    <col min="4605" max="4610" width="0" style="465" hidden="1" customWidth="1"/>
    <col min="4611" max="4615" width="14.625" style="465" customWidth="1"/>
    <col min="4616" max="4858" width="8.875" style="465"/>
    <col min="4859" max="4859" width="2.25" style="465" customWidth="1"/>
    <col min="4860" max="4860" width="25.625" style="465" customWidth="1"/>
    <col min="4861" max="4866" width="0" style="465" hidden="1" customWidth="1"/>
    <col min="4867" max="4871" width="14.625" style="465" customWidth="1"/>
    <col min="4872" max="5114" width="8.875" style="465"/>
    <col min="5115" max="5115" width="2.25" style="465" customWidth="1"/>
    <col min="5116" max="5116" width="25.625" style="465" customWidth="1"/>
    <col min="5117" max="5122" width="0" style="465" hidden="1" customWidth="1"/>
    <col min="5123" max="5127" width="14.625" style="465" customWidth="1"/>
    <col min="5128" max="5370" width="8.875" style="465"/>
    <col min="5371" max="5371" width="2.25" style="465" customWidth="1"/>
    <col min="5372" max="5372" width="25.625" style="465" customWidth="1"/>
    <col min="5373" max="5378" width="0" style="465" hidden="1" customWidth="1"/>
    <col min="5379" max="5383" width="14.625" style="465" customWidth="1"/>
    <col min="5384" max="5626" width="8.875" style="465"/>
    <col min="5627" max="5627" width="2.25" style="465" customWidth="1"/>
    <col min="5628" max="5628" width="25.625" style="465" customWidth="1"/>
    <col min="5629" max="5634" width="0" style="465" hidden="1" customWidth="1"/>
    <col min="5635" max="5639" width="14.625" style="465" customWidth="1"/>
    <col min="5640" max="5882" width="8.875" style="465"/>
    <col min="5883" max="5883" width="2.25" style="465" customWidth="1"/>
    <col min="5884" max="5884" width="25.625" style="465" customWidth="1"/>
    <col min="5885" max="5890" width="0" style="465" hidden="1" customWidth="1"/>
    <col min="5891" max="5895" width="14.625" style="465" customWidth="1"/>
    <col min="5896" max="6138" width="8.875" style="465"/>
    <col min="6139" max="6139" width="2.25" style="465" customWidth="1"/>
    <col min="6140" max="6140" width="25.625" style="465" customWidth="1"/>
    <col min="6141" max="6146" width="0" style="465" hidden="1" customWidth="1"/>
    <col min="6147" max="6151" width="14.625" style="465" customWidth="1"/>
    <col min="6152" max="6394" width="8.875" style="465"/>
    <col min="6395" max="6395" width="2.25" style="465" customWidth="1"/>
    <col min="6396" max="6396" width="25.625" style="465" customWidth="1"/>
    <col min="6397" max="6402" width="0" style="465" hidden="1" customWidth="1"/>
    <col min="6403" max="6407" width="14.625" style="465" customWidth="1"/>
    <col min="6408" max="6650" width="8.875" style="465"/>
    <col min="6651" max="6651" width="2.25" style="465" customWidth="1"/>
    <col min="6652" max="6652" width="25.625" style="465" customWidth="1"/>
    <col min="6653" max="6658" width="0" style="465" hidden="1" customWidth="1"/>
    <col min="6659" max="6663" width="14.625" style="465" customWidth="1"/>
    <col min="6664" max="6906" width="8.875" style="465"/>
    <col min="6907" max="6907" width="2.25" style="465" customWidth="1"/>
    <col min="6908" max="6908" width="25.625" style="465" customWidth="1"/>
    <col min="6909" max="6914" width="0" style="465" hidden="1" customWidth="1"/>
    <col min="6915" max="6919" width="14.625" style="465" customWidth="1"/>
    <col min="6920" max="7162" width="8.875" style="465"/>
    <col min="7163" max="7163" width="2.25" style="465" customWidth="1"/>
    <col min="7164" max="7164" width="25.625" style="465" customWidth="1"/>
    <col min="7165" max="7170" width="0" style="465" hidden="1" customWidth="1"/>
    <col min="7171" max="7175" width="14.625" style="465" customWidth="1"/>
    <col min="7176" max="7418" width="8.875" style="465"/>
    <col min="7419" max="7419" width="2.25" style="465" customWidth="1"/>
    <col min="7420" max="7420" width="25.625" style="465" customWidth="1"/>
    <col min="7421" max="7426" width="0" style="465" hidden="1" customWidth="1"/>
    <col min="7427" max="7431" width="14.625" style="465" customWidth="1"/>
    <col min="7432" max="7674" width="8.875" style="465"/>
    <col min="7675" max="7675" width="2.25" style="465" customWidth="1"/>
    <col min="7676" max="7676" width="25.625" style="465" customWidth="1"/>
    <col min="7677" max="7682" width="0" style="465" hidden="1" customWidth="1"/>
    <col min="7683" max="7687" width="14.625" style="465" customWidth="1"/>
    <col min="7688" max="7930" width="8.875" style="465"/>
    <col min="7931" max="7931" width="2.25" style="465" customWidth="1"/>
    <col min="7932" max="7932" width="25.625" style="465" customWidth="1"/>
    <col min="7933" max="7938" width="0" style="465" hidden="1" customWidth="1"/>
    <col min="7939" max="7943" width="14.625" style="465" customWidth="1"/>
    <col min="7944" max="8186" width="8.875" style="465"/>
    <col min="8187" max="8187" width="2.25" style="465" customWidth="1"/>
    <col min="8188" max="8188" width="25.625" style="465" customWidth="1"/>
    <col min="8189" max="8194" width="0" style="465" hidden="1" customWidth="1"/>
    <col min="8195" max="8199" width="14.625" style="465" customWidth="1"/>
    <col min="8200" max="8442" width="8.875" style="465"/>
    <col min="8443" max="8443" width="2.25" style="465" customWidth="1"/>
    <col min="8444" max="8444" width="25.625" style="465" customWidth="1"/>
    <col min="8445" max="8450" width="0" style="465" hidden="1" customWidth="1"/>
    <col min="8451" max="8455" width="14.625" style="465" customWidth="1"/>
    <col min="8456" max="8698" width="8.875" style="465"/>
    <col min="8699" max="8699" width="2.25" style="465" customWidth="1"/>
    <col min="8700" max="8700" width="25.625" style="465" customWidth="1"/>
    <col min="8701" max="8706" width="0" style="465" hidden="1" customWidth="1"/>
    <col min="8707" max="8711" width="14.625" style="465" customWidth="1"/>
    <col min="8712" max="8954" width="8.875" style="465"/>
    <col min="8955" max="8955" width="2.25" style="465" customWidth="1"/>
    <col min="8956" max="8956" width="25.625" style="465" customWidth="1"/>
    <col min="8957" max="8962" width="0" style="465" hidden="1" customWidth="1"/>
    <col min="8963" max="8967" width="14.625" style="465" customWidth="1"/>
    <col min="8968" max="9210" width="8.875" style="465"/>
    <col min="9211" max="9211" width="2.25" style="465" customWidth="1"/>
    <col min="9212" max="9212" width="25.625" style="465" customWidth="1"/>
    <col min="9213" max="9218" width="0" style="465" hidden="1" customWidth="1"/>
    <col min="9219" max="9223" width="14.625" style="465" customWidth="1"/>
    <col min="9224" max="9466" width="8.875" style="465"/>
    <col min="9467" max="9467" width="2.25" style="465" customWidth="1"/>
    <col min="9468" max="9468" width="25.625" style="465" customWidth="1"/>
    <col min="9469" max="9474" width="0" style="465" hidden="1" customWidth="1"/>
    <col min="9475" max="9479" width="14.625" style="465" customWidth="1"/>
    <col min="9480" max="9722" width="8.875" style="465"/>
    <col min="9723" max="9723" width="2.25" style="465" customWidth="1"/>
    <col min="9724" max="9724" width="25.625" style="465" customWidth="1"/>
    <col min="9725" max="9730" width="0" style="465" hidden="1" customWidth="1"/>
    <col min="9731" max="9735" width="14.625" style="465" customWidth="1"/>
    <col min="9736" max="9978" width="8.875" style="465"/>
    <col min="9979" max="9979" width="2.25" style="465" customWidth="1"/>
    <col min="9980" max="9980" width="25.625" style="465" customWidth="1"/>
    <col min="9981" max="9986" width="0" style="465" hidden="1" customWidth="1"/>
    <col min="9987" max="9991" width="14.625" style="465" customWidth="1"/>
    <col min="9992" max="10234" width="8.875" style="465"/>
    <col min="10235" max="10235" width="2.25" style="465" customWidth="1"/>
    <col min="10236" max="10236" width="25.625" style="465" customWidth="1"/>
    <col min="10237" max="10242" width="0" style="465" hidden="1" customWidth="1"/>
    <col min="10243" max="10247" width="14.625" style="465" customWidth="1"/>
    <col min="10248" max="10490" width="8.875" style="465"/>
    <col min="10491" max="10491" width="2.25" style="465" customWidth="1"/>
    <col min="10492" max="10492" width="25.625" style="465" customWidth="1"/>
    <col min="10493" max="10498" width="0" style="465" hidden="1" customWidth="1"/>
    <col min="10499" max="10503" width="14.625" style="465" customWidth="1"/>
    <col min="10504" max="10746" width="8.875" style="465"/>
    <col min="10747" max="10747" width="2.25" style="465" customWidth="1"/>
    <col min="10748" max="10748" width="25.625" style="465" customWidth="1"/>
    <col min="10749" max="10754" width="0" style="465" hidden="1" customWidth="1"/>
    <col min="10755" max="10759" width="14.625" style="465" customWidth="1"/>
    <col min="10760" max="11002" width="8.875" style="465"/>
    <col min="11003" max="11003" width="2.25" style="465" customWidth="1"/>
    <col min="11004" max="11004" width="25.625" style="465" customWidth="1"/>
    <col min="11005" max="11010" width="0" style="465" hidden="1" customWidth="1"/>
    <col min="11011" max="11015" width="14.625" style="465" customWidth="1"/>
    <col min="11016" max="11258" width="8.875" style="465"/>
    <col min="11259" max="11259" width="2.25" style="465" customWidth="1"/>
    <col min="11260" max="11260" width="25.625" style="465" customWidth="1"/>
    <col min="11261" max="11266" width="0" style="465" hidden="1" customWidth="1"/>
    <col min="11267" max="11271" width="14.625" style="465" customWidth="1"/>
    <col min="11272" max="11514" width="8.875" style="465"/>
    <col min="11515" max="11515" width="2.25" style="465" customWidth="1"/>
    <col min="11516" max="11516" width="25.625" style="465" customWidth="1"/>
    <col min="11517" max="11522" width="0" style="465" hidden="1" customWidth="1"/>
    <col min="11523" max="11527" width="14.625" style="465" customWidth="1"/>
    <col min="11528" max="11770" width="8.875" style="465"/>
    <col min="11771" max="11771" width="2.25" style="465" customWidth="1"/>
    <col min="11772" max="11772" width="25.625" style="465" customWidth="1"/>
    <col min="11773" max="11778" width="0" style="465" hidden="1" customWidth="1"/>
    <col min="11779" max="11783" width="14.625" style="465" customWidth="1"/>
    <col min="11784" max="12026" width="8.875" style="465"/>
    <col min="12027" max="12027" width="2.25" style="465" customWidth="1"/>
    <col min="12028" max="12028" width="25.625" style="465" customWidth="1"/>
    <col min="12029" max="12034" width="0" style="465" hidden="1" customWidth="1"/>
    <col min="12035" max="12039" width="14.625" style="465" customWidth="1"/>
    <col min="12040" max="12282" width="8.875" style="465"/>
    <col min="12283" max="12283" width="2.25" style="465" customWidth="1"/>
    <col min="12284" max="12284" width="25.625" style="465" customWidth="1"/>
    <col min="12285" max="12290" width="0" style="465" hidden="1" customWidth="1"/>
    <col min="12291" max="12295" width="14.625" style="465" customWidth="1"/>
    <col min="12296" max="12538" width="8.875" style="465"/>
    <col min="12539" max="12539" width="2.25" style="465" customWidth="1"/>
    <col min="12540" max="12540" width="25.625" style="465" customWidth="1"/>
    <col min="12541" max="12546" width="0" style="465" hidden="1" customWidth="1"/>
    <col min="12547" max="12551" width="14.625" style="465" customWidth="1"/>
    <col min="12552" max="12794" width="8.875" style="465"/>
    <col min="12795" max="12795" width="2.25" style="465" customWidth="1"/>
    <col min="12796" max="12796" width="25.625" style="465" customWidth="1"/>
    <col min="12797" max="12802" width="0" style="465" hidden="1" customWidth="1"/>
    <col min="12803" max="12807" width="14.625" style="465" customWidth="1"/>
    <col min="12808" max="13050" width="8.875" style="465"/>
    <col min="13051" max="13051" width="2.25" style="465" customWidth="1"/>
    <col min="13052" max="13052" width="25.625" style="465" customWidth="1"/>
    <col min="13053" max="13058" width="0" style="465" hidden="1" customWidth="1"/>
    <col min="13059" max="13063" width="14.625" style="465" customWidth="1"/>
    <col min="13064" max="13306" width="8.875" style="465"/>
    <col min="13307" max="13307" width="2.25" style="465" customWidth="1"/>
    <col min="13308" max="13308" width="25.625" style="465" customWidth="1"/>
    <col min="13309" max="13314" width="0" style="465" hidden="1" customWidth="1"/>
    <col min="13315" max="13319" width="14.625" style="465" customWidth="1"/>
    <col min="13320" max="13562" width="8.875" style="465"/>
    <col min="13563" max="13563" width="2.25" style="465" customWidth="1"/>
    <col min="13564" max="13564" width="25.625" style="465" customWidth="1"/>
    <col min="13565" max="13570" width="0" style="465" hidden="1" customWidth="1"/>
    <col min="13571" max="13575" width="14.625" style="465" customWidth="1"/>
    <col min="13576" max="13818" width="8.875" style="465"/>
    <col min="13819" max="13819" width="2.25" style="465" customWidth="1"/>
    <col min="13820" max="13820" width="25.625" style="465" customWidth="1"/>
    <col min="13821" max="13826" width="0" style="465" hidden="1" customWidth="1"/>
    <col min="13827" max="13831" width="14.625" style="465" customWidth="1"/>
    <col min="13832" max="14074" width="8.875" style="465"/>
    <col min="14075" max="14075" width="2.25" style="465" customWidth="1"/>
    <col min="14076" max="14076" width="25.625" style="465" customWidth="1"/>
    <col min="14077" max="14082" width="0" style="465" hidden="1" customWidth="1"/>
    <col min="14083" max="14087" width="14.625" style="465" customWidth="1"/>
    <col min="14088" max="14330" width="8.875" style="465"/>
    <col min="14331" max="14331" width="2.25" style="465" customWidth="1"/>
    <col min="14332" max="14332" width="25.625" style="465" customWidth="1"/>
    <col min="14333" max="14338" width="0" style="465" hidden="1" customWidth="1"/>
    <col min="14339" max="14343" width="14.625" style="465" customWidth="1"/>
    <col min="14344" max="14586" width="8.875" style="465"/>
    <col min="14587" max="14587" width="2.25" style="465" customWidth="1"/>
    <col min="14588" max="14588" width="25.625" style="465" customWidth="1"/>
    <col min="14589" max="14594" width="0" style="465" hidden="1" customWidth="1"/>
    <col min="14595" max="14599" width="14.625" style="465" customWidth="1"/>
    <col min="14600" max="14842" width="8.875" style="465"/>
    <col min="14843" max="14843" width="2.25" style="465" customWidth="1"/>
    <col min="14844" max="14844" width="25.625" style="465" customWidth="1"/>
    <col min="14845" max="14850" width="0" style="465" hidden="1" customWidth="1"/>
    <col min="14851" max="14855" width="14.625" style="465" customWidth="1"/>
    <col min="14856" max="15098" width="8.875" style="465"/>
    <col min="15099" max="15099" width="2.25" style="465" customWidth="1"/>
    <col min="15100" max="15100" width="25.625" style="465" customWidth="1"/>
    <col min="15101" max="15106" width="0" style="465" hidden="1" customWidth="1"/>
    <col min="15107" max="15111" width="14.625" style="465" customWidth="1"/>
    <col min="15112" max="15354" width="8.875" style="465"/>
    <col min="15355" max="15355" width="2.25" style="465" customWidth="1"/>
    <col min="15356" max="15356" width="25.625" style="465" customWidth="1"/>
    <col min="15357" max="15362" width="0" style="465" hidden="1" customWidth="1"/>
    <col min="15363" max="15367" width="14.625" style="465" customWidth="1"/>
    <col min="15368" max="15610" width="8.875" style="465"/>
    <col min="15611" max="15611" width="2.25" style="465" customWidth="1"/>
    <col min="15612" max="15612" width="25.625" style="465" customWidth="1"/>
    <col min="15613" max="15618" width="0" style="465" hidden="1" customWidth="1"/>
    <col min="15619" max="15623" width="14.625" style="465" customWidth="1"/>
    <col min="15624" max="15866" width="8.875" style="465"/>
    <col min="15867" max="15867" width="2.25" style="465" customWidth="1"/>
    <col min="15868" max="15868" width="25.625" style="465" customWidth="1"/>
    <col min="15869" max="15874" width="0" style="465" hidden="1" customWidth="1"/>
    <col min="15875" max="15879" width="14.625" style="465" customWidth="1"/>
    <col min="15880" max="16122" width="8.875" style="465"/>
    <col min="16123" max="16123" width="2.25" style="465" customWidth="1"/>
    <col min="16124" max="16124" width="25.625" style="465" customWidth="1"/>
    <col min="16125" max="16130" width="0" style="465" hidden="1" customWidth="1"/>
    <col min="16131" max="16135" width="14.625" style="465" customWidth="1"/>
    <col min="16136" max="16384" width="8.875" style="465"/>
  </cols>
  <sheetData>
    <row r="1" spans="2:10" ht="14.25">
      <c r="F1" s="467"/>
      <c r="G1" s="467" t="s">
        <v>692</v>
      </c>
    </row>
    <row r="2" spans="2:10" s="12" customFormat="1" ht="17.25" customHeight="1"/>
    <row r="3" spans="2:10" s="12" customFormat="1" ht="19.5" customHeight="1">
      <c r="B3" s="830" t="s">
        <v>712</v>
      </c>
      <c r="C3" s="830"/>
      <c r="D3" s="830"/>
      <c r="E3" s="830"/>
      <c r="F3" s="830"/>
      <c r="G3" s="830"/>
      <c r="H3" s="468"/>
      <c r="I3" s="468"/>
      <c r="J3" s="468"/>
    </row>
    <row r="4" spans="2:10" s="12" customFormat="1" ht="19.5" customHeight="1">
      <c r="B4" s="831" t="s">
        <v>711</v>
      </c>
      <c r="C4" s="831"/>
      <c r="D4" s="831"/>
      <c r="E4" s="831"/>
      <c r="F4" s="831"/>
      <c r="G4" s="831"/>
      <c r="H4" s="406"/>
      <c r="I4" s="406"/>
      <c r="J4" s="406"/>
    </row>
    <row r="5" spans="2:10" s="12" customFormat="1" ht="12" customHeight="1"/>
    <row r="6" spans="2:10" ht="19.5" customHeight="1">
      <c r="B6" s="469"/>
    </row>
    <row r="7" spans="2:10" ht="17.25" customHeight="1" thickBot="1">
      <c r="B7" s="469" t="s">
        <v>693</v>
      </c>
      <c r="F7" s="470"/>
      <c r="G7" s="470" t="s">
        <v>694</v>
      </c>
      <c r="H7" s="499"/>
    </row>
    <row r="8" spans="2:10" ht="13.5" customHeight="1">
      <c r="B8" s="471"/>
      <c r="C8" s="472"/>
      <c r="D8" s="472"/>
      <c r="E8" s="472"/>
      <c r="F8" s="472"/>
      <c r="G8" s="472"/>
    </row>
    <row r="9" spans="2:10">
      <c r="B9" s="473" t="s">
        <v>656</v>
      </c>
      <c r="C9" s="474"/>
      <c r="D9" s="474"/>
      <c r="E9" s="474"/>
      <c r="F9" s="474"/>
      <c r="G9" s="474"/>
    </row>
    <row r="10" spans="2:10" ht="15.75">
      <c r="B10" s="475" t="s">
        <v>695</v>
      </c>
      <c r="C10" s="476" t="s">
        <v>696</v>
      </c>
      <c r="D10" s="476" t="s">
        <v>697</v>
      </c>
      <c r="E10" s="476" t="s">
        <v>698</v>
      </c>
      <c r="F10" s="476" t="s">
        <v>699</v>
      </c>
      <c r="G10" s="477" t="s">
        <v>700</v>
      </c>
    </row>
    <row r="11" spans="2:10">
      <c r="B11" s="465" t="s">
        <v>701</v>
      </c>
      <c r="C11" s="474"/>
      <c r="D11" s="474"/>
      <c r="E11" s="474"/>
      <c r="F11" s="474"/>
      <c r="G11" s="478"/>
    </row>
    <row r="12" spans="2:10" ht="13.5" customHeight="1">
      <c r="B12" s="479" t="s">
        <v>657</v>
      </c>
      <c r="C12" s="480"/>
      <c r="D12" s="480"/>
      <c r="E12" s="480"/>
      <c r="F12" s="480"/>
      <c r="G12" s="481"/>
    </row>
    <row r="13" spans="2:10" ht="9.9499999999999993" customHeight="1">
      <c r="C13" s="466"/>
      <c r="G13" s="482"/>
    </row>
    <row r="14" spans="2:10" ht="18" customHeight="1">
      <c r="B14" s="483" t="s">
        <v>658</v>
      </c>
      <c r="C14" s="484">
        <v>1126</v>
      </c>
      <c r="D14" s="484">
        <v>1147</v>
      </c>
      <c r="E14" s="485">
        <v>1153</v>
      </c>
      <c r="F14" s="485">
        <v>1117</v>
      </c>
      <c r="G14" s="487">
        <v>1117.001</v>
      </c>
    </row>
    <row r="15" spans="2:10" ht="18" customHeight="1">
      <c r="B15" s="486" t="s">
        <v>659</v>
      </c>
      <c r="C15" s="484"/>
      <c r="D15" s="484"/>
      <c r="E15" s="485"/>
      <c r="F15" s="485"/>
      <c r="G15" s="487"/>
    </row>
    <row r="16" spans="2:10" ht="18" customHeight="1">
      <c r="B16" s="483" t="s">
        <v>660</v>
      </c>
      <c r="C16" s="484">
        <v>64264</v>
      </c>
      <c r="D16" s="484">
        <v>63573</v>
      </c>
      <c r="E16" s="485">
        <v>66993</v>
      </c>
      <c r="F16" s="485">
        <v>63002</v>
      </c>
      <c r="G16" s="487">
        <v>60841.826000000001</v>
      </c>
    </row>
    <row r="17" spans="2:7" ht="18" customHeight="1">
      <c r="B17" s="488" t="s">
        <v>661</v>
      </c>
      <c r="C17" s="484"/>
      <c r="D17" s="484"/>
      <c r="E17" s="485"/>
      <c r="F17" s="485"/>
      <c r="G17" s="487"/>
    </row>
    <row r="18" spans="2:7" ht="18" customHeight="1">
      <c r="B18" s="516" t="s">
        <v>662</v>
      </c>
      <c r="C18" s="517" t="s">
        <v>702</v>
      </c>
      <c r="D18" s="517" t="s">
        <v>702</v>
      </c>
      <c r="E18" s="518" t="s">
        <v>702</v>
      </c>
      <c r="F18" s="485">
        <v>49581</v>
      </c>
      <c r="G18" s="487">
        <v>60105.002999999997</v>
      </c>
    </row>
    <row r="19" spans="2:7" ht="18" customHeight="1">
      <c r="B19" s="519" t="s">
        <v>703</v>
      </c>
      <c r="C19" s="484"/>
      <c r="D19" s="484"/>
      <c r="E19" s="485"/>
      <c r="F19" s="489"/>
      <c r="G19" s="490"/>
    </row>
    <row r="20" spans="2:7" ht="18" customHeight="1">
      <c r="B20" s="491" t="s">
        <v>663</v>
      </c>
      <c r="C20" s="484">
        <v>18023</v>
      </c>
      <c r="D20" s="484">
        <v>19865</v>
      </c>
      <c r="E20" s="485">
        <v>17166</v>
      </c>
      <c r="F20" s="485">
        <v>14637</v>
      </c>
      <c r="G20" s="487">
        <v>14171.054</v>
      </c>
    </row>
    <row r="21" spans="2:7" ht="18" customHeight="1">
      <c r="B21" s="492" t="s">
        <v>664</v>
      </c>
      <c r="C21" s="484"/>
      <c r="D21" s="484"/>
      <c r="E21" s="485"/>
      <c r="F21" s="489"/>
      <c r="G21" s="490"/>
    </row>
    <row r="22" spans="2:7" ht="18" customHeight="1">
      <c r="B22" s="483" t="s">
        <v>665</v>
      </c>
      <c r="C22" s="484">
        <v>2400</v>
      </c>
      <c r="D22" s="484">
        <v>2358</v>
      </c>
      <c r="E22" s="485">
        <v>2194</v>
      </c>
      <c r="F22" s="485">
        <v>1997</v>
      </c>
      <c r="G22" s="487">
        <v>2047.17</v>
      </c>
    </row>
    <row r="23" spans="2:7" ht="18" customHeight="1">
      <c r="B23" s="486" t="s">
        <v>666</v>
      </c>
      <c r="C23" s="484"/>
      <c r="D23" s="484"/>
      <c r="E23" s="485"/>
      <c r="F23" s="485"/>
      <c r="G23" s="487"/>
    </row>
    <row r="24" spans="2:7" ht="18" customHeight="1">
      <c r="B24" s="483" t="s">
        <v>667</v>
      </c>
      <c r="C24" s="484">
        <v>70868</v>
      </c>
      <c r="D24" s="484">
        <v>60995</v>
      </c>
      <c r="E24" s="485">
        <v>53073</v>
      </c>
      <c r="F24" s="485">
        <v>56332</v>
      </c>
      <c r="G24" s="487">
        <v>49432.366000000002</v>
      </c>
    </row>
    <row r="25" spans="2:7" ht="18" customHeight="1">
      <c r="B25" s="486" t="s">
        <v>704</v>
      </c>
      <c r="C25" s="484"/>
      <c r="D25" s="484"/>
      <c r="E25" s="485"/>
      <c r="F25" s="485"/>
      <c r="G25" s="487"/>
    </row>
    <row r="26" spans="2:7" ht="18" customHeight="1">
      <c r="B26" s="486" t="s">
        <v>668</v>
      </c>
      <c r="C26" s="484"/>
      <c r="D26" s="484"/>
      <c r="E26" s="485"/>
      <c r="F26" s="485"/>
      <c r="G26" s="487"/>
    </row>
    <row r="27" spans="2:7" ht="18" customHeight="1">
      <c r="B27" s="483" t="s">
        <v>669</v>
      </c>
      <c r="C27" s="484">
        <v>6350</v>
      </c>
      <c r="D27" s="484">
        <v>6354</v>
      </c>
      <c r="E27" s="485">
        <v>6435</v>
      </c>
      <c r="F27" s="485">
        <v>5227</v>
      </c>
      <c r="G27" s="487">
        <v>5566.8860000000004</v>
      </c>
    </row>
    <row r="28" spans="2:7" ht="18" customHeight="1">
      <c r="B28" s="488" t="s">
        <v>670</v>
      </c>
      <c r="C28" s="484"/>
      <c r="D28" s="484"/>
      <c r="E28" s="485"/>
      <c r="F28" s="485"/>
      <c r="G28" s="487"/>
    </row>
    <row r="29" spans="2:7" ht="18" customHeight="1">
      <c r="B29" s="483" t="s">
        <v>671</v>
      </c>
      <c r="C29" s="484">
        <v>12627</v>
      </c>
      <c r="D29" s="484">
        <v>11769</v>
      </c>
      <c r="E29" s="485">
        <v>11626</v>
      </c>
      <c r="F29" s="485">
        <v>11793</v>
      </c>
      <c r="G29" s="487">
        <v>10580.098</v>
      </c>
    </row>
    <row r="30" spans="2:7" ht="18" customHeight="1">
      <c r="B30" s="488" t="s">
        <v>672</v>
      </c>
      <c r="C30" s="484"/>
      <c r="D30" s="484"/>
      <c r="E30" s="485"/>
      <c r="F30" s="485"/>
      <c r="G30" s="487"/>
    </row>
    <row r="31" spans="2:7" ht="18" customHeight="1">
      <c r="B31" s="483" t="s">
        <v>673</v>
      </c>
      <c r="C31" s="484">
        <v>1470</v>
      </c>
      <c r="D31" s="484">
        <v>1386</v>
      </c>
      <c r="E31" s="485">
        <v>1341</v>
      </c>
      <c r="F31" s="485">
        <v>1364</v>
      </c>
      <c r="G31" s="487">
        <v>1282.127</v>
      </c>
    </row>
    <row r="32" spans="2:7" ht="18" customHeight="1">
      <c r="B32" s="486" t="s">
        <v>674</v>
      </c>
      <c r="C32" s="484"/>
      <c r="D32" s="484"/>
      <c r="E32" s="485"/>
      <c r="F32" s="485"/>
      <c r="G32" s="487"/>
    </row>
    <row r="33" spans="2:7" ht="18" customHeight="1">
      <c r="B33" s="483" t="s">
        <v>675</v>
      </c>
      <c r="C33" s="484">
        <v>2341343</v>
      </c>
      <c r="D33" s="484">
        <v>2323553</v>
      </c>
      <c r="E33" s="485">
        <v>2449367</v>
      </c>
      <c r="F33" s="485">
        <v>2465699</v>
      </c>
      <c r="G33" s="487">
        <v>2315080.7289999998</v>
      </c>
    </row>
    <row r="34" spans="2:7" ht="18" customHeight="1">
      <c r="B34" s="486" t="s">
        <v>705</v>
      </c>
      <c r="C34" s="484"/>
      <c r="D34" s="484"/>
      <c r="E34" s="485"/>
      <c r="F34" s="489"/>
      <c r="G34" s="490"/>
    </row>
    <row r="35" spans="2:7" ht="18" customHeight="1">
      <c r="B35" s="486" t="s">
        <v>676</v>
      </c>
      <c r="C35" s="484"/>
      <c r="D35" s="484"/>
      <c r="E35" s="485"/>
      <c r="F35" s="485"/>
      <c r="G35" s="487"/>
    </row>
    <row r="36" spans="2:7" ht="18" customHeight="1">
      <c r="B36" s="483" t="s">
        <v>677</v>
      </c>
      <c r="C36" s="484">
        <v>135081</v>
      </c>
      <c r="D36" s="484">
        <v>154119</v>
      </c>
      <c r="E36" s="485">
        <v>150063</v>
      </c>
      <c r="F36" s="485">
        <v>162582</v>
      </c>
      <c r="G36" s="487">
        <v>162637.38500000001</v>
      </c>
    </row>
    <row r="37" spans="2:7" ht="18" customHeight="1">
      <c r="B37" s="486" t="s">
        <v>706</v>
      </c>
      <c r="C37" s="484"/>
      <c r="D37" s="484"/>
      <c r="E37" s="485"/>
      <c r="F37" s="485"/>
      <c r="G37" s="487"/>
    </row>
    <row r="38" spans="2:7" ht="18" customHeight="1">
      <c r="B38" s="486" t="s">
        <v>678</v>
      </c>
      <c r="C38" s="484"/>
      <c r="D38" s="484"/>
      <c r="E38" s="485"/>
      <c r="F38" s="485"/>
      <c r="G38" s="487"/>
    </row>
    <row r="39" spans="2:7" ht="18" customHeight="1">
      <c r="B39" s="483" t="s">
        <v>679</v>
      </c>
      <c r="C39" s="484">
        <v>135014</v>
      </c>
      <c r="D39" s="484">
        <v>125077</v>
      </c>
      <c r="E39" s="485">
        <v>113774</v>
      </c>
      <c r="F39" s="485">
        <v>103016</v>
      </c>
      <c r="G39" s="487">
        <v>93083.433999999994</v>
      </c>
    </row>
    <row r="40" spans="2:7" ht="18" customHeight="1">
      <c r="B40" s="486" t="s">
        <v>707</v>
      </c>
      <c r="C40" s="484"/>
      <c r="D40" s="484"/>
      <c r="E40" s="485"/>
      <c r="F40" s="485"/>
      <c r="G40" s="487"/>
    </row>
    <row r="41" spans="2:7" ht="18" customHeight="1">
      <c r="B41" s="486" t="s">
        <v>680</v>
      </c>
      <c r="C41" s="484"/>
      <c r="D41" s="484"/>
      <c r="E41" s="485"/>
      <c r="F41" s="485"/>
      <c r="G41" s="487"/>
    </row>
    <row r="42" spans="2:7" ht="18" customHeight="1">
      <c r="B42" s="483" t="s">
        <v>681</v>
      </c>
      <c r="C42" s="484">
        <v>531554</v>
      </c>
      <c r="D42" s="484">
        <v>538815</v>
      </c>
      <c r="E42" s="485">
        <v>586250</v>
      </c>
      <c r="F42" s="485">
        <v>512674</v>
      </c>
      <c r="G42" s="487">
        <v>521187.033</v>
      </c>
    </row>
    <row r="43" spans="2:7" ht="18" customHeight="1">
      <c r="B43" s="486" t="s">
        <v>708</v>
      </c>
      <c r="C43" s="484"/>
      <c r="D43" s="484"/>
      <c r="E43" s="485"/>
      <c r="F43" s="489"/>
      <c r="G43" s="490"/>
    </row>
    <row r="44" spans="2:7" ht="18" customHeight="1">
      <c r="B44" s="486" t="s">
        <v>682</v>
      </c>
      <c r="C44" s="484"/>
      <c r="D44" s="484"/>
      <c r="E44" s="485"/>
      <c r="F44" s="485"/>
      <c r="G44" s="487"/>
    </row>
    <row r="45" spans="2:7" ht="18" customHeight="1">
      <c r="B45" s="483" t="s">
        <v>683</v>
      </c>
      <c r="C45" s="484">
        <v>77056</v>
      </c>
      <c r="D45" s="484">
        <v>70626</v>
      </c>
      <c r="E45" s="485">
        <v>69242</v>
      </c>
      <c r="F45" s="485">
        <v>70865</v>
      </c>
      <c r="G45" s="487">
        <v>68900.570000000007</v>
      </c>
    </row>
    <row r="46" spans="2:7" ht="18" customHeight="1">
      <c r="B46" s="486" t="s">
        <v>709</v>
      </c>
      <c r="C46" s="484"/>
      <c r="D46" s="484"/>
      <c r="E46" s="485"/>
      <c r="F46" s="485"/>
      <c r="G46" s="487"/>
    </row>
    <row r="47" spans="2:7" ht="18" customHeight="1">
      <c r="B47" s="486" t="s">
        <v>684</v>
      </c>
      <c r="C47" s="484"/>
      <c r="D47" s="484"/>
      <c r="E47" s="485"/>
      <c r="F47" s="485"/>
      <c r="G47" s="487"/>
    </row>
    <row r="48" spans="2:7" ht="18" customHeight="1">
      <c r="B48" s="491" t="s">
        <v>685</v>
      </c>
      <c r="C48" s="484">
        <v>35010</v>
      </c>
      <c r="D48" s="484">
        <v>38018</v>
      </c>
      <c r="E48" s="485">
        <v>39259</v>
      </c>
      <c r="F48" s="485">
        <v>65077</v>
      </c>
      <c r="G48" s="487">
        <v>76800.395999999993</v>
      </c>
    </row>
    <row r="49" spans="2:7" ht="18" customHeight="1">
      <c r="B49" s="493" t="s">
        <v>686</v>
      </c>
      <c r="C49" s="484"/>
      <c r="D49" s="484"/>
      <c r="E49" s="485"/>
      <c r="F49" s="489"/>
      <c r="G49" s="490"/>
    </row>
    <row r="50" spans="2:7" ht="18" customHeight="1">
      <c r="B50" s="491" t="s">
        <v>687</v>
      </c>
      <c r="C50" s="494">
        <v>131745</v>
      </c>
      <c r="D50" s="494">
        <v>171353</v>
      </c>
      <c r="E50" s="495">
        <v>96817</v>
      </c>
      <c r="F50" s="495">
        <v>107631</v>
      </c>
      <c r="G50" s="498">
        <v>166869.12899999999</v>
      </c>
    </row>
    <row r="51" spans="2:7" ht="18" customHeight="1">
      <c r="B51" s="496" t="s">
        <v>710</v>
      </c>
      <c r="C51" s="497"/>
      <c r="D51" s="497"/>
      <c r="E51" s="495"/>
      <c r="F51" s="495"/>
      <c r="G51" s="498"/>
    </row>
    <row r="52" spans="2:7" ht="8.1" customHeight="1">
      <c r="B52" s="483"/>
      <c r="C52" s="494"/>
      <c r="D52" s="494"/>
      <c r="E52" s="500"/>
      <c r="F52" s="500"/>
      <c r="G52" s="501"/>
    </row>
    <row r="53" spans="2:7" ht="18" customHeight="1">
      <c r="B53" s="483" t="s">
        <v>688</v>
      </c>
      <c r="C53" s="494">
        <v>3563929</v>
      </c>
      <c r="D53" s="494">
        <v>3589009</v>
      </c>
      <c r="E53" s="495">
        <v>3664755</v>
      </c>
      <c r="F53" s="495">
        <v>3692594</v>
      </c>
      <c r="G53" s="498">
        <v>3609702.2069999999</v>
      </c>
    </row>
    <row r="54" spans="2:7" ht="18" customHeight="1">
      <c r="B54" s="486" t="s">
        <v>12</v>
      </c>
      <c r="C54" s="502"/>
      <c r="D54" s="502"/>
      <c r="E54" s="503"/>
      <c r="F54" s="504"/>
      <c r="G54" s="505"/>
    </row>
    <row r="55" spans="2:7" ht="9.9499999999999993" customHeight="1" thickBot="1">
      <c r="B55" s="506"/>
      <c r="C55" s="506"/>
      <c r="D55" s="507"/>
      <c r="E55" s="507"/>
      <c r="F55" s="507"/>
      <c r="G55" s="508"/>
    </row>
    <row r="56" spans="2:7" ht="18" customHeight="1">
      <c r="B56" s="465" t="s">
        <v>689</v>
      </c>
    </row>
    <row r="57" spans="2:7" ht="18" customHeight="1"/>
  </sheetData>
  <mergeCells count="2">
    <mergeCell ref="B3:G3"/>
    <mergeCell ref="B4:G4"/>
  </mergeCells>
  <phoneticPr fontId="1"/>
  <pageMargins left="0.7" right="0.7" top="0.75" bottom="0.75" header="0.3" footer="0.3"/>
  <pageSetup paperSize="9" orientation="portrait" r:id="rId1"/>
  <headerFooter>
    <oddHeader>&amp;L【機密性○（取扱制限）】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zoomScaleNormal="100" workbookViewId="0"/>
  </sheetViews>
  <sheetFormatPr defaultColWidth="8.875" defaultRowHeight="13.5"/>
  <cols>
    <col min="1" max="1" width="15.125" style="12" customWidth="1"/>
    <col min="2" max="2" width="14.125" style="12" customWidth="1"/>
    <col min="3" max="3" width="9.625" style="217" customWidth="1"/>
    <col min="4" max="4" width="14.125" style="12" customWidth="1"/>
    <col min="5" max="5" width="9.625" style="12" customWidth="1"/>
    <col min="6" max="6" width="8.875" style="12" customWidth="1"/>
    <col min="7" max="7" width="14.125" style="12" customWidth="1"/>
    <col min="8" max="8" width="9.625" style="12" customWidth="1"/>
    <col min="9" max="9" width="14.125" style="12" customWidth="1"/>
    <col min="10" max="10" width="9.625" style="12" customWidth="1"/>
    <col min="11" max="11" width="8.875" style="12" customWidth="1"/>
    <col min="12" max="12" width="14.125" style="12" customWidth="1"/>
    <col min="13" max="13" width="9.625" style="12" customWidth="1"/>
    <col min="14" max="14" width="14.125" style="12" customWidth="1"/>
    <col min="15" max="15" width="9.625" style="12" customWidth="1"/>
    <col min="16" max="27" width="8.875" style="12" customWidth="1"/>
    <col min="28" max="28" width="10.75" style="12" customWidth="1"/>
    <col min="29" max="29" width="1.75" style="12" customWidth="1"/>
    <col min="30" max="30" width="2.25" style="12" customWidth="1"/>
    <col min="31" max="256" width="8.875" style="12"/>
    <col min="257" max="257" width="15.125" style="12" customWidth="1"/>
    <col min="258" max="258" width="14.125" style="12" customWidth="1"/>
    <col min="259" max="259" width="9.625" style="12" customWidth="1"/>
    <col min="260" max="260" width="14.125" style="12" customWidth="1"/>
    <col min="261" max="261" width="9.625" style="12" customWidth="1"/>
    <col min="262" max="262" width="8.5" style="12" customWidth="1"/>
    <col min="263" max="263" width="14.125" style="12" customWidth="1"/>
    <col min="264" max="264" width="9.625" style="12" customWidth="1"/>
    <col min="265" max="265" width="1.75" style="12" customWidth="1"/>
    <col min="266" max="283" width="8.875" style="12" customWidth="1"/>
    <col min="284" max="284" width="10.75" style="12" customWidth="1"/>
    <col min="285" max="285" width="1.75" style="12" customWidth="1"/>
    <col min="286" max="286" width="2.25" style="12" customWidth="1"/>
    <col min="287" max="512" width="8.875" style="12"/>
    <col min="513" max="513" width="15.125" style="12" customWidth="1"/>
    <col min="514" max="514" width="14.125" style="12" customWidth="1"/>
    <col min="515" max="515" width="9.625" style="12" customWidth="1"/>
    <col min="516" max="516" width="14.125" style="12" customWidth="1"/>
    <col min="517" max="517" width="9.625" style="12" customWidth="1"/>
    <col min="518" max="518" width="8.5" style="12" customWidth="1"/>
    <col min="519" max="519" width="14.125" style="12" customWidth="1"/>
    <col min="520" max="520" width="9.625" style="12" customWidth="1"/>
    <col min="521" max="521" width="1.75" style="12" customWidth="1"/>
    <col min="522" max="539" width="8.875" style="12" customWidth="1"/>
    <col min="540" max="540" width="10.75" style="12" customWidth="1"/>
    <col min="541" max="541" width="1.75" style="12" customWidth="1"/>
    <col min="542" max="542" width="2.25" style="12" customWidth="1"/>
    <col min="543" max="768" width="8.875" style="12"/>
    <col min="769" max="769" width="15.125" style="12" customWidth="1"/>
    <col min="770" max="770" width="14.125" style="12" customWidth="1"/>
    <col min="771" max="771" width="9.625" style="12" customWidth="1"/>
    <col min="772" max="772" width="14.125" style="12" customWidth="1"/>
    <col min="773" max="773" width="9.625" style="12" customWidth="1"/>
    <col min="774" max="774" width="8.5" style="12" customWidth="1"/>
    <col min="775" max="775" width="14.125" style="12" customWidth="1"/>
    <col min="776" max="776" width="9.625" style="12" customWidth="1"/>
    <col min="777" max="777" width="1.75" style="12" customWidth="1"/>
    <col min="778" max="795" width="8.875" style="12" customWidth="1"/>
    <col min="796" max="796" width="10.75" style="12" customWidth="1"/>
    <col min="797" max="797" width="1.75" style="12" customWidth="1"/>
    <col min="798" max="798" width="2.25" style="12" customWidth="1"/>
    <col min="799" max="1024" width="8.875" style="12"/>
    <col min="1025" max="1025" width="15.125" style="12" customWidth="1"/>
    <col min="1026" max="1026" width="14.125" style="12" customWidth="1"/>
    <col min="1027" max="1027" width="9.625" style="12" customWidth="1"/>
    <col min="1028" max="1028" width="14.125" style="12" customWidth="1"/>
    <col min="1029" max="1029" width="9.625" style="12" customWidth="1"/>
    <col min="1030" max="1030" width="8.5" style="12" customWidth="1"/>
    <col min="1031" max="1031" width="14.125" style="12" customWidth="1"/>
    <col min="1032" max="1032" width="9.625" style="12" customWidth="1"/>
    <col min="1033" max="1033" width="1.75" style="12" customWidth="1"/>
    <col min="1034" max="1051" width="8.875" style="12" customWidth="1"/>
    <col min="1052" max="1052" width="10.75" style="12" customWidth="1"/>
    <col min="1053" max="1053" width="1.75" style="12" customWidth="1"/>
    <col min="1054" max="1054" width="2.25" style="12" customWidth="1"/>
    <col min="1055" max="1280" width="8.875" style="12"/>
    <col min="1281" max="1281" width="15.125" style="12" customWidth="1"/>
    <col min="1282" max="1282" width="14.125" style="12" customWidth="1"/>
    <col min="1283" max="1283" width="9.625" style="12" customWidth="1"/>
    <col min="1284" max="1284" width="14.125" style="12" customWidth="1"/>
    <col min="1285" max="1285" width="9.625" style="12" customWidth="1"/>
    <col min="1286" max="1286" width="8.5" style="12" customWidth="1"/>
    <col min="1287" max="1287" width="14.125" style="12" customWidth="1"/>
    <col min="1288" max="1288" width="9.625" style="12" customWidth="1"/>
    <col min="1289" max="1289" width="1.75" style="12" customWidth="1"/>
    <col min="1290" max="1307" width="8.875" style="12" customWidth="1"/>
    <col min="1308" max="1308" width="10.75" style="12" customWidth="1"/>
    <col min="1309" max="1309" width="1.75" style="12" customWidth="1"/>
    <col min="1310" max="1310" width="2.25" style="12" customWidth="1"/>
    <col min="1311" max="1536" width="8.875" style="12"/>
    <col min="1537" max="1537" width="15.125" style="12" customWidth="1"/>
    <col min="1538" max="1538" width="14.125" style="12" customWidth="1"/>
    <col min="1539" max="1539" width="9.625" style="12" customWidth="1"/>
    <col min="1540" max="1540" width="14.125" style="12" customWidth="1"/>
    <col min="1541" max="1541" width="9.625" style="12" customWidth="1"/>
    <col min="1542" max="1542" width="8.5" style="12" customWidth="1"/>
    <col min="1543" max="1543" width="14.125" style="12" customWidth="1"/>
    <col min="1544" max="1544" width="9.625" style="12" customWidth="1"/>
    <col min="1545" max="1545" width="1.75" style="12" customWidth="1"/>
    <col min="1546" max="1563" width="8.875" style="12" customWidth="1"/>
    <col min="1564" max="1564" width="10.75" style="12" customWidth="1"/>
    <col min="1565" max="1565" width="1.75" style="12" customWidth="1"/>
    <col min="1566" max="1566" width="2.25" style="12" customWidth="1"/>
    <col min="1567" max="1792" width="8.875" style="12"/>
    <col min="1793" max="1793" width="15.125" style="12" customWidth="1"/>
    <col min="1794" max="1794" width="14.125" style="12" customWidth="1"/>
    <col min="1795" max="1795" width="9.625" style="12" customWidth="1"/>
    <col min="1796" max="1796" width="14.125" style="12" customWidth="1"/>
    <col min="1797" max="1797" width="9.625" style="12" customWidth="1"/>
    <col min="1798" max="1798" width="8.5" style="12" customWidth="1"/>
    <col min="1799" max="1799" width="14.125" style="12" customWidth="1"/>
    <col min="1800" max="1800" width="9.625" style="12" customWidth="1"/>
    <col min="1801" max="1801" width="1.75" style="12" customWidth="1"/>
    <col min="1802" max="1819" width="8.875" style="12" customWidth="1"/>
    <col min="1820" max="1820" width="10.75" style="12" customWidth="1"/>
    <col min="1821" max="1821" width="1.75" style="12" customWidth="1"/>
    <col min="1822" max="1822" width="2.25" style="12" customWidth="1"/>
    <col min="1823" max="2048" width="8.875" style="12"/>
    <col min="2049" max="2049" width="15.125" style="12" customWidth="1"/>
    <col min="2050" max="2050" width="14.125" style="12" customWidth="1"/>
    <col min="2051" max="2051" width="9.625" style="12" customWidth="1"/>
    <col min="2052" max="2052" width="14.125" style="12" customWidth="1"/>
    <col min="2053" max="2053" width="9.625" style="12" customWidth="1"/>
    <col min="2054" max="2054" width="8.5" style="12" customWidth="1"/>
    <col min="2055" max="2055" width="14.125" style="12" customWidth="1"/>
    <col min="2056" max="2056" width="9.625" style="12" customWidth="1"/>
    <col min="2057" max="2057" width="1.75" style="12" customWidth="1"/>
    <col min="2058" max="2075" width="8.875" style="12" customWidth="1"/>
    <col min="2076" max="2076" width="10.75" style="12" customWidth="1"/>
    <col min="2077" max="2077" width="1.75" style="12" customWidth="1"/>
    <col min="2078" max="2078" width="2.25" style="12" customWidth="1"/>
    <col min="2079" max="2304" width="8.875" style="12"/>
    <col min="2305" max="2305" width="15.125" style="12" customWidth="1"/>
    <col min="2306" max="2306" width="14.125" style="12" customWidth="1"/>
    <col min="2307" max="2307" width="9.625" style="12" customWidth="1"/>
    <col min="2308" max="2308" width="14.125" style="12" customWidth="1"/>
    <col min="2309" max="2309" width="9.625" style="12" customWidth="1"/>
    <col min="2310" max="2310" width="8.5" style="12" customWidth="1"/>
    <col min="2311" max="2311" width="14.125" style="12" customWidth="1"/>
    <col min="2312" max="2312" width="9.625" style="12" customWidth="1"/>
    <col min="2313" max="2313" width="1.75" style="12" customWidth="1"/>
    <col min="2314" max="2331" width="8.875" style="12" customWidth="1"/>
    <col min="2332" max="2332" width="10.75" style="12" customWidth="1"/>
    <col min="2333" max="2333" width="1.75" style="12" customWidth="1"/>
    <col min="2334" max="2334" width="2.25" style="12" customWidth="1"/>
    <col min="2335" max="2560" width="8.875" style="12"/>
    <col min="2561" max="2561" width="15.125" style="12" customWidth="1"/>
    <col min="2562" max="2562" width="14.125" style="12" customWidth="1"/>
    <col min="2563" max="2563" width="9.625" style="12" customWidth="1"/>
    <col min="2564" max="2564" width="14.125" style="12" customWidth="1"/>
    <col min="2565" max="2565" width="9.625" style="12" customWidth="1"/>
    <col min="2566" max="2566" width="8.5" style="12" customWidth="1"/>
    <col min="2567" max="2567" width="14.125" style="12" customWidth="1"/>
    <col min="2568" max="2568" width="9.625" style="12" customWidth="1"/>
    <col min="2569" max="2569" width="1.75" style="12" customWidth="1"/>
    <col min="2570" max="2587" width="8.875" style="12" customWidth="1"/>
    <col min="2588" max="2588" width="10.75" style="12" customWidth="1"/>
    <col min="2589" max="2589" width="1.75" style="12" customWidth="1"/>
    <col min="2590" max="2590" width="2.25" style="12" customWidth="1"/>
    <col min="2591" max="2816" width="8.875" style="12"/>
    <col min="2817" max="2817" width="15.125" style="12" customWidth="1"/>
    <col min="2818" max="2818" width="14.125" style="12" customWidth="1"/>
    <col min="2819" max="2819" width="9.625" style="12" customWidth="1"/>
    <col min="2820" max="2820" width="14.125" style="12" customWidth="1"/>
    <col min="2821" max="2821" width="9.625" style="12" customWidth="1"/>
    <col min="2822" max="2822" width="8.5" style="12" customWidth="1"/>
    <col min="2823" max="2823" width="14.125" style="12" customWidth="1"/>
    <col min="2824" max="2824" width="9.625" style="12" customWidth="1"/>
    <col min="2825" max="2825" width="1.75" style="12" customWidth="1"/>
    <col min="2826" max="2843" width="8.875" style="12" customWidth="1"/>
    <col min="2844" max="2844" width="10.75" style="12" customWidth="1"/>
    <col min="2845" max="2845" width="1.75" style="12" customWidth="1"/>
    <col min="2846" max="2846" width="2.25" style="12" customWidth="1"/>
    <col min="2847" max="3072" width="8.875" style="12"/>
    <col min="3073" max="3073" width="15.125" style="12" customWidth="1"/>
    <col min="3074" max="3074" width="14.125" style="12" customWidth="1"/>
    <col min="3075" max="3075" width="9.625" style="12" customWidth="1"/>
    <col min="3076" max="3076" width="14.125" style="12" customWidth="1"/>
    <col min="3077" max="3077" width="9.625" style="12" customWidth="1"/>
    <col min="3078" max="3078" width="8.5" style="12" customWidth="1"/>
    <col min="3079" max="3079" width="14.125" style="12" customWidth="1"/>
    <col min="3080" max="3080" width="9.625" style="12" customWidth="1"/>
    <col min="3081" max="3081" width="1.75" style="12" customWidth="1"/>
    <col min="3082" max="3099" width="8.875" style="12" customWidth="1"/>
    <col min="3100" max="3100" width="10.75" style="12" customWidth="1"/>
    <col min="3101" max="3101" width="1.75" style="12" customWidth="1"/>
    <col min="3102" max="3102" width="2.25" style="12" customWidth="1"/>
    <col min="3103" max="3328" width="8.875" style="12"/>
    <col min="3329" max="3329" width="15.125" style="12" customWidth="1"/>
    <col min="3330" max="3330" width="14.125" style="12" customWidth="1"/>
    <col min="3331" max="3331" width="9.625" style="12" customWidth="1"/>
    <col min="3332" max="3332" width="14.125" style="12" customWidth="1"/>
    <col min="3333" max="3333" width="9.625" style="12" customWidth="1"/>
    <col min="3334" max="3334" width="8.5" style="12" customWidth="1"/>
    <col min="3335" max="3335" width="14.125" style="12" customWidth="1"/>
    <col min="3336" max="3336" width="9.625" style="12" customWidth="1"/>
    <col min="3337" max="3337" width="1.75" style="12" customWidth="1"/>
    <col min="3338" max="3355" width="8.875" style="12" customWidth="1"/>
    <col min="3356" max="3356" width="10.75" style="12" customWidth="1"/>
    <col min="3357" max="3357" width="1.75" style="12" customWidth="1"/>
    <col min="3358" max="3358" width="2.25" style="12" customWidth="1"/>
    <col min="3359" max="3584" width="8.875" style="12"/>
    <col min="3585" max="3585" width="15.125" style="12" customWidth="1"/>
    <col min="3586" max="3586" width="14.125" style="12" customWidth="1"/>
    <col min="3587" max="3587" width="9.625" style="12" customWidth="1"/>
    <col min="3588" max="3588" width="14.125" style="12" customWidth="1"/>
    <col min="3589" max="3589" width="9.625" style="12" customWidth="1"/>
    <col min="3590" max="3590" width="8.5" style="12" customWidth="1"/>
    <col min="3591" max="3591" width="14.125" style="12" customWidth="1"/>
    <col min="3592" max="3592" width="9.625" style="12" customWidth="1"/>
    <col min="3593" max="3593" width="1.75" style="12" customWidth="1"/>
    <col min="3594" max="3611" width="8.875" style="12" customWidth="1"/>
    <col min="3612" max="3612" width="10.75" style="12" customWidth="1"/>
    <col min="3613" max="3613" width="1.75" style="12" customWidth="1"/>
    <col min="3614" max="3614" width="2.25" style="12" customWidth="1"/>
    <col min="3615" max="3840" width="8.875" style="12"/>
    <col min="3841" max="3841" width="15.125" style="12" customWidth="1"/>
    <col min="3842" max="3842" width="14.125" style="12" customWidth="1"/>
    <col min="3843" max="3843" width="9.625" style="12" customWidth="1"/>
    <col min="3844" max="3844" width="14.125" style="12" customWidth="1"/>
    <col min="3845" max="3845" width="9.625" style="12" customWidth="1"/>
    <col min="3846" max="3846" width="8.5" style="12" customWidth="1"/>
    <col min="3847" max="3847" width="14.125" style="12" customWidth="1"/>
    <col min="3848" max="3848" width="9.625" style="12" customWidth="1"/>
    <col min="3849" max="3849" width="1.75" style="12" customWidth="1"/>
    <col min="3850" max="3867" width="8.875" style="12" customWidth="1"/>
    <col min="3868" max="3868" width="10.75" style="12" customWidth="1"/>
    <col min="3869" max="3869" width="1.75" style="12" customWidth="1"/>
    <col min="3870" max="3870" width="2.25" style="12" customWidth="1"/>
    <col min="3871" max="4096" width="8.875" style="12"/>
    <col min="4097" max="4097" width="15.125" style="12" customWidth="1"/>
    <col min="4098" max="4098" width="14.125" style="12" customWidth="1"/>
    <col min="4099" max="4099" width="9.625" style="12" customWidth="1"/>
    <col min="4100" max="4100" width="14.125" style="12" customWidth="1"/>
    <col min="4101" max="4101" width="9.625" style="12" customWidth="1"/>
    <col min="4102" max="4102" width="8.5" style="12" customWidth="1"/>
    <col min="4103" max="4103" width="14.125" style="12" customWidth="1"/>
    <col min="4104" max="4104" width="9.625" style="12" customWidth="1"/>
    <col min="4105" max="4105" width="1.75" style="12" customWidth="1"/>
    <col min="4106" max="4123" width="8.875" style="12" customWidth="1"/>
    <col min="4124" max="4124" width="10.75" style="12" customWidth="1"/>
    <col min="4125" max="4125" width="1.75" style="12" customWidth="1"/>
    <col min="4126" max="4126" width="2.25" style="12" customWidth="1"/>
    <col min="4127" max="4352" width="8.875" style="12"/>
    <col min="4353" max="4353" width="15.125" style="12" customWidth="1"/>
    <col min="4354" max="4354" width="14.125" style="12" customWidth="1"/>
    <col min="4355" max="4355" width="9.625" style="12" customWidth="1"/>
    <col min="4356" max="4356" width="14.125" style="12" customWidth="1"/>
    <col min="4357" max="4357" width="9.625" style="12" customWidth="1"/>
    <col min="4358" max="4358" width="8.5" style="12" customWidth="1"/>
    <col min="4359" max="4359" width="14.125" style="12" customWidth="1"/>
    <col min="4360" max="4360" width="9.625" style="12" customWidth="1"/>
    <col min="4361" max="4361" width="1.75" style="12" customWidth="1"/>
    <col min="4362" max="4379" width="8.875" style="12" customWidth="1"/>
    <col min="4380" max="4380" width="10.75" style="12" customWidth="1"/>
    <col min="4381" max="4381" width="1.75" style="12" customWidth="1"/>
    <col min="4382" max="4382" width="2.25" style="12" customWidth="1"/>
    <col min="4383" max="4608" width="8.875" style="12"/>
    <col min="4609" max="4609" width="15.125" style="12" customWidth="1"/>
    <col min="4610" max="4610" width="14.125" style="12" customWidth="1"/>
    <col min="4611" max="4611" width="9.625" style="12" customWidth="1"/>
    <col min="4612" max="4612" width="14.125" style="12" customWidth="1"/>
    <col min="4613" max="4613" width="9.625" style="12" customWidth="1"/>
    <col min="4614" max="4614" width="8.5" style="12" customWidth="1"/>
    <col min="4615" max="4615" width="14.125" style="12" customWidth="1"/>
    <col min="4616" max="4616" width="9.625" style="12" customWidth="1"/>
    <col min="4617" max="4617" width="1.75" style="12" customWidth="1"/>
    <col min="4618" max="4635" width="8.875" style="12" customWidth="1"/>
    <col min="4636" max="4636" width="10.75" style="12" customWidth="1"/>
    <col min="4637" max="4637" width="1.75" style="12" customWidth="1"/>
    <col min="4638" max="4638" width="2.25" style="12" customWidth="1"/>
    <col min="4639" max="4864" width="8.875" style="12"/>
    <col min="4865" max="4865" width="15.125" style="12" customWidth="1"/>
    <col min="4866" max="4866" width="14.125" style="12" customWidth="1"/>
    <col min="4867" max="4867" width="9.625" style="12" customWidth="1"/>
    <col min="4868" max="4868" width="14.125" style="12" customWidth="1"/>
    <col min="4869" max="4869" width="9.625" style="12" customWidth="1"/>
    <col min="4870" max="4870" width="8.5" style="12" customWidth="1"/>
    <col min="4871" max="4871" width="14.125" style="12" customWidth="1"/>
    <col min="4872" max="4872" width="9.625" style="12" customWidth="1"/>
    <col min="4873" max="4873" width="1.75" style="12" customWidth="1"/>
    <col min="4874" max="4891" width="8.875" style="12" customWidth="1"/>
    <col min="4892" max="4892" width="10.75" style="12" customWidth="1"/>
    <col min="4893" max="4893" width="1.75" style="12" customWidth="1"/>
    <col min="4894" max="4894" width="2.25" style="12" customWidth="1"/>
    <col min="4895" max="5120" width="8.875" style="12"/>
    <col min="5121" max="5121" width="15.125" style="12" customWidth="1"/>
    <col min="5122" max="5122" width="14.125" style="12" customWidth="1"/>
    <col min="5123" max="5123" width="9.625" style="12" customWidth="1"/>
    <col min="5124" max="5124" width="14.125" style="12" customWidth="1"/>
    <col min="5125" max="5125" width="9.625" style="12" customWidth="1"/>
    <col min="5126" max="5126" width="8.5" style="12" customWidth="1"/>
    <col min="5127" max="5127" width="14.125" style="12" customWidth="1"/>
    <col min="5128" max="5128" width="9.625" style="12" customWidth="1"/>
    <col min="5129" max="5129" width="1.75" style="12" customWidth="1"/>
    <col min="5130" max="5147" width="8.875" style="12" customWidth="1"/>
    <col min="5148" max="5148" width="10.75" style="12" customWidth="1"/>
    <col min="5149" max="5149" width="1.75" style="12" customWidth="1"/>
    <col min="5150" max="5150" width="2.25" style="12" customWidth="1"/>
    <col min="5151" max="5376" width="8.875" style="12"/>
    <col min="5377" max="5377" width="15.125" style="12" customWidth="1"/>
    <col min="5378" max="5378" width="14.125" style="12" customWidth="1"/>
    <col min="5379" max="5379" width="9.625" style="12" customWidth="1"/>
    <col min="5380" max="5380" width="14.125" style="12" customWidth="1"/>
    <col min="5381" max="5381" width="9.625" style="12" customWidth="1"/>
    <col min="5382" max="5382" width="8.5" style="12" customWidth="1"/>
    <col min="5383" max="5383" width="14.125" style="12" customWidth="1"/>
    <col min="5384" max="5384" width="9.625" style="12" customWidth="1"/>
    <col min="5385" max="5385" width="1.75" style="12" customWidth="1"/>
    <col min="5386" max="5403" width="8.875" style="12" customWidth="1"/>
    <col min="5404" max="5404" width="10.75" style="12" customWidth="1"/>
    <col min="5405" max="5405" width="1.75" style="12" customWidth="1"/>
    <col min="5406" max="5406" width="2.25" style="12" customWidth="1"/>
    <col min="5407" max="5632" width="8.875" style="12"/>
    <col min="5633" max="5633" width="15.125" style="12" customWidth="1"/>
    <col min="5634" max="5634" width="14.125" style="12" customWidth="1"/>
    <col min="5635" max="5635" width="9.625" style="12" customWidth="1"/>
    <col min="5636" max="5636" width="14.125" style="12" customWidth="1"/>
    <col min="5637" max="5637" width="9.625" style="12" customWidth="1"/>
    <col min="5638" max="5638" width="8.5" style="12" customWidth="1"/>
    <col min="5639" max="5639" width="14.125" style="12" customWidth="1"/>
    <col min="5640" max="5640" width="9.625" style="12" customWidth="1"/>
    <col min="5641" max="5641" width="1.75" style="12" customWidth="1"/>
    <col min="5642" max="5659" width="8.875" style="12" customWidth="1"/>
    <col min="5660" max="5660" width="10.75" style="12" customWidth="1"/>
    <col min="5661" max="5661" width="1.75" style="12" customWidth="1"/>
    <col min="5662" max="5662" width="2.25" style="12" customWidth="1"/>
    <col min="5663" max="5888" width="8.875" style="12"/>
    <col min="5889" max="5889" width="15.125" style="12" customWidth="1"/>
    <col min="5890" max="5890" width="14.125" style="12" customWidth="1"/>
    <col min="5891" max="5891" width="9.625" style="12" customWidth="1"/>
    <col min="5892" max="5892" width="14.125" style="12" customWidth="1"/>
    <col min="5893" max="5893" width="9.625" style="12" customWidth="1"/>
    <col min="5894" max="5894" width="8.5" style="12" customWidth="1"/>
    <col min="5895" max="5895" width="14.125" style="12" customWidth="1"/>
    <col min="5896" max="5896" width="9.625" style="12" customWidth="1"/>
    <col min="5897" max="5897" width="1.75" style="12" customWidth="1"/>
    <col min="5898" max="5915" width="8.875" style="12" customWidth="1"/>
    <col min="5916" max="5916" width="10.75" style="12" customWidth="1"/>
    <col min="5917" max="5917" width="1.75" style="12" customWidth="1"/>
    <col min="5918" max="5918" width="2.25" style="12" customWidth="1"/>
    <col min="5919" max="6144" width="8.875" style="12"/>
    <col min="6145" max="6145" width="15.125" style="12" customWidth="1"/>
    <col min="6146" max="6146" width="14.125" style="12" customWidth="1"/>
    <col min="6147" max="6147" width="9.625" style="12" customWidth="1"/>
    <col min="6148" max="6148" width="14.125" style="12" customWidth="1"/>
    <col min="6149" max="6149" width="9.625" style="12" customWidth="1"/>
    <col min="6150" max="6150" width="8.5" style="12" customWidth="1"/>
    <col min="6151" max="6151" width="14.125" style="12" customWidth="1"/>
    <col min="6152" max="6152" width="9.625" style="12" customWidth="1"/>
    <col min="6153" max="6153" width="1.75" style="12" customWidth="1"/>
    <col min="6154" max="6171" width="8.875" style="12" customWidth="1"/>
    <col min="6172" max="6172" width="10.75" style="12" customWidth="1"/>
    <col min="6173" max="6173" width="1.75" style="12" customWidth="1"/>
    <col min="6174" max="6174" width="2.25" style="12" customWidth="1"/>
    <col min="6175" max="6400" width="8.875" style="12"/>
    <col min="6401" max="6401" width="15.125" style="12" customWidth="1"/>
    <col min="6402" max="6402" width="14.125" style="12" customWidth="1"/>
    <col min="6403" max="6403" width="9.625" style="12" customWidth="1"/>
    <col min="6404" max="6404" width="14.125" style="12" customWidth="1"/>
    <col min="6405" max="6405" width="9.625" style="12" customWidth="1"/>
    <col min="6406" max="6406" width="8.5" style="12" customWidth="1"/>
    <col min="6407" max="6407" width="14.125" style="12" customWidth="1"/>
    <col min="6408" max="6408" width="9.625" style="12" customWidth="1"/>
    <col min="6409" max="6409" width="1.75" style="12" customWidth="1"/>
    <col min="6410" max="6427" width="8.875" style="12" customWidth="1"/>
    <col min="6428" max="6428" width="10.75" style="12" customWidth="1"/>
    <col min="6429" max="6429" width="1.75" style="12" customWidth="1"/>
    <col min="6430" max="6430" width="2.25" style="12" customWidth="1"/>
    <col min="6431" max="6656" width="8.875" style="12"/>
    <col min="6657" max="6657" width="15.125" style="12" customWidth="1"/>
    <col min="6658" max="6658" width="14.125" style="12" customWidth="1"/>
    <col min="6659" max="6659" width="9.625" style="12" customWidth="1"/>
    <col min="6660" max="6660" width="14.125" style="12" customWidth="1"/>
    <col min="6661" max="6661" width="9.625" style="12" customWidth="1"/>
    <col min="6662" max="6662" width="8.5" style="12" customWidth="1"/>
    <col min="6663" max="6663" width="14.125" style="12" customWidth="1"/>
    <col min="6664" max="6664" width="9.625" style="12" customWidth="1"/>
    <col min="6665" max="6665" width="1.75" style="12" customWidth="1"/>
    <col min="6666" max="6683" width="8.875" style="12" customWidth="1"/>
    <col min="6684" max="6684" width="10.75" style="12" customWidth="1"/>
    <col min="6685" max="6685" width="1.75" style="12" customWidth="1"/>
    <col min="6686" max="6686" width="2.25" style="12" customWidth="1"/>
    <col min="6687" max="6912" width="8.875" style="12"/>
    <col min="6913" max="6913" width="15.125" style="12" customWidth="1"/>
    <col min="6914" max="6914" width="14.125" style="12" customWidth="1"/>
    <col min="6915" max="6915" width="9.625" style="12" customWidth="1"/>
    <col min="6916" max="6916" width="14.125" style="12" customWidth="1"/>
    <col min="6917" max="6917" width="9.625" style="12" customWidth="1"/>
    <col min="6918" max="6918" width="8.5" style="12" customWidth="1"/>
    <col min="6919" max="6919" width="14.125" style="12" customWidth="1"/>
    <col min="6920" max="6920" width="9.625" style="12" customWidth="1"/>
    <col min="6921" max="6921" width="1.75" style="12" customWidth="1"/>
    <col min="6922" max="6939" width="8.875" style="12" customWidth="1"/>
    <col min="6940" max="6940" width="10.75" style="12" customWidth="1"/>
    <col min="6941" max="6941" width="1.75" style="12" customWidth="1"/>
    <col min="6942" max="6942" width="2.25" style="12" customWidth="1"/>
    <col min="6943" max="7168" width="8.875" style="12"/>
    <col min="7169" max="7169" width="15.125" style="12" customWidth="1"/>
    <col min="7170" max="7170" width="14.125" style="12" customWidth="1"/>
    <col min="7171" max="7171" width="9.625" style="12" customWidth="1"/>
    <col min="7172" max="7172" width="14.125" style="12" customWidth="1"/>
    <col min="7173" max="7173" width="9.625" style="12" customWidth="1"/>
    <col min="7174" max="7174" width="8.5" style="12" customWidth="1"/>
    <col min="7175" max="7175" width="14.125" style="12" customWidth="1"/>
    <col min="7176" max="7176" width="9.625" style="12" customWidth="1"/>
    <col min="7177" max="7177" width="1.75" style="12" customWidth="1"/>
    <col min="7178" max="7195" width="8.875" style="12" customWidth="1"/>
    <col min="7196" max="7196" width="10.75" style="12" customWidth="1"/>
    <col min="7197" max="7197" width="1.75" style="12" customWidth="1"/>
    <col min="7198" max="7198" width="2.25" style="12" customWidth="1"/>
    <col min="7199" max="7424" width="8.875" style="12"/>
    <col min="7425" max="7425" width="15.125" style="12" customWidth="1"/>
    <col min="7426" max="7426" width="14.125" style="12" customWidth="1"/>
    <col min="7427" max="7427" width="9.625" style="12" customWidth="1"/>
    <col min="7428" max="7428" width="14.125" style="12" customWidth="1"/>
    <col min="7429" max="7429" width="9.625" style="12" customWidth="1"/>
    <col min="7430" max="7430" width="8.5" style="12" customWidth="1"/>
    <col min="7431" max="7431" width="14.125" style="12" customWidth="1"/>
    <col min="7432" max="7432" width="9.625" style="12" customWidth="1"/>
    <col min="7433" max="7433" width="1.75" style="12" customWidth="1"/>
    <col min="7434" max="7451" width="8.875" style="12" customWidth="1"/>
    <col min="7452" max="7452" width="10.75" style="12" customWidth="1"/>
    <col min="7453" max="7453" width="1.75" style="12" customWidth="1"/>
    <col min="7454" max="7454" width="2.25" style="12" customWidth="1"/>
    <col min="7455" max="7680" width="8.875" style="12"/>
    <col min="7681" max="7681" width="15.125" style="12" customWidth="1"/>
    <col min="7682" max="7682" width="14.125" style="12" customWidth="1"/>
    <col min="7683" max="7683" width="9.625" style="12" customWidth="1"/>
    <col min="7684" max="7684" width="14.125" style="12" customWidth="1"/>
    <col min="7685" max="7685" width="9.625" style="12" customWidth="1"/>
    <col min="7686" max="7686" width="8.5" style="12" customWidth="1"/>
    <col min="7687" max="7687" width="14.125" style="12" customWidth="1"/>
    <col min="7688" max="7688" width="9.625" style="12" customWidth="1"/>
    <col min="7689" max="7689" width="1.75" style="12" customWidth="1"/>
    <col min="7690" max="7707" width="8.875" style="12" customWidth="1"/>
    <col min="7708" max="7708" width="10.75" style="12" customWidth="1"/>
    <col min="7709" max="7709" width="1.75" style="12" customWidth="1"/>
    <col min="7710" max="7710" width="2.25" style="12" customWidth="1"/>
    <col min="7711" max="7936" width="8.875" style="12"/>
    <col min="7937" max="7937" width="15.125" style="12" customWidth="1"/>
    <col min="7938" max="7938" width="14.125" style="12" customWidth="1"/>
    <col min="7939" max="7939" width="9.625" style="12" customWidth="1"/>
    <col min="7940" max="7940" width="14.125" style="12" customWidth="1"/>
    <col min="7941" max="7941" width="9.625" style="12" customWidth="1"/>
    <col min="7942" max="7942" width="8.5" style="12" customWidth="1"/>
    <col min="7943" max="7943" width="14.125" style="12" customWidth="1"/>
    <col min="7944" max="7944" width="9.625" style="12" customWidth="1"/>
    <col min="7945" max="7945" width="1.75" style="12" customWidth="1"/>
    <col min="7946" max="7963" width="8.875" style="12" customWidth="1"/>
    <col min="7964" max="7964" width="10.75" style="12" customWidth="1"/>
    <col min="7965" max="7965" width="1.75" style="12" customWidth="1"/>
    <col min="7966" max="7966" width="2.25" style="12" customWidth="1"/>
    <col min="7967" max="8192" width="8.875" style="12"/>
    <col min="8193" max="8193" width="15.125" style="12" customWidth="1"/>
    <col min="8194" max="8194" width="14.125" style="12" customWidth="1"/>
    <col min="8195" max="8195" width="9.625" style="12" customWidth="1"/>
    <col min="8196" max="8196" width="14.125" style="12" customWidth="1"/>
    <col min="8197" max="8197" width="9.625" style="12" customWidth="1"/>
    <col min="8198" max="8198" width="8.5" style="12" customWidth="1"/>
    <col min="8199" max="8199" width="14.125" style="12" customWidth="1"/>
    <col min="8200" max="8200" width="9.625" style="12" customWidth="1"/>
    <col min="8201" max="8201" width="1.75" style="12" customWidth="1"/>
    <col min="8202" max="8219" width="8.875" style="12" customWidth="1"/>
    <col min="8220" max="8220" width="10.75" style="12" customWidth="1"/>
    <col min="8221" max="8221" width="1.75" style="12" customWidth="1"/>
    <col min="8222" max="8222" width="2.25" style="12" customWidth="1"/>
    <col min="8223" max="8448" width="8.875" style="12"/>
    <col min="8449" max="8449" width="15.125" style="12" customWidth="1"/>
    <col min="8450" max="8450" width="14.125" style="12" customWidth="1"/>
    <col min="8451" max="8451" width="9.625" style="12" customWidth="1"/>
    <col min="8452" max="8452" width="14.125" style="12" customWidth="1"/>
    <col min="8453" max="8453" width="9.625" style="12" customWidth="1"/>
    <col min="8454" max="8454" width="8.5" style="12" customWidth="1"/>
    <col min="8455" max="8455" width="14.125" style="12" customWidth="1"/>
    <col min="8456" max="8456" width="9.625" style="12" customWidth="1"/>
    <col min="8457" max="8457" width="1.75" style="12" customWidth="1"/>
    <col min="8458" max="8475" width="8.875" style="12" customWidth="1"/>
    <col min="8476" max="8476" width="10.75" style="12" customWidth="1"/>
    <col min="8477" max="8477" width="1.75" style="12" customWidth="1"/>
    <col min="8478" max="8478" width="2.25" style="12" customWidth="1"/>
    <col min="8479" max="8704" width="8.875" style="12"/>
    <col min="8705" max="8705" width="15.125" style="12" customWidth="1"/>
    <col min="8706" max="8706" width="14.125" style="12" customWidth="1"/>
    <col min="8707" max="8707" width="9.625" style="12" customWidth="1"/>
    <col min="8708" max="8708" width="14.125" style="12" customWidth="1"/>
    <col min="8709" max="8709" width="9.625" style="12" customWidth="1"/>
    <col min="8710" max="8710" width="8.5" style="12" customWidth="1"/>
    <col min="8711" max="8711" width="14.125" style="12" customWidth="1"/>
    <col min="8712" max="8712" width="9.625" style="12" customWidth="1"/>
    <col min="8713" max="8713" width="1.75" style="12" customWidth="1"/>
    <col min="8714" max="8731" width="8.875" style="12" customWidth="1"/>
    <col min="8732" max="8732" width="10.75" style="12" customWidth="1"/>
    <col min="8733" max="8733" width="1.75" style="12" customWidth="1"/>
    <col min="8734" max="8734" width="2.25" style="12" customWidth="1"/>
    <col min="8735" max="8960" width="8.875" style="12"/>
    <col min="8961" max="8961" width="15.125" style="12" customWidth="1"/>
    <col min="8962" max="8962" width="14.125" style="12" customWidth="1"/>
    <col min="8963" max="8963" width="9.625" style="12" customWidth="1"/>
    <col min="8964" max="8964" width="14.125" style="12" customWidth="1"/>
    <col min="8965" max="8965" width="9.625" style="12" customWidth="1"/>
    <col min="8966" max="8966" width="8.5" style="12" customWidth="1"/>
    <col min="8967" max="8967" width="14.125" style="12" customWidth="1"/>
    <col min="8968" max="8968" width="9.625" style="12" customWidth="1"/>
    <col min="8969" max="8969" width="1.75" style="12" customWidth="1"/>
    <col min="8970" max="8987" width="8.875" style="12" customWidth="1"/>
    <col min="8988" max="8988" width="10.75" style="12" customWidth="1"/>
    <col min="8989" max="8989" width="1.75" style="12" customWidth="1"/>
    <col min="8990" max="8990" width="2.25" style="12" customWidth="1"/>
    <col min="8991" max="9216" width="8.875" style="12"/>
    <col min="9217" max="9217" width="15.125" style="12" customWidth="1"/>
    <col min="9218" max="9218" width="14.125" style="12" customWidth="1"/>
    <col min="9219" max="9219" width="9.625" style="12" customWidth="1"/>
    <col min="9220" max="9220" width="14.125" style="12" customWidth="1"/>
    <col min="9221" max="9221" width="9.625" style="12" customWidth="1"/>
    <col min="9222" max="9222" width="8.5" style="12" customWidth="1"/>
    <col min="9223" max="9223" width="14.125" style="12" customWidth="1"/>
    <col min="9224" max="9224" width="9.625" style="12" customWidth="1"/>
    <col min="9225" max="9225" width="1.75" style="12" customWidth="1"/>
    <col min="9226" max="9243" width="8.875" style="12" customWidth="1"/>
    <col min="9244" max="9244" width="10.75" style="12" customWidth="1"/>
    <col min="9245" max="9245" width="1.75" style="12" customWidth="1"/>
    <col min="9246" max="9246" width="2.25" style="12" customWidth="1"/>
    <col min="9247" max="9472" width="8.875" style="12"/>
    <col min="9473" max="9473" width="15.125" style="12" customWidth="1"/>
    <col min="9474" max="9474" width="14.125" style="12" customWidth="1"/>
    <col min="9475" max="9475" width="9.625" style="12" customWidth="1"/>
    <col min="9476" max="9476" width="14.125" style="12" customWidth="1"/>
    <col min="9477" max="9477" width="9.625" style="12" customWidth="1"/>
    <col min="9478" max="9478" width="8.5" style="12" customWidth="1"/>
    <col min="9479" max="9479" width="14.125" style="12" customWidth="1"/>
    <col min="9480" max="9480" width="9.625" style="12" customWidth="1"/>
    <col min="9481" max="9481" width="1.75" style="12" customWidth="1"/>
    <col min="9482" max="9499" width="8.875" style="12" customWidth="1"/>
    <col min="9500" max="9500" width="10.75" style="12" customWidth="1"/>
    <col min="9501" max="9501" width="1.75" style="12" customWidth="1"/>
    <col min="9502" max="9502" width="2.25" style="12" customWidth="1"/>
    <col min="9503" max="9728" width="8.875" style="12"/>
    <col min="9729" max="9729" width="15.125" style="12" customWidth="1"/>
    <col min="9730" max="9730" width="14.125" style="12" customWidth="1"/>
    <col min="9731" max="9731" width="9.625" style="12" customWidth="1"/>
    <col min="9732" max="9732" width="14.125" style="12" customWidth="1"/>
    <col min="9733" max="9733" width="9.625" style="12" customWidth="1"/>
    <col min="9734" max="9734" width="8.5" style="12" customWidth="1"/>
    <col min="9735" max="9735" width="14.125" style="12" customWidth="1"/>
    <col min="9736" max="9736" width="9.625" style="12" customWidth="1"/>
    <col min="9737" max="9737" width="1.75" style="12" customWidth="1"/>
    <col min="9738" max="9755" width="8.875" style="12" customWidth="1"/>
    <col min="9756" max="9756" width="10.75" style="12" customWidth="1"/>
    <col min="9757" max="9757" width="1.75" style="12" customWidth="1"/>
    <col min="9758" max="9758" width="2.25" style="12" customWidth="1"/>
    <col min="9759" max="9984" width="8.875" style="12"/>
    <col min="9985" max="9985" width="15.125" style="12" customWidth="1"/>
    <col min="9986" max="9986" width="14.125" style="12" customWidth="1"/>
    <col min="9987" max="9987" width="9.625" style="12" customWidth="1"/>
    <col min="9988" max="9988" width="14.125" style="12" customWidth="1"/>
    <col min="9989" max="9989" width="9.625" style="12" customWidth="1"/>
    <col min="9990" max="9990" width="8.5" style="12" customWidth="1"/>
    <col min="9991" max="9991" width="14.125" style="12" customWidth="1"/>
    <col min="9992" max="9992" width="9.625" style="12" customWidth="1"/>
    <col min="9993" max="9993" width="1.75" style="12" customWidth="1"/>
    <col min="9994" max="10011" width="8.875" style="12" customWidth="1"/>
    <col min="10012" max="10012" width="10.75" style="12" customWidth="1"/>
    <col min="10013" max="10013" width="1.75" style="12" customWidth="1"/>
    <col min="10014" max="10014" width="2.25" style="12" customWidth="1"/>
    <col min="10015" max="10240" width="8.875" style="12"/>
    <col min="10241" max="10241" width="15.125" style="12" customWidth="1"/>
    <col min="10242" max="10242" width="14.125" style="12" customWidth="1"/>
    <col min="10243" max="10243" width="9.625" style="12" customWidth="1"/>
    <col min="10244" max="10244" width="14.125" style="12" customWidth="1"/>
    <col min="10245" max="10245" width="9.625" style="12" customWidth="1"/>
    <col min="10246" max="10246" width="8.5" style="12" customWidth="1"/>
    <col min="10247" max="10247" width="14.125" style="12" customWidth="1"/>
    <col min="10248" max="10248" width="9.625" style="12" customWidth="1"/>
    <col min="10249" max="10249" width="1.75" style="12" customWidth="1"/>
    <col min="10250" max="10267" width="8.875" style="12" customWidth="1"/>
    <col min="10268" max="10268" width="10.75" style="12" customWidth="1"/>
    <col min="10269" max="10269" width="1.75" style="12" customWidth="1"/>
    <col min="10270" max="10270" width="2.25" style="12" customWidth="1"/>
    <col min="10271" max="10496" width="8.875" style="12"/>
    <col min="10497" max="10497" width="15.125" style="12" customWidth="1"/>
    <col min="10498" max="10498" width="14.125" style="12" customWidth="1"/>
    <col min="10499" max="10499" width="9.625" style="12" customWidth="1"/>
    <col min="10500" max="10500" width="14.125" style="12" customWidth="1"/>
    <col min="10501" max="10501" width="9.625" style="12" customWidth="1"/>
    <col min="10502" max="10502" width="8.5" style="12" customWidth="1"/>
    <col min="10503" max="10503" width="14.125" style="12" customWidth="1"/>
    <col min="10504" max="10504" width="9.625" style="12" customWidth="1"/>
    <col min="10505" max="10505" width="1.75" style="12" customWidth="1"/>
    <col min="10506" max="10523" width="8.875" style="12" customWidth="1"/>
    <col min="10524" max="10524" width="10.75" style="12" customWidth="1"/>
    <col min="10525" max="10525" width="1.75" style="12" customWidth="1"/>
    <col min="10526" max="10526" width="2.25" style="12" customWidth="1"/>
    <col min="10527" max="10752" width="8.875" style="12"/>
    <col min="10753" max="10753" width="15.125" style="12" customWidth="1"/>
    <col min="10754" max="10754" width="14.125" style="12" customWidth="1"/>
    <col min="10755" max="10755" width="9.625" style="12" customWidth="1"/>
    <col min="10756" max="10756" width="14.125" style="12" customWidth="1"/>
    <col min="10757" max="10757" width="9.625" style="12" customWidth="1"/>
    <col min="10758" max="10758" width="8.5" style="12" customWidth="1"/>
    <col min="10759" max="10759" width="14.125" style="12" customWidth="1"/>
    <col min="10760" max="10760" width="9.625" style="12" customWidth="1"/>
    <col min="10761" max="10761" width="1.75" style="12" customWidth="1"/>
    <col min="10762" max="10779" width="8.875" style="12" customWidth="1"/>
    <col min="10780" max="10780" width="10.75" style="12" customWidth="1"/>
    <col min="10781" max="10781" width="1.75" style="12" customWidth="1"/>
    <col min="10782" max="10782" width="2.25" style="12" customWidth="1"/>
    <col min="10783" max="11008" width="8.875" style="12"/>
    <col min="11009" max="11009" width="15.125" style="12" customWidth="1"/>
    <col min="11010" max="11010" width="14.125" style="12" customWidth="1"/>
    <col min="11011" max="11011" width="9.625" style="12" customWidth="1"/>
    <col min="11012" max="11012" width="14.125" style="12" customWidth="1"/>
    <col min="11013" max="11013" width="9.625" style="12" customWidth="1"/>
    <col min="11014" max="11014" width="8.5" style="12" customWidth="1"/>
    <col min="11015" max="11015" width="14.125" style="12" customWidth="1"/>
    <col min="11016" max="11016" width="9.625" style="12" customWidth="1"/>
    <col min="11017" max="11017" width="1.75" style="12" customWidth="1"/>
    <col min="11018" max="11035" width="8.875" style="12" customWidth="1"/>
    <col min="11036" max="11036" width="10.75" style="12" customWidth="1"/>
    <col min="11037" max="11037" width="1.75" style="12" customWidth="1"/>
    <col min="11038" max="11038" width="2.25" style="12" customWidth="1"/>
    <col min="11039" max="11264" width="8.875" style="12"/>
    <col min="11265" max="11265" width="15.125" style="12" customWidth="1"/>
    <col min="11266" max="11266" width="14.125" style="12" customWidth="1"/>
    <col min="11267" max="11267" width="9.625" style="12" customWidth="1"/>
    <col min="11268" max="11268" width="14.125" style="12" customWidth="1"/>
    <col min="11269" max="11269" width="9.625" style="12" customWidth="1"/>
    <col min="11270" max="11270" width="8.5" style="12" customWidth="1"/>
    <col min="11271" max="11271" width="14.125" style="12" customWidth="1"/>
    <col min="11272" max="11272" width="9.625" style="12" customWidth="1"/>
    <col min="11273" max="11273" width="1.75" style="12" customWidth="1"/>
    <col min="11274" max="11291" width="8.875" style="12" customWidth="1"/>
    <col min="11292" max="11292" width="10.75" style="12" customWidth="1"/>
    <col min="11293" max="11293" width="1.75" style="12" customWidth="1"/>
    <col min="11294" max="11294" width="2.25" style="12" customWidth="1"/>
    <col min="11295" max="11520" width="8.875" style="12"/>
    <col min="11521" max="11521" width="15.125" style="12" customWidth="1"/>
    <col min="11522" max="11522" width="14.125" style="12" customWidth="1"/>
    <col min="11523" max="11523" width="9.625" style="12" customWidth="1"/>
    <col min="11524" max="11524" width="14.125" style="12" customWidth="1"/>
    <col min="11525" max="11525" width="9.625" style="12" customWidth="1"/>
    <col min="11526" max="11526" width="8.5" style="12" customWidth="1"/>
    <col min="11527" max="11527" width="14.125" style="12" customWidth="1"/>
    <col min="11528" max="11528" width="9.625" style="12" customWidth="1"/>
    <col min="11529" max="11529" width="1.75" style="12" customWidth="1"/>
    <col min="11530" max="11547" width="8.875" style="12" customWidth="1"/>
    <col min="11548" max="11548" width="10.75" style="12" customWidth="1"/>
    <col min="11549" max="11549" width="1.75" style="12" customWidth="1"/>
    <col min="11550" max="11550" width="2.25" style="12" customWidth="1"/>
    <col min="11551" max="11776" width="8.875" style="12"/>
    <col min="11777" max="11777" width="15.125" style="12" customWidth="1"/>
    <col min="11778" max="11778" width="14.125" style="12" customWidth="1"/>
    <col min="11779" max="11779" width="9.625" style="12" customWidth="1"/>
    <col min="11780" max="11780" width="14.125" style="12" customWidth="1"/>
    <col min="11781" max="11781" width="9.625" style="12" customWidth="1"/>
    <col min="11782" max="11782" width="8.5" style="12" customWidth="1"/>
    <col min="11783" max="11783" width="14.125" style="12" customWidth="1"/>
    <col min="11784" max="11784" width="9.625" style="12" customWidth="1"/>
    <col min="11785" max="11785" width="1.75" style="12" customWidth="1"/>
    <col min="11786" max="11803" width="8.875" style="12" customWidth="1"/>
    <col min="11804" max="11804" width="10.75" style="12" customWidth="1"/>
    <col min="11805" max="11805" width="1.75" style="12" customWidth="1"/>
    <col min="11806" max="11806" width="2.25" style="12" customWidth="1"/>
    <col min="11807" max="12032" width="8.875" style="12"/>
    <col min="12033" max="12033" width="15.125" style="12" customWidth="1"/>
    <col min="12034" max="12034" width="14.125" style="12" customWidth="1"/>
    <col min="12035" max="12035" width="9.625" style="12" customWidth="1"/>
    <col min="12036" max="12036" width="14.125" style="12" customWidth="1"/>
    <col min="12037" max="12037" width="9.625" style="12" customWidth="1"/>
    <col min="12038" max="12038" width="8.5" style="12" customWidth="1"/>
    <col min="12039" max="12039" width="14.125" style="12" customWidth="1"/>
    <col min="12040" max="12040" width="9.625" style="12" customWidth="1"/>
    <col min="12041" max="12041" width="1.75" style="12" customWidth="1"/>
    <col min="12042" max="12059" width="8.875" style="12" customWidth="1"/>
    <col min="12060" max="12060" width="10.75" style="12" customWidth="1"/>
    <col min="12061" max="12061" width="1.75" style="12" customWidth="1"/>
    <col min="12062" max="12062" width="2.25" style="12" customWidth="1"/>
    <col min="12063" max="12288" width="8.875" style="12"/>
    <col min="12289" max="12289" width="15.125" style="12" customWidth="1"/>
    <col min="12290" max="12290" width="14.125" style="12" customWidth="1"/>
    <col min="12291" max="12291" width="9.625" style="12" customWidth="1"/>
    <col min="12292" max="12292" width="14.125" style="12" customWidth="1"/>
    <col min="12293" max="12293" width="9.625" style="12" customWidth="1"/>
    <col min="12294" max="12294" width="8.5" style="12" customWidth="1"/>
    <col min="12295" max="12295" width="14.125" style="12" customWidth="1"/>
    <col min="12296" max="12296" width="9.625" style="12" customWidth="1"/>
    <col min="12297" max="12297" width="1.75" style="12" customWidth="1"/>
    <col min="12298" max="12315" width="8.875" style="12" customWidth="1"/>
    <col min="12316" max="12316" width="10.75" style="12" customWidth="1"/>
    <col min="12317" max="12317" width="1.75" style="12" customWidth="1"/>
    <col min="12318" max="12318" width="2.25" style="12" customWidth="1"/>
    <col min="12319" max="12544" width="8.875" style="12"/>
    <col min="12545" max="12545" width="15.125" style="12" customWidth="1"/>
    <col min="12546" max="12546" width="14.125" style="12" customWidth="1"/>
    <col min="12547" max="12547" width="9.625" style="12" customWidth="1"/>
    <col min="12548" max="12548" width="14.125" style="12" customWidth="1"/>
    <col min="12549" max="12549" width="9.625" style="12" customWidth="1"/>
    <col min="12550" max="12550" width="8.5" style="12" customWidth="1"/>
    <col min="12551" max="12551" width="14.125" style="12" customWidth="1"/>
    <col min="12552" max="12552" width="9.625" style="12" customWidth="1"/>
    <col min="12553" max="12553" width="1.75" style="12" customWidth="1"/>
    <col min="12554" max="12571" width="8.875" style="12" customWidth="1"/>
    <col min="12572" max="12572" width="10.75" style="12" customWidth="1"/>
    <col min="12573" max="12573" width="1.75" style="12" customWidth="1"/>
    <col min="12574" max="12574" width="2.25" style="12" customWidth="1"/>
    <col min="12575" max="12800" width="8.875" style="12"/>
    <col min="12801" max="12801" width="15.125" style="12" customWidth="1"/>
    <col min="12802" max="12802" width="14.125" style="12" customWidth="1"/>
    <col min="12803" max="12803" width="9.625" style="12" customWidth="1"/>
    <col min="12804" max="12804" width="14.125" style="12" customWidth="1"/>
    <col min="12805" max="12805" width="9.625" style="12" customWidth="1"/>
    <col min="12806" max="12806" width="8.5" style="12" customWidth="1"/>
    <col min="12807" max="12807" width="14.125" style="12" customWidth="1"/>
    <col min="12808" max="12808" width="9.625" style="12" customWidth="1"/>
    <col min="12809" max="12809" width="1.75" style="12" customWidth="1"/>
    <col min="12810" max="12827" width="8.875" style="12" customWidth="1"/>
    <col min="12828" max="12828" width="10.75" style="12" customWidth="1"/>
    <col min="12829" max="12829" width="1.75" style="12" customWidth="1"/>
    <col min="12830" max="12830" width="2.25" style="12" customWidth="1"/>
    <col min="12831" max="13056" width="8.875" style="12"/>
    <col min="13057" max="13057" width="15.125" style="12" customWidth="1"/>
    <col min="13058" max="13058" width="14.125" style="12" customWidth="1"/>
    <col min="13059" max="13059" width="9.625" style="12" customWidth="1"/>
    <col min="13060" max="13060" width="14.125" style="12" customWidth="1"/>
    <col min="13061" max="13061" width="9.625" style="12" customWidth="1"/>
    <col min="13062" max="13062" width="8.5" style="12" customWidth="1"/>
    <col min="13063" max="13063" width="14.125" style="12" customWidth="1"/>
    <col min="13064" max="13064" width="9.625" style="12" customWidth="1"/>
    <col min="13065" max="13065" width="1.75" style="12" customWidth="1"/>
    <col min="13066" max="13083" width="8.875" style="12" customWidth="1"/>
    <col min="13084" max="13084" width="10.75" style="12" customWidth="1"/>
    <col min="13085" max="13085" width="1.75" style="12" customWidth="1"/>
    <col min="13086" max="13086" width="2.25" style="12" customWidth="1"/>
    <col min="13087" max="13312" width="8.875" style="12"/>
    <col min="13313" max="13313" width="15.125" style="12" customWidth="1"/>
    <col min="13314" max="13314" width="14.125" style="12" customWidth="1"/>
    <col min="13315" max="13315" width="9.625" style="12" customWidth="1"/>
    <col min="13316" max="13316" width="14.125" style="12" customWidth="1"/>
    <col min="13317" max="13317" width="9.625" style="12" customWidth="1"/>
    <col min="13318" max="13318" width="8.5" style="12" customWidth="1"/>
    <col min="13319" max="13319" width="14.125" style="12" customWidth="1"/>
    <col min="13320" max="13320" width="9.625" style="12" customWidth="1"/>
    <col min="13321" max="13321" width="1.75" style="12" customWidth="1"/>
    <col min="13322" max="13339" width="8.875" style="12" customWidth="1"/>
    <col min="13340" max="13340" width="10.75" style="12" customWidth="1"/>
    <col min="13341" max="13341" width="1.75" style="12" customWidth="1"/>
    <col min="13342" max="13342" width="2.25" style="12" customWidth="1"/>
    <col min="13343" max="13568" width="8.875" style="12"/>
    <col min="13569" max="13569" width="15.125" style="12" customWidth="1"/>
    <col min="13570" max="13570" width="14.125" style="12" customWidth="1"/>
    <col min="13571" max="13571" width="9.625" style="12" customWidth="1"/>
    <col min="13572" max="13572" width="14.125" style="12" customWidth="1"/>
    <col min="13573" max="13573" width="9.625" style="12" customWidth="1"/>
    <col min="13574" max="13574" width="8.5" style="12" customWidth="1"/>
    <col min="13575" max="13575" width="14.125" style="12" customWidth="1"/>
    <col min="13576" max="13576" width="9.625" style="12" customWidth="1"/>
    <col min="13577" max="13577" width="1.75" style="12" customWidth="1"/>
    <col min="13578" max="13595" width="8.875" style="12" customWidth="1"/>
    <col min="13596" max="13596" width="10.75" style="12" customWidth="1"/>
    <col min="13597" max="13597" width="1.75" style="12" customWidth="1"/>
    <col min="13598" max="13598" width="2.25" style="12" customWidth="1"/>
    <col min="13599" max="13824" width="8.875" style="12"/>
    <col min="13825" max="13825" width="15.125" style="12" customWidth="1"/>
    <col min="13826" max="13826" width="14.125" style="12" customWidth="1"/>
    <col min="13827" max="13827" width="9.625" style="12" customWidth="1"/>
    <col min="13828" max="13828" width="14.125" style="12" customWidth="1"/>
    <col min="13829" max="13829" width="9.625" style="12" customWidth="1"/>
    <col min="13830" max="13830" width="8.5" style="12" customWidth="1"/>
    <col min="13831" max="13831" width="14.125" style="12" customWidth="1"/>
    <col min="13832" max="13832" width="9.625" style="12" customWidth="1"/>
    <col min="13833" max="13833" width="1.75" style="12" customWidth="1"/>
    <col min="13834" max="13851" width="8.875" style="12" customWidth="1"/>
    <col min="13852" max="13852" width="10.75" style="12" customWidth="1"/>
    <col min="13853" max="13853" width="1.75" style="12" customWidth="1"/>
    <col min="13854" max="13854" width="2.25" style="12" customWidth="1"/>
    <col min="13855" max="14080" width="8.875" style="12"/>
    <col min="14081" max="14081" width="15.125" style="12" customWidth="1"/>
    <col min="14082" max="14082" width="14.125" style="12" customWidth="1"/>
    <col min="14083" max="14083" width="9.625" style="12" customWidth="1"/>
    <col min="14084" max="14084" width="14.125" style="12" customWidth="1"/>
    <col min="14085" max="14085" width="9.625" style="12" customWidth="1"/>
    <col min="14086" max="14086" width="8.5" style="12" customWidth="1"/>
    <col min="14087" max="14087" width="14.125" style="12" customWidth="1"/>
    <col min="14088" max="14088" width="9.625" style="12" customWidth="1"/>
    <col min="14089" max="14089" width="1.75" style="12" customWidth="1"/>
    <col min="14090" max="14107" width="8.875" style="12" customWidth="1"/>
    <col min="14108" max="14108" width="10.75" style="12" customWidth="1"/>
    <col min="14109" max="14109" width="1.75" style="12" customWidth="1"/>
    <col min="14110" max="14110" width="2.25" style="12" customWidth="1"/>
    <col min="14111" max="14336" width="8.875" style="12"/>
    <col min="14337" max="14337" width="15.125" style="12" customWidth="1"/>
    <col min="14338" max="14338" width="14.125" style="12" customWidth="1"/>
    <col min="14339" max="14339" width="9.625" style="12" customWidth="1"/>
    <col min="14340" max="14340" width="14.125" style="12" customWidth="1"/>
    <col min="14341" max="14341" width="9.625" style="12" customWidth="1"/>
    <col min="14342" max="14342" width="8.5" style="12" customWidth="1"/>
    <col min="14343" max="14343" width="14.125" style="12" customWidth="1"/>
    <col min="14344" max="14344" width="9.625" style="12" customWidth="1"/>
    <col min="14345" max="14345" width="1.75" style="12" customWidth="1"/>
    <col min="14346" max="14363" width="8.875" style="12" customWidth="1"/>
    <col min="14364" max="14364" width="10.75" style="12" customWidth="1"/>
    <col min="14365" max="14365" width="1.75" style="12" customWidth="1"/>
    <col min="14366" max="14366" width="2.25" style="12" customWidth="1"/>
    <col min="14367" max="14592" width="8.875" style="12"/>
    <col min="14593" max="14593" width="15.125" style="12" customWidth="1"/>
    <col min="14594" max="14594" width="14.125" style="12" customWidth="1"/>
    <col min="14595" max="14595" width="9.625" style="12" customWidth="1"/>
    <col min="14596" max="14596" width="14.125" style="12" customWidth="1"/>
    <col min="14597" max="14597" width="9.625" style="12" customWidth="1"/>
    <col min="14598" max="14598" width="8.5" style="12" customWidth="1"/>
    <col min="14599" max="14599" width="14.125" style="12" customWidth="1"/>
    <col min="14600" max="14600" width="9.625" style="12" customWidth="1"/>
    <col min="14601" max="14601" width="1.75" style="12" customWidth="1"/>
    <col min="14602" max="14619" width="8.875" style="12" customWidth="1"/>
    <col min="14620" max="14620" width="10.75" style="12" customWidth="1"/>
    <col min="14621" max="14621" width="1.75" style="12" customWidth="1"/>
    <col min="14622" max="14622" width="2.25" style="12" customWidth="1"/>
    <col min="14623" max="14848" width="8.875" style="12"/>
    <col min="14849" max="14849" width="15.125" style="12" customWidth="1"/>
    <col min="14850" max="14850" width="14.125" style="12" customWidth="1"/>
    <col min="14851" max="14851" width="9.625" style="12" customWidth="1"/>
    <col min="14852" max="14852" width="14.125" style="12" customWidth="1"/>
    <col min="14853" max="14853" width="9.625" style="12" customWidth="1"/>
    <col min="14854" max="14854" width="8.5" style="12" customWidth="1"/>
    <col min="14855" max="14855" width="14.125" style="12" customWidth="1"/>
    <col min="14856" max="14856" width="9.625" style="12" customWidth="1"/>
    <col min="14857" max="14857" width="1.75" style="12" customWidth="1"/>
    <col min="14858" max="14875" width="8.875" style="12" customWidth="1"/>
    <col min="14876" max="14876" width="10.75" style="12" customWidth="1"/>
    <col min="14877" max="14877" width="1.75" style="12" customWidth="1"/>
    <col min="14878" max="14878" width="2.25" style="12" customWidth="1"/>
    <col min="14879" max="15104" width="8.875" style="12"/>
    <col min="15105" max="15105" width="15.125" style="12" customWidth="1"/>
    <col min="15106" max="15106" width="14.125" style="12" customWidth="1"/>
    <col min="15107" max="15107" width="9.625" style="12" customWidth="1"/>
    <col min="15108" max="15108" width="14.125" style="12" customWidth="1"/>
    <col min="15109" max="15109" width="9.625" style="12" customWidth="1"/>
    <col min="15110" max="15110" width="8.5" style="12" customWidth="1"/>
    <col min="15111" max="15111" width="14.125" style="12" customWidth="1"/>
    <col min="15112" max="15112" width="9.625" style="12" customWidth="1"/>
    <col min="15113" max="15113" width="1.75" style="12" customWidth="1"/>
    <col min="15114" max="15131" width="8.875" style="12" customWidth="1"/>
    <col min="15132" max="15132" width="10.75" style="12" customWidth="1"/>
    <col min="15133" max="15133" width="1.75" style="12" customWidth="1"/>
    <col min="15134" max="15134" width="2.25" style="12" customWidth="1"/>
    <col min="15135" max="15360" width="8.875" style="12"/>
    <col min="15361" max="15361" width="15.125" style="12" customWidth="1"/>
    <col min="15362" max="15362" width="14.125" style="12" customWidth="1"/>
    <col min="15363" max="15363" width="9.625" style="12" customWidth="1"/>
    <col min="15364" max="15364" width="14.125" style="12" customWidth="1"/>
    <col min="15365" max="15365" width="9.625" style="12" customWidth="1"/>
    <col min="15366" max="15366" width="8.5" style="12" customWidth="1"/>
    <col min="15367" max="15367" width="14.125" style="12" customWidth="1"/>
    <col min="15368" max="15368" width="9.625" style="12" customWidth="1"/>
    <col min="15369" max="15369" width="1.75" style="12" customWidth="1"/>
    <col min="15370" max="15387" width="8.875" style="12" customWidth="1"/>
    <col min="15388" max="15388" width="10.75" style="12" customWidth="1"/>
    <col min="15389" max="15389" width="1.75" style="12" customWidth="1"/>
    <col min="15390" max="15390" width="2.25" style="12" customWidth="1"/>
    <col min="15391" max="15616" width="8.875" style="12"/>
    <col min="15617" max="15617" width="15.125" style="12" customWidth="1"/>
    <col min="15618" max="15618" width="14.125" style="12" customWidth="1"/>
    <col min="15619" max="15619" width="9.625" style="12" customWidth="1"/>
    <col min="15620" max="15620" width="14.125" style="12" customWidth="1"/>
    <col min="15621" max="15621" width="9.625" style="12" customWidth="1"/>
    <col min="15622" max="15622" width="8.5" style="12" customWidth="1"/>
    <col min="15623" max="15623" width="14.125" style="12" customWidth="1"/>
    <col min="15624" max="15624" width="9.625" style="12" customWidth="1"/>
    <col min="15625" max="15625" width="1.75" style="12" customWidth="1"/>
    <col min="15626" max="15643" width="8.875" style="12" customWidth="1"/>
    <col min="15644" max="15644" width="10.75" style="12" customWidth="1"/>
    <col min="15645" max="15645" width="1.75" style="12" customWidth="1"/>
    <col min="15646" max="15646" width="2.25" style="12" customWidth="1"/>
    <col min="15647" max="15872" width="8.875" style="12"/>
    <col min="15873" max="15873" width="15.125" style="12" customWidth="1"/>
    <col min="15874" max="15874" width="14.125" style="12" customWidth="1"/>
    <col min="15875" max="15875" width="9.625" style="12" customWidth="1"/>
    <col min="15876" max="15876" width="14.125" style="12" customWidth="1"/>
    <col min="15877" max="15877" width="9.625" style="12" customWidth="1"/>
    <col min="15878" max="15878" width="8.5" style="12" customWidth="1"/>
    <col min="15879" max="15879" width="14.125" style="12" customWidth="1"/>
    <col min="15880" max="15880" width="9.625" style="12" customWidth="1"/>
    <col min="15881" max="15881" width="1.75" style="12" customWidth="1"/>
    <col min="15882" max="15899" width="8.875" style="12" customWidth="1"/>
    <col min="15900" max="15900" width="10.75" style="12" customWidth="1"/>
    <col min="15901" max="15901" width="1.75" style="12" customWidth="1"/>
    <col min="15902" max="15902" width="2.25" style="12" customWidth="1"/>
    <col min="15903" max="16128" width="8.875" style="12"/>
    <col min="16129" max="16129" width="15.125" style="12" customWidth="1"/>
    <col min="16130" max="16130" width="14.125" style="12" customWidth="1"/>
    <col min="16131" max="16131" width="9.625" style="12" customWidth="1"/>
    <col min="16132" max="16132" width="14.125" style="12" customWidth="1"/>
    <col min="16133" max="16133" width="9.625" style="12" customWidth="1"/>
    <col min="16134" max="16134" width="8.5" style="12" customWidth="1"/>
    <col min="16135" max="16135" width="14.125" style="12" customWidth="1"/>
    <col min="16136" max="16136" width="9.625" style="12" customWidth="1"/>
    <col min="16137" max="16137" width="1.75" style="12" customWidth="1"/>
    <col min="16138" max="16155" width="8.875" style="12" customWidth="1"/>
    <col min="16156" max="16156" width="10.75" style="12" customWidth="1"/>
    <col min="16157" max="16157" width="1.75" style="12" customWidth="1"/>
    <col min="16158" max="16158" width="2.25" style="12" customWidth="1"/>
    <col min="16159" max="16384" width="8.875" style="12"/>
  </cols>
  <sheetData>
    <row r="1" spans="1:16">
      <c r="A1" s="13" t="s">
        <v>713</v>
      </c>
      <c r="P1" s="284" t="s">
        <v>828</v>
      </c>
    </row>
    <row r="2" spans="1:16" ht="16.5" customHeight="1"/>
    <row r="3" spans="1:16" ht="21.75" customHeight="1">
      <c r="A3" s="158"/>
      <c r="G3" s="787" t="s">
        <v>897</v>
      </c>
      <c r="H3" s="787"/>
      <c r="I3" s="787"/>
      <c r="J3" s="787"/>
    </row>
    <row r="4" spans="1:16" ht="20.100000000000001" customHeight="1">
      <c r="A4" s="219"/>
      <c r="G4" s="791" t="s">
        <v>1237</v>
      </c>
      <c r="H4" s="791"/>
      <c r="I4" s="791"/>
      <c r="J4" s="791"/>
    </row>
    <row r="5" spans="1:16" ht="14.25" customHeight="1" thickBot="1">
      <c r="A5" s="25"/>
      <c r="B5" s="25"/>
      <c r="C5" s="520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ht="13.15" customHeight="1">
      <c r="A6" s="521"/>
      <c r="B6" s="764" t="s">
        <v>714</v>
      </c>
      <c r="C6" s="765"/>
      <c r="D6" s="765"/>
      <c r="E6" s="765"/>
      <c r="F6" s="766"/>
      <c r="G6" s="764" t="s">
        <v>896</v>
      </c>
      <c r="H6" s="765"/>
      <c r="I6" s="765"/>
      <c r="J6" s="765"/>
      <c r="K6" s="766"/>
      <c r="L6" s="764" t="s">
        <v>829</v>
      </c>
      <c r="M6" s="765"/>
      <c r="N6" s="765"/>
      <c r="O6" s="765"/>
      <c r="P6" s="765"/>
    </row>
    <row r="7" spans="1:16" ht="13.9" customHeight="1">
      <c r="A7" s="522" t="s">
        <v>715</v>
      </c>
      <c r="B7" s="767"/>
      <c r="C7" s="768"/>
      <c r="D7" s="768"/>
      <c r="E7" s="768"/>
      <c r="F7" s="758"/>
      <c r="G7" s="767"/>
      <c r="H7" s="768"/>
      <c r="I7" s="768"/>
      <c r="J7" s="768"/>
      <c r="K7" s="758"/>
      <c r="L7" s="777"/>
      <c r="M7" s="778"/>
      <c r="N7" s="778"/>
      <c r="O7" s="778"/>
      <c r="P7" s="778"/>
    </row>
    <row r="8" spans="1:16" ht="14.25">
      <c r="A8" s="523"/>
      <c r="B8" s="771" t="s">
        <v>716</v>
      </c>
      <c r="C8" s="772"/>
      <c r="D8" s="772"/>
      <c r="E8" s="772"/>
      <c r="F8" s="773"/>
      <c r="G8" s="811" t="s">
        <v>1238</v>
      </c>
      <c r="H8" s="814"/>
      <c r="I8" s="814"/>
      <c r="J8" s="814"/>
      <c r="K8" s="812"/>
      <c r="L8" s="771" t="s">
        <v>830</v>
      </c>
      <c r="M8" s="772"/>
      <c r="N8" s="772"/>
      <c r="O8" s="772"/>
      <c r="P8" s="772"/>
    </row>
    <row r="9" spans="1:16" ht="13.5" customHeight="1">
      <c r="A9" s="15" t="s">
        <v>604</v>
      </c>
      <c r="B9" s="775" t="s">
        <v>717</v>
      </c>
      <c r="C9" s="757"/>
      <c r="D9" s="775" t="s">
        <v>718</v>
      </c>
      <c r="E9" s="757"/>
      <c r="F9" s="769" t="s">
        <v>719</v>
      </c>
      <c r="G9" s="849" t="s">
        <v>720</v>
      </c>
      <c r="H9" s="850"/>
      <c r="I9" s="775" t="s">
        <v>831</v>
      </c>
      <c r="J9" s="757"/>
      <c r="K9" s="769" t="s">
        <v>719</v>
      </c>
      <c r="L9" s="775" t="s">
        <v>832</v>
      </c>
      <c r="M9" s="757"/>
      <c r="N9" s="775" t="s">
        <v>833</v>
      </c>
      <c r="O9" s="757"/>
      <c r="P9" s="775" t="s">
        <v>719</v>
      </c>
    </row>
    <row r="10" spans="1:16" ht="13.15" customHeight="1">
      <c r="A10" s="12" t="s">
        <v>721</v>
      </c>
      <c r="B10" s="777"/>
      <c r="C10" s="776"/>
      <c r="D10" s="777"/>
      <c r="E10" s="776"/>
      <c r="F10" s="774"/>
      <c r="G10" s="777"/>
      <c r="H10" s="776"/>
      <c r="I10" s="767"/>
      <c r="J10" s="758"/>
      <c r="K10" s="770"/>
      <c r="L10" s="767"/>
      <c r="M10" s="758"/>
      <c r="N10" s="767"/>
      <c r="O10" s="758"/>
      <c r="P10" s="767"/>
    </row>
    <row r="11" spans="1:16" ht="14.25">
      <c r="B11" s="767" t="s">
        <v>722</v>
      </c>
      <c r="C11" s="758"/>
      <c r="D11" s="767" t="s">
        <v>723</v>
      </c>
      <c r="E11" s="758"/>
      <c r="F11" s="236" t="s">
        <v>724</v>
      </c>
      <c r="G11" s="767" t="s">
        <v>725</v>
      </c>
      <c r="H11" s="758"/>
      <c r="I11" s="784" t="s">
        <v>834</v>
      </c>
      <c r="J11" s="857"/>
      <c r="K11" s="96" t="s">
        <v>724</v>
      </c>
      <c r="L11" s="784" t="s">
        <v>835</v>
      </c>
      <c r="M11" s="857"/>
      <c r="N11" s="784" t="s">
        <v>836</v>
      </c>
      <c r="O11" s="857"/>
      <c r="P11" s="96" t="s">
        <v>724</v>
      </c>
    </row>
    <row r="12" spans="1:16" ht="14.45" customHeight="1">
      <c r="A12" s="12" t="s">
        <v>52</v>
      </c>
      <c r="B12" s="852" t="s">
        <v>726</v>
      </c>
      <c r="C12" s="853"/>
      <c r="D12" s="852" t="s">
        <v>726</v>
      </c>
      <c r="E12" s="854"/>
      <c r="F12" s="855" t="s">
        <v>727</v>
      </c>
      <c r="G12" s="852" t="s">
        <v>726</v>
      </c>
      <c r="H12" s="853"/>
      <c r="I12" s="852" t="s">
        <v>726</v>
      </c>
      <c r="J12" s="853"/>
      <c r="K12" s="855" t="s">
        <v>837</v>
      </c>
      <c r="L12" s="858" t="s">
        <v>726</v>
      </c>
      <c r="M12" s="853"/>
      <c r="N12" s="852" t="s">
        <v>726</v>
      </c>
      <c r="O12" s="854"/>
      <c r="P12" s="859" t="s">
        <v>838</v>
      </c>
    </row>
    <row r="13" spans="1:16" ht="14.45" customHeight="1">
      <c r="A13" s="524"/>
      <c r="B13" s="847" t="s">
        <v>728</v>
      </c>
      <c r="C13" s="848"/>
      <c r="D13" s="848" t="s">
        <v>729</v>
      </c>
      <c r="E13" s="848"/>
      <c r="F13" s="856"/>
      <c r="G13" s="847" t="s">
        <v>730</v>
      </c>
      <c r="H13" s="848"/>
      <c r="I13" s="848" t="s">
        <v>839</v>
      </c>
      <c r="J13" s="848"/>
      <c r="K13" s="856"/>
      <c r="L13" s="847" t="s">
        <v>730</v>
      </c>
      <c r="M13" s="848"/>
      <c r="N13" s="848" t="s">
        <v>839</v>
      </c>
      <c r="O13" s="848"/>
      <c r="P13" s="860"/>
    </row>
    <row r="14" spans="1:16" ht="19.5" customHeight="1">
      <c r="A14" s="228" t="s">
        <v>731</v>
      </c>
      <c r="B14" s="57">
        <v>200271</v>
      </c>
      <c r="C14" s="527" t="s">
        <v>732</v>
      </c>
      <c r="D14" s="57">
        <v>603994</v>
      </c>
      <c r="E14" s="527" t="s">
        <v>733</v>
      </c>
      <c r="F14" s="526">
        <v>0.33157779713043506</v>
      </c>
      <c r="G14" s="57">
        <v>215575</v>
      </c>
      <c r="H14" s="527" t="s">
        <v>734</v>
      </c>
      <c r="I14" s="57">
        <v>283245</v>
      </c>
      <c r="J14" s="103" t="s">
        <v>840</v>
      </c>
      <c r="K14" s="526">
        <v>0.76109022224575895</v>
      </c>
      <c r="L14" s="57">
        <v>44791</v>
      </c>
      <c r="M14" s="542" t="s">
        <v>841</v>
      </c>
      <c r="N14" s="57">
        <v>56206</v>
      </c>
      <c r="O14" s="103" t="s">
        <v>842</v>
      </c>
      <c r="P14" s="526">
        <v>0.79690780343735546</v>
      </c>
    </row>
    <row r="15" spans="1:16" ht="20.100000000000001" customHeight="1">
      <c r="A15" s="228" t="s">
        <v>735</v>
      </c>
      <c r="B15" s="57">
        <v>215504</v>
      </c>
      <c r="C15" s="527" t="s">
        <v>736</v>
      </c>
      <c r="D15" s="57">
        <v>650743</v>
      </c>
      <c r="E15" s="527" t="s">
        <v>737</v>
      </c>
      <c r="F15" s="526">
        <v>0.33116606709561225</v>
      </c>
      <c r="G15" s="57">
        <v>246255</v>
      </c>
      <c r="H15" s="527" t="s">
        <v>738</v>
      </c>
      <c r="I15" s="57">
        <v>312195</v>
      </c>
      <c r="J15" s="103" t="s">
        <v>843</v>
      </c>
      <c r="K15" s="526">
        <v>0.78878585499447462</v>
      </c>
      <c r="L15" s="57">
        <v>47362</v>
      </c>
      <c r="M15" s="542" t="s">
        <v>844</v>
      </c>
      <c r="N15" s="57">
        <v>54572</v>
      </c>
      <c r="O15" s="103" t="s">
        <v>845</v>
      </c>
      <c r="P15" s="526">
        <v>0.8678809645972293</v>
      </c>
    </row>
    <row r="16" spans="1:16" ht="20.100000000000001" customHeight="1">
      <c r="A16" s="325" t="s">
        <v>183</v>
      </c>
      <c r="B16" s="57">
        <v>302082</v>
      </c>
      <c r="C16" s="527" t="s">
        <v>739</v>
      </c>
      <c r="D16" s="57">
        <v>752790</v>
      </c>
      <c r="E16" s="527" t="s">
        <v>740</v>
      </c>
      <c r="F16" s="526">
        <v>0.40128322639780017</v>
      </c>
      <c r="G16" s="57">
        <v>329348</v>
      </c>
      <c r="H16" s="527" t="s">
        <v>741</v>
      </c>
      <c r="I16" s="57">
        <v>329925</v>
      </c>
      <c r="J16" s="103" t="s">
        <v>846</v>
      </c>
      <c r="K16" s="526">
        <v>0.99825111767826025</v>
      </c>
      <c r="L16" s="57">
        <v>66649</v>
      </c>
      <c r="M16" s="542" t="s">
        <v>847</v>
      </c>
      <c r="N16" s="57">
        <v>48353</v>
      </c>
      <c r="O16" s="103" t="s">
        <v>848</v>
      </c>
      <c r="P16" s="526">
        <v>1.3783839679027154</v>
      </c>
    </row>
    <row r="17" spans="1:16" ht="21" customHeight="1">
      <c r="A17" s="228" t="s">
        <v>742</v>
      </c>
      <c r="B17" s="265">
        <v>373874</v>
      </c>
      <c r="C17" s="525" t="s">
        <v>743</v>
      </c>
      <c r="D17" s="265">
        <v>869379</v>
      </c>
      <c r="E17" s="525" t="s">
        <v>744</v>
      </c>
      <c r="F17" s="526">
        <v>0.43004719460672503</v>
      </c>
      <c r="G17" s="265">
        <v>339352</v>
      </c>
      <c r="H17" s="525" t="s">
        <v>745</v>
      </c>
      <c r="I17" s="265">
        <v>371907</v>
      </c>
      <c r="J17" s="542" t="s">
        <v>849</v>
      </c>
      <c r="K17" s="526">
        <v>0.91246467530861208</v>
      </c>
      <c r="L17" s="265">
        <v>58584</v>
      </c>
      <c r="M17" s="542" t="s">
        <v>850</v>
      </c>
      <c r="N17" s="265">
        <v>73388</v>
      </c>
      <c r="O17" s="542" t="s">
        <v>851</v>
      </c>
      <c r="P17" s="526">
        <v>0.79827764757181008</v>
      </c>
    </row>
    <row r="18" spans="1:16" ht="19.5" customHeight="1">
      <c r="A18" s="228" t="s">
        <v>746</v>
      </c>
      <c r="B18" s="57">
        <v>397600</v>
      </c>
      <c r="C18" s="527" t="s">
        <v>747</v>
      </c>
      <c r="D18" s="57">
        <v>861900</v>
      </c>
      <c r="E18" s="527" t="s">
        <v>748</v>
      </c>
      <c r="F18" s="526">
        <v>0.4613064160575473</v>
      </c>
      <c r="G18" s="57">
        <v>370552</v>
      </c>
      <c r="H18" s="527" t="s">
        <v>749</v>
      </c>
      <c r="I18" s="57">
        <v>394661</v>
      </c>
      <c r="J18" s="103" t="s">
        <v>852</v>
      </c>
      <c r="K18" s="526">
        <v>0.93891212965051019</v>
      </c>
      <c r="L18" s="57">
        <v>70282</v>
      </c>
      <c r="M18" s="542" t="s">
        <v>853</v>
      </c>
      <c r="N18" s="57">
        <v>53741</v>
      </c>
      <c r="O18" s="103" t="s">
        <v>854</v>
      </c>
      <c r="P18" s="526">
        <v>1.30779107199345</v>
      </c>
    </row>
    <row r="19" spans="1:16" ht="34.5" customHeight="1">
      <c r="A19" s="228" t="s">
        <v>750</v>
      </c>
      <c r="B19" s="57">
        <v>399500</v>
      </c>
      <c r="C19" s="527" t="s">
        <v>751</v>
      </c>
      <c r="D19" s="57">
        <v>889900</v>
      </c>
      <c r="E19" s="527" t="s">
        <v>752</v>
      </c>
      <c r="F19" s="526">
        <v>0.44892684571300145</v>
      </c>
      <c r="G19" s="57">
        <v>377691</v>
      </c>
      <c r="H19" s="527" t="s">
        <v>753</v>
      </c>
      <c r="I19" s="57">
        <v>413908</v>
      </c>
      <c r="J19" s="103" t="s">
        <v>855</v>
      </c>
      <c r="K19" s="526">
        <v>0.9124998792002087</v>
      </c>
      <c r="L19" s="57">
        <v>57689</v>
      </c>
      <c r="M19" s="542" t="s">
        <v>856</v>
      </c>
      <c r="N19" s="57">
        <v>94396</v>
      </c>
      <c r="O19" s="103" t="s">
        <v>857</v>
      </c>
      <c r="P19" s="526">
        <v>0.61113818382134832</v>
      </c>
    </row>
    <row r="20" spans="1:16" ht="19.5" customHeight="1">
      <c r="A20" s="228" t="s">
        <v>754</v>
      </c>
      <c r="B20" s="57">
        <v>435100</v>
      </c>
      <c r="C20" s="527" t="s">
        <v>755</v>
      </c>
      <c r="D20" s="57">
        <v>790600</v>
      </c>
      <c r="E20" s="527" t="s">
        <v>756</v>
      </c>
      <c r="F20" s="526">
        <v>0.55034151277510757</v>
      </c>
      <c r="G20" s="57">
        <v>400362</v>
      </c>
      <c r="H20" s="527" t="s">
        <v>757</v>
      </c>
      <c r="I20" s="57">
        <v>362974</v>
      </c>
      <c r="J20" s="103" t="s">
        <v>858</v>
      </c>
      <c r="K20" s="526">
        <v>1.10300462292065</v>
      </c>
      <c r="L20" s="57">
        <v>62777</v>
      </c>
      <c r="M20" s="542" t="s">
        <v>859</v>
      </c>
      <c r="N20" s="57">
        <v>44871</v>
      </c>
      <c r="O20" s="103" t="s">
        <v>860</v>
      </c>
      <c r="P20" s="526">
        <v>1.3990550689755075</v>
      </c>
    </row>
    <row r="21" spans="1:16" ht="20.100000000000001" customHeight="1">
      <c r="A21" s="228" t="s">
        <v>758</v>
      </c>
      <c r="B21" s="57">
        <v>542700</v>
      </c>
      <c r="C21" s="527" t="s">
        <v>759</v>
      </c>
      <c r="D21" s="57">
        <v>856100</v>
      </c>
      <c r="E21" s="527" t="s">
        <v>760</v>
      </c>
      <c r="F21" s="526">
        <v>0.63392127087957018</v>
      </c>
      <c r="G21" s="57">
        <v>462128</v>
      </c>
      <c r="H21" s="527" t="s">
        <v>761</v>
      </c>
      <c r="I21" s="57">
        <v>370693</v>
      </c>
      <c r="J21" s="103" t="s">
        <v>861</v>
      </c>
      <c r="K21" s="526">
        <v>1.2466596347921326</v>
      </c>
      <c r="L21" s="57">
        <v>56488</v>
      </c>
      <c r="M21" s="542" t="s">
        <v>862</v>
      </c>
      <c r="N21" s="57">
        <v>52422</v>
      </c>
      <c r="O21" s="103" t="s">
        <v>863</v>
      </c>
      <c r="P21" s="526">
        <v>1.0775628552897638</v>
      </c>
    </row>
    <row r="22" spans="1:16" ht="20.25" customHeight="1">
      <c r="A22" s="228" t="s">
        <v>762</v>
      </c>
      <c r="B22" s="227">
        <v>618200</v>
      </c>
      <c r="C22" s="528" t="s">
        <v>763</v>
      </c>
      <c r="D22" s="227">
        <v>944500</v>
      </c>
      <c r="E22" s="527" t="s">
        <v>764</v>
      </c>
      <c r="F22" s="529">
        <v>0.65452620434092113</v>
      </c>
      <c r="G22" s="227">
        <v>562077</v>
      </c>
      <c r="H22" s="528" t="s">
        <v>765</v>
      </c>
      <c r="I22" s="227">
        <v>391715</v>
      </c>
      <c r="J22" s="543" t="s">
        <v>864</v>
      </c>
      <c r="K22" s="526">
        <v>1.4349131383786682</v>
      </c>
      <c r="L22" s="227">
        <v>84411</v>
      </c>
      <c r="M22" s="544" t="s">
        <v>865</v>
      </c>
      <c r="N22" s="227">
        <v>50405</v>
      </c>
      <c r="O22" s="544" t="s">
        <v>866</v>
      </c>
      <c r="P22" s="529">
        <v>1.674655292133717</v>
      </c>
    </row>
    <row r="23" spans="1:16" ht="19.5" customHeight="1">
      <c r="A23" s="228" t="s">
        <v>766</v>
      </c>
      <c r="B23" s="227">
        <v>756200</v>
      </c>
      <c r="C23" s="528" t="s">
        <v>767</v>
      </c>
      <c r="D23" s="227">
        <v>1096700</v>
      </c>
      <c r="E23" s="530" t="s">
        <v>768</v>
      </c>
      <c r="F23" s="529">
        <v>0.68952311479894224</v>
      </c>
      <c r="G23" s="227">
        <v>703033</v>
      </c>
      <c r="H23" s="528" t="s">
        <v>769</v>
      </c>
      <c r="I23" s="227">
        <v>451169</v>
      </c>
      <c r="J23" s="545" t="s">
        <v>867</v>
      </c>
      <c r="K23" s="526">
        <v>1.5582475746338955</v>
      </c>
      <c r="L23" s="528">
        <v>100757</v>
      </c>
      <c r="M23" s="543" t="s">
        <v>868</v>
      </c>
      <c r="N23" s="528">
        <v>71831</v>
      </c>
      <c r="O23" s="543" t="s">
        <v>869</v>
      </c>
      <c r="P23" s="546">
        <v>1.4026952151578009</v>
      </c>
    </row>
    <row r="24" spans="1:16" ht="34.5" customHeight="1">
      <c r="A24" s="228" t="s">
        <v>770</v>
      </c>
      <c r="B24" s="531">
        <v>929700</v>
      </c>
      <c r="C24" s="528" t="s">
        <v>771</v>
      </c>
      <c r="D24" s="531">
        <v>1155700</v>
      </c>
      <c r="E24" s="530" t="s">
        <v>772</v>
      </c>
      <c r="F24" s="529">
        <v>0.80444752098295402</v>
      </c>
      <c r="G24" s="227">
        <v>831563</v>
      </c>
      <c r="H24" s="528" t="s">
        <v>773</v>
      </c>
      <c r="I24" s="227">
        <v>438400</v>
      </c>
      <c r="J24" s="545" t="s">
        <v>870</v>
      </c>
      <c r="K24" s="526">
        <v>1.8968134124087592</v>
      </c>
      <c r="L24" s="528">
        <v>185167</v>
      </c>
      <c r="M24" s="543" t="s">
        <v>871</v>
      </c>
      <c r="N24" s="528">
        <v>59251</v>
      </c>
      <c r="O24" s="543" t="s">
        <v>872</v>
      </c>
      <c r="P24" s="546">
        <v>3.1251286898111426</v>
      </c>
    </row>
    <row r="25" spans="1:16" ht="20.100000000000001" customHeight="1">
      <c r="A25" s="228" t="s">
        <v>774</v>
      </c>
      <c r="B25" s="531">
        <v>953000</v>
      </c>
      <c r="C25" s="528" t="s">
        <v>775</v>
      </c>
      <c r="D25" s="531">
        <v>1186200</v>
      </c>
      <c r="E25" s="530" t="s">
        <v>776</v>
      </c>
      <c r="F25" s="529">
        <v>0.80340583375484742</v>
      </c>
      <c r="G25" s="227">
        <v>916098</v>
      </c>
      <c r="H25" s="528" t="s">
        <v>777</v>
      </c>
      <c r="I25" s="227">
        <v>430054</v>
      </c>
      <c r="J25" s="545" t="s">
        <v>873</v>
      </c>
      <c r="K25" s="526">
        <v>2.1301929525129402</v>
      </c>
      <c r="L25" s="528">
        <v>64835</v>
      </c>
      <c r="M25" s="543" t="s">
        <v>874</v>
      </c>
      <c r="N25" s="528">
        <v>53212</v>
      </c>
      <c r="O25" s="543" t="s">
        <v>875</v>
      </c>
      <c r="P25" s="546">
        <v>1.2184281740960685</v>
      </c>
    </row>
    <row r="26" spans="1:16" ht="20.100000000000001" customHeight="1">
      <c r="A26" s="228" t="s">
        <v>778</v>
      </c>
      <c r="B26" s="531">
        <v>966700</v>
      </c>
      <c r="C26" s="528" t="s">
        <v>779</v>
      </c>
      <c r="D26" s="531">
        <v>1101900</v>
      </c>
      <c r="E26" s="530" t="s">
        <v>780</v>
      </c>
      <c r="F26" s="529">
        <v>0.87730284054814411</v>
      </c>
      <c r="G26" s="227">
        <v>960800</v>
      </c>
      <c r="H26" s="528" t="s">
        <v>781</v>
      </c>
      <c r="I26" s="227">
        <v>410296</v>
      </c>
      <c r="J26" s="545" t="s">
        <v>876</v>
      </c>
      <c r="K26" s="526">
        <v>2.3417240236317194</v>
      </c>
      <c r="L26" s="528">
        <v>75392</v>
      </c>
      <c r="M26" s="543" t="s">
        <v>877</v>
      </c>
      <c r="N26" s="528">
        <v>51217</v>
      </c>
      <c r="O26" s="543" t="s">
        <v>878</v>
      </c>
      <c r="P26" s="546">
        <v>1.4720112462658883</v>
      </c>
    </row>
    <row r="27" spans="1:16" ht="20.25" customHeight="1">
      <c r="A27" s="228" t="s">
        <v>782</v>
      </c>
      <c r="B27" s="531">
        <v>1188100</v>
      </c>
      <c r="C27" s="528" t="s">
        <v>783</v>
      </c>
      <c r="D27" s="531">
        <v>1218000</v>
      </c>
      <c r="E27" s="530" t="s">
        <v>784</v>
      </c>
      <c r="F27" s="529">
        <v>0.97545155993431854</v>
      </c>
      <c r="G27" s="227">
        <v>1057853</v>
      </c>
      <c r="H27" s="528" t="s">
        <v>785</v>
      </c>
      <c r="I27" s="227">
        <v>443287</v>
      </c>
      <c r="J27" s="545" t="s">
        <v>879</v>
      </c>
      <c r="K27" s="526">
        <v>2.3863839905072788</v>
      </c>
      <c r="L27" s="528">
        <v>71464</v>
      </c>
      <c r="M27" s="543" t="s">
        <v>880</v>
      </c>
      <c r="N27" s="528">
        <v>62100</v>
      </c>
      <c r="O27" s="543" t="s">
        <v>881</v>
      </c>
      <c r="P27" s="546">
        <v>1.1507890499194846</v>
      </c>
    </row>
    <row r="28" spans="1:16" ht="19.5" customHeight="1">
      <c r="A28" s="228" t="s">
        <v>786</v>
      </c>
      <c r="B28" s="531">
        <v>1236600</v>
      </c>
      <c r="C28" s="528" t="s">
        <v>787</v>
      </c>
      <c r="D28" s="531">
        <v>1370300</v>
      </c>
      <c r="E28" s="531" t="s">
        <v>788</v>
      </c>
      <c r="F28" s="532">
        <v>0.90243012479019191</v>
      </c>
      <c r="G28" s="531">
        <v>1246814</v>
      </c>
      <c r="H28" s="531" t="s">
        <v>789</v>
      </c>
      <c r="I28" s="227">
        <v>548379</v>
      </c>
      <c r="J28" s="227" t="s">
        <v>882</v>
      </c>
      <c r="K28" s="547">
        <v>2.2736355695604682</v>
      </c>
      <c r="L28" s="548" t="s">
        <v>207</v>
      </c>
      <c r="M28" s="549" t="s">
        <v>883</v>
      </c>
      <c r="N28" s="548" t="s">
        <v>207</v>
      </c>
      <c r="O28" s="549" t="s">
        <v>883</v>
      </c>
      <c r="P28" s="548" t="s">
        <v>207</v>
      </c>
    </row>
    <row r="29" spans="1:16" ht="34.5" customHeight="1">
      <c r="A29" s="228" t="s">
        <v>790</v>
      </c>
      <c r="B29" s="531">
        <v>1390700</v>
      </c>
      <c r="C29" s="528" t="s">
        <v>791</v>
      </c>
      <c r="D29" s="531">
        <v>1370500</v>
      </c>
      <c r="E29" s="530" t="s">
        <v>792</v>
      </c>
      <c r="F29" s="529">
        <v>1.0149999999999999</v>
      </c>
      <c r="G29" s="227">
        <v>1386769</v>
      </c>
      <c r="H29" s="528" t="s">
        <v>793</v>
      </c>
      <c r="I29" s="227">
        <v>541713</v>
      </c>
      <c r="J29" s="545" t="s">
        <v>884</v>
      </c>
      <c r="K29" s="526">
        <v>2.559969947186056</v>
      </c>
      <c r="L29" s="548" t="s">
        <v>207</v>
      </c>
      <c r="M29" s="549" t="s">
        <v>883</v>
      </c>
      <c r="N29" s="548" t="s">
        <v>207</v>
      </c>
      <c r="O29" s="549" t="s">
        <v>883</v>
      </c>
      <c r="P29" s="548" t="s">
        <v>207</v>
      </c>
    </row>
    <row r="30" spans="1:16" ht="19.5" customHeight="1">
      <c r="A30" s="228" t="s">
        <v>794</v>
      </c>
      <c r="B30" s="531">
        <v>1438800</v>
      </c>
      <c r="C30" s="528" t="s">
        <v>795</v>
      </c>
      <c r="D30" s="531">
        <v>1289300</v>
      </c>
      <c r="E30" s="530" t="s">
        <v>796</v>
      </c>
      <c r="F30" s="529">
        <v>1.1160000000000001</v>
      </c>
      <c r="G30" s="227">
        <v>1512189</v>
      </c>
      <c r="H30" s="528" t="s">
        <v>797</v>
      </c>
      <c r="I30" s="227">
        <v>563764</v>
      </c>
      <c r="J30" s="545" t="s">
        <v>885</v>
      </c>
      <c r="K30" s="526">
        <v>2.6823085546434324</v>
      </c>
      <c r="L30" s="548" t="s">
        <v>207</v>
      </c>
      <c r="M30" s="549" t="s">
        <v>883</v>
      </c>
      <c r="N30" s="548" t="s">
        <v>207</v>
      </c>
      <c r="O30" s="549" t="s">
        <v>883</v>
      </c>
      <c r="P30" s="548" t="s">
        <v>207</v>
      </c>
    </row>
    <row r="31" spans="1:16" ht="20.100000000000001" customHeight="1">
      <c r="A31" s="228" t="s">
        <v>798</v>
      </c>
      <c r="B31" s="531">
        <v>1771700</v>
      </c>
      <c r="C31" s="528" t="s">
        <v>799</v>
      </c>
      <c r="D31" s="531">
        <v>1524800</v>
      </c>
      <c r="E31" s="530" t="s">
        <v>800</v>
      </c>
      <c r="F31" s="529">
        <v>1.1619999999999999</v>
      </c>
      <c r="G31" s="227">
        <v>1769428</v>
      </c>
      <c r="H31" s="528" t="s">
        <v>801</v>
      </c>
      <c r="I31" s="227">
        <v>567643</v>
      </c>
      <c r="J31" s="545" t="s">
        <v>886</v>
      </c>
      <c r="K31" s="526">
        <v>3.1171493350574218</v>
      </c>
      <c r="L31" s="548" t="s">
        <v>207</v>
      </c>
      <c r="M31" s="549" t="s">
        <v>883</v>
      </c>
      <c r="N31" s="548" t="s">
        <v>207</v>
      </c>
      <c r="O31" s="549" t="s">
        <v>883</v>
      </c>
      <c r="P31" s="548" t="s">
        <v>207</v>
      </c>
    </row>
    <row r="32" spans="1:16" s="60" customFormat="1" ht="20.25" customHeight="1">
      <c r="A32" s="228" t="s">
        <v>453</v>
      </c>
      <c r="B32" s="531">
        <v>2126200</v>
      </c>
      <c r="C32" s="528" t="s">
        <v>802</v>
      </c>
      <c r="D32" s="531">
        <v>1668900</v>
      </c>
      <c r="E32" s="530" t="s">
        <v>803</v>
      </c>
      <c r="F32" s="529">
        <v>1.2740128228174246</v>
      </c>
      <c r="G32" s="227">
        <v>2028286</v>
      </c>
      <c r="H32" s="528" t="s">
        <v>804</v>
      </c>
      <c r="I32" s="227">
        <v>703707</v>
      </c>
      <c r="J32" s="545" t="s">
        <v>887</v>
      </c>
      <c r="K32" s="526">
        <v>2.8822876566525557</v>
      </c>
      <c r="L32" s="550" t="s">
        <v>207</v>
      </c>
      <c r="M32" s="551" t="s">
        <v>883</v>
      </c>
      <c r="N32" s="550" t="s">
        <v>207</v>
      </c>
      <c r="O32" s="551" t="s">
        <v>883</v>
      </c>
      <c r="P32" s="550" t="s">
        <v>207</v>
      </c>
    </row>
    <row r="33" spans="1:16" s="60" customFormat="1" ht="19.5" customHeight="1">
      <c r="A33" s="228" t="s">
        <v>92</v>
      </c>
      <c r="B33" s="531">
        <v>2404200</v>
      </c>
      <c r="C33" s="528" t="s">
        <v>805</v>
      </c>
      <c r="D33" s="531">
        <v>1791400</v>
      </c>
      <c r="E33" s="530" t="s">
        <v>806</v>
      </c>
      <c r="F33" s="529">
        <v>1.3420788210338284</v>
      </c>
      <c r="G33" s="227">
        <v>2378176</v>
      </c>
      <c r="H33" s="528" t="s">
        <v>807</v>
      </c>
      <c r="I33" s="227">
        <v>705388</v>
      </c>
      <c r="J33" s="545" t="s">
        <v>888</v>
      </c>
      <c r="K33" s="526">
        <v>3.3714438011420667</v>
      </c>
      <c r="L33" s="548" t="s">
        <v>207</v>
      </c>
      <c r="M33" s="549" t="s">
        <v>883</v>
      </c>
      <c r="N33" s="548" t="s">
        <v>207</v>
      </c>
      <c r="O33" s="549" t="s">
        <v>883</v>
      </c>
      <c r="P33" s="548" t="s">
        <v>207</v>
      </c>
    </row>
    <row r="34" spans="1:16" ht="34.5" customHeight="1">
      <c r="A34" s="228" t="s">
        <v>454</v>
      </c>
      <c r="B34" s="533">
        <v>2677600</v>
      </c>
      <c r="C34" s="528" t="s">
        <v>808</v>
      </c>
      <c r="D34" s="533">
        <v>1964000</v>
      </c>
      <c r="E34" s="528" t="s">
        <v>809</v>
      </c>
      <c r="F34" s="534">
        <v>1.36334012219959</v>
      </c>
      <c r="G34" s="531">
        <v>2482267</v>
      </c>
      <c r="H34" s="528" t="s">
        <v>810</v>
      </c>
      <c r="I34" s="227">
        <v>710510</v>
      </c>
      <c r="J34" s="552" t="s">
        <v>889</v>
      </c>
      <c r="K34" s="553">
        <v>3.493641187316153</v>
      </c>
      <c r="L34" s="548" t="s">
        <v>207</v>
      </c>
      <c r="M34" s="549" t="s">
        <v>883</v>
      </c>
      <c r="N34" s="548" t="s">
        <v>207</v>
      </c>
      <c r="O34" s="549" t="s">
        <v>883</v>
      </c>
      <c r="P34" s="548" t="s">
        <v>207</v>
      </c>
    </row>
    <row r="35" spans="1:16" s="20" customFormat="1" ht="19.5" customHeight="1">
      <c r="A35" s="228" t="s">
        <v>811</v>
      </c>
      <c r="B35" s="533">
        <v>2451900</v>
      </c>
      <c r="C35" s="528" t="s">
        <v>812</v>
      </c>
      <c r="D35" s="533">
        <v>1848800</v>
      </c>
      <c r="E35" s="528" t="s">
        <v>813</v>
      </c>
      <c r="F35" s="534">
        <v>1.3262145692402303</v>
      </c>
      <c r="G35" s="531">
        <v>2225470</v>
      </c>
      <c r="H35" s="528" t="s">
        <v>814</v>
      </c>
      <c r="I35" s="240">
        <v>600044</v>
      </c>
      <c r="J35" s="554" t="s">
        <v>890</v>
      </c>
      <c r="K35" s="555">
        <v>3.7088446847231205</v>
      </c>
      <c r="L35" s="556" t="s">
        <v>207</v>
      </c>
      <c r="M35" s="557" t="s">
        <v>883</v>
      </c>
      <c r="N35" s="556" t="s">
        <v>207</v>
      </c>
      <c r="O35" s="557" t="s">
        <v>883</v>
      </c>
      <c r="P35" s="556" t="s">
        <v>207</v>
      </c>
    </row>
    <row r="36" spans="1:16" s="20" customFormat="1" ht="19.5" customHeight="1">
      <c r="A36" s="228" t="s">
        <v>456</v>
      </c>
      <c r="B36" s="533">
        <v>2162000</v>
      </c>
      <c r="C36" s="528" t="s">
        <v>815</v>
      </c>
      <c r="D36" s="533">
        <v>1575400</v>
      </c>
      <c r="E36" s="528" t="s">
        <v>816</v>
      </c>
      <c r="F36" s="534">
        <v>1.372349879395709</v>
      </c>
      <c r="G36" s="531">
        <v>2015329</v>
      </c>
      <c r="H36" s="528" t="s">
        <v>817</v>
      </c>
      <c r="I36" s="240">
        <v>534901</v>
      </c>
      <c r="J36" s="554" t="s">
        <v>891</v>
      </c>
      <c r="K36" s="555">
        <v>3.7676672879654367</v>
      </c>
      <c r="L36" s="556" t="s">
        <v>207</v>
      </c>
      <c r="M36" s="557" t="s">
        <v>883</v>
      </c>
      <c r="N36" s="556" t="s">
        <v>207</v>
      </c>
      <c r="O36" s="557" t="s">
        <v>883</v>
      </c>
      <c r="P36" s="556" t="s">
        <v>207</v>
      </c>
    </row>
    <row r="37" spans="1:16" s="197" customFormat="1" ht="20.25" customHeight="1">
      <c r="A37" s="228" t="s">
        <v>457</v>
      </c>
      <c r="B37" s="533">
        <v>2391600</v>
      </c>
      <c r="C37" s="535" t="s">
        <v>818</v>
      </c>
      <c r="D37" s="533">
        <v>1616800</v>
      </c>
      <c r="E37" s="535" t="s">
        <v>819</v>
      </c>
      <c r="F37" s="536">
        <v>1.479218208807521</v>
      </c>
      <c r="G37" s="533">
        <v>2436638</v>
      </c>
      <c r="H37" s="535" t="s">
        <v>820</v>
      </c>
      <c r="I37" s="240">
        <v>530070</v>
      </c>
      <c r="J37" s="554" t="s">
        <v>892</v>
      </c>
      <c r="K37" s="555">
        <v>4.5968230611051375</v>
      </c>
      <c r="L37" s="556" t="s">
        <v>207</v>
      </c>
      <c r="M37" s="557" t="s">
        <v>883</v>
      </c>
      <c r="N37" s="556" t="s">
        <v>207</v>
      </c>
      <c r="O37" s="557" t="s">
        <v>883</v>
      </c>
      <c r="P37" s="556" t="s">
        <v>207</v>
      </c>
    </row>
    <row r="38" spans="1:16" s="197" customFormat="1" ht="19.5" customHeight="1">
      <c r="A38" s="228" t="s">
        <v>458</v>
      </c>
      <c r="B38" s="533">
        <v>2431800</v>
      </c>
      <c r="C38" s="535" t="s">
        <v>821</v>
      </c>
      <c r="D38" s="533">
        <v>1521700</v>
      </c>
      <c r="E38" s="535" t="s">
        <v>822</v>
      </c>
      <c r="F38" s="537">
        <v>1.598081093</v>
      </c>
      <c r="G38" s="533">
        <v>2385208</v>
      </c>
      <c r="H38" s="535" t="s">
        <v>823</v>
      </c>
      <c r="I38" s="240">
        <v>414760</v>
      </c>
      <c r="J38" s="554" t="s">
        <v>893</v>
      </c>
      <c r="K38" s="555">
        <v>5.7508149289999997</v>
      </c>
      <c r="L38" s="556" t="s">
        <v>207</v>
      </c>
      <c r="M38" s="557" t="s">
        <v>883</v>
      </c>
      <c r="N38" s="556" t="s">
        <v>207</v>
      </c>
      <c r="O38" s="557" t="s">
        <v>883</v>
      </c>
      <c r="P38" s="556" t="s">
        <v>207</v>
      </c>
    </row>
    <row r="39" spans="1:16" s="197" customFormat="1" ht="34.5" customHeight="1">
      <c r="A39" s="538" t="s">
        <v>459</v>
      </c>
      <c r="B39" s="533">
        <v>2482400</v>
      </c>
      <c r="C39" s="535" t="s">
        <v>824</v>
      </c>
      <c r="D39" s="533">
        <v>1636900</v>
      </c>
      <c r="E39" s="535" t="s">
        <v>825</v>
      </c>
      <c r="F39" s="537">
        <v>1.5165251389822225</v>
      </c>
      <c r="G39" s="533">
        <v>2721046</v>
      </c>
      <c r="H39" s="535" t="s">
        <v>826</v>
      </c>
      <c r="I39" s="240">
        <v>448637</v>
      </c>
      <c r="J39" s="554" t="s">
        <v>894</v>
      </c>
      <c r="K39" s="555">
        <v>6.0651395225984484</v>
      </c>
      <c r="L39" s="556" t="s">
        <v>207</v>
      </c>
      <c r="M39" s="557" t="s">
        <v>883</v>
      </c>
      <c r="N39" s="556" t="s">
        <v>207</v>
      </c>
      <c r="O39" s="557" t="s">
        <v>883</v>
      </c>
      <c r="P39" s="556" t="s">
        <v>207</v>
      </c>
    </row>
    <row r="40" spans="1:16" s="70" customFormat="1" ht="9.9499999999999993" customHeight="1" thickBot="1">
      <c r="A40" s="539"/>
      <c r="B40" s="73"/>
      <c r="C40" s="540"/>
      <c r="D40" s="73"/>
      <c r="E40" s="541"/>
      <c r="F40" s="541"/>
      <c r="G40" s="541"/>
      <c r="H40" s="541"/>
      <c r="I40" s="541"/>
      <c r="J40" s="541"/>
      <c r="K40" s="541"/>
      <c r="L40" s="541"/>
      <c r="M40" s="541"/>
      <c r="N40" s="541"/>
      <c r="O40" s="541"/>
      <c r="P40" s="541"/>
    </row>
    <row r="41" spans="1:16" s="70" customFormat="1" ht="24.95" customHeight="1">
      <c r="A41" s="851" t="s">
        <v>827</v>
      </c>
      <c r="B41" s="851"/>
      <c r="C41" s="851"/>
      <c r="D41" s="851"/>
      <c r="E41" s="851"/>
      <c r="F41" s="851"/>
      <c r="G41" s="851"/>
      <c r="H41" s="851"/>
      <c r="I41" s="25" t="s">
        <v>895</v>
      </c>
      <c r="J41" s="12"/>
      <c r="K41" s="75"/>
      <c r="L41" s="558"/>
      <c r="M41" s="75"/>
      <c r="N41" s="559"/>
      <c r="O41" s="559"/>
      <c r="P41" s="559"/>
    </row>
    <row r="43" spans="1:16">
      <c r="A43" s="314"/>
      <c r="B43" s="314"/>
      <c r="C43" s="314"/>
      <c r="D43" s="314"/>
      <c r="E43" s="314"/>
      <c r="F43" s="314"/>
      <c r="G43" s="314"/>
      <c r="H43" s="314"/>
    </row>
    <row r="44" spans="1:16">
      <c r="G44" s="314"/>
      <c r="H44" s="314"/>
    </row>
    <row r="45" spans="1:16">
      <c r="G45" s="314"/>
      <c r="H45" s="314"/>
    </row>
    <row r="76" ht="15.75" customHeight="1"/>
  </sheetData>
  <mergeCells count="39">
    <mergeCell ref="P12:P13"/>
    <mergeCell ref="I13:J13"/>
    <mergeCell ref="L13:M13"/>
    <mergeCell ref="N13:O13"/>
    <mergeCell ref="G6:K7"/>
    <mergeCell ref="G8:K8"/>
    <mergeCell ref="G3:J3"/>
    <mergeCell ref="I11:J11"/>
    <mergeCell ref="L11:M11"/>
    <mergeCell ref="N11:O11"/>
    <mergeCell ref="I12:J12"/>
    <mergeCell ref="K12:K13"/>
    <mergeCell ref="L12:M12"/>
    <mergeCell ref="N12:O12"/>
    <mergeCell ref="G4:J4"/>
    <mergeCell ref="A41:H41"/>
    <mergeCell ref="L6:P7"/>
    <mergeCell ref="L8:P8"/>
    <mergeCell ref="I9:J10"/>
    <mergeCell ref="K9:K10"/>
    <mergeCell ref="L9:M10"/>
    <mergeCell ref="N9:O10"/>
    <mergeCell ref="P9:P10"/>
    <mergeCell ref="B11:C11"/>
    <mergeCell ref="D11:E11"/>
    <mergeCell ref="G11:H11"/>
    <mergeCell ref="B12:C12"/>
    <mergeCell ref="D12:E12"/>
    <mergeCell ref="F12:F13"/>
    <mergeCell ref="G12:H12"/>
    <mergeCell ref="B13:C13"/>
    <mergeCell ref="D13:E13"/>
    <mergeCell ref="G13:H13"/>
    <mergeCell ref="B6:F7"/>
    <mergeCell ref="B8:F8"/>
    <mergeCell ref="B9:C10"/>
    <mergeCell ref="D9:E10"/>
    <mergeCell ref="F9:F10"/>
    <mergeCell ref="G9:H10"/>
  </mergeCells>
  <phoneticPr fontId="1"/>
  <pageMargins left="0.7" right="0.7" top="0.75" bottom="0.75" header="0.3" footer="0.3"/>
  <pageSetup paperSize="9" orientation="portrait" r:id="rId1"/>
  <headerFooter>
    <oddHeader>&amp;L【機密性○（取扱制限）】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zoomScaleNormal="100" workbookViewId="0"/>
  </sheetViews>
  <sheetFormatPr defaultRowHeight="13.5"/>
  <cols>
    <col min="8" max="8" width="35.75" customWidth="1"/>
  </cols>
  <sheetData>
    <row r="1" spans="1:8" ht="14.25">
      <c r="A1" s="562" t="s">
        <v>902</v>
      </c>
      <c r="B1" s="563"/>
      <c r="C1" s="564"/>
      <c r="D1" s="564"/>
      <c r="E1" s="563"/>
      <c r="F1" s="563"/>
      <c r="G1" s="563"/>
      <c r="H1" s="563"/>
    </row>
    <row r="2" spans="1:8" ht="14.25">
      <c r="A2" s="565"/>
      <c r="B2" s="565"/>
      <c r="C2" s="565"/>
      <c r="D2" s="563"/>
      <c r="E2" s="563"/>
      <c r="F2" s="563"/>
      <c r="G2" s="563"/>
      <c r="H2" s="563"/>
    </row>
    <row r="3" spans="1:8" ht="14.25">
      <c r="A3" s="861" t="s">
        <v>903</v>
      </c>
      <c r="B3" s="861"/>
      <c r="C3" s="861"/>
      <c r="D3" s="861"/>
      <c r="E3" s="861"/>
      <c r="F3" s="861"/>
      <c r="G3" s="861"/>
      <c r="H3" s="861"/>
    </row>
    <row r="4" spans="1:8" ht="17.25">
      <c r="A4" s="862" t="s">
        <v>904</v>
      </c>
      <c r="B4" s="862"/>
      <c r="C4" s="862"/>
      <c r="D4" s="862"/>
      <c r="E4" s="862"/>
      <c r="F4" s="862"/>
      <c r="G4" s="862"/>
      <c r="H4" s="862"/>
    </row>
    <row r="5" spans="1:8" ht="14.25">
      <c r="A5" s="566"/>
      <c r="B5" s="566"/>
      <c r="C5" s="566"/>
      <c r="D5" s="567"/>
      <c r="E5" s="567"/>
      <c r="F5" s="567"/>
      <c r="G5" s="567"/>
      <c r="H5" s="567"/>
    </row>
    <row r="6" spans="1:8" ht="14.25">
      <c r="A6" s="568" t="s">
        <v>905</v>
      </c>
      <c r="B6" s="569"/>
      <c r="C6" s="566"/>
      <c r="D6" s="567"/>
      <c r="E6" s="567"/>
      <c r="F6" s="567"/>
      <c r="G6" s="567"/>
      <c r="H6" s="567"/>
    </row>
    <row r="7" spans="1:8" ht="14.25">
      <c r="A7" s="570" t="s">
        <v>906</v>
      </c>
      <c r="B7" s="569"/>
      <c r="C7" s="566"/>
      <c r="D7" s="567"/>
      <c r="E7" s="567"/>
      <c r="F7" s="567"/>
      <c r="G7" s="567"/>
      <c r="H7" s="567"/>
    </row>
    <row r="8" spans="1:8" ht="14.25">
      <c r="A8" s="566"/>
      <c r="B8" s="566"/>
      <c r="C8" s="566"/>
      <c r="D8" s="567"/>
      <c r="E8" s="567"/>
      <c r="F8" s="567"/>
      <c r="G8" s="567"/>
      <c r="H8" s="567"/>
    </row>
    <row r="9" spans="1:8" ht="14.25">
      <c r="A9" s="571"/>
      <c r="B9" s="571"/>
      <c r="C9" s="571"/>
      <c r="D9" s="569"/>
      <c r="E9" s="569"/>
      <c r="F9" s="569"/>
      <c r="G9" s="569"/>
      <c r="H9" s="569"/>
    </row>
    <row r="10" spans="1:8" ht="14.25">
      <c r="A10" s="571"/>
      <c r="B10" s="571"/>
      <c r="C10" s="571"/>
      <c r="D10" s="569"/>
      <c r="E10" s="569"/>
      <c r="F10" s="569"/>
      <c r="G10" s="569"/>
      <c r="H10" s="569"/>
    </row>
    <row r="11" spans="1:8" ht="14.25">
      <c r="A11" s="571"/>
      <c r="B11" s="571"/>
      <c r="C11" s="571"/>
      <c r="D11" s="569"/>
      <c r="E11" s="569"/>
      <c r="F11" s="569"/>
      <c r="G11" s="569"/>
      <c r="H11" s="569"/>
    </row>
    <row r="12" spans="1:8" ht="14.25">
      <c r="A12" s="571"/>
      <c r="B12" s="571"/>
      <c r="C12" s="571"/>
      <c r="D12" s="569"/>
      <c r="E12" s="569"/>
      <c r="F12" s="569"/>
      <c r="G12" s="569"/>
      <c r="H12" s="569"/>
    </row>
    <row r="13" spans="1:8" ht="14.25">
      <c r="A13" s="571"/>
      <c r="B13" s="571"/>
      <c r="C13" s="571"/>
      <c r="D13" s="569"/>
      <c r="E13" s="569"/>
      <c r="F13" s="569"/>
      <c r="G13" s="569"/>
      <c r="H13" s="569"/>
    </row>
    <row r="14" spans="1:8" ht="14.25">
      <c r="A14" s="571"/>
      <c r="B14" s="571"/>
      <c r="C14" s="571"/>
      <c r="D14" s="569"/>
      <c r="E14" s="569"/>
      <c r="F14" s="569"/>
      <c r="G14" s="569"/>
      <c r="H14" s="569"/>
    </row>
    <row r="15" spans="1:8" ht="14.25">
      <c r="A15" s="571"/>
      <c r="B15" s="571"/>
      <c r="C15" s="571"/>
      <c r="D15" s="569"/>
      <c r="E15" s="569"/>
      <c r="F15" s="569"/>
      <c r="G15" s="569"/>
      <c r="H15" s="569"/>
    </row>
    <row r="16" spans="1:8" ht="14.25">
      <c r="A16" s="571"/>
      <c r="B16" s="571"/>
      <c r="C16" s="571"/>
      <c r="D16" s="569"/>
      <c r="E16" s="569"/>
      <c r="F16" s="569"/>
      <c r="G16" s="569"/>
      <c r="H16" s="569"/>
    </row>
    <row r="17" spans="1:8" ht="14.25">
      <c r="A17" s="571"/>
      <c r="B17" s="571"/>
      <c r="C17" s="571"/>
      <c r="D17" s="569"/>
      <c r="E17" s="569"/>
      <c r="F17" s="569"/>
      <c r="G17" s="569"/>
      <c r="H17" s="569"/>
    </row>
    <row r="18" spans="1:8" ht="14.25">
      <c r="A18" s="571"/>
      <c r="B18" s="571"/>
      <c r="C18" s="571"/>
      <c r="D18" s="569"/>
      <c r="E18" s="569"/>
      <c r="F18" s="569"/>
      <c r="G18" s="569"/>
      <c r="H18" s="569"/>
    </row>
    <row r="19" spans="1:8" ht="14.25">
      <c r="A19" s="571"/>
      <c r="B19" s="571"/>
      <c r="C19" s="571"/>
      <c r="D19" s="569"/>
      <c r="E19" s="569"/>
      <c r="F19" s="569"/>
      <c r="G19" s="569"/>
      <c r="H19" s="569"/>
    </row>
    <row r="20" spans="1:8" ht="14.25">
      <c r="A20" s="571"/>
      <c r="B20" s="571"/>
      <c r="C20" s="571"/>
      <c r="D20" s="569"/>
      <c r="E20" s="569"/>
      <c r="F20" s="569"/>
      <c r="G20" s="569"/>
      <c r="H20" s="569"/>
    </row>
    <row r="21" spans="1:8" ht="14.25">
      <c r="A21" s="571"/>
      <c r="B21" s="571"/>
      <c r="C21" s="571"/>
      <c r="D21" s="569"/>
      <c r="E21" s="569"/>
      <c r="F21" s="569"/>
      <c r="G21" s="569"/>
      <c r="H21" s="569"/>
    </row>
    <row r="22" spans="1:8" ht="14.25">
      <c r="A22" s="571"/>
      <c r="B22" s="571"/>
      <c r="C22" s="571"/>
      <c r="D22" s="569"/>
      <c r="E22" s="569"/>
      <c r="F22" s="569"/>
      <c r="G22" s="569"/>
      <c r="H22" s="569"/>
    </row>
    <row r="23" spans="1:8" ht="14.25">
      <c r="A23" s="571"/>
      <c r="B23" s="571"/>
      <c r="C23" s="571"/>
      <c r="D23" s="569"/>
      <c r="E23" s="569"/>
      <c r="F23" s="569"/>
      <c r="G23" s="569"/>
      <c r="H23" s="569"/>
    </row>
    <row r="24" spans="1:8" ht="14.25">
      <c r="A24" s="571"/>
      <c r="B24" s="571"/>
      <c r="C24" s="571"/>
      <c r="D24" s="569"/>
      <c r="E24" s="569"/>
      <c r="F24" s="569"/>
      <c r="G24" s="569"/>
      <c r="H24" s="569"/>
    </row>
    <row r="25" spans="1:8" ht="14.25">
      <c r="A25" s="571"/>
      <c r="B25" s="571"/>
      <c r="C25" s="571"/>
      <c r="D25" s="569"/>
      <c r="E25" s="569"/>
      <c r="F25" s="569"/>
      <c r="G25" s="569"/>
      <c r="H25" s="569"/>
    </row>
    <row r="26" spans="1:8" ht="14.25">
      <c r="A26" s="571"/>
      <c r="B26" s="571"/>
      <c r="C26" s="571"/>
      <c r="D26" s="569"/>
      <c r="E26" s="569"/>
      <c r="F26" s="569"/>
      <c r="G26" s="569"/>
      <c r="H26" s="569"/>
    </row>
    <row r="27" spans="1:8" ht="14.25">
      <c r="A27" s="569"/>
      <c r="B27" s="569"/>
      <c r="C27" s="569"/>
      <c r="D27" s="569"/>
      <c r="E27" s="569"/>
      <c r="F27" s="569"/>
      <c r="G27" s="569"/>
      <c r="H27" s="569"/>
    </row>
    <row r="28" spans="1:8" ht="14.25">
      <c r="A28" s="572" t="s">
        <v>907</v>
      </c>
      <c r="B28" s="569"/>
      <c r="C28" s="569"/>
      <c r="D28" s="569"/>
      <c r="E28" s="569"/>
      <c r="F28" s="569"/>
      <c r="G28" s="569"/>
      <c r="H28" s="569"/>
    </row>
    <row r="29" spans="1:8" ht="14.25">
      <c r="A29" s="573" t="s">
        <v>908</v>
      </c>
      <c r="B29" s="569"/>
      <c r="C29" s="569"/>
      <c r="D29" s="569"/>
      <c r="E29" s="569"/>
      <c r="F29" s="569"/>
      <c r="G29" s="569"/>
      <c r="H29" s="569"/>
    </row>
    <row r="30" spans="1:8" ht="14.25">
      <c r="A30" s="569"/>
      <c r="B30" s="569"/>
      <c r="C30" s="569"/>
      <c r="D30" s="569"/>
      <c r="E30" s="569"/>
      <c r="F30" s="569"/>
      <c r="G30" s="569"/>
      <c r="H30" s="569"/>
    </row>
    <row r="31" spans="1:8" ht="14.25">
      <c r="A31" s="569"/>
      <c r="B31" s="569"/>
      <c r="C31" s="569"/>
      <c r="D31" s="569"/>
      <c r="E31" s="569"/>
      <c r="F31" s="569"/>
      <c r="G31" s="569"/>
      <c r="H31" s="569"/>
    </row>
    <row r="32" spans="1:8" ht="14.25">
      <c r="A32" s="569"/>
      <c r="B32" s="569"/>
      <c r="C32" s="569"/>
      <c r="D32" s="569"/>
      <c r="E32" s="569"/>
      <c r="F32" s="569"/>
      <c r="G32" s="569"/>
      <c r="H32" s="569"/>
    </row>
    <row r="33" spans="1:8" ht="14.25">
      <c r="A33" s="569"/>
      <c r="B33" s="569"/>
      <c r="C33" s="569"/>
      <c r="D33" s="569"/>
      <c r="E33" s="569"/>
      <c r="F33" s="569"/>
      <c r="G33" s="569"/>
      <c r="H33" s="569"/>
    </row>
    <row r="34" spans="1:8" ht="14.25">
      <c r="A34" s="569"/>
      <c r="B34" s="569"/>
      <c r="C34" s="569"/>
      <c r="D34" s="569"/>
      <c r="E34" s="569"/>
      <c r="F34" s="569"/>
      <c r="G34" s="569"/>
      <c r="H34" s="569"/>
    </row>
    <row r="35" spans="1:8" ht="14.25">
      <c r="A35" s="569"/>
      <c r="B35" s="569"/>
      <c r="C35" s="569"/>
      <c r="D35" s="569"/>
      <c r="E35" s="569"/>
      <c r="F35" s="569"/>
      <c r="G35" s="569"/>
      <c r="H35" s="569"/>
    </row>
    <row r="36" spans="1:8" ht="14.25">
      <c r="A36" s="569"/>
      <c r="B36" s="569"/>
      <c r="C36" s="569"/>
      <c r="D36" s="569"/>
      <c r="E36" s="569"/>
      <c r="F36" s="569"/>
      <c r="G36" s="569"/>
      <c r="H36" s="569"/>
    </row>
    <row r="37" spans="1:8" ht="14.25">
      <c r="A37" s="569"/>
      <c r="B37" s="569"/>
      <c r="C37" s="569"/>
      <c r="D37" s="569"/>
      <c r="E37" s="569"/>
      <c r="F37" s="569"/>
      <c r="G37" s="569"/>
      <c r="H37" s="569"/>
    </row>
    <row r="38" spans="1:8" ht="14.25">
      <c r="A38" s="569"/>
      <c r="B38" s="569"/>
      <c r="C38" s="569"/>
      <c r="D38" s="569"/>
      <c r="E38" s="569"/>
      <c r="F38" s="569"/>
      <c r="G38" s="569"/>
      <c r="H38" s="569"/>
    </row>
    <row r="39" spans="1:8" ht="14.25">
      <c r="A39" s="569"/>
      <c r="B39" s="569"/>
      <c r="C39" s="569"/>
      <c r="D39" s="569"/>
      <c r="E39" s="569"/>
      <c r="F39" s="569"/>
      <c r="G39" s="569"/>
      <c r="H39" s="569"/>
    </row>
    <row r="40" spans="1:8" ht="14.25">
      <c r="A40" s="569"/>
      <c r="B40" s="569"/>
      <c r="C40" s="569"/>
      <c r="D40" s="569"/>
      <c r="E40" s="569"/>
      <c r="F40" s="569"/>
      <c r="G40" s="569"/>
      <c r="H40" s="569"/>
    </row>
    <row r="41" spans="1:8" ht="14.25">
      <c r="A41" s="569"/>
      <c r="B41" s="569"/>
      <c r="C41" s="569"/>
      <c r="D41" s="569"/>
      <c r="E41" s="569"/>
      <c r="F41" s="569"/>
      <c r="G41" s="569"/>
      <c r="H41" s="569"/>
    </row>
    <row r="42" spans="1:8" ht="14.25">
      <c r="A42" s="569"/>
      <c r="B42" s="569"/>
      <c r="C42" s="569"/>
      <c r="D42" s="569"/>
      <c r="E42" s="569"/>
      <c r="F42" s="569"/>
      <c r="G42" s="569"/>
      <c r="H42" s="569"/>
    </row>
    <row r="43" spans="1:8" ht="14.25">
      <c r="A43" s="569"/>
      <c r="B43" s="569"/>
      <c r="C43" s="569"/>
      <c r="D43" s="569"/>
      <c r="E43" s="569"/>
      <c r="F43" s="569"/>
      <c r="G43" s="569"/>
      <c r="H43" s="569"/>
    </row>
    <row r="44" spans="1:8" ht="14.25">
      <c r="A44" s="569"/>
      <c r="B44" s="569"/>
      <c r="C44" s="569"/>
      <c r="D44" s="569"/>
      <c r="E44" s="569"/>
      <c r="F44" s="569"/>
      <c r="G44" s="569"/>
      <c r="H44" s="569"/>
    </row>
    <row r="45" spans="1:8" ht="14.25">
      <c r="A45" s="569"/>
      <c r="B45" s="569"/>
      <c r="C45" s="569"/>
      <c r="D45" s="569"/>
      <c r="E45" s="569"/>
      <c r="F45" s="569"/>
      <c r="G45" s="569"/>
      <c r="H45" s="569"/>
    </row>
    <row r="46" spans="1:8" ht="14.25">
      <c r="A46" s="569"/>
      <c r="B46" s="569"/>
      <c r="C46" s="569"/>
      <c r="D46" s="569"/>
      <c r="E46" s="569"/>
      <c r="F46" s="569"/>
      <c r="G46" s="569"/>
      <c r="H46" s="569"/>
    </row>
    <row r="47" spans="1:8" ht="14.25">
      <c r="A47" s="569"/>
      <c r="B47" s="569"/>
      <c r="C47" s="569"/>
      <c r="D47" s="569"/>
      <c r="E47" s="569"/>
      <c r="F47" s="569"/>
      <c r="G47" s="569"/>
      <c r="H47" s="569"/>
    </row>
    <row r="48" spans="1:8" ht="14.25">
      <c r="A48" s="569"/>
      <c r="B48" s="569"/>
      <c r="C48" s="569"/>
      <c r="D48" s="569"/>
      <c r="E48" s="569"/>
      <c r="F48" s="569"/>
      <c r="G48" s="569"/>
      <c r="H48" s="569"/>
    </row>
    <row r="49" spans="1:8" ht="14.25">
      <c r="A49" s="569"/>
      <c r="B49" s="569"/>
      <c r="C49" s="569"/>
      <c r="D49" s="569"/>
      <c r="E49" s="569"/>
      <c r="F49" s="569"/>
      <c r="G49" s="569"/>
      <c r="H49" s="569"/>
    </row>
    <row r="50" spans="1:8" ht="14.25">
      <c r="A50" s="569"/>
      <c r="B50" s="569"/>
      <c r="C50" s="569"/>
      <c r="D50" s="569"/>
      <c r="E50" s="569"/>
      <c r="F50" s="569"/>
      <c r="G50" s="569"/>
      <c r="H50" s="569"/>
    </row>
    <row r="51" spans="1:8">
      <c r="A51" s="863" t="s">
        <v>909</v>
      </c>
      <c r="B51" s="864"/>
      <c r="C51" s="864"/>
      <c r="D51" s="864"/>
      <c r="E51" s="864"/>
      <c r="F51" s="864"/>
      <c r="G51" s="864"/>
      <c r="H51" s="864"/>
    </row>
    <row r="52" spans="1:8">
      <c r="A52" s="863" t="s">
        <v>1203</v>
      </c>
      <c r="B52" s="864"/>
      <c r="C52" s="864"/>
      <c r="D52" s="864"/>
      <c r="E52" s="864"/>
      <c r="F52" s="864"/>
      <c r="G52" s="864"/>
      <c r="H52" s="864"/>
    </row>
    <row r="53" spans="1:8">
      <c r="A53" s="863" t="s">
        <v>1239</v>
      </c>
      <c r="B53" s="864"/>
      <c r="C53" s="864"/>
      <c r="D53" s="864"/>
      <c r="E53" s="864"/>
      <c r="F53" s="864"/>
      <c r="G53" s="864"/>
      <c r="H53" s="864"/>
    </row>
    <row r="54" spans="1:8" ht="14.25">
      <c r="A54" s="574" t="s">
        <v>1240</v>
      </c>
      <c r="B54" s="575"/>
      <c r="C54" s="575"/>
      <c r="D54" s="575"/>
      <c r="E54" s="575"/>
      <c r="F54" s="575"/>
      <c r="G54" s="575"/>
      <c r="H54" s="575"/>
    </row>
    <row r="55" spans="1:8" ht="14.25">
      <c r="A55" s="576"/>
      <c r="B55" s="575"/>
      <c r="C55" s="575"/>
      <c r="D55" s="575"/>
      <c r="E55" s="575"/>
      <c r="F55" s="575"/>
      <c r="G55" s="575"/>
      <c r="H55" s="575"/>
    </row>
    <row r="56" spans="1:8" ht="14.25">
      <c r="A56" s="577" t="s">
        <v>910</v>
      </c>
      <c r="B56" s="575"/>
      <c r="C56" s="575"/>
      <c r="D56" s="575"/>
      <c r="E56" s="575"/>
      <c r="F56" s="575"/>
      <c r="G56" s="575"/>
      <c r="H56" s="575"/>
    </row>
    <row r="57" spans="1:8" ht="14.25">
      <c r="A57" s="578" t="s">
        <v>911</v>
      </c>
      <c r="B57" s="575"/>
      <c r="C57" s="575"/>
      <c r="D57" s="575"/>
      <c r="E57" s="575"/>
      <c r="F57" s="575"/>
      <c r="G57" s="575"/>
      <c r="H57" s="575"/>
    </row>
    <row r="58" spans="1:8" ht="14.25">
      <c r="A58" s="579" t="s">
        <v>912</v>
      </c>
      <c r="B58" s="580"/>
      <c r="C58" s="580"/>
      <c r="D58" s="580"/>
      <c r="E58" s="580"/>
      <c r="F58" s="580"/>
      <c r="G58" s="580"/>
      <c r="H58" s="580"/>
    </row>
    <row r="59" spans="1:8" ht="14.25">
      <c r="A59" s="581" t="s">
        <v>913</v>
      </c>
      <c r="B59" s="580"/>
      <c r="C59" s="580"/>
      <c r="D59" s="580"/>
      <c r="E59" s="580"/>
      <c r="F59" s="580"/>
      <c r="G59" s="580"/>
      <c r="H59" s="580"/>
    </row>
    <row r="60" spans="1:8" ht="14.25">
      <c r="A60" s="579" t="s">
        <v>914</v>
      </c>
      <c r="B60" s="580"/>
      <c r="C60" s="580"/>
      <c r="D60" s="580"/>
      <c r="E60" s="580"/>
      <c r="F60" s="580"/>
      <c r="G60" s="580"/>
      <c r="H60" s="580"/>
    </row>
    <row r="61" spans="1:8" ht="14.25">
      <c r="A61" s="579" t="s">
        <v>915</v>
      </c>
      <c r="B61" s="580"/>
      <c r="C61" s="580"/>
      <c r="D61" s="580"/>
      <c r="E61" s="580"/>
      <c r="F61" s="580"/>
      <c r="G61" s="580"/>
      <c r="H61" s="580"/>
    </row>
    <row r="62" spans="1:8" ht="14.25">
      <c r="A62" s="579" t="s">
        <v>916</v>
      </c>
      <c r="B62" s="580"/>
      <c r="C62" s="580"/>
      <c r="D62" s="580"/>
      <c r="E62" s="580"/>
      <c r="F62" s="580"/>
      <c r="G62" s="580"/>
      <c r="H62" s="580"/>
    </row>
  </sheetData>
  <mergeCells count="5">
    <mergeCell ref="A3:H3"/>
    <mergeCell ref="A4:H4"/>
    <mergeCell ref="A51:H51"/>
    <mergeCell ref="A52:H52"/>
    <mergeCell ref="A53:H53"/>
  </mergeCells>
  <phoneticPr fontId="1"/>
  <pageMargins left="0.7" right="0.7" top="0.75" bottom="0.75" header="0.3" footer="0.3"/>
  <pageSetup paperSize="9" orientation="portrait" r:id="rId1"/>
  <headerFooter>
    <oddHeader>&amp;L【機密性○（取扱制限）】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zoomScaleNormal="100" workbookViewId="0"/>
  </sheetViews>
  <sheetFormatPr defaultRowHeight="13.5"/>
  <cols>
    <col min="1" max="1" width="28.125" style="619" customWidth="1"/>
    <col min="2" max="6" width="11.875" style="619" customWidth="1"/>
    <col min="7" max="7" width="12.125" style="619" customWidth="1"/>
    <col min="8" max="256" width="9" style="619"/>
    <col min="257" max="257" width="28.125" style="619" customWidth="1"/>
    <col min="258" max="262" width="11.875" style="619" customWidth="1"/>
    <col min="263" max="263" width="12.125" style="619" customWidth="1"/>
    <col min="264" max="512" width="9" style="619"/>
    <col min="513" max="513" width="28.125" style="619" customWidth="1"/>
    <col min="514" max="518" width="11.875" style="619" customWidth="1"/>
    <col min="519" max="519" width="12.125" style="619" customWidth="1"/>
    <col min="520" max="768" width="9" style="619"/>
    <col min="769" max="769" width="28.125" style="619" customWidth="1"/>
    <col min="770" max="774" width="11.875" style="619" customWidth="1"/>
    <col min="775" max="775" width="12.125" style="619" customWidth="1"/>
    <col min="776" max="1024" width="9" style="619"/>
    <col min="1025" max="1025" width="28.125" style="619" customWidth="1"/>
    <col min="1026" max="1030" width="11.875" style="619" customWidth="1"/>
    <col min="1031" max="1031" width="12.125" style="619" customWidth="1"/>
    <col min="1032" max="1280" width="9" style="619"/>
    <col min="1281" max="1281" width="28.125" style="619" customWidth="1"/>
    <col min="1282" max="1286" width="11.875" style="619" customWidth="1"/>
    <col min="1287" max="1287" width="12.125" style="619" customWidth="1"/>
    <col min="1288" max="1536" width="9" style="619"/>
    <col min="1537" max="1537" width="28.125" style="619" customWidth="1"/>
    <col min="1538" max="1542" width="11.875" style="619" customWidth="1"/>
    <col min="1543" max="1543" width="12.125" style="619" customWidth="1"/>
    <col min="1544" max="1792" width="9" style="619"/>
    <col min="1793" max="1793" width="28.125" style="619" customWidth="1"/>
    <col min="1794" max="1798" width="11.875" style="619" customWidth="1"/>
    <col min="1799" max="1799" width="12.125" style="619" customWidth="1"/>
    <col min="1800" max="2048" width="9" style="619"/>
    <col min="2049" max="2049" width="28.125" style="619" customWidth="1"/>
    <col min="2050" max="2054" width="11.875" style="619" customWidth="1"/>
    <col min="2055" max="2055" width="12.125" style="619" customWidth="1"/>
    <col min="2056" max="2304" width="9" style="619"/>
    <col min="2305" max="2305" width="28.125" style="619" customWidth="1"/>
    <col min="2306" max="2310" width="11.875" style="619" customWidth="1"/>
    <col min="2311" max="2311" width="12.125" style="619" customWidth="1"/>
    <col min="2312" max="2560" width="9" style="619"/>
    <col min="2561" max="2561" width="28.125" style="619" customWidth="1"/>
    <col min="2562" max="2566" width="11.875" style="619" customWidth="1"/>
    <col min="2567" max="2567" width="12.125" style="619" customWidth="1"/>
    <col min="2568" max="2816" width="9" style="619"/>
    <col min="2817" max="2817" width="28.125" style="619" customWidth="1"/>
    <col min="2818" max="2822" width="11.875" style="619" customWidth="1"/>
    <col min="2823" max="2823" width="12.125" style="619" customWidth="1"/>
    <col min="2824" max="3072" width="9" style="619"/>
    <col min="3073" max="3073" width="28.125" style="619" customWidth="1"/>
    <col min="3074" max="3078" width="11.875" style="619" customWidth="1"/>
    <col min="3079" max="3079" width="12.125" style="619" customWidth="1"/>
    <col min="3080" max="3328" width="9" style="619"/>
    <col min="3329" max="3329" width="28.125" style="619" customWidth="1"/>
    <col min="3330" max="3334" width="11.875" style="619" customWidth="1"/>
    <col min="3335" max="3335" width="12.125" style="619" customWidth="1"/>
    <col min="3336" max="3584" width="9" style="619"/>
    <col min="3585" max="3585" width="28.125" style="619" customWidth="1"/>
    <col min="3586" max="3590" width="11.875" style="619" customWidth="1"/>
    <col min="3591" max="3591" width="12.125" style="619" customWidth="1"/>
    <col min="3592" max="3840" width="9" style="619"/>
    <col min="3841" max="3841" width="28.125" style="619" customWidth="1"/>
    <col min="3842" max="3846" width="11.875" style="619" customWidth="1"/>
    <col min="3847" max="3847" width="12.125" style="619" customWidth="1"/>
    <col min="3848" max="4096" width="9" style="619"/>
    <col min="4097" max="4097" width="28.125" style="619" customWidth="1"/>
    <col min="4098" max="4102" width="11.875" style="619" customWidth="1"/>
    <col min="4103" max="4103" width="12.125" style="619" customWidth="1"/>
    <col min="4104" max="4352" width="9" style="619"/>
    <col min="4353" max="4353" width="28.125" style="619" customWidth="1"/>
    <col min="4354" max="4358" width="11.875" style="619" customWidth="1"/>
    <col min="4359" max="4359" width="12.125" style="619" customWidth="1"/>
    <col min="4360" max="4608" width="9" style="619"/>
    <col min="4609" max="4609" width="28.125" style="619" customWidth="1"/>
    <col min="4610" max="4614" width="11.875" style="619" customWidth="1"/>
    <col min="4615" max="4615" width="12.125" style="619" customWidth="1"/>
    <col min="4616" max="4864" width="9" style="619"/>
    <col min="4865" max="4865" width="28.125" style="619" customWidth="1"/>
    <col min="4866" max="4870" width="11.875" style="619" customWidth="1"/>
    <col min="4871" max="4871" width="12.125" style="619" customWidth="1"/>
    <col min="4872" max="5120" width="9" style="619"/>
    <col min="5121" max="5121" width="28.125" style="619" customWidth="1"/>
    <col min="5122" max="5126" width="11.875" style="619" customWidth="1"/>
    <col min="5127" max="5127" width="12.125" style="619" customWidth="1"/>
    <col min="5128" max="5376" width="9" style="619"/>
    <col min="5377" max="5377" width="28.125" style="619" customWidth="1"/>
    <col min="5378" max="5382" width="11.875" style="619" customWidth="1"/>
    <col min="5383" max="5383" width="12.125" style="619" customWidth="1"/>
    <col min="5384" max="5632" width="9" style="619"/>
    <col min="5633" max="5633" width="28.125" style="619" customWidth="1"/>
    <col min="5634" max="5638" width="11.875" style="619" customWidth="1"/>
    <col min="5639" max="5639" width="12.125" style="619" customWidth="1"/>
    <col min="5640" max="5888" width="9" style="619"/>
    <col min="5889" max="5889" width="28.125" style="619" customWidth="1"/>
    <col min="5890" max="5894" width="11.875" style="619" customWidth="1"/>
    <col min="5895" max="5895" width="12.125" style="619" customWidth="1"/>
    <col min="5896" max="6144" width="9" style="619"/>
    <col min="6145" max="6145" width="28.125" style="619" customWidth="1"/>
    <col min="6146" max="6150" width="11.875" style="619" customWidth="1"/>
    <col min="6151" max="6151" width="12.125" style="619" customWidth="1"/>
    <col min="6152" max="6400" width="9" style="619"/>
    <col min="6401" max="6401" width="28.125" style="619" customWidth="1"/>
    <col min="6402" max="6406" width="11.875" style="619" customWidth="1"/>
    <col min="6407" max="6407" width="12.125" style="619" customWidth="1"/>
    <col min="6408" max="6656" width="9" style="619"/>
    <col min="6657" max="6657" width="28.125" style="619" customWidth="1"/>
    <col min="6658" max="6662" width="11.875" style="619" customWidth="1"/>
    <col min="6663" max="6663" width="12.125" style="619" customWidth="1"/>
    <col min="6664" max="6912" width="9" style="619"/>
    <col min="6913" max="6913" width="28.125" style="619" customWidth="1"/>
    <col min="6914" max="6918" width="11.875" style="619" customWidth="1"/>
    <col min="6919" max="6919" width="12.125" style="619" customWidth="1"/>
    <col min="6920" max="7168" width="9" style="619"/>
    <col min="7169" max="7169" width="28.125" style="619" customWidth="1"/>
    <col min="7170" max="7174" width="11.875" style="619" customWidth="1"/>
    <col min="7175" max="7175" width="12.125" style="619" customWidth="1"/>
    <col min="7176" max="7424" width="9" style="619"/>
    <col min="7425" max="7425" width="28.125" style="619" customWidth="1"/>
    <col min="7426" max="7430" width="11.875" style="619" customWidth="1"/>
    <col min="7431" max="7431" width="12.125" style="619" customWidth="1"/>
    <col min="7432" max="7680" width="9" style="619"/>
    <col min="7681" max="7681" width="28.125" style="619" customWidth="1"/>
    <col min="7682" max="7686" width="11.875" style="619" customWidth="1"/>
    <col min="7687" max="7687" width="12.125" style="619" customWidth="1"/>
    <col min="7688" max="7936" width="9" style="619"/>
    <col min="7937" max="7937" width="28.125" style="619" customWidth="1"/>
    <col min="7938" max="7942" width="11.875" style="619" customWidth="1"/>
    <col min="7943" max="7943" width="12.125" style="619" customWidth="1"/>
    <col min="7944" max="8192" width="9" style="619"/>
    <col min="8193" max="8193" width="28.125" style="619" customWidth="1"/>
    <col min="8194" max="8198" width="11.875" style="619" customWidth="1"/>
    <col min="8199" max="8199" width="12.125" style="619" customWidth="1"/>
    <col min="8200" max="8448" width="9" style="619"/>
    <col min="8449" max="8449" width="28.125" style="619" customWidth="1"/>
    <col min="8450" max="8454" width="11.875" style="619" customWidth="1"/>
    <col min="8455" max="8455" width="12.125" style="619" customWidth="1"/>
    <col min="8456" max="8704" width="9" style="619"/>
    <col min="8705" max="8705" width="28.125" style="619" customWidth="1"/>
    <col min="8706" max="8710" width="11.875" style="619" customWidth="1"/>
    <col min="8711" max="8711" width="12.125" style="619" customWidth="1"/>
    <col min="8712" max="8960" width="9" style="619"/>
    <col min="8961" max="8961" width="28.125" style="619" customWidth="1"/>
    <col min="8962" max="8966" width="11.875" style="619" customWidth="1"/>
    <col min="8967" max="8967" width="12.125" style="619" customWidth="1"/>
    <col min="8968" max="9216" width="9" style="619"/>
    <col min="9217" max="9217" width="28.125" style="619" customWidth="1"/>
    <col min="9218" max="9222" width="11.875" style="619" customWidth="1"/>
    <col min="9223" max="9223" width="12.125" style="619" customWidth="1"/>
    <col min="9224" max="9472" width="9" style="619"/>
    <col min="9473" max="9473" width="28.125" style="619" customWidth="1"/>
    <col min="9474" max="9478" width="11.875" style="619" customWidth="1"/>
    <col min="9479" max="9479" width="12.125" style="619" customWidth="1"/>
    <col min="9480" max="9728" width="9" style="619"/>
    <col min="9729" max="9729" width="28.125" style="619" customWidth="1"/>
    <col min="9730" max="9734" width="11.875" style="619" customWidth="1"/>
    <col min="9735" max="9735" width="12.125" style="619" customWidth="1"/>
    <col min="9736" max="9984" width="9" style="619"/>
    <col min="9985" max="9985" width="28.125" style="619" customWidth="1"/>
    <col min="9986" max="9990" width="11.875" style="619" customWidth="1"/>
    <col min="9991" max="9991" width="12.125" style="619" customWidth="1"/>
    <col min="9992" max="10240" width="9" style="619"/>
    <col min="10241" max="10241" width="28.125" style="619" customWidth="1"/>
    <col min="10242" max="10246" width="11.875" style="619" customWidth="1"/>
    <col min="10247" max="10247" width="12.125" style="619" customWidth="1"/>
    <col min="10248" max="10496" width="9" style="619"/>
    <col min="10497" max="10497" width="28.125" style="619" customWidth="1"/>
    <col min="10498" max="10502" width="11.875" style="619" customWidth="1"/>
    <col min="10503" max="10503" width="12.125" style="619" customWidth="1"/>
    <col min="10504" max="10752" width="9" style="619"/>
    <col min="10753" max="10753" width="28.125" style="619" customWidth="1"/>
    <col min="10754" max="10758" width="11.875" style="619" customWidth="1"/>
    <col min="10759" max="10759" width="12.125" style="619" customWidth="1"/>
    <col min="10760" max="11008" width="9" style="619"/>
    <col min="11009" max="11009" width="28.125" style="619" customWidth="1"/>
    <col min="11010" max="11014" width="11.875" style="619" customWidth="1"/>
    <col min="11015" max="11015" width="12.125" style="619" customWidth="1"/>
    <col min="11016" max="11264" width="9" style="619"/>
    <col min="11265" max="11265" width="28.125" style="619" customWidth="1"/>
    <col min="11266" max="11270" width="11.875" style="619" customWidth="1"/>
    <col min="11271" max="11271" width="12.125" style="619" customWidth="1"/>
    <col min="11272" max="11520" width="9" style="619"/>
    <col min="11521" max="11521" width="28.125" style="619" customWidth="1"/>
    <col min="11522" max="11526" width="11.875" style="619" customWidth="1"/>
    <col min="11527" max="11527" width="12.125" style="619" customWidth="1"/>
    <col min="11528" max="11776" width="9" style="619"/>
    <col min="11777" max="11777" width="28.125" style="619" customWidth="1"/>
    <col min="11778" max="11782" width="11.875" style="619" customWidth="1"/>
    <col min="11783" max="11783" width="12.125" style="619" customWidth="1"/>
    <col min="11784" max="12032" width="9" style="619"/>
    <col min="12033" max="12033" width="28.125" style="619" customWidth="1"/>
    <col min="12034" max="12038" width="11.875" style="619" customWidth="1"/>
    <col min="12039" max="12039" width="12.125" style="619" customWidth="1"/>
    <col min="12040" max="12288" width="9" style="619"/>
    <col min="12289" max="12289" width="28.125" style="619" customWidth="1"/>
    <col min="12290" max="12294" width="11.875" style="619" customWidth="1"/>
    <col min="12295" max="12295" width="12.125" style="619" customWidth="1"/>
    <col min="12296" max="12544" width="9" style="619"/>
    <col min="12545" max="12545" width="28.125" style="619" customWidth="1"/>
    <col min="12546" max="12550" width="11.875" style="619" customWidth="1"/>
    <col min="12551" max="12551" width="12.125" style="619" customWidth="1"/>
    <col min="12552" max="12800" width="9" style="619"/>
    <col min="12801" max="12801" width="28.125" style="619" customWidth="1"/>
    <col min="12802" max="12806" width="11.875" style="619" customWidth="1"/>
    <col min="12807" max="12807" width="12.125" style="619" customWidth="1"/>
    <col min="12808" max="13056" width="9" style="619"/>
    <col min="13057" max="13057" width="28.125" style="619" customWidth="1"/>
    <col min="13058" max="13062" width="11.875" style="619" customWidth="1"/>
    <col min="13063" max="13063" width="12.125" style="619" customWidth="1"/>
    <col min="13064" max="13312" width="9" style="619"/>
    <col min="13313" max="13313" width="28.125" style="619" customWidth="1"/>
    <col min="13314" max="13318" width="11.875" style="619" customWidth="1"/>
    <col min="13319" max="13319" width="12.125" style="619" customWidth="1"/>
    <col min="13320" max="13568" width="9" style="619"/>
    <col min="13569" max="13569" width="28.125" style="619" customWidth="1"/>
    <col min="13570" max="13574" width="11.875" style="619" customWidth="1"/>
    <col min="13575" max="13575" width="12.125" style="619" customWidth="1"/>
    <col min="13576" max="13824" width="9" style="619"/>
    <col min="13825" max="13825" width="28.125" style="619" customWidth="1"/>
    <col min="13826" max="13830" width="11.875" style="619" customWidth="1"/>
    <col min="13831" max="13831" width="12.125" style="619" customWidth="1"/>
    <col min="13832" max="14080" width="9" style="619"/>
    <col min="14081" max="14081" width="28.125" style="619" customWidth="1"/>
    <col min="14082" max="14086" width="11.875" style="619" customWidth="1"/>
    <col min="14087" max="14087" width="12.125" style="619" customWidth="1"/>
    <col min="14088" max="14336" width="9" style="619"/>
    <col min="14337" max="14337" width="28.125" style="619" customWidth="1"/>
    <col min="14338" max="14342" width="11.875" style="619" customWidth="1"/>
    <col min="14343" max="14343" width="12.125" style="619" customWidth="1"/>
    <col min="14344" max="14592" width="9" style="619"/>
    <col min="14593" max="14593" width="28.125" style="619" customWidth="1"/>
    <col min="14594" max="14598" width="11.875" style="619" customWidth="1"/>
    <col min="14599" max="14599" width="12.125" style="619" customWidth="1"/>
    <col min="14600" max="14848" width="9" style="619"/>
    <col min="14849" max="14849" width="28.125" style="619" customWidth="1"/>
    <col min="14850" max="14854" width="11.875" style="619" customWidth="1"/>
    <col min="14855" max="14855" width="12.125" style="619" customWidth="1"/>
    <col min="14856" max="15104" width="9" style="619"/>
    <col min="15105" max="15105" width="28.125" style="619" customWidth="1"/>
    <col min="15106" max="15110" width="11.875" style="619" customWidth="1"/>
    <col min="15111" max="15111" width="12.125" style="619" customWidth="1"/>
    <col min="15112" max="15360" width="9" style="619"/>
    <col min="15361" max="15361" width="28.125" style="619" customWidth="1"/>
    <col min="15362" max="15366" width="11.875" style="619" customWidth="1"/>
    <col min="15367" max="15367" width="12.125" style="619" customWidth="1"/>
    <col min="15368" max="15616" width="9" style="619"/>
    <col min="15617" max="15617" width="28.125" style="619" customWidth="1"/>
    <col min="15618" max="15622" width="11.875" style="619" customWidth="1"/>
    <col min="15623" max="15623" width="12.125" style="619" customWidth="1"/>
    <col min="15624" max="15872" width="9" style="619"/>
    <col min="15873" max="15873" width="28.125" style="619" customWidth="1"/>
    <col min="15874" max="15878" width="11.875" style="619" customWidth="1"/>
    <col min="15879" max="15879" width="12.125" style="619" customWidth="1"/>
    <col min="15880" max="16128" width="9" style="619"/>
    <col min="16129" max="16129" width="28.125" style="619" customWidth="1"/>
    <col min="16130" max="16134" width="11.875" style="619" customWidth="1"/>
    <col min="16135" max="16135" width="12.125" style="619" customWidth="1"/>
    <col min="16136" max="16384" width="9" style="619"/>
  </cols>
  <sheetData>
    <row r="1" spans="1:7" s="582" customFormat="1" ht="14.25">
      <c r="A1" s="103"/>
      <c r="B1" s="20"/>
      <c r="C1" s="20"/>
      <c r="D1" s="20"/>
      <c r="E1" s="20"/>
      <c r="F1" s="20"/>
      <c r="G1" s="19" t="s">
        <v>917</v>
      </c>
    </row>
    <row r="2" spans="1:7" s="582" customFormat="1" ht="14.25">
      <c r="A2" s="20"/>
      <c r="B2" s="20"/>
      <c r="C2" s="20"/>
      <c r="D2" s="20"/>
      <c r="E2" s="20"/>
      <c r="F2" s="20"/>
      <c r="G2" s="20"/>
    </row>
    <row r="3" spans="1:7" s="582" customFormat="1" ht="14.25">
      <c r="A3" s="583" t="s">
        <v>1200</v>
      </c>
      <c r="B3" s="206"/>
      <c r="C3" s="206"/>
      <c r="D3" s="206"/>
      <c r="E3" s="206"/>
      <c r="F3" s="206"/>
      <c r="G3" s="206"/>
    </row>
    <row r="4" spans="1:7" s="582" customFormat="1" ht="14.25">
      <c r="A4" s="206" t="s">
        <v>918</v>
      </c>
      <c r="B4" s="206"/>
      <c r="C4" s="206"/>
      <c r="D4" s="206"/>
      <c r="E4" s="206"/>
      <c r="F4" s="206"/>
      <c r="G4" s="206"/>
    </row>
    <row r="5" spans="1:7" s="582" customFormat="1" ht="6" customHeight="1">
      <c r="A5" s="20"/>
      <c r="B5" s="20"/>
      <c r="C5" s="20"/>
      <c r="D5" s="20"/>
      <c r="E5" s="20"/>
      <c r="F5" s="20"/>
      <c r="G5" s="20"/>
    </row>
    <row r="6" spans="1:7" s="582" customFormat="1" ht="15" thickBot="1">
      <c r="A6" s="20" t="s">
        <v>919</v>
      </c>
      <c r="B6" s="20"/>
      <c r="C6" s="20"/>
      <c r="D6" s="20"/>
      <c r="E6" s="20"/>
      <c r="F6" s="20"/>
      <c r="G6" s="20"/>
    </row>
    <row r="7" spans="1:7" s="582" customFormat="1" ht="14.25">
      <c r="A7" s="766" t="s">
        <v>920</v>
      </c>
      <c r="B7" s="584" t="s">
        <v>921</v>
      </c>
      <c r="C7" s="584"/>
      <c r="D7" s="584"/>
      <c r="E7" s="584"/>
      <c r="F7" s="584"/>
      <c r="G7" s="560"/>
    </row>
    <row r="8" spans="1:7" s="582" customFormat="1" ht="14.25">
      <c r="A8" s="758"/>
      <c r="B8" s="815" t="s">
        <v>922</v>
      </c>
      <c r="C8" s="816"/>
      <c r="D8" s="816"/>
      <c r="E8" s="816"/>
      <c r="F8" s="865"/>
      <c r="G8" s="236" t="s">
        <v>923</v>
      </c>
    </row>
    <row r="9" spans="1:7" s="582" customFormat="1" ht="14.25">
      <c r="A9" s="758"/>
      <c r="B9" s="585" t="s">
        <v>924</v>
      </c>
      <c r="C9" s="586" t="s">
        <v>925</v>
      </c>
      <c r="D9" s="586"/>
      <c r="E9" s="586"/>
      <c r="F9" s="586"/>
    </row>
    <row r="10" spans="1:7" s="582" customFormat="1" ht="14.25">
      <c r="A10" s="758"/>
      <c r="B10" s="866" t="s">
        <v>926</v>
      </c>
      <c r="C10" s="587" t="s">
        <v>927</v>
      </c>
      <c r="D10" s="588"/>
      <c r="E10" s="588"/>
      <c r="F10" s="589"/>
      <c r="G10" s="868" t="s">
        <v>928</v>
      </c>
    </row>
    <row r="11" spans="1:7" s="582" customFormat="1" ht="14.25">
      <c r="A11" s="758"/>
      <c r="B11" s="866"/>
      <c r="C11" s="585" t="s">
        <v>9</v>
      </c>
      <c r="D11" s="585" t="s">
        <v>929</v>
      </c>
      <c r="E11" s="585" t="s">
        <v>930</v>
      </c>
      <c r="F11" s="585" t="s">
        <v>931</v>
      </c>
      <c r="G11" s="868"/>
    </row>
    <row r="12" spans="1:7" s="582" customFormat="1" ht="14.25">
      <c r="A12" s="773"/>
      <c r="B12" s="867"/>
      <c r="C12" s="48" t="s">
        <v>932</v>
      </c>
      <c r="D12" s="49" t="s">
        <v>933</v>
      </c>
      <c r="E12" s="49" t="s">
        <v>934</v>
      </c>
      <c r="F12" s="54" t="s">
        <v>935</v>
      </c>
      <c r="G12" s="167"/>
    </row>
    <row r="13" spans="1:7" s="593" customFormat="1" ht="14.25" customHeight="1">
      <c r="A13" s="590" t="s">
        <v>936</v>
      </c>
      <c r="B13" s="591">
        <v>89857</v>
      </c>
      <c r="C13" s="592">
        <v>175007</v>
      </c>
      <c r="D13" s="592">
        <v>116005</v>
      </c>
      <c r="E13" s="592">
        <v>14257</v>
      </c>
      <c r="F13" s="592">
        <v>44745</v>
      </c>
      <c r="G13" s="592">
        <v>449356</v>
      </c>
    </row>
    <row r="14" spans="1:7" s="598" customFormat="1" ht="14.25" customHeight="1">
      <c r="A14" s="594" t="s">
        <v>937</v>
      </c>
      <c r="B14" s="595" t="s">
        <v>600</v>
      </c>
      <c r="C14" s="596">
        <v>1179</v>
      </c>
      <c r="D14" s="596">
        <v>1013</v>
      </c>
      <c r="E14" s="597">
        <v>82</v>
      </c>
      <c r="F14" s="597">
        <v>84</v>
      </c>
      <c r="G14" s="596">
        <v>3110</v>
      </c>
    </row>
    <row r="15" spans="1:7" s="598" customFormat="1" ht="14.25" customHeight="1">
      <c r="A15" s="594" t="s">
        <v>938</v>
      </c>
      <c r="B15" s="599">
        <v>1636</v>
      </c>
      <c r="C15" s="596">
        <v>2178</v>
      </c>
      <c r="D15" s="596">
        <v>1151</v>
      </c>
      <c r="E15" s="597">
        <v>86</v>
      </c>
      <c r="F15" s="597">
        <v>941</v>
      </c>
      <c r="G15" s="596">
        <v>56793</v>
      </c>
    </row>
    <row r="16" spans="1:7" s="598" customFormat="1" ht="14.25" customHeight="1">
      <c r="A16" s="594" t="s">
        <v>939</v>
      </c>
      <c r="B16" s="595" t="s">
        <v>600</v>
      </c>
      <c r="C16" s="597">
        <v>638</v>
      </c>
      <c r="D16" s="597">
        <v>601</v>
      </c>
      <c r="E16" s="597" t="s">
        <v>600</v>
      </c>
      <c r="F16" s="597">
        <v>37</v>
      </c>
      <c r="G16" s="596">
        <v>19183</v>
      </c>
    </row>
    <row r="17" spans="1:7" s="598" customFormat="1" ht="14.25" customHeight="1">
      <c r="A17" s="594" t="s">
        <v>940</v>
      </c>
      <c r="B17" s="595">
        <v>3</v>
      </c>
      <c r="C17" s="597">
        <v>23</v>
      </c>
      <c r="D17" s="597" t="s">
        <v>600</v>
      </c>
      <c r="E17" s="597" t="s">
        <v>600</v>
      </c>
      <c r="F17" s="597">
        <v>23</v>
      </c>
      <c r="G17" s="596">
        <v>2047</v>
      </c>
    </row>
    <row r="18" spans="1:7" s="598" customFormat="1" ht="14.25" customHeight="1">
      <c r="A18" s="594" t="s">
        <v>941</v>
      </c>
      <c r="B18" s="595" t="s">
        <v>600</v>
      </c>
      <c r="C18" s="597">
        <v>155</v>
      </c>
      <c r="D18" s="597">
        <v>86</v>
      </c>
      <c r="E18" s="597" t="s">
        <v>600</v>
      </c>
      <c r="F18" s="597">
        <v>69</v>
      </c>
      <c r="G18" s="596">
        <v>2918</v>
      </c>
    </row>
    <row r="19" spans="1:7" s="598" customFormat="1" ht="14.25" customHeight="1">
      <c r="A19" s="594" t="s">
        <v>942</v>
      </c>
      <c r="B19" s="595" t="s">
        <v>600</v>
      </c>
      <c r="C19" s="597" t="s">
        <v>600</v>
      </c>
      <c r="D19" s="597" t="s">
        <v>600</v>
      </c>
      <c r="E19" s="597" t="s">
        <v>600</v>
      </c>
      <c r="F19" s="597" t="s">
        <v>600</v>
      </c>
      <c r="G19" s="596">
        <v>1850</v>
      </c>
    </row>
    <row r="20" spans="1:7" s="598" customFormat="1" ht="14.25" customHeight="1">
      <c r="A20" s="594" t="s">
        <v>943</v>
      </c>
      <c r="B20" s="595">
        <v>848</v>
      </c>
      <c r="C20" s="597">
        <v>930</v>
      </c>
      <c r="D20" s="597">
        <v>534</v>
      </c>
      <c r="E20" s="597">
        <v>31</v>
      </c>
      <c r="F20" s="597">
        <v>365</v>
      </c>
      <c r="G20" s="596">
        <v>14519</v>
      </c>
    </row>
    <row r="21" spans="1:7" s="598" customFormat="1" ht="14.25" customHeight="1">
      <c r="A21" s="594" t="s">
        <v>944</v>
      </c>
      <c r="B21" s="595">
        <v>7</v>
      </c>
      <c r="C21" s="597">
        <v>44</v>
      </c>
      <c r="D21" s="597" t="s">
        <v>600</v>
      </c>
      <c r="E21" s="597" t="s">
        <v>600</v>
      </c>
      <c r="F21" s="597">
        <v>44</v>
      </c>
      <c r="G21" s="596">
        <v>1719</v>
      </c>
    </row>
    <row r="22" spans="1:7" s="598" customFormat="1" ht="14.25" customHeight="1">
      <c r="A22" s="594" t="s">
        <v>945</v>
      </c>
      <c r="B22" s="595" t="s">
        <v>600</v>
      </c>
      <c r="C22" s="597" t="s">
        <v>600</v>
      </c>
      <c r="D22" s="597" t="s">
        <v>600</v>
      </c>
      <c r="E22" s="597" t="s">
        <v>600</v>
      </c>
      <c r="F22" s="597" t="s">
        <v>600</v>
      </c>
      <c r="G22" s="597">
        <v>338</v>
      </c>
    </row>
    <row r="23" spans="1:7" s="598" customFormat="1" ht="14.25" customHeight="1">
      <c r="A23" s="594" t="s">
        <v>946</v>
      </c>
      <c r="B23" s="595">
        <v>610</v>
      </c>
      <c r="C23" s="596">
        <v>1212</v>
      </c>
      <c r="D23" s="597">
        <v>766</v>
      </c>
      <c r="E23" s="597">
        <v>63</v>
      </c>
      <c r="F23" s="597">
        <v>383</v>
      </c>
      <c r="G23" s="596">
        <v>14343</v>
      </c>
    </row>
    <row r="24" spans="1:7" s="598" customFormat="1" ht="14.25" customHeight="1">
      <c r="A24" s="594" t="s">
        <v>947</v>
      </c>
      <c r="B24" s="595">
        <v>108</v>
      </c>
      <c r="C24" s="597">
        <v>353</v>
      </c>
      <c r="D24" s="597">
        <v>40</v>
      </c>
      <c r="E24" s="597">
        <v>28</v>
      </c>
      <c r="F24" s="597">
        <v>285</v>
      </c>
      <c r="G24" s="596">
        <v>10189</v>
      </c>
    </row>
    <row r="25" spans="1:7" s="598" customFormat="1" ht="14.25" customHeight="1">
      <c r="A25" s="594" t="s">
        <v>948</v>
      </c>
      <c r="B25" s="595">
        <v>25</v>
      </c>
      <c r="C25" s="597">
        <v>118</v>
      </c>
      <c r="D25" s="597">
        <v>50</v>
      </c>
      <c r="E25" s="597">
        <v>20</v>
      </c>
      <c r="F25" s="597">
        <v>48</v>
      </c>
      <c r="G25" s="596">
        <v>3543</v>
      </c>
    </row>
    <row r="26" spans="1:7" s="598" customFormat="1" ht="14.25" customHeight="1">
      <c r="A26" s="594" t="s">
        <v>949</v>
      </c>
      <c r="B26" s="599">
        <v>5830</v>
      </c>
      <c r="C26" s="596">
        <v>20369</v>
      </c>
      <c r="D26" s="596">
        <v>17656</v>
      </c>
      <c r="E26" s="596">
        <v>1267</v>
      </c>
      <c r="F26" s="596">
        <v>1446</v>
      </c>
      <c r="G26" s="596">
        <v>52046</v>
      </c>
    </row>
    <row r="27" spans="1:7" s="598" customFormat="1" ht="14.25" customHeight="1">
      <c r="A27" s="594" t="s">
        <v>950</v>
      </c>
      <c r="B27" s="599">
        <v>69672</v>
      </c>
      <c r="C27" s="596">
        <v>86191</v>
      </c>
      <c r="D27" s="596">
        <v>49575</v>
      </c>
      <c r="E27" s="596">
        <v>9622</v>
      </c>
      <c r="F27" s="596">
        <v>26994</v>
      </c>
      <c r="G27" s="597" t="s">
        <v>600</v>
      </c>
    </row>
    <row r="28" spans="1:7" s="598" customFormat="1" ht="14.25" customHeight="1">
      <c r="A28" s="594" t="s">
        <v>951</v>
      </c>
      <c r="B28" s="595" t="s">
        <v>600</v>
      </c>
      <c r="C28" s="597" t="s">
        <v>600</v>
      </c>
      <c r="D28" s="597" t="s">
        <v>600</v>
      </c>
      <c r="E28" s="597" t="s">
        <v>600</v>
      </c>
      <c r="F28" s="597" t="s">
        <v>600</v>
      </c>
      <c r="G28" s="597">
        <v>458</v>
      </c>
    </row>
    <row r="29" spans="1:7" s="598" customFormat="1" ht="14.25" customHeight="1">
      <c r="A29" s="594" t="s">
        <v>952</v>
      </c>
      <c r="B29" s="595" t="s">
        <v>600</v>
      </c>
      <c r="C29" s="596">
        <v>11259</v>
      </c>
      <c r="D29" s="596">
        <v>2724</v>
      </c>
      <c r="E29" s="597">
        <v>704</v>
      </c>
      <c r="F29" s="596">
        <v>7831</v>
      </c>
      <c r="G29" s="597" t="s">
        <v>600</v>
      </c>
    </row>
    <row r="30" spans="1:7" s="598" customFormat="1" ht="14.25" customHeight="1">
      <c r="A30" s="594" t="s">
        <v>953</v>
      </c>
      <c r="B30" s="595">
        <v>918</v>
      </c>
      <c r="C30" s="596">
        <v>6343</v>
      </c>
      <c r="D30" s="596">
        <v>4781</v>
      </c>
      <c r="E30" s="597">
        <v>650</v>
      </c>
      <c r="F30" s="597">
        <v>912</v>
      </c>
      <c r="G30" s="596">
        <v>16297</v>
      </c>
    </row>
    <row r="31" spans="1:7" s="598" customFormat="1" ht="14.25" customHeight="1">
      <c r="A31" s="594" t="s">
        <v>954</v>
      </c>
      <c r="B31" s="595" t="s">
        <v>600</v>
      </c>
      <c r="C31" s="597" t="s">
        <v>600</v>
      </c>
      <c r="D31" s="597" t="s">
        <v>600</v>
      </c>
      <c r="E31" s="597" t="s">
        <v>600</v>
      </c>
      <c r="F31" s="597" t="s">
        <v>600</v>
      </c>
      <c r="G31" s="597">
        <v>228</v>
      </c>
    </row>
    <row r="32" spans="1:7" s="598" customFormat="1" ht="14.25" customHeight="1">
      <c r="A32" s="594" t="s">
        <v>955</v>
      </c>
      <c r="B32" s="595" t="s">
        <v>600</v>
      </c>
      <c r="C32" s="597">
        <v>312</v>
      </c>
      <c r="D32" s="597">
        <v>291</v>
      </c>
      <c r="E32" s="597" t="s">
        <v>600</v>
      </c>
      <c r="F32" s="597">
        <v>21</v>
      </c>
      <c r="G32" s="597">
        <v>464</v>
      </c>
    </row>
    <row r="33" spans="1:7" s="598" customFormat="1" ht="14.25" customHeight="1">
      <c r="A33" s="594" t="s">
        <v>956</v>
      </c>
      <c r="B33" s="595" t="s">
        <v>600</v>
      </c>
      <c r="C33" s="597" t="s">
        <v>600</v>
      </c>
      <c r="D33" s="597" t="s">
        <v>600</v>
      </c>
      <c r="E33" s="597" t="s">
        <v>600</v>
      </c>
      <c r="F33" s="597" t="s">
        <v>600</v>
      </c>
      <c r="G33" s="597">
        <v>144</v>
      </c>
    </row>
    <row r="34" spans="1:7" s="598" customFormat="1" ht="14.25" customHeight="1">
      <c r="A34" s="594" t="s">
        <v>957</v>
      </c>
      <c r="B34" s="595" t="s">
        <v>600</v>
      </c>
      <c r="C34" s="597" t="s">
        <v>600</v>
      </c>
      <c r="D34" s="597" t="s">
        <v>600</v>
      </c>
      <c r="E34" s="597" t="s">
        <v>600</v>
      </c>
      <c r="F34" s="597" t="s">
        <v>600</v>
      </c>
      <c r="G34" s="597">
        <v>350</v>
      </c>
    </row>
    <row r="35" spans="1:7" s="598" customFormat="1" ht="14.25" customHeight="1">
      <c r="A35" s="594" t="s">
        <v>958</v>
      </c>
      <c r="B35" s="599">
        <v>6715</v>
      </c>
      <c r="C35" s="596">
        <v>30323</v>
      </c>
      <c r="D35" s="596">
        <v>25466</v>
      </c>
      <c r="E35" s="596">
        <v>1167</v>
      </c>
      <c r="F35" s="596">
        <v>3690</v>
      </c>
      <c r="G35" s="596">
        <v>194908</v>
      </c>
    </row>
    <row r="36" spans="1:7" s="598" customFormat="1" ht="14.25" customHeight="1">
      <c r="A36" s="594" t="s">
        <v>959</v>
      </c>
      <c r="B36" s="595" t="s">
        <v>600</v>
      </c>
      <c r="C36" s="597" t="s">
        <v>600</v>
      </c>
      <c r="D36" s="597" t="s">
        <v>600</v>
      </c>
      <c r="E36" s="597" t="s">
        <v>600</v>
      </c>
      <c r="F36" s="597" t="s">
        <v>600</v>
      </c>
      <c r="G36" s="597">
        <v>331</v>
      </c>
    </row>
    <row r="37" spans="1:7" s="598" customFormat="1" ht="14.25" customHeight="1">
      <c r="A37" s="594" t="s">
        <v>960</v>
      </c>
      <c r="B37" s="595" t="s">
        <v>600</v>
      </c>
      <c r="C37" s="597" t="s">
        <v>600</v>
      </c>
      <c r="D37" s="597" t="s">
        <v>600</v>
      </c>
      <c r="E37" s="597" t="s">
        <v>600</v>
      </c>
      <c r="F37" s="597" t="s">
        <v>600</v>
      </c>
      <c r="G37" s="597">
        <v>411</v>
      </c>
    </row>
    <row r="38" spans="1:7" s="598" customFormat="1" ht="14.25" customHeight="1">
      <c r="A38" s="594" t="s">
        <v>961</v>
      </c>
      <c r="B38" s="599">
        <v>3287</v>
      </c>
      <c r="C38" s="596">
        <v>11809</v>
      </c>
      <c r="D38" s="596">
        <v>10558</v>
      </c>
      <c r="E38" s="597">
        <v>440</v>
      </c>
      <c r="F38" s="597">
        <v>811</v>
      </c>
      <c r="G38" s="596">
        <v>29748</v>
      </c>
    </row>
    <row r="39" spans="1:7" s="598" customFormat="1" ht="14.25" customHeight="1">
      <c r="A39" s="594" t="s">
        <v>962</v>
      </c>
      <c r="B39" s="595">
        <v>116</v>
      </c>
      <c r="C39" s="596">
        <v>1155</v>
      </c>
      <c r="D39" s="597">
        <v>317</v>
      </c>
      <c r="E39" s="597">
        <v>97</v>
      </c>
      <c r="F39" s="597">
        <v>741</v>
      </c>
      <c r="G39" s="596">
        <v>6035</v>
      </c>
    </row>
    <row r="40" spans="1:7" s="598" customFormat="1" ht="14.25" customHeight="1">
      <c r="A40" s="594" t="s">
        <v>963</v>
      </c>
      <c r="B40" s="595" t="s">
        <v>964</v>
      </c>
      <c r="C40" s="597">
        <v>416</v>
      </c>
      <c r="D40" s="597">
        <v>396</v>
      </c>
      <c r="E40" s="597" t="s">
        <v>600</v>
      </c>
      <c r="F40" s="597">
        <v>20</v>
      </c>
      <c r="G40" s="596">
        <v>2514</v>
      </c>
    </row>
    <row r="41" spans="1:7" s="598" customFormat="1" ht="14.25" customHeight="1">
      <c r="A41" s="594" t="s">
        <v>965</v>
      </c>
      <c r="B41" s="595" t="s">
        <v>600</v>
      </c>
      <c r="C41" s="597" t="s">
        <v>600</v>
      </c>
      <c r="D41" s="597" t="s">
        <v>600</v>
      </c>
      <c r="E41" s="597" t="s">
        <v>600</v>
      </c>
      <c r="F41" s="597" t="s">
        <v>600</v>
      </c>
      <c r="G41" s="596">
        <v>2572</v>
      </c>
    </row>
    <row r="42" spans="1:7" s="598" customFormat="1" ht="14.25" customHeight="1">
      <c r="A42" s="594" t="s">
        <v>966</v>
      </c>
      <c r="B42" s="595" t="s">
        <v>600</v>
      </c>
      <c r="C42" s="597" t="s">
        <v>600</v>
      </c>
      <c r="D42" s="597" t="s">
        <v>600</v>
      </c>
      <c r="E42" s="597" t="s">
        <v>600</v>
      </c>
      <c r="F42" s="597" t="s">
        <v>600</v>
      </c>
      <c r="G42" s="596">
        <v>10437</v>
      </c>
    </row>
    <row r="43" spans="1:7" s="598" customFormat="1" ht="14.25" customHeight="1">
      <c r="A43" s="594" t="s">
        <v>967</v>
      </c>
      <c r="B43" s="595" t="s">
        <v>600</v>
      </c>
      <c r="C43" s="288" t="s">
        <v>600</v>
      </c>
      <c r="D43" s="288" t="s">
        <v>600</v>
      </c>
      <c r="E43" s="288" t="s">
        <v>600</v>
      </c>
      <c r="F43" s="288" t="s">
        <v>600</v>
      </c>
      <c r="G43" s="600">
        <v>1861</v>
      </c>
    </row>
    <row r="44" spans="1:7" s="598" customFormat="1" ht="3.6" customHeight="1" thickBot="1">
      <c r="A44" s="601"/>
      <c r="B44" s="595"/>
      <c r="C44" s="288"/>
      <c r="D44" s="288"/>
      <c r="E44" s="288"/>
      <c r="F44" s="288"/>
      <c r="G44" s="600"/>
    </row>
    <row r="45" spans="1:7" s="582" customFormat="1" ht="5.25" customHeight="1">
      <c r="A45" s="160"/>
      <c r="B45" s="160"/>
      <c r="C45" s="160"/>
      <c r="D45" s="160"/>
      <c r="E45" s="160"/>
      <c r="F45" s="160"/>
      <c r="G45" s="160"/>
    </row>
    <row r="46" spans="1:7" s="582" customFormat="1" ht="13.5" customHeight="1">
      <c r="A46" s="76" t="s">
        <v>968</v>
      </c>
      <c r="B46" s="112"/>
      <c r="C46" s="112"/>
      <c r="D46" s="112"/>
      <c r="E46" s="112"/>
      <c r="F46" s="112"/>
      <c r="G46" s="112"/>
    </row>
    <row r="47" spans="1:7" s="582" customFormat="1" ht="13.5" customHeight="1">
      <c r="A47" s="76" t="s">
        <v>969</v>
      </c>
      <c r="B47" s="112"/>
      <c r="C47" s="112"/>
      <c r="D47" s="112"/>
      <c r="E47" s="112"/>
      <c r="F47" s="112"/>
      <c r="G47" s="112"/>
    </row>
    <row r="48" spans="1:7" s="582" customFormat="1" ht="13.5" customHeight="1">
      <c r="A48" s="76"/>
      <c r="B48" s="112"/>
      <c r="C48" s="112"/>
      <c r="D48" s="112"/>
      <c r="E48" s="112"/>
      <c r="F48" s="112"/>
      <c r="G48" s="112"/>
    </row>
    <row r="49" spans="1:10" s="582" customFormat="1" ht="15" thickBot="1">
      <c r="A49" s="338" t="s">
        <v>970</v>
      </c>
      <c r="B49" s="20"/>
      <c r="C49" s="20"/>
      <c r="D49" s="20"/>
      <c r="E49" s="20"/>
      <c r="F49" s="20"/>
      <c r="G49" s="20"/>
    </row>
    <row r="50" spans="1:10" s="582" customFormat="1" ht="14.25">
      <c r="A50" s="765" t="s">
        <v>971</v>
      </c>
      <c r="B50" s="766"/>
      <c r="C50" s="584" t="s">
        <v>972</v>
      </c>
      <c r="D50" s="584"/>
      <c r="E50" s="584"/>
      <c r="F50" s="584"/>
      <c r="G50" s="602"/>
    </row>
    <row r="51" spans="1:10" s="582" customFormat="1" ht="14.25">
      <c r="A51" s="768"/>
      <c r="B51" s="758"/>
      <c r="C51" s="771" t="s">
        <v>922</v>
      </c>
      <c r="D51" s="772"/>
      <c r="E51" s="772"/>
      <c r="F51" s="773"/>
      <c r="G51" s="236" t="s">
        <v>973</v>
      </c>
    </row>
    <row r="52" spans="1:10" s="582" customFormat="1" ht="14.25">
      <c r="A52" s="768"/>
      <c r="B52" s="758"/>
      <c r="C52" s="585" t="s">
        <v>9</v>
      </c>
      <c r="D52" s="585" t="s">
        <v>929</v>
      </c>
      <c r="E52" s="585" t="s">
        <v>930</v>
      </c>
      <c r="F52" s="585" t="s">
        <v>931</v>
      </c>
      <c r="G52" s="869" t="s">
        <v>928</v>
      </c>
    </row>
    <row r="53" spans="1:10" s="582" customFormat="1" ht="14.25">
      <c r="A53" s="772"/>
      <c r="B53" s="773"/>
      <c r="C53" s="48" t="s">
        <v>932</v>
      </c>
      <c r="D53" s="49" t="s">
        <v>933</v>
      </c>
      <c r="E53" s="49" t="s">
        <v>934</v>
      </c>
      <c r="F53" s="54" t="s">
        <v>935</v>
      </c>
      <c r="G53" s="870"/>
    </row>
    <row r="54" spans="1:10" s="593" customFormat="1" ht="14.1" customHeight="1">
      <c r="A54" s="603" t="s">
        <v>974</v>
      </c>
      <c r="B54" s="604"/>
      <c r="C54" s="591">
        <v>303938</v>
      </c>
      <c r="D54" s="605">
        <v>211433</v>
      </c>
      <c r="E54" s="605">
        <v>18741</v>
      </c>
      <c r="F54" s="605">
        <v>73764</v>
      </c>
      <c r="G54" s="606">
        <v>78739</v>
      </c>
    </row>
    <row r="55" spans="1:10" s="598" customFormat="1" ht="13.15" customHeight="1">
      <c r="A55" s="328" t="s">
        <v>975</v>
      </c>
      <c r="B55" s="607"/>
      <c r="C55" s="599">
        <v>12092</v>
      </c>
      <c r="D55" s="608">
        <v>6816</v>
      </c>
      <c r="E55" s="608">
        <v>457</v>
      </c>
      <c r="F55" s="608">
        <v>4819</v>
      </c>
      <c r="G55" s="608">
        <v>5172</v>
      </c>
    </row>
    <row r="56" spans="1:10" s="598" customFormat="1" ht="13.15" customHeight="1">
      <c r="A56" s="328" t="s">
        <v>976</v>
      </c>
      <c r="B56" s="607"/>
      <c r="C56" s="599">
        <v>13039</v>
      </c>
      <c r="D56" s="608">
        <v>6677</v>
      </c>
      <c r="E56" s="608">
        <v>840</v>
      </c>
      <c r="F56" s="608">
        <v>5522</v>
      </c>
      <c r="G56" s="608">
        <v>8942</v>
      </c>
    </row>
    <row r="57" spans="1:10" s="598" customFormat="1" ht="13.15" customHeight="1">
      <c r="A57" s="328" t="s">
        <v>977</v>
      </c>
      <c r="B57" s="607"/>
      <c r="C57" s="599">
        <v>28875</v>
      </c>
      <c r="D57" s="608">
        <v>24078</v>
      </c>
      <c r="E57" s="608">
        <v>1698</v>
      </c>
      <c r="F57" s="608">
        <v>3099</v>
      </c>
      <c r="G57" s="608">
        <v>7253</v>
      </c>
    </row>
    <row r="58" spans="1:10" s="598" customFormat="1" ht="13.15" customHeight="1">
      <c r="A58" s="328" t="s">
        <v>978</v>
      </c>
      <c r="B58" s="607"/>
      <c r="C58" s="599">
        <v>71757</v>
      </c>
      <c r="D58" s="608">
        <v>59193</v>
      </c>
      <c r="E58" s="608">
        <v>2306</v>
      </c>
      <c r="F58" s="608">
        <v>10258</v>
      </c>
      <c r="G58" s="608">
        <v>33158</v>
      </c>
      <c r="J58" s="609"/>
    </row>
    <row r="59" spans="1:10" s="598" customFormat="1" ht="13.15" customHeight="1">
      <c r="A59" s="328" t="s">
        <v>979</v>
      </c>
      <c r="B59" s="607"/>
      <c r="C59" s="599">
        <v>22937</v>
      </c>
      <c r="D59" s="608">
        <v>19750</v>
      </c>
      <c r="E59" s="608">
        <v>775</v>
      </c>
      <c r="F59" s="608">
        <v>2412</v>
      </c>
      <c r="G59" s="608">
        <v>4677</v>
      </c>
    </row>
    <row r="60" spans="1:10" s="598" customFormat="1" ht="13.15" customHeight="1">
      <c r="A60" s="328" t="s">
        <v>980</v>
      </c>
      <c r="B60" s="607"/>
      <c r="C60" s="599">
        <v>133499</v>
      </c>
      <c r="D60" s="608">
        <v>76966</v>
      </c>
      <c r="E60" s="608">
        <v>11797</v>
      </c>
      <c r="F60" s="608">
        <v>44736</v>
      </c>
      <c r="G60" s="608">
        <v>6441</v>
      </c>
    </row>
    <row r="61" spans="1:10" s="598" customFormat="1" ht="13.15" customHeight="1">
      <c r="A61" s="328" t="s">
        <v>981</v>
      </c>
      <c r="B61" s="607"/>
      <c r="C61" s="599">
        <v>3187</v>
      </c>
      <c r="D61" s="608">
        <v>2573</v>
      </c>
      <c r="E61" s="608">
        <v>22</v>
      </c>
      <c r="F61" s="608">
        <v>592</v>
      </c>
      <c r="G61" s="608">
        <v>4482</v>
      </c>
    </row>
    <row r="62" spans="1:10" s="598" customFormat="1" ht="13.15" customHeight="1">
      <c r="A62" s="328" t="s">
        <v>982</v>
      </c>
      <c r="B62" s="607"/>
      <c r="C62" s="599">
        <v>1278</v>
      </c>
      <c r="D62" s="608">
        <v>741</v>
      </c>
      <c r="E62" s="610">
        <v>130</v>
      </c>
      <c r="F62" s="610">
        <v>407</v>
      </c>
      <c r="G62" s="608">
        <v>2007</v>
      </c>
    </row>
    <row r="63" spans="1:10" s="598" customFormat="1" ht="13.15" customHeight="1">
      <c r="A63" s="328" t="s">
        <v>983</v>
      </c>
      <c r="B63" s="607"/>
      <c r="C63" s="599">
        <v>234</v>
      </c>
      <c r="D63" s="610">
        <v>39</v>
      </c>
      <c r="E63" s="608">
        <v>14</v>
      </c>
      <c r="F63" s="608">
        <v>181</v>
      </c>
      <c r="G63" s="608">
        <v>306</v>
      </c>
    </row>
    <row r="64" spans="1:10" s="598" customFormat="1" ht="13.15" customHeight="1">
      <c r="A64" s="328" t="s">
        <v>984</v>
      </c>
      <c r="B64" s="607"/>
      <c r="C64" s="599">
        <v>17040</v>
      </c>
      <c r="D64" s="611">
        <v>14600</v>
      </c>
      <c r="E64" s="611">
        <v>702</v>
      </c>
      <c r="F64" s="611">
        <v>1738</v>
      </c>
      <c r="G64" s="611">
        <v>6301</v>
      </c>
    </row>
    <row r="65" spans="1:7" s="598" customFormat="1" ht="3.6" customHeight="1" thickBot="1">
      <c r="A65" s="612"/>
      <c r="B65" s="612"/>
      <c r="C65" s="613"/>
      <c r="D65" s="614"/>
      <c r="E65" s="614"/>
      <c r="F65" s="614"/>
      <c r="G65" s="614"/>
    </row>
    <row r="66" spans="1:7" s="616" customFormat="1" ht="4.5" customHeight="1">
      <c r="A66" s="615"/>
      <c r="B66" s="364"/>
      <c r="C66" s="364"/>
      <c r="D66" s="364"/>
      <c r="E66" s="364"/>
      <c r="F66" s="364"/>
      <c r="G66" s="364"/>
    </row>
    <row r="67" spans="1:7" s="618" customFormat="1" ht="12.75" customHeight="1">
      <c r="A67" s="617" t="s">
        <v>985</v>
      </c>
      <c r="B67" s="617"/>
      <c r="C67" s="617"/>
      <c r="D67" s="617"/>
      <c r="E67" s="617"/>
      <c r="F67" s="617"/>
      <c r="G67" s="617"/>
    </row>
    <row r="68" spans="1:7" s="618" customFormat="1" ht="12.75" customHeight="1">
      <c r="A68" s="617" t="s">
        <v>986</v>
      </c>
      <c r="B68" s="617"/>
      <c r="C68" s="617"/>
      <c r="D68" s="617"/>
      <c r="E68" s="617"/>
      <c r="F68" s="617"/>
      <c r="G68" s="617"/>
    </row>
    <row r="69" spans="1:7" s="618" customFormat="1" ht="12.75" customHeight="1">
      <c r="A69" s="617" t="s">
        <v>987</v>
      </c>
      <c r="B69" s="617"/>
      <c r="C69" s="617"/>
      <c r="D69" s="617"/>
      <c r="E69" s="617"/>
      <c r="F69" s="617"/>
      <c r="G69" s="617"/>
    </row>
    <row r="70" spans="1:7" s="618" customFormat="1" ht="12.75" customHeight="1">
      <c r="A70" s="617" t="s">
        <v>988</v>
      </c>
      <c r="B70" s="617"/>
      <c r="C70" s="617"/>
      <c r="D70" s="617"/>
      <c r="E70" s="617"/>
      <c r="F70" s="617"/>
      <c r="G70" s="617"/>
    </row>
    <row r="71" spans="1:7" s="618" customFormat="1" ht="12.75" customHeight="1">
      <c r="A71" s="617" t="s">
        <v>989</v>
      </c>
      <c r="B71" s="617"/>
      <c r="C71" s="617"/>
      <c r="D71" s="617"/>
      <c r="E71" s="617"/>
      <c r="F71" s="617"/>
      <c r="G71" s="617"/>
    </row>
    <row r="72" spans="1:7" s="618" customFormat="1" ht="12.75" customHeight="1">
      <c r="A72" s="617" t="s">
        <v>990</v>
      </c>
      <c r="B72" s="617"/>
      <c r="C72" s="617"/>
      <c r="D72" s="617"/>
      <c r="E72" s="617"/>
      <c r="F72" s="617"/>
      <c r="G72" s="617"/>
    </row>
    <row r="73" spans="1:7" s="618" customFormat="1" ht="12.75" customHeight="1">
      <c r="A73" s="617" t="s">
        <v>991</v>
      </c>
      <c r="B73" s="617"/>
      <c r="C73" s="617"/>
      <c r="D73" s="617"/>
      <c r="E73" s="617"/>
      <c r="F73" s="617"/>
      <c r="G73" s="617"/>
    </row>
    <row r="74" spans="1:7" s="618" customFormat="1" ht="12.75" customHeight="1">
      <c r="A74" s="617" t="s">
        <v>992</v>
      </c>
      <c r="B74" s="617"/>
      <c r="C74" s="617"/>
      <c r="D74" s="617"/>
      <c r="E74" s="617"/>
      <c r="F74" s="617"/>
      <c r="G74" s="617"/>
    </row>
  </sheetData>
  <mergeCells count="7">
    <mergeCell ref="A7:A12"/>
    <mergeCell ref="B8:F8"/>
    <mergeCell ref="B10:B12"/>
    <mergeCell ref="G10:G11"/>
    <mergeCell ref="A50:B53"/>
    <mergeCell ref="C51:F51"/>
    <mergeCell ref="G52:G53"/>
  </mergeCells>
  <phoneticPr fontId="1"/>
  <pageMargins left="0.7" right="0.7" top="0.75" bottom="0.75" header="0.3" footer="0.3"/>
  <pageSetup paperSize="9" orientation="portrait" r:id="rId1"/>
  <headerFooter>
    <oddHeader>&amp;L【機密性○（取扱制限）】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5"/>
  <sheetViews>
    <sheetView zoomScaleNormal="100" workbookViewId="0"/>
  </sheetViews>
  <sheetFormatPr defaultRowHeight="13.5"/>
  <cols>
    <col min="1" max="1" width="19.125" style="619" customWidth="1"/>
    <col min="2" max="2" width="9.875" style="619" bestFit="1" customWidth="1"/>
    <col min="3" max="3" width="9.875" style="619" customWidth="1"/>
    <col min="4" max="5" width="9.125" style="619" bestFit="1" customWidth="1"/>
    <col min="6" max="6" width="10.5" style="619" customWidth="1"/>
    <col min="7" max="7" width="10.625" style="619" customWidth="1"/>
    <col min="8" max="9" width="9" style="619"/>
    <col min="10" max="10" width="9.5" style="619" customWidth="1"/>
    <col min="11" max="11" width="9.125" style="619" bestFit="1" customWidth="1"/>
    <col min="12" max="12" width="10.5" style="619" bestFit="1" customWidth="1"/>
    <col min="13" max="13" width="9.125" style="619" bestFit="1" customWidth="1"/>
    <col min="14" max="14" width="10.625" style="619" bestFit="1" customWidth="1"/>
    <col min="15" max="256" width="9" style="619"/>
    <col min="257" max="257" width="19.125" style="619" customWidth="1"/>
    <col min="258" max="258" width="9.875" style="619" bestFit="1" customWidth="1"/>
    <col min="259" max="259" width="9.875" style="619" customWidth="1"/>
    <col min="260" max="261" width="9.125" style="619" bestFit="1" customWidth="1"/>
    <col min="262" max="262" width="10.5" style="619" customWidth="1"/>
    <col min="263" max="263" width="10.625" style="619" customWidth="1"/>
    <col min="264" max="265" width="9" style="619"/>
    <col min="266" max="266" width="9.5" style="619" customWidth="1"/>
    <col min="267" max="267" width="9.125" style="619" bestFit="1" customWidth="1"/>
    <col min="268" max="268" width="10.5" style="619" bestFit="1" customWidth="1"/>
    <col min="269" max="269" width="9.125" style="619" bestFit="1" customWidth="1"/>
    <col min="270" max="270" width="10.625" style="619" bestFit="1" customWidth="1"/>
    <col min="271" max="512" width="9" style="619"/>
    <col min="513" max="513" width="19.125" style="619" customWidth="1"/>
    <col min="514" max="514" width="9.875" style="619" bestFit="1" customWidth="1"/>
    <col min="515" max="515" width="9.875" style="619" customWidth="1"/>
    <col min="516" max="517" width="9.125" style="619" bestFit="1" customWidth="1"/>
    <col min="518" max="518" width="10.5" style="619" customWidth="1"/>
    <col min="519" max="519" width="10.625" style="619" customWidth="1"/>
    <col min="520" max="521" width="9" style="619"/>
    <col min="522" max="522" width="9.5" style="619" customWidth="1"/>
    <col min="523" max="523" width="9.125" style="619" bestFit="1" customWidth="1"/>
    <col min="524" max="524" width="10.5" style="619" bestFit="1" customWidth="1"/>
    <col min="525" max="525" width="9.125" style="619" bestFit="1" customWidth="1"/>
    <col min="526" max="526" width="10.625" style="619" bestFit="1" customWidth="1"/>
    <col min="527" max="768" width="9" style="619"/>
    <col min="769" max="769" width="19.125" style="619" customWidth="1"/>
    <col min="770" max="770" width="9.875" style="619" bestFit="1" customWidth="1"/>
    <col min="771" max="771" width="9.875" style="619" customWidth="1"/>
    <col min="772" max="773" width="9.125" style="619" bestFit="1" customWidth="1"/>
    <col min="774" max="774" width="10.5" style="619" customWidth="1"/>
    <col min="775" max="775" width="10.625" style="619" customWidth="1"/>
    <col min="776" max="777" width="9" style="619"/>
    <col min="778" max="778" width="9.5" style="619" customWidth="1"/>
    <col min="779" max="779" width="9.125" style="619" bestFit="1" customWidth="1"/>
    <col min="780" max="780" width="10.5" style="619" bestFit="1" customWidth="1"/>
    <col min="781" max="781" width="9.125" style="619" bestFit="1" customWidth="1"/>
    <col min="782" max="782" width="10.625" style="619" bestFit="1" customWidth="1"/>
    <col min="783" max="1024" width="9" style="619"/>
    <col min="1025" max="1025" width="19.125" style="619" customWidth="1"/>
    <col min="1026" max="1026" width="9.875" style="619" bestFit="1" customWidth="1"/>
    <col min="1027" max="1027" width="9.875" style="619" customWidth="1"/>
    <col min="1028" max="1029" width="9.125" style="619" bestFit="1" customWidth="1"/>
    <col min="1030" max="1030" width="10.5" style="619" customWidth="1"/>
    <col min="1031" max="1031" width="10.625" style="619" customWidth="1"/>
    <col min="1032" max="1033" width="9" style="619"/>
    <col min="1034" max="1034" width="9.5" style="619" customWidth="1"/>
    <col min="1035" max="1035" width="9.125" style="619" bestFit="1" customWidth="1"/>
    <col min="1036" max="1036" width="10.5" style="619" bestFit="1" customWidth="1"/>
    <col min="1037" max="1037" width="9.125" style="619" bestFit="1" customWidth="1"/>
    <col min="1038" max="1038" width="10.625" style="619" bestFit="1" customWidth="1"/>
    <col min="1039" max="1280" width="9" style="619"/>
    <col min="1281" max="1281" width="19.125" style="619" customWidth="1"/>
    <col min="1282" max="1282" width="9.875" style="619" bestFit="1" customWidth="1"/>
    <col min="1283" max="1283" width="9.875" style="619" customWidth="1"/>
    <col min="1284" max="1285" width="9.125" style="619" bestFit="1" customWidth="1"/>
    <col min="1286" max="1286" width="10.5" style="619" customWidth="1"/>
    <col min="1287" max="1287" width="10.625" style="619" customWidth="1"/>
    <col min="1288" max="1289" width="9" style="619"/>
    <col min="1290" max="1290" width="9.5" style="619" customWidth="1"/>
    <col min="1291" max="1291" width="9.125" style="619" bestFit="1" customWidth="1"/>
    <col min="1292" max="1292" width="10.5" style="619" bestFit="1" customWidth="1"/>
    <col min="1293" max="1293" width="9.125" style="619" bestFit="1" customWidth="1"/>
    <col min="1294" max="1294" width="10.625" style="619" bestFit="1" customWidth="1"/>
    <col min="1295" max="1536" width="9" style="619"/>
    <col min="1537" max="1537" width="19.125" style="619" customWidth="1"/>
    <col min="1538" max="1538" width="9.875" style="619" bestFit="1" customWidth="1"/>
    <col min="1539" max="1539" width="9.875" style="619" customWidth="1"/>
    <col min="1540" max="1541" width="9.125" style="619" bestFit="1" customWidth="1"/>
    <col min="1542" max="1542" width="10.5" style="619" customWidth="1"/>
    <col min="1543" max="1543" width="10.625" style="619" customWidth="1"/>
    <col min="1544" max="1545" width="9" style="619"/>
    <col min="1546" max="1546" width="9.5" style="619" customWidth="1"/>
    <col min="1547" max="1547" width="9.125" style="619" bestFit="1" customWidth="1"/>
    <col min="1548" max="1548" width="10.5" style="619" bestFit="1" customWidth="1"/>
    <col min="1549" max="1549" width="9.125" style="619" bestFit="1" customWidth="1"/>
    <col min="1550" max="1550" width="10.625" style="619" bestFit="1" customWidth="1"/>
    <col min="1551" max="1792" width="9" style="619"/>
    <col min="1793" max="1793" width="19.125" style="619" customWidth="1"/>
    <col min="1794" max="1794" width="9.875" style="619" bestFit="1" customWidth="1"/>
    <col min="1795" max="1795" width="9.875" style="619" customWidth="1"/>
    <col min="1796" max="1797" width="9.125" style="619" bestFit="1" customWidth="1"/>
    <col min="1798" max="1798" width="10.5" style="619" customWidth="1"/>
    <col min="1799" max="1799" width="10.625" style="619" customWidth="1"/>
    <col min="1800" max="1801" width="9" style="619"/>
    <col min="1802" max="1802" width="9.5" style="619" customWidth="1"/>
    <col min="1803" max="1803" width="9.125" style="619" bestFit="1" customWidth="1"/>
    <col min="1804" max="1804" width="10.5" style="619" bestFit="1" customWidth="1"/>
    <col min="1805" max="1805" width="9.125" style="619" bestFit="1" customWidth="1"/>
    <col min="1806" max="1806" width="10.625" style="619" bestFit="1" customWidth="1"/>
    <col min="1807" max="2048" width="9" style="619"/>
    <col min="2049" max="2049" width="19.125" style="619" customWidth="1"/>
    <col min="2050" max="2050" width="9.875" style="619" bestFit="1" customWidth="1"/>
    <col min="2051" max="2051" width="9.875" style="619" customWidth="1"/>
    <col min="2052" max="2053" width="9.125" style="619" bestFit="1" customWidth="1"/>
    <col min="2054" max="2054" width="10.5" style="619" customWidth="1"/>
    <col min="2055" max="2055" width="10.625" style="619" customWidth="1"/>
    <col min="2056" max="2057" width="9" style="619"/>
    <col min="2058" max="2058" width="9.5" style="619" customWidth="1"/>
    <col min="2059" max="2059" width="9.125" style="619" bestFit="1" customWidth="1"/>
    <col min="2060" max="2060" width="10.5" style="619" bestFit="1" customWidth="1"/>
    <col min="2061" max="2061" width="9.125" style="619" bestFit="1" customWidth="1"/>
    <col min="2062" max="2062" width="10.625" style="619" bestFit="1" customWidth="1"/>
    <col min="2063" max="2304" width="9" style="619"/>
    <col min="2305" max="2305" width="19.125" style="619" customWidth="1"/>
    <col min="2306" max="2306" width="9.875" style="619" bestFit="1" customWidth="1"/>
    <col min="2307" max="2307" width="9.875" style="619" customWidth="1"/>
    <col min="2308" max="2309" width="9.125" style="619" bestFit="1" customWidth="1"/>
    <col min="2310" max="2310" width="10.5" style="619" customWidth="1"/>
    <col min="2311" max="2311" width="10.625" style="619" customWidth="1"/>
    <col min="2312" max="2313" width="9" style="619"/>
    <col min="2314" max="2314" width="9.5" style="619" customWidth="1"/>
    <col min="2315" max="2315" width="9.125" style="619" bestFit="1" customWidth="1"/>
    <col min="2316" max="2316" width="10.5" style="619" bestFit="1" customWidth="1"/>
    <col min="2317" max="2317" width="9.125" style="619" bestFit="1" customWidth="1"/>
    <col min="2318" max="2318" width="10.625" style="619" bestFit="1" customWidth="1"/>
    <col min="2319" max="2560" width="9" style="619"/>
    <col min="2561" max="2561" width="19.125" style="619" customWidth="1"/>
    <col min="2562" max="2562" width="9.875" style="619" bestFit="1" customWidth="1"/>
    <col min="2563" max="2563" width="9.875" style="619" customWidth="1"/>
    <col min="2564" max="2565" width="9.125" style="619" bestFit="1" customWidth="1"/>
    <col min="2566" max="2566" width="10.5" style="619" customWidth="1"/>
    <col min="2567" max="2567" width="10.625" style="619" customWidth="1"/>
    <col min="2568" max="2569" width="9" style="619"/>
    <col min="2570" max="2570" width="9.5" style="619" customWidth="1"/>
    <col min="2571" max="2571" width="9.125" style="619" bestFit="1" customWidth="1"/>
    <col min="2572" max="2572" width="10.5" style="619" bestFit="1" customWidth="1"/>
    <col min="2573" max="2573" width="9.125" style="619" bestFit="1" customWidth="1"/>
    <col min="2574" max="2574" width="10.625" style="619" bestFit="1" customWidth="1"/>
    <col min="2575" max="2816" width="9" style="619"/>
    <col min="2817" max="2817" width="19.125" style="619" customWidth="1"/>
    <col min="2818" max="2818" width="9.875" style="619" bestFit="1" customWidth="1"/>
    <col min="2819" max="2819" width="9.875" style="619" customWidth="1"/>
    <col min="2820" max="2821" width="9.125" style="619" bestFit="1" customWidth="1"/>
    <col min="2822" max="2822" width="10.5" style="619" customWidth="1"/>
    <col min="2823" max="2823" width="10.625" style="619" customWidth="1"/>
    <col min="2824" max="2825" width="9" style="619"/>
    <col min="2826" max="2826" width="9.5" style="619" customWidth="1"/>
    <col min="2827" max="2827" width="9.125" style="619" bestFit="1" customWidth="1"/>
    <col min="2828" max="2828" width="10.5" style="619" bestFit="1" customWidth="1"/>
    <col min="2829" max="2829" width="9.125" style="619" bestFit="1" customWidth="1"/>
    <col min="2830" max="2830" width="10.625" style="619" bestFit="1" customWidth="1"/>
    <col min="2831" max="3072" width="9" style="619"/>
    <col min="3073" max="3073" width="19.125" style="619" customWidth="1"/>
    <col min="3074" max="3074" width="9.875" style="619" bestFit="1" customWidth="1"/>
    <col min="3075" max="3075" width="9.875" style="619" customWidth="1"/>
    <col min="3076" max="3077" width="9.125" style="619" bestFit="1" customWidth="1"/>
    <col min="3078" max="3078" width="10.5" style="619" customWidth="1"/>
    <col min="3079" max="3079" width="10.625" style="619" customWidth="1"/>
    <col min="3080" max="3081" width="9" style="619"/>
    <col min="3082" max="3082" width="9.5" style="619" customWidth="1"/>
    <col min="3083" max="3083" width="9.125" style="619" bestFit="1" customWidth="1"/>
    <col min="3084" max="3084" width="10.5" style="619" bestFit="1" customWidth="1"/>
    <col min="3085" max="3085" width="9.125" style="619" bestFit="1" customWidth="1"/>
    <col min="3086" max="3086" width="10.625" style="619" bestFit="1" customWidth="1"/>
    <col min="3087" max="3328" width="9" style="619"/>
    <col min="3329" max="3329" width="19.125" style="619" customWidth="1"/>
    <col min="3330" max="3330" width="9.875" style="619" bestFit="1" customWidth="1"/>
    <col min="3331" max="3331" width="9.875" style="619" customWidth="1"/>
    <col min="3332" max="3333" width="9.125" style="619" bestFit="1" customWidth="1"/>
    <col min="3334" max="3334" width="10.5" style="619" customWidth="1"/>
    <col min="3335" max="3335" width="10.625" style="619" customWidth="1"/>
    <col min="3336" max="3337" width="9" style="619"/>
    <col min="3338" max="3338" width="9.5" style="619" customWidth="1"/>
    <col min="3339" max="3339" width="9.125" style="619" bestFit="1" customWidth="1"/>
    <col min="3340" max="3340" width="10.5" style="619" bestFit="1" customWidth="1"/>
    <col min="3341" max="3341" width="9.125" style="619" bestFit="1" customWidth="1"/>
    <col min="3342" max="3342" width="10.625" style="619" bestFit="1" customWidth="1"/>
    <col min="3343" max="3584" width="9" style="619"/>
    <col min="3585" max="3585" width="19.125" style="619" customWidth="1"/>
    <col min="3586" max="3586" width="9.875" style="619" bestFit="1" customWidth="1"/>
    <col min="3587" max="3587" width="9.875" style="619" customWidth="1"/>
    <col min="3588" max="3589" width="9.125" style="619" bestFit="1" customWidth="1"/>
    <col min="3590" max="3590" width="10.5" style="619" customWidth="1"/>
    <col min="3591" max="3591" width="10.625" style="619" customWidth="1"/>
    <col min="3592" max="3593" width="9" style="619"/>
    <col min="3594" max="3594" width="9.5" style="619" customWidth="1"/>
    <col min="3595" max="3595" width="9.125" style="619" bestFit="1" customWidth="1"/>
    <col min="3596" max="3596" width="10.5" style="619" bestFit="1" customWidth="1"/>
    <col min="3597" max="3597" width="9.125" style="619" bestFit="1" customWidth="1"/>
    <col min="3598" max="3598" width="10.625" style="619" bestFit="1" customWidth="1"/>
    <col min="3599" max="3840" width="9" style="619"/>
    <col min="3841" max="3841" width="19.125" style="619" customWidth="1"/>
    <col min="3842" max="3842" width="9.875" style="619" bestFit="1" customWidth="1"/>
    <col min="3843" max="3843" width="9.875" style="619" customWidth="1"/>
    <col min="3844" max="3845" width="9.125" style="619" bestFit="1" customWidth="1"/>
    <col min="3846" max="3846" width="10.5" style="619" customWidth="1"/>
    <col min="3847" max="3847" width="10.625" style="619" customWidth="1"/>
    <col min="3848" max="3849" width="9" style="619"/>
    <col min="3850" max="3850" width="9.5" style="619" customWidth="1"/>
    <col min="3851" max="3851" width="9.125" style="619" bestFit="1" customWidth="1"/>
    <col min="3852" max="3852" width="10.5" style="619" bestFit="1" customWidth="1"/>
    <col min="3853" max="3853" width="9.125" style="619" bestFit="1" customWidth="1"/>
    <col min="3854" max="3854" width="10.625" style="619" bestFit="1" customWidth="1"/>
    <col min="3855" max="4096" width="9" style="619"/>
    <col min="4097" max="4097" width="19.125" style="619" customWidth="1"/>
    <col min="4098" max="4098" width="9.875" style="619" bestFit="1" customWidth="1"/>
    <col min="4099" max="4099" width="9.875" style="619" customWidth="1"/>
    <col min="4100" max="4101" width="9.125" style="619" bestFit="1" customWidth="1"/>
    <col min="4102" max="4102" width="10.5" style="619" customWidth="1"/>
    <col min="4103" max="4103" width="10.625" style="619" customWidth="1"/>
    <col min="4104" max="4105" width="9" style="619"/>
    <col min="4106" max="4106" width="9.5" style="619" customWidth="1"/>
    <col min="4107" max="4107" width="9.125" style="619" bestFit="1" customWidth="1"/>
    <col min="4108" max="4108" width="10.5" style="619" bestFit="1" customWidth="1"/>
    <col min="4109" max="4109" width="9.125" style="619" bestFit="1" customWidth="1"/>
    <col min="4110" max="4110" width="10.625" style="619" bestFit="1" customWidth="1"/>
    <col min="4111" max="4352" width="9" style="619"/>
    <col min="4353" max="4353" width="19.125" style="619" customWidth="1"/>
    <col min="4354" max="4354" width="9.875" style="619" bestFit="1" customWidth="1"/>
    <col min="4355" max="4355" width="9.875" style="619" customWidth="1"/>
    <col min="4356" max="4357" width="9.125" style="619" bestFit="1" customWidth="1"/>
    <col min="4358" max="4358" width="10.5" style="619" customWidth="1"/>
    <col min="4359" max="4359" width="10.625" style="619" customWidth="1"/>
    <col min="4360" max="4361" width="9" style="619"/>
    <col min="4362" max="4362" width="9.5" style="619" customWidth="1"/>
    <col min="4363" max="4363" width="9.125" style="619" bestFit="1" customWidth="1"/>
    <col min="4364" max="4364" width="10.5" style="619" bestFit="1" customWidth="1"/>
    <col min="4365" max="4365" width="9.125" style="619" bestFit="1" customWidth="1"/>
    <col min="4366" max="4366" width="10.625" style="619" bestFit="1" customWidth="1"/>
    <col min="4367" max="4608" width="9" style="619"/>
    <col min="4609" max="4609" width="19.125" style="619" customWidth="1"/>
    <col min="4610" max="4610" width="9.875" style="619" bestFit="1" customWidth="1"/>
    <col min="4611" max="4611" width="9.875" style="619" customWidth="1"/>
    <col min="4612" max="4613" width="9.125" style="619" bestFit="1" customWidth="1"/>
    <col min="4614" max="4614" width="10.5" style="619" customWidth="1"/>
    <col min="4615" max="4615" width="10.625" style="619" customWidth="1"/>
    <col min="4616" max="4617" width="9" style="619"/>
    <col min="4618" max="4618" width="9.5" style="619" customWidth="1"/>
    <col min="4619" max="4619" width="9.125" style="619" bestFit="1" customWidth="1"/>
    <col min="4620" max="4620" width="10.5" style="619" bestFit="1" customWidth="1"/>
    <col min="4621" max="4621" width="9.125" style="619" bestFit="1" customWidth="1"/>
    <col min="4622" max="4622" width="10.625" style="619" bestFit="1" customWidth="1"/>
    <col min="4623" max="4864" width="9" style="619"/>
    <col min="4865" max="4865" width="19.125" style="619" customWidth="1"/>
    <col min="4866" max="4866" width="9.875" style="619" bestFit="1" customWidth="1"/>
    <col min="4867" max="4867" width="9.875" style="619" customWidth="1"/>
    <col min="4868" max="4869" width="9.125" style="619" bestFit="1" customWidth="1"/>
    <col min="4870" max="4870" width="10.5" style="619" customWidth="1"/>
    <col min="4871" max="4871" width="10.625" style="619" customWidth="1"/>
    <col min="4872" max="4873" width="9" style="619"/>
    <col min="4874" max="4874" width="9.5" style="619" customWidth="1"/>
    <col min="4875" max="4875" width="9.125" style="619" bestFit="1" customWidth="1"/>
    <col min="4876" max="4876" width="10.5" style="619" bestFit="1" customWidth="1"/>
    <col min="4877" max="4877" width="9.125" style="619" bestFit="1" customWidth="1"/>
    <col min="4878" max="4878" width="10.625" style="619" bestFit="1" customWidth="1"/>
    <col min="4879" max="5120" width="9" style="619"/>
    <col min="5121" max="5121" width="19.125" style="619" customWidth="1"/>
    <col min="5122" max="5122" width="9.875" style="619" bestFit="1" customWidth="1"/>
    <col min="5123" max="5123" width="9.875" style="619" customWidth="1"/>
    <col min="5124" max="5125" width="9.125" style="619" bestFit="1" customWidth="1"/>
    <col min="5126" max="5126" width="10.5" style="619" customWidth="1"/>
    <col min="5127" max="5127" width="10.625" style="619" customWidth="1"/>
    <col min="5128" max="5129" width="9" style="619"/>
    <col min="5130" max="5130" width="9.5" style="619" customWidth="1"/>
    <col min="5131" max="5131" width="9.125" style="619" bestFit="1" customWidth="1"/>
    <col min="5132" max="5132" width="10.5" style="619" bestFit="1" customWidth="1"/>
    <col min="5133" max="5133" width="9.125" style="619" bestFit="1" customWidth="1"/>
    <col min="5134" max="5134" width="10.625" style="619" bestFit="1" customWidth="1"/>
    <col min="5135" max="5376" width="9" style="619"/>
    <col min="5377" max="5377" width="19.125" style="619" customWidth="1"/>
    <col min="5378" max="5378" width="9.875" style="619" bestFit="1" customWidth="1"/>
    <col min="5379" max="5379" width="9.875" style="619" customWidth="1"/>
    <col min="5380" max="5381" width="9.125" style="619" bestFit="1" customWidth="1"/>
    <col min="5382" max="5382" width="10.5" style="619" customWidth="1"/>
    <col min="5383" max="5383" width="10.625" style="619" customWidth="1"/>
    <col min="5384" max="5385" width="9" style="619"/>
    <col min="5386" max="5386" width="9.5" style="619" customWidth="1"/>
    <col min="5387" max="5387" width="9.125" style="619" bestFit="1" customWidth="1"/>
    <col min="5388" max="5388" width="10.5" style="619" bestFit="1" customWidth="1"/>
    <col min="5389" max="5389" width="9.125" style="619" bestFit="1" customWidth="1"/>
    <col min="5390" max="5390" width="10.625" style="619" bestFit="1" customWidth="1"/>
    <col min="5391" max="5632" width="9" style="619"/>
    <col min="5633" max="5633" width="19.125" style="619" customWidth="1"/>
    <col min="5634" max="5634" width="9.875" style="619" bestFit="1" customWidth="1"/>
    <col min="5635" max="5635" width="9.875" style="619" customWidth="1"/>
    <col min="5636" max="5637" width="9.125" style="619" bestFit="1" customWidth="1"/>
    <col min="5638" max="5638" width="10.5" style="619" customWidth="1"/>
    <col min="5639" max="5639" width="10.625" style="619" customWidth="1"/>
    <col min="5640" max="5641" width="9" style="619"/>
    <col min="5642" max="5642" width="9.5" style="619" customWidth="1"/>
    <col min="5643" max="5643" width="9.125" style="619" bestFit="1" customWidth="1"/>
    <col min="5644" max="5644" width="10.5" style="619" bestFit="1" customWidth="1"/>
    <col min="5645" max="5645" width="9.125" style="619" bestFit="1" customWidth="1"/>
    <col min="5646" max="5646" width="10.625" style="619" bestFit="1" customWidth="1"/>
    <col min="5647" max="5888" width="9" style="619"/>
    <col min="5889" max="5889" width="19.125" style="619" customWidth="1"/>
    <col min="5890" max="5890" width="9.875" style="619" bestFit="1" customWidth="1"/>
    <col min="5891" max="5891" width="9.875" style="619" customWidth="1"/>
    <col min="5892" max="5893" width="9.125" style="619" bestFit="1" customWidth="1"/>
    <col min="5894" max="5894" width="10.5" style="619" customWidth="1"/>
    <col min="5895" max="5895" width="10.625" style="619" customWidth="1"/>
    <col min="5896" max="5897" width="9" style="619"/>
    <col min="5898" max="5898" width="9.5" style="619" customWidth="1"/>
    <col min="5899" max="5899" width="9.125" style="619" bestFit="1" customWidth="1"/>
    <col min="5900" max="5900" width="10.5" style="619" bestFit="1" customWidth="1"/>
    <col min="5901" max="5901" width="9.125" style="619" bestFit="1" customWidth="1"/>
    <col min="5902" max="5902" width="10.625" style="619" bestFit="1" customWidth="1"/>
    <col min="5903" max="6144" width="9" style="619"/>
    <col min="6145" max="6145" width="19.125" style="619" customWidth="1"/>
    <col min="6146" max="6146" width="9.875" style="619" bestFit="1" customWidth="1"/>
    <col min="6147" max="6147" width="9.875" style="619" customWidth="1"/>
    <col min="6148" max="6149" width="9.125" style="619" bestFit="1" customWidth="1"/>
    <col min="6150" max="6150" width="10.5" style="619" customWidth="1"/>
    <col min="6151" max="6151" width="10.625" style="619" customWidth="1"/>
    <col min="6152" max="6153" width="9" style="619"/>
    <col min="6154" max="6154" width="9.5" style="619" customWidth="1"/>
    <col min="6155" max="6155" width="9.125" style="619" bestFit="1" customWidth="1"/>
    <col min="6156" max="6156" width="10.5" style="619" bestFit="1" customWidth="1"/>
    <col min="6157" max="6157" width="9.125" style="619" bestFit="1" customWidth="1"/>
    <col min="6158" max="6158" width="10.625" style="619" bestFit="1" customWidth="1"/>
    <col min="6159" max="6400" width="9" style="619"/>
    <col min="6401" max="6401" width="19.125" style="619" customWidth="1"/>
    <col min="6402" max="6402" width="9.875" style="619" bestFit="1" customWidth="1"/>
    <col min="6403" max="6403" width="9.875" style="619" customWidth="1"/>
    <col min="6404" max="6405" width="9.125" style="619" bestFit="1" customWidth="1"/>
    <col min="6406" max="6406" width="10.5" style="619" customWidth="1"/>
    <col min="6407" max="6407" width="10.625" style="619" customWidth="1"/>
    <col min="6408" max="6409" width="9" style="619"/>
    <col min="6410" max="6410" width="9.5" style="619" customWidth="1"/>
    <col min="6411" max="6411" width="9.125" style="619" bestFit="1" customWidth="1"/>
    <col min="6412" max="6412" width="10.5" style="619" bestFit="1" customWidth="1"/>
    <col min="6413" max="6413" width="9.125" style="619" bestFit="1" customWidth="1"/>
    <col min="6414" max="6414" width="10.625" style="619" bestFit="1" customWidth="1"/>
    <col min="6415" max="6656" width="9" style="619"/>
    <col min="6657" max="6657" width="19.125" style="619" customWidth="1"/>
    <col min="6658" max="6658" width="9.875" style="619" bestFit="1" customWidth="1"/>
    <col min="6659" max="6659" width="9.875" style="619" customWidth="1"/>
    <col min="6660" max="6661" width="9.125" style="619" bestFit="1" customWidth="1"/>
    <col min="6662" max="6662" width="10.5" style="619" customWidth="1"/>
    <col min="6663" max="6663" width="10.625" style="619" customWidth="1"/>
    <col min="6664" max="6665" width="9" style="619"/>
    <col min="6666" max="6666" width="9.5" style="619" customWidth="1"/>
    <col min="6667" max="6667" width="9.125" style="619" bestFit="1" customWidth="1"/>
    <col min="6668" max="6668" width="10.5" style="619" bestFit="1" customWidth="1"/>
    <col min="6669" max="6669" width="9.125" style="619" bestFit="1" customWidth="1"/>
    <col min="6670" max="6670" width="10.625" style="619" bestFit="1" customWidth="1"/>
    <col min="6671" max="6912" width="9" style="619"/>
    <col min="6913" max="6913" width="19.125" style="619" customWidth="1"/>
    <col min="6914" max="6914" width="9.875" style="619" bestFit="1" customWidth="1"/>
    <col min="6915" max="6915" width="9.875" style="619" customWidth="1"/>
    <col min="6916" max="6917" width="9.125" style="619" bestFit="1" customWidth="1"/>
    <col min="6918" max="6918" width="10.5" style="619" customWidth="1"/>
    <col min="6919" max="6919" width="10.625" style="619" customWidth="1"/>
    <col min="6920" max="6921" width="9" style="619"/>
    <col min="6922" max="6922" width="9.5" style="619" customWidth="1"/>
    <col min="6923" max="6923" width="9.125" style="619" bestFit="1" customWidth="1"/>
    <col min="6924" max="6924" width="10.5" style="619" bestFit="1" customWidth="1"/>
    <col min="6925" max="6925" width="9.125" style="619" bestFit="1" customWidth="1"/>
    <col min="6926" max="6926" width="10.625" style="619" bestFit="1" customWidth="1"/>
    <col min="6927" max="7168" width="9" style="619"/>
    <col min="7169" max="7169" width="19.125" style="619" customWidth="1"/>
    <col min="7170" max="7170" width="9.875" style="619" bestFit="1" customWidth="1"/>
    <col min="7171" max="7171" width="9.875" style="619" customWidth="1"/>
    <col min="7172" max="7173" width="9.125" style="619" bestFit="1" customWidth="1"/>
    <col min="7174" max="7174" width="10.5" style="619" customWidth="1"/>
    <col min="7175" max="7175" width="10.625" style="619" customWidth="1"/>
    <col min="7176" max="7177" width="9" style="619"/>
    <col min="7178" max="7178" width="9.5" style="619" customWidth="1"/>
    <col min="7179" max="7179" width="9.125" style="619" bestFit="1" customWidth="1"/>
    <col min="7180" max="7180" width="10.5" style="619" bestFit="1" customWidth="1"/>
    <col min="7181" max="7181" width="9.125" style="619" bestFit="1" customWidth="1"/>
    <col min="7182" max="7182" width="10.625" style="619" bestFit="1" customWidth="1"/>
    <col min="7183" max="7424" width="9" style="619"/>
    <col min="7425" max="7425" width="19.125" style="619" customWidth="1"/>
    <col min="7426" max="7426" width="9.875" style="619" bestFit="1" customWidth="1"/>
    <col min="7427" max="7427" width="9.875" style="619" customWidth="1"/>
    <col min="7428" max="7429" width="9.125" style="619" bestFit="1" customWidth="1"/>
    <col min="7430" max="7430" width="10.5" style="619" customWidth="1"/>
    <col min="7431" max="7431" width="10.625" style="619" customWidth="1"/>
    <col min="7432" max="7433" width="9" style="619"/>
    <col min="7434" max="7434" width="9.5" style="619" customWidth="1"/>
    <col min="7435" max="7435" width="9.125" style="619" bestFit="1" customWidth="1"/>
    <col min="7436" max="7436" width="10.5" style="619" bestFit="1" customWidth="1"/>
    <col min="7437" max="7437" width="9.125" style="619" bestFit="1" customWidth="1"/>
    <col min="7438" max="7438" width="10.625" style="619" bestFit="1" customWidth="1"/>
    <col min="7439" max="7680" width="9" style="619"/>
    <col min="7681" max="7681" width="19.125" style="619" customWidth="1"/>
    <col min="7682" max="7682" width="9.875" style="619" bestFit="1" customWidth="1"/>
    <col min="7683" max="7683" width="9.875" style="619" customWidth="1"/>
    <col min="7684" max="7685" width="9.125" style="619" bestFit="1" customWidth="1"/>
    <col min="7686" max="7686" width="10.5" style="619" customWidth="1"/>
    <col min="7687" max="7687" width="10.625" style="619" customWidth="1"/>
    <col min="7688" max="7689" width="9" style="619"/>
    <col min="7690" max="7690" width="9.5" style="619" customWidth="1"/>
    <col min="7691" max="7691" width="9.125" style="619" bestFit="1" customWidth="1"/>
    <col min="7692" max="7692" width="10.5" style="619" bestFit="1" customWidth="1"/>
    <col min="7693" max="7693" width="9.125" style="619" bestFit="1" customWidth="1"/>
    <col min="7694" max="7694" width="10.625" style="619" bestFit="1" customWidth="1"/>
    <col min="7695" max="7936" width="9" style="619"/>
    <col min="7937" max="7937" width="19.125" style="619" customWidth="1"/>
    <col min="7938" max="7938" width="9.875" style="619" bestFit="1" customWidth="1"/>
    <col min="7939" max="7939" width="9.875" style="619" customWidth="1"/>
    <col min="7940" max="7941" width="9.125" style="619" bestFit="1" customWidth="1"/>
    <col min="7942" max="7942" width="10.5" style="619" customWidth="1"/>
    <col min="7943" max="7943" width="10.625" style="619" customWidth="1"/>
    <col min="7944" max="7945" width="9" style="619"/>
    <col min="7946" max="7946" width="9.5" style="619" customWidth="1"/>
    <col min="7947" max="7947" width="9.125" style="619" bestFit="1" customWidth="1"/>
    <col min="7948" max="7948" width="10.5" style="619" bestFit="1" customWidth="1"/>
    <col min="7949" max="7949" width="9.125" style="619" bestFit="1" customWidth="1"/>
    <col min="7950" max="7950" width="10.625" style="619" bestFit="1" customWidth="1"/>
    <col min="7951" max="8192" width="9" style="619"/>
    <col min="8193" max="8193" width="19.125" style="619" customWidth="1"/>
    <col min="8194" max="8194" width="9.875" style="619" bestFit="1" customWidth="1"/>
    <col min="8195" max="8195" width="9.875" style="619" customWidth="1"/>
    <col min="8196" max="8197" width="9.125" style="619" bestFit="1" customWidth="1"/>
    <col min="8198" max="8198" width="10.5" style="619" customWidth="1"/>
    <col min="8199" max="8199" width="10.625" style="619" customWidth="1"/>
    <col min="8200" max="8201" width="9" style="619"/>
    <col min="8202" max="8202" width="9.5" style="619" customWidth="1"/>
    <col min="8203" max="8203" width="9.125" style="619" bestFit="1" customWidth="1"/>
    <col min="8204" max="8204" width="10.5" style="619" bestFit="1" customWidth="1"/>
    <col min="8205" max="8205" width="9.125" style="619" bestFit="1" customWidth="1"/>
    <col min="8206" max="8206" width="10.625" style="619" bestFit="1" customWidth="1"/>
    <col min="8207" max="8448" width="9" style="619"/>
    <col min="8449" max="8449" width="19.125" style="619" customWidth="1"/>
    <col min="8450" max="8450" width="9.875" style="619" bestFit="1" customWidth="1"/>
    <col min="8451" max="8451" width="9.875" style="619" customWidth="1"/>
    <col min="8452" max="8453" width="9.125" style="619" bestFit="1" customWidth="1"/>
    <col min="8454" max="8454" width="10.5" style="619" customWidth="1"/>
    <col min="8455" max="8455" width="10.625" style="619" customWidth="1"/>
    <col min="8456" max="8457" width="9" style="619"/>
    <col min="8458" max="8458" width="9.5" style="619" customWidth="1"/>
    <col min="8459" max="8459" width="9.125" style="619" bestFit="1" customWidth="1"/>
    <col min="8460" max="8460" width="10.5" style="619" bestFit="1" customWidth="1"/>
    <col min="8461" max="8461" width="9.125" style="619" bestFit="1" customWidth="1"/>
    <col min="8462" max="8462" width="10.625" style="619" bestFit="1" customWidth="1"/>
    <col min="8463" max="8704" width="9" style="619"/>
    <col min="8705" max="8705" width="19.125" style="619" customWidth="1"/>
    <col min="8706" max="8706" width="9.875" style="619" bestFit="1" customWidth="1"/>
    <col min="8707" max="8707" width="9.875" style="619" customWidth="1"/>
    <col min="8708" max="8709" width="9.125" style="619" bestFit="1" customWidth="1"/>
    <col min="8710" max="8710" width="10.5" style="619" customWidth="1"/>
    <col min="8711" max="8711" width="10.625" style="619" customWidth="1"/>
    <col min="8712" max="8713" width="9" style="619"/>
    <col min="8714" max="8714" width="9.5" style="619" customWidth="1"/>
    <col min="8715" max="8715" width="9.125" style="619" bestFit="1" customWidth="1"/>
    <col min="8716" max="8716" width="10.5" style="619" bestFit="1" customWidth="1"/>
    <col min="8717" max="8717" width="9.125" style="619" bestFit="1" customWidth="1"/>
    <col min="8718" max="8718" width="10.625" style="619" bestFit="1" customWidth="1"/>
    <col min="8719" max="8960" width="9" style="619"/>
    <col min="8961" max="8961" width="19.125" style="619" customWidth="1"/>
    <col min="8962" max="8962" width="9.875" style="619" bestFit="1" customWidth="1"/>
    <col min="8963" max="8963" width="9.875" style="619" customWidth="1"/>
    <col min="8964" max="8965" width="9.125" style="619" bestFit="1" customWidth="1"/>
    <col min="8966" max="8966" width="10.5" style="619" customWidth="1"/>
    <col min="8967" max="8967" width="10.625" style="619" customWidth="1"/>
    <col min="8968" max="8969" width="9" style="619"/>
    <col min="8970" max="8970" width="9.5" style="619" customWidth="1"/>
    <col min="8971" max="8971" width="9.125" style="619" bestFit="1" customWidth="1"/>
    <col min="8972" max="8972" width="10.5" style="619" bestFit="1" customWidth="1"/>
    <col min="8973" max="8973" width="9.125" style="619" bestFit="1" customWidth="1"/>
    <col min="8974" max="8974" width="10.625" style="619" bestFit="1" customWidth="1"/>
    <col min="8975" max="9216" width="9" style="619"/>
    <col min="9217" max="9217" width="19.125" style="619" customWidth="1"/>
    <col min="9218" max="9218" width="9.875" style="619" bestFit="1" customWidth="1"/>
    <col min="9219" max="9219" width="9.875" style="619" customWidth="1"/>
    <col min="9220" max="9221" width="9.125" style="619" bestFit="1" customWidth="1"/>
    <col min="9222" max="9222" width="10.5" style="619" customWidth="1"/>
    <col min="9223" max="9223" width="10.625" style="619" customWidth="1"/>
    <col min="9224" max="9225" width="9" style="619"/>
    <col min="9226" max="9226" width="9.5" style="619" customWidth="1"/>
    <col min="9227" max="9227" width="9.125" style="619" bestFit="1" customWidth="1"/>
    <col min="9228" max="9228" width="10.5" style="619" bestFit="1" customWidth="1"/>
    <col min="9229" max="9229" width="9.125" style="619" bestFit="1" customWidth="1"/>
    <col min="9230" max="9230" width="10.625" style="619" bestFit="1" customWidth="1"/>
    <col min="9231" max="9472" width="9" style="619"/>
    <col min="9473" max="9473" width="19.125" style="619" customWidth="1"/>
    <col min="9474" max="9474" width="9.875" style="619" bestFit="1" customWidth="1"/>
    <col min="9475" max="9475" width="9.875" style="619" customWidth="1"/>
    <col min="9476" max="9477" width="9.125" style="619" bestFit="1" customWidth="1"/>
    <col min="9478" max="9478" width="10.5" style="619" customWidth="1"/>
    <col min="9479" max="9479" width="10.625" style="619" customWidth="1"/>
    <col min="9480" max="9481" width="9" style="619"/>
    <col min="9482" max="9482" width="9.5" style="619" customWidth="1"/>
    <col min="9483" max="9483" width="9.125" style="619" bestFit="1" customWidth="1"/>
    <col min="9484" max="9484" width="10.5" style="619" bestFit="1" customWidth="1"/>
    <col min="9485" max="9485" width="9.125" style="619" bestFit="1" customWidth="1"/>
    <col min="9486" max="9486" width="10.625" style="619" bestFit="1" customWidth="1"/>
    <col min="9487" max="9728" width="9" style="619"/>
    <col min="9729" max="9729" width="19.125" style="619" customWidth="1"/>
    <col min="9730" max="9730" width="9.875" style="619" bestFit="1" customWidth="1"/>
    <col min="9731" max="9731" width="9.875" style="619" customWidth="1"/>
    <col min="9732" max="9733" width="9.125" style="619" bestFit="1" customWidth="1"/>
    <col min="9734" max="9734" width="10.5" style="619" customWidth="1"/>
    <col min="9735" max="9735" width="10.625" style="619" customWidth="1"/>
    <col min="9736" max="9737" width="9" style="619"/>
    <col min="9738" max="9738" width="9.5" style="619" customWidth="1"/>
    <col min="9739" max="9739" width="9.125" style="619" bestFit="1" customWidth="1"/>
    <col min="9740" max="9740" width="10.5" style="619" bestFit="1" customWidth="1"/>
    <col min="9741" max="9741" width="9.125" style="619" bestFit="1" customWidth="1"/>
    <col min="9742" max="9742" width="10.625" style="619" bestFit="1" customWidth="1"/>
    <col min="9743" max="9984" width="9" style="619"/>
    <col min="9985" max="9985" width="19.125" style="619" customWidth="1"/>
    <col min="9986" max="9986" width="9.875" style="619" bestFit="1" customWidth="1"/>
    <col min="9987" max="9987" width="9.875" style="619" customWidth="1"/>
    <col min="9988" max="9989" width="9.125" style="619" bestFit="1" customWidth="1"/>
    <col min="9990" max="9990" width="10.5" style="619" customWidth="1"/>
    <col min="9991" max="9991" width="10.625" style="619" customWidth="1"/>
    <col min="9992" max="9993" width="9" style="619"/>
    <col min="9994" max="9994" width="9.5" style="619" customWidth="1"/>
    <col min="9995" max="9995" width="9.125" style="619" bestFit="1" customWidth="1"/>
    <col min="9996" max="9996" width="10.5" style="619" bestFit="1" customWidth="1"/>
    <col min="9997" max="9997" width="9.125" style="619" bestFit="1" customWidth="1"/>
    <col min="9998" max="9998" width="10.625" style="619" bestFit="1" customWidth="1"/>
    <col min="9999" max="10240" width="9" style="619"/>
    <col min="10241" max="10241" width="19.125" style="619" customWidth="1"/>
    <col min="10242" max="10242" width="9.875" style="619" bestFit="1" customWidth="1"/>
    <col min="10243" max="10243" width="9.875" style="619" customWidth="1"/>
    <col min="10244" max="10245" width="9.125" style="619" bestFit="1" customWidth="1"/>
    <col min="10246" max="10246" width="10.5" style="619" customWidth="1"/>
    <col min="10247" max="10247" width="10.625" style="619" customWidth="1"/>
    <col min="10248" max="10249" width="9" style="619"/>
    <col min="10250" max="10250" width="9.5" style="619" customWidth="1"/>
    <col min="10251" max="10251" width="9.125" style="619" bestFit="1" customWidth="1"/>
    <col min="10252" max="10252" width="10.5" style="619" bestFit="1" customWidth="1"/>
    <col min="10253" max="10253" width="9.125" style="619" bestFit="1" customWidth="1"/>
    <col min="10254" max="10254" width="10.625" style="619" bestFit="1" customWidth="1"/>
    <col min="10255" max="10496" width="9" style="619"/>
    <col min="10497" max="10497" width="19.125" style="619" customWidth="1"/>
    <col min="10498" max="10498" width="9.875" style="619" bestFit="1" customWidth="1"/>
    <col min="10499" max="10499" width="9.875" style="619" customWidth="1"/>
    <col min="10500" max="10501" width="9.125" style="619" bestFit="1" customWidth="1"/>
    <col min="10502" max="10502" width="10.5" style="619" customWidth="1"/>
    <col min="10503" max="10503" width="10.625" style="619" customWidth="1"/>
    <col min="10504" max="10505" width="9" style="619"/>
    <col min="10506" max="10506" width="9.5" style="619" customWidth="1"/>
    <col min="10507" max="10507" width="9.125" style="619" bestFit="1" customWidth="1"/>
    <col min="10508" max="10508" width="10.5" style="619" bestFit="1" customWidth="1"/>
    <col min="10509" max="10509" width="9.125" style="619" bestFit="1" customWidth="1"/>
    <col min="10510" max="10510" width="10.625" style="619" bestFit="1" customWidth="1"/>
    <col min="10511" max="10752" width="9" style="619"/>
    <col min="10753" max="10753" width="19.125" style="619" customWidth="1"/>
    <col min="10754" max="10754" width="9.875" style="619" bestFit="1" customWidth="1"/>
    <col min="10755" max="10755" width="9.875" style="619" customWidth="1"/>
    <col min="10756" max="10757" width="9.125" style="619" bestFit="1" customWidth="1"/>
    <col min="10758" max="10758" width="10.5" style="619" customWidth="1"/>
    <col min="10759" max="10759" width="10.625" style="619" customWidth="1"/>
    <col min="10760" max="10761" width="9" style="619"/>
    <col min="10762" max="10762" width="9.5" style="619" customWidth="1"/>
    <col min="10763" max="10763" width="9.125" style="619" bestFit="1" customWidth="1"/>
    <col min="10764" max="10764" width="10.5" style="619" bestFit="1" customWidth="1"/>
    <col min="10765" max="10765" width="9.125" style="619" bestFit="1" customWidth="1"/>
    <col min="10766" max="10766" width="10.625" style="619" bestFit="1" customWidth="1"/>
    <col min="10767" max="11008" width="9" style="619"/>
    <col min="11009" max="11009" width="19.125" style="619" customWidth="1"/>
    <col min="11010" max="11010" width="9.875" style="619" bestFit="1" customWidth="1"/>
    <col min="11011" max="11011" width="9.875" style="619" customWidth="1"/>
    <col min="11012" max="11013" width="9.125" style="619" bestFit="1" customWidth="1"/>
    <col min="11014" max="11014" width="10.5" style="619" customWidth="1"/>
    <col min="11015" max="11015" width="10.625" style="619" customWidth="1"/>
    <col min="11016" max="11017" width="9" style="619"/>
    <col min="11018" max="11018" width="9.5" style="619" customWidth="1"/>
    <col min="11019" max="11019" width="9.125" style="619" bestFit="1" customWidth="1"/>
    <col min="11020" max="11020" width="10.5" style="619" bestFit="1" customWidth="1"/>
    <col min="11021" max="11021" width="9.125" style="619" bestFit="1" customWidth="1"/>
    <col min="11022" max="11022" width="10.625" style="619" bestFit="1" customWidth="1"/>
    <col min="11023" max="11264" width="9" style="619"/>
    <col min="11265" max="11265" width="19.125" style="619" customWidth="1"/>
    <col min="11266" max="11266" width="9.875" style="619" bestFit="1" customWidth="1"/>
    <col min="11267" max="11267" width="9.875" style="619" customWidth="1"/>
    <col min="11268" max="11269" width="9.125" style="619" bestFit="1" customWidth="1"/>
    <col min="11270" max="11270" width="10.5" style="619" customWidth="1"/>
    <col min="11271" max="11271" width="10.625" style="619" customWidth="1"/>
    <col min="11272" max="11273" width="9" style="619"/>
    <col min="11274" max="11274" width="9.5" style="619" customWidth="1"/>
    <col min="11275" max="11275" width="9.125" style="619" bestFit="1" customWidth="1"/>
    <col min="11276" max="11276" width="10.5" style="619" bestFit="1" customWidth="1"/>
    <col min="11277" max="11277" width="9.125" style="619" bestFit="1" customWidth="1"/>
    <col min="11278" max="11278" width="10.625" style="619" bestFit="1" customWidth="1"/>
    <col min="11279" max="11520" width="9" style="619"/>
    <col min="11521" max="11521" width="19.125" style="619" customWidth="1"/>
    <col min="11522" max="11522" width="9.875" style="619" bestFit="1" customWidth="1"/>
    <col min="11523" max="11523" width="9.875" style="619" customWidth="1"/>
    <col min="11524" max="11525" width="9.125" style="619" bestFit="1" customWidth="1"/>
    <col min="11526" max="11526" width="10.5" style="619" customWidth="1"/>
    <col min="11527" max="11527" width="10.625" style="619" customWidth="1"/>
    <col min="11528" max="11529" width="9" style="619"/>
    <col min="11530" max="11530" width="9.5" style="619" customWidth="1"/>
    <col min="11531" max="11531" width="9.125" style="619" bestFit="1" customWidth="1"/>
    <col min="11532" max="11532" width="10.5" style="619" bestFit="1" customWidth="1"/>
    <col min="11533" max="11533" width="9.125" style="619" bestFit="1" customWidth="1"/>
    <col min="11534" max="11534" width="10.625" style="619" bestFit="1" customWidth="1"/>
    <col min="11535" max="11776" width="9" style="619"/>
    <col min="11777" max="11777" width="19.125" style="619" customWidth="1"/>
    <col min="11778" max="11778" width="9.875" style="619" bestFit="1" customWidth="1"/>
    <col min="11779" max="11779" width="9.875" style="619" customWidth="1"/>
    <col min="11780" max="11781" width="9.125" style="619" bestFit="1" customWidth="1"/>
    <col min="11782" max="11782" width="10.5" style="619" customWidth="1"/>
    <col min="11783" max="11783" width="10.625" style="619" customWidth="1"/>
    <col min="11784" max="11785" width="9" style="619"/>
    <col min="11786" max="11786" width="9.5" style="619" customWidth="1"/>
    <col min="11787" max="11787" width="9.125" style="619" bestFit="1" customWidth="1"/>
    <col min="11788" max="11788" width="10.5" style="619" bestFit="1" customWidth="1"/>
    <col min="11789" max="11789" width="9.125" style="619" bestFit="1" customWidth="1"/>
    <col min="11790" max="11790" width="10.625" style="619" bestFit="1" customWidth="1"/>
    <col min="11791" max="12032" width="9" style="619"/>
    <col min="12033" max="12033" width="19.125" style="619" customWidth="1"/>
    <col min="12034" max="12034" width="9.875" style="619" bestFit="1" customWidth="1"/>
    <col min="12035" max="12035" width="9.875" style="619" customWidth="1"/>
    <col min="12036" max="12037" width="9.125" style="619" bestFit="1" customWidth="1"/>
    <col min="12038" max="12038" width="10.5" style="619" customWidth="1"/>
    <col min="12039" max="12039" width="10.625" style="619" customWidth="1"/>
    <col min="12040" max="12041" width="9" style="619"/>
    <col min="12042" max="12042" width="9.5" style="619" customWidth="1"/>
    <col min="12043" max="12043" width="9.125" style="619" bestFit="1" customWidth="1"/>
    <col min="12044" max="12044" width="10.5" style="619" bestFit="1" customWidth="1"/>
    <col min="12045" max="12045" width="9.125" style="619" bestFit="1" customWidth="1"/>
    <col min="12046" max="12046" width="10.625" style="619" bestFit="1" customWidth="1"/>
    <col min="12047" max="12288" width="9" style="619"/>
    <col min="12289" max="12289" width="19.125" style="619" customWidth="1"/>
    <col min="12290" max="12290" width="9.875" style="619" bestFit="1" customWidth="1"/>
    <col min="12291" max="12291" width="9.875" style="619" customWidth="1"/>
    <col min="12292" max="12293" width="9.125" style="619" bestFit="1" customWidth="1"/>
    <col min="12294" max="12294" width="10.5" style="619" customWidth="1"/>
    <col min="12295" max="12295" width="10.625" style="619" customWidth="1"/>
    <col min="12296" max="12297" width="9" style="619"/>
    <col min="12298" max="12298" width="9.5" style="619" customWidth="1"/>
    <col min="12299" max="12299" width="9.125" style="619" bestFit="1" customWidth="1"/>
    <col min="12300" max="12300" width="10.5" style="619" bestFit="1" customWidth="1"/>
    <col min="12301" max="12301" width="9.125" style="619" bestFit="1" customWidth="1"/>
    <col min="12302" max="12302" width="10.625" style="619" bestFit="1" customWidth="1"/>
    <col min="12303" max="12544" width="9" style="619"/>
    <col min="12545" max="12545" width="19.125" style="619" customWidth="1"/>
    <col min="12546" max="12546" width="9.875" style="619" bestFit="1" customWidth="1"/>
    <col min="12547" max="12547" width="9.875" style="619" customWidth="1"/>
    <col min="12548" max="12549" width="9.125" style="619" bestFit="1" customWidth="1"/>
    <col min="12550" max="12550" width="10.5" style="619" customWidth="1"/>
    <col min="12551" max="12551" width="10.625" style="619" customWidth="1"/>
    <col min="12552" max="12553" width="9" style="619"/>
    <col min="12554" max="12554" width="9.5" style="619" customWidth="1"/>
    <col min="12555" max="12555" width="9.125" style="619" bestFit="1" customWidth="1"/>
    <col min="12556" max="12556" width="10.5" style="619" bestFit="1" customWidth="1"/>
    <col min="12557" max="12557" width="9.125" style="619" bestFit="1" customWidth="1"/>
    <col min="12558" max="12558" width="10.625" style="619" bestFit="1" customWidth="1"/>
    <col min="12559" max="12800" width="9" style="619"/>
    <col min="12801" max="12801" width="19.125" style="619" customWidth="1"/>
    <col min="12802" max="12802" width="9.875" style="619" bestFit="1" customWidth="1"/>
    <col min="12803" max="12803" width="9.875" style="619" customWidth="1"/>
    <col min="12804" max="12805" width="9.125" style="619" bestFit="1" customWidth="1"/>
    <col min="12806" max="12806" width="10.5" style="619" customWidth="1"/>
    <col min="12807" max="12807" width="10.625" style="619" customWidth="1"/>
    <col min="12808" max="12809" width="9" style="619"/>
    <col min="12810" max="12810" width="9.5" style="619" customWidth="1"/>
    <col min="12811" max="12811" width="9.125" style="619" bestFit="1" customWidth="1"/>
    <col min="12812" max="12812" width="10.5" style="619" bestFit="1" customWidth="1"/>
    <col min="12813" max="12813" width="9.125" style="619" bestFit="1" customWidth="1"/>
    <col min="12814" max="12814" width="10.625" style="619" bestFit="1" customWidth="1"/>
    <col min="12815" max="13056" width="9" style="619"/>
    <col min="13057" max="13057" width="19.125" style="619" customWidth="1"/>
    <col min="13058" max="13058" width="9.875" style="619" bestFit="1" customWidth="1"/>
    <col min="13059" max="13059" width="9.875" style="619" customWidth="1"/>
    <col min="13060" max="13061" width="9.125" style="619" bestFit="1" customWidth="1"/>
    <col min="13062" max="13062" width="10.5" style="619" customWidth="1"/>
    <col min="13063" max="13063" width="10.625" style="619" customWidth="1"/>
    <col min="13064" max="13065" width="9" style="619"/>
    <col min="13066" max="13066" width="9.5" style="619" customWidth="1"/>
    <col min="13067" max="13067" width="9.125" style="619" bestFit="1" customWidth="1"/>
    <col min="13068" max="13068" width="10.5" style="619" bestFit="1" customWidth="1"/>
    <col min="13069" max="13069" width="9.125" style="619" bestFit="1" customWidth="1"/>
    <col min="13070" max="13070" width="10.625" style="619" bestFit="1" customWidth="1"/>
    <col min="13071" max="13312" width="9" style="619"/>
    <col min="13313" max="13313" width="19.125" style="619" customWidth="1"/>
    <col min="13314" max="13314" width="9.875" style="619" bestFit="1" customWidth="1"/>
    <col min="13315" max="13315" width="9.875" style="619" customWidth="1"/>
    <col min="13316" max="13317" width="9.125" style="619" bestFit="1" customWidth="1"/>
    <col min="13318" max="13318" width="10.5" style="619" customWidth="1"/>
    <col min="13319" max="13319" width="10.625" style="619" customWidth="1"/>
    <col min="13320" max="13321" width="9" style="619"/>
    <col min="13322" max="13322" width="9.5" style="619" customWidth="1"/>
    <col min="13323" max="13323" width="9.125" style="619" bestFit="1" customWidth="1"/>
    <col min="13324" max="13324" width="10.5" style="619" bestFit="1" customWidth="1"/>
    <col min="13325" max="13325" width="9.125" style="619" bestFit="1" customWidth="1"/>
    <col min="13326" max="13326" width="10.625" style="619" bestFit="1" customWidth="1"/>
    <col min="13327" max="13568" width="9" style="619"/>
    <col min="13569" max="13569" width="19.125" style="619" customWidth="1"/>
    <col min="13570" max="13570" width="9.875" style="619" bestFit="1" customWidth="1"/>
    <col min="13571" max="13571" width="9.875" style="619" customWidth="1"/>
    <col min="13572" max="13573" width="9.125" style="619" bestFit="1" customWidth="1"/>
    <col min="13574" max="13574" width="10.5" style="619" customWidth="1"/>
    <col min="13575" max="13575" width="10.625" style="619" customWidth="1"/>
    <col min="13576" max="13577" width="9" style="619"/>
    <col min="13578" max="13578" width="9.5" style="619" customWidth="1"/>
    <col min="13579" max="13579" width="9.125" style="619" bestFit="1" customWidth="1"/>
    <col min="13580" max="13580" width="10.5" style="619" bestFit="1" customWidth="1"/>
    <col min="13581" max="13581" width="9.125" style="619" bestFit="1" customWidth="1"/>
    <col min="13582" max="13582" width="10.625" style="619" bestFit="1" customWidth="1"/>
    <col min="13583" max="13824" width="9" style="619"/>
    <col min="13825" max="13825" width="19.125" style="619" customWidth="1"/>
    <col min="13826" max="13826" width="9.875" style="619" bestFit="1" customWidth="1"/>
    <col min="13827" max="13827" width="9.875" style="619" customWidth="1"/>
    <col min="13828" max="13829" width="9.125" style="619" bestFit="1" customWidth="1"/>
    <col min="13830" max="13830" width="10.5" style="619" customWidth="1"/>
    <col min="13831" max="13831" width="10.625" style="619" customWidth="1"/>
    <col min="13832" max="13833" width="9" style="619"/>
    <col min="13834" max="13834" width="9.5" style="619" customWidth="1"/>
    <col min="13835" max="13835" width="9.125" style="619" bestFit="1" customWidth="1"/>
    <col min="13836" max="13836" width="10.5" style="619" bestFit="1" customWidth="1"/>
    <col min="13837" max="13837" width="9.125" style="619" bestFit="1" customWidth="1"/>
    <col min="13838" max="13838" width="10.625" style="619" bestFit="1" customWidth="1"/>
    <col min="13839" max="14080" width="9" style="619"/>
    <col min="14081" max="14081" width="19.125" style="619" customWidth="1"/>
    <col min="14082" max="14082" width="9.875" style="619" bestFit="1" customWidth="1"/>
    <col min="14083" max="14083" width="9.875" style="619" customWidth="1"/>
    <col min="14084" max="14085" width="9.125" style="619" bestFit="1" customWidth="1"/>
    <col min="14086" max="14086" width="10.5" style="619" customWidth="1"/>
    <col min="14087" max="14087" width="10.625" style="619" customWidth="1"/>
    <col min="14088" max="14089" width="9" style="619"/>
    <col min="14090" max="14090" width="9.5" style="619" customWidth="1"/>
    <col min="14091" max="14091" width="9.125" style="619" bestFit="1" customWidth="1"/>
    <col min="14092" max="14092" width="10.5" style="619" bestFit="1" customWidth="1"/>
    <col min="14093" max="14093" width="9.125" style="619" bestFit="1" customWidth="1"/>
    <col min="14094" max="14094" width="10.625" style="619" bestFit="1" customWidth="1"/>
    <col min="14095" max="14336" width="9" style="619"/>
    <col min="14337" max="14337" width="19.125" style="619" customWidth="1"/>
    <col min="14338" max="14338" width="9.875" style="619" bestFit="1" customWidth="1"/>
    <col min="14339" max="14339" width="9.875" style="619" customWidth="1"/>
    <col min="14340" max="14341" width="9.125" style="619" bestFit="1" customWidth="1"/>
    <col min="14342" max="14342" width="10.5" style="619" customWidth="1"/>
    <col min="14343" max="14343" width="10.625" style="619" customWidth="1"/>
    <col min="14344" max="14345" width="9" style="619"/>
    <col min="14346" max="14346" width="9.5" style="619" customWidth="1"/>
    <col min="14347" max="14347" width="9.125" style="619" bestFit="1" customWidth="1"/>
    <col min="14348" max="14348" width="10.5" style="619" bestFit="1" customWidth="1"/>
    <col min="14349" max="14349" width="9.125" style="619" bestFit="1" customWidth="1"/>
    <col min="14350" max="14350" width="10.625" style="619" bestFit="1" customWidth="1"/>
    <col min="14351" max="14592" width="9" style="619"/>
    <col min="14593" max="14593" width="19.125" style="619" customWidth="1"/>
    <col min="14594" max="14594" width="9.875" style="619" bestFit="1" customWidth="1"/>
    <col min="14595" max="14595" width="9.875" style="619" customWidth="1"/>
    <col min="14596" max="14597" width="9.125" style="619" bestFit="1" customWidth="1"/>
    <col min="14598" max="14598" width="10.5" style="619" customWidth="1"/>
    <col min="14599" max="14599" width="10.625" style="619" customWidth="1"/>
    <col min="14600" max="14601" width="9" style="619"/>
    <col min="14602" max="14602" width="9.5" style="619" customWidth="1"/>
    <col min="14603" max="14603" width="9.125" style="619" bestFit="1" customWidth="1"/>
    <col min="14604" max="14604" width="10.5" style="619" bestFit="1" customWidth="1"/>
    <col min="14605" max="14605" width="9.125" style="619" bestFit="1" customWidth="1"/>
    <col min="14606" max="14606" width="10.625" style="619" bestFit="1" customWidth="1"/>
    <col min="14607" max="14848" width="9" style="619"/>
    <col min="14849" max="14849" width="19.125" style="619" customWidth="1"/>
    <col min="14850" max="14850" width="9.875" style="619" bestFit="1" customWidth="1"/>
    <col min="14851" max="14851" width="9.875" style="619" customWidth="1"/>
    <col min="14852" max="14853" width="9.125" style="619" bestFit="1" customWidth="1"/>
    <col min="14854" max="14854" width="10.5" style="619" customWidth="1"/>
    <col min="14855" max="14855" width="10.625" style="619" customWidth="1"/>
    <col min="14856" max="14857" width="9" style="619"/>
    <col min="14858" max="14858" width="9.5" style="619" customWidth="1"/>
    <col min="14859" max="14859" width="9.125" style="619" bestFit="1" customWidth="1"/>
    <col min="14860" max="14860" width="10.5" style="619" bestFit="1" customWidth="1"/>
    <col min="14861" max="14861" width="9.125" style="619" bestFit="1" customWidth="1"/>
    <col min="14862" max="14862" width="10.625" style="619" bestFit="1" customWidth="1"/>
    <col min="14863" max="15104" width="9" style="619"/>
    <col min="15105" max="15105" width="19.125" style="619" customWidth="1"/>
    <col min="15106" max="15106" width="9.875" style="619" bestFit="1" customWidth="1"/>
    <col min="15107" max="15107" width="9.875" style="619" customWidth="1"/>
    <col min="15108" max="15109" width="9.125" style="619" bestFit="1" customWidth="1"/>
    <col min="15110" max="15110" width="10.5" style="619" customWidth="1"/>
    <col min="15111" max="15111" width="10.625" style="619" customWidth="1"/>
    <col min="15112" max="15113" width="9" style="619"/>
    <col min="15114" max="15114" width="9.5" style="619" customWidth="1"/>
    <col min="15115" max="15115" width="9.125" style="619" bestFit="1" customWidth="1"/>
    <col min="15116" max="15116" width="10.5" style="619" bestFit="1" customWidth="1"/>
    <col min="15117" max="15117" width="9.125" style="619" bestFit="1" customWidth="1"/>
    <col min="15118" max="15118" width="10.625" style="619" bestFit="1" customWidth="1"/>
    <col min="15119" max="15360" width="9" style="619"/>
    <col min="15361" max="15361" width="19.125" style="619" customWidth="1"/>
    <col min="15362" max="15362" width="9.875" style="619" bestFit="1" customWidth="1"/>
    <col min="15363" max="15363" width="9.875" style="619" customWidth="1"/>
    <col min="15364" max="15365" width="9.125" style="619" bestFit="1" customWidth="1"/>
    <col min="15366" max="15366" width="10.5" style="619" customWidth="1"/>
    <col min="15367" max="15367" width="10.625" style="619" customWidth="1"/>
    <col min="15368" max="15369" width="9" style="619"/>
    <col min="15370" max="15370" width="9.5" style="619" customWidth="1"/>
    <col min="15371" max="15371" width="9.125" style="619" bestFit="1" customWidth="1"/>
    <col min="15372" max="15372" width="10.5" style="619" bestFit="1" customWidth="1"/>
    <col min="15373" max="15373" width="9.125" style="619" bestFit="1" customWidth="1"/>
    <col min="15374" max="15374" width="10.625" style="619" bestFit="1" customWidth="1"/>
    <col min="15375" max="15616" width="9" style="619"/>
    <col min="15617" max="15617" width="19.125" style="619" customWidth="1"/>
    <col min="15618" max="15618" width="9.875" style="619" bestFit="1" customWidth="1"/>
    <col min="15619" max="15619" width="9.875" style="619" customWidth="1"/>
    <col min="15620" max="15621" width="9.125" style="619" bestFit="1" customWidth="1"/>
    <col min="15622" max="15622" width="10.5" style="619" customWidth="1"/>
    <col min="15623" max="15623" width="10.625" style="619" customWidth="1"/>
    <col min="15624" max="15625" width="9" style="619"/>
    <col min="15626" max="15626" width="9.5" style="619" customWidth="1"/>
    <col min="15627" max="15627" width="9.125" style="619" bestFit="1" customWidth="1"/>
    <col min="15628" max="15628" width="10.5" style="619" bestFit="1" customWidth="1"/>
    <col min="15629" max="15629" width="9.125" style="619" bestFit="1" customWidth="1"/>
    <col min="15630" max="15630" width="10.625" style="619" bestFit="1" customWidth="1"/>
    <col min="15631" max="15872" width="9" style="619"/>
    <col min="15873" max="15873" width="19.125" style="619" customWidth="1"/>
    <col min="15874" max="15874" width="9.875" style="619" bestFit="1" customWidth="1"/>
    <col min="15875" max="15875" width="9.875" style="619" customWidth="1"/>
    <col min="15876" max="15877" width="9.125" style="619" bestFit="1" customWidth="1"/>
    <col min="15878" max="15878" width="10.5" style="619" customWidth="1"/>
    <col min="15879" max="15879" width="10.625" style="619" customWidth="1"/>
    <col min="15880" max="15881" width="9" style="619"/>
    <col min="15882" max="15882" width="9.5" style="619" customWidth="1"/>
    <col min="15883" max="15883" width="9.125" style="619" bestFit="1" customWidth="1"/>
    <col min="15884" max="15884" width="10.5" style="619" bestFit="1" customWidth="1"/>
    <col min="15885" max="15885" width="9.125" style="619" bestFit="1" customWidth="1"/>
    <col min="15886" max="15886" width="10.625" style="619" bestFit="1" customWidth="1"/>
    <col min="15887" max="16128" width="9" style="619"/>
    <col min="16129" max="16129" width="19.125" style="619" customWidth="1"/>
    <col min="16130" max="16130" width="9.875" style="619" bestFit="1" customWidth="1"/>
    <col min="16131" max="16131" width="9.875" style="619" customWidth="1"/>
    <col min="16132" max="16133" width="9.125" style="619" bestFit="1" customWidth="1"/>
    <col min="16134" max="16134" width="10.5" style="619" customWidth="1"/>
    <col min="16135" max="16135" width="10.625" style="619" customWidth="1"/>
    <col min="16136" max="16137" width="9" style="619"/>
    <col min="16138" max="16138" width="9.5" style="619" customWidth="1"/>
    <col min="16139" max="16139" width="9.125" style="619" bestFit="1" customWidth="1"/>
    <col min="16140" max="16140" width="10.5" style="619" bestFit="1" customWidth="1"/>
    <col min="16141" max="16141" width="9.125" style="619" bestFit="1" customWidth="1"/>
    <col min="16142" max="16142" width="10.625" style="619" bestFit="1" customWidth="1"/>
    <col min="16143" max="16384" width="9" style="619"/>
  </cols>
  <sheetData>
    <row r="1" spans="1:16" ht="14.25" customHeight="1">
      <c r="A1" s="338" t="s">
        <v>993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19"/>
      <c r="P1" s="14" t="s">
        <v>994</v>
      </c>
    </row>
    <row r="2" spans="1:16" ht="14.2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6" ht="14.25" customHeight="1">
      <c r="A3" s="620" t="s">
        <v>1199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</row>
    <row r="4" spans="1:16" ht="14.25" customHeight="1">
      <c r="A4" s="12"/>
      <c r="B4" s="206"/>
      <c r="C4" s="206"/>
      <c r="D4" s="206"/>
      <c r="E4" s="791" t="s">
        <v>1241</v>
      </c>
      <c r="F4" s="791"/>
      <c r="G4" s="791"/>
      <c r="H4" s="791"/>
      <c r="I4" s="791"/>
      <c r="J4" s="791"/>
      <c r="K4" s="206"/>
      <c r="L4" s="206"/>
      <c r="M4" s="206"/>
      <c r="N4" s="206"/>
      <c r="O4" s="206"/>
    </row>
    <row r="5" spans="1:16" ht="14.25" customHeight="1">
      <c r="A5" s="20" t="s">
        <v>995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6" ht="14.25" customHeight="1">
      <c r="A6" s="757" t="s">
        <v>996</v>
      </c>
      <c r="B6" s="871" t="s">
        <v>9</v>
      </c>
      <c r="C6" s="871" t="s">
        <v>997</v>
      </c>
      <c r="D6" s="871" t="s">
        <v>998</v>
      </c>
      <c r="E6" s="871" t="s">
        <v>999</v>
      </c>
      <c r="F6" s="871" t="s">
        <v>1000</v>
      </c>
      <c r="G6" s="871" t="s">
        <v>1001</v>
      </c>
      <c r="H6" s="621" t="s">
        <v>1002</v>
      </c>
      <c r="I6" s="621"/>
      <c r="J6" s="871" t="s">
        <v>1003</v>
      </c>
      <c r="K6" s="871" t="s">
        <v>1004</v>
      </c>
      <c r="L6" s="871" t="s">
        <v>1005</v>
      </c>
      <c r="M6" s="871" t="s">
        <v>1006</v>
      </c>
      <c r="N6" s="877" t="s">
        <v>1007</v>
      </c>
      <c r="O6" s="775" t="s">
        <v>1008</v>
      </c>
      <c r="P6" s="872"/>
    </row>
    <row r="7" spans="1:16" ht="24.75" customHeight="1">
      <c r="A7" s="758"/>
      <c r="B7" s="769"/>
      <c r="C7" s="769"/>
      <c r="D7" s="769"/>
      <c r="E7" s="769"/>
      <c r="F7" s="769"/>
      <c r="G7" s="769"/>
      <c r="H7" s="585" t="s">
        <v>1009</v>
      </c>
      <c r="I7" s="585" t="s">
        <v>1010</v>
      </c>
      <c r="J7" s="769"/>
      <c r="K7" s="769"/>
      <c r="L7" s="769"/>
      <c r="M7" s="769"/>
      <c r="N7" s="775"/>
      <c r="O7" s="767"/>
      <c r="P7" s="768"/>
    </row>
    <row r="8" spans="1:16" ht="45" customHeight="1">
      <c r="A8" s="773"/>
      <c r="B8" s="622" t="s">
        <v>1011</v>
      </c>
      <c r="C8" s="622" t="s">
        <v>1012</v>
      </c>
      <c r="D8" s="622" t="s">
        <v>1013</v>
      </c>
      <c r="E8" s="622" t="s">
        <v>1014</v>
      </c>
      <c r="F8" s="622" t="s">
        <v>1015</v>
      </c>
      <c r="G8" s="622" t="s">
        <v>1016</v>
      </c>
      <c r="H8" s="622" t="s">
        <v>1017</v>
      </c>
      <c r="I8" s="622" t="s">
        <v>1018</v>
      </c>
      <c r="J8" s="622" t="s">
        <v>1019</v>
      </c>
      <c r="K8" s="622" t="s">
        <v>1020</v>
      </c>
      <c r="L8" s="622" t="s">
        <v>1021</v>
      </c>
      <c r="M8" s="622" t="s">
        <v>1022</v>
      </c>
      <c r="N8" s="622" t="s">
        <v>1023</v>
      </c>
      <c r="O8" s="771"/>
      <c r="P8" s="772"/>
    </row>
    <row r="9" spans="1:16" ht="20.25" customHeight="1">
      <c r="A9" s="112" t="s">
        <v>1024</v>
      </c>
      <c r="B9" s="623"/>
      <c r="C9" s="624"/>
      <c r="D9" s="624"/>
      <c r="E9" s="624"/>
      <c r="F9" s="624"/>
      <c r="G9" s="624"/>
      <c r="H9" s="167"/>
      <c r="I9" s="167"/>
      <c r="J9" s="624"/>
      <c r="K9" s="624"/>
      <c r="L9" s="624"/>
      <c r="M9" s="624"/>
      <c r="N9" s="624"/>
      <c r="O9" s="873" t="s">
        <v>1025</v>
      </c>
      <c r="P9" s="874"/>
    </row>
    <row r="10" spans="1:16" ht="20.25" customHeight="1">
      <c r="A10" s="238" t="s">
        <v>1026</v>
      </c>
      <c r="B10" s="625">
        <v>5967</v>
      </c>
      <c r="C10" s="19">
        <v>966</v>
      </c>
      <c r="D10" s="19">
        <v>874</v>
      </c>
      <c r="E10" s="19">
        <v>932</v>
      </c>
      <c r="F10" s="626">
        <v>2272</v>
      </c>
      <c r="G10" s="19">
        <v>406</v>
      </c>
      <c r="H10" s="19" t="s">
        <v>600</v>
      </c>
      <c r="I10" s="19">
        <v>204</v>
      </c>
      <c r="J10" s="19">
        <v>44</v>
      </c>
      <c r="K10" s="19">
        <v>134</v>
      </c>
      <c r="L10" s="19" t="s">
        <v>600</v>
      </c>
      <c r="M10" s="19">
        <v>135</v>
      </c>
      <c r="N10" s="19" t="s">
        <v>600</v>
      </c>
      <c r="O10" s="627" t="s">
        <v>1027</v>
      </c>
      <c r="P10" s="628"/>
    </row>
    <row r="11" spans="1:16" ht="20.25" customHeight="1">
      <c r="A11" s="629" t="s">
        <v>1028</v>
      </c>
      <c r="B11" s="625">
        <v>11301</v>
      </c>
      <c r="C11" s="626">
        <v>1699</v>
      </c>
      <c r="D11" s="626">
        <v>1483</v>
      </c>
      <c r="E11" s="626">
        <v>1484</v>
      </c>
      <c r="F11" s="626">
        <v>4448</v>
      </c>
      <c r="G11" s="626">
        <v>1149</v>
      </c>
      <c r="H11" s="19" t="s">
        <v>600</v>
      </c>
      <c r="I11" s="19">
        <v>423</v>
      </c>
      <c r="J11" s="19">
        <v>82</v>
      </c>
      <c r="K11" s="19">
        <v>337</v>
      </c>
      <c r="L11" s="19" t="s">
        <v>600</v>
      </c>
      <c r="M11" s="19">
        <v>196</v>
      </c>
      <c r="N11" s="19" t="s">
        <v>600</v>
      </c>
      <c r="O11" s="627" t="s">
        <v>1029</v>
      </c>
      <c r="P11" s="628"/>
    </row>
    <row r="12" spans="1:16" ht="20.25" customHeight="1">
      <c r="A12" s="629" t="s">
        <v>1030</v>
      </c>
      <c r="B12" s="625">
        <v>13422</v>
      </c>
      <c r="C12" s="626">
        <v>1988</v>
      </c>
      <c r="D12" s="626">
        <v>1586</v>
      </c>
      <c r="E12" s="626">
        <v>1482</v>
      </c>
      <c r="F12" s="626">
        <v>5821</v>
      </c>
      <c r="G12" s="626">
        <v>1135</v>
      </c>
      <c r="H12" s="19" t="s">
        <v>600</v>
      </c>
      <c r="I12" s="19">
        <v>491</v>
      </c>
      <c r="J12" s="19">
        <v>94</v>
      </c>
      <c r="K12" s="19">
        <v>415</v>
      </c>
      <c r="L12" s="19">
        <v>26</v>
      </c>
      <c r="M12" s="19">
        <v>384</v>
      </c>
      <c r="N12" s="19" t="s">
        <v>600</v>
      </c>
      <c r="O12" s="627" t="s">
        <v>1031</v>
      </c>
      <c r="P12" s="628"/>
    </row>
    <row r="13" spans="1:16" ht="20.25" customHeight="1">
      <c r="A13" s="629" t="s">
        <v>1032</v>
      </c>
      <c r="B13" s="625">
        <v>15396</v>
      </c>
      <c r="C13" s="626">
        <v>1976</v>
      </c>
      <c r="D13" s="626">
        <v>1552</v>
      </c>
      <c r="E13" s="626">
        <v>1710</v>
      </c>
      <c r="F13" s="626">
        <v>6975</v>
      </c>
      <c r="G13" s="626">
        <v>1168</v>
      </c>
      <c r="H13" s="19">
        <v>39</v>
      </c>
      <c r="I13" s="19">
        <v>658</v>
      </c>
      <c r="J13" s="19">
        <v>106</v>
      </c>
      <c r="K13" s="19">
        <v>569</v>
      </c>
      <c r="L13" s="19">
        <v>20</v>
      </c>
      <c r="M13" s="19">
        <v>443</v>
      </c>
      <c r="N13" s="19">
        <v>180</v>
      </c>
      <c r="O13" s="627" t="s">
        <v>1033</v>
      </c>
      <c r="P13" s="628"/>
    </row>
    <row r="14" spans="1:16" ht="20.25" customHeight="1">
      <c r="A14" s="629" t="s">
        <v>1034</v>
      </c>
      <c r="B14" s="625">
        <v>21270</v>
      </c>
      <c r="C14" s="626">
        <v>2090</v>
      </c>
      <c r="D14" s="626">
        <v>1612</v>
      </c>
      <c r="E14" s="626">
        <v>2133</v>
      </c>
      <c r="F14" s="626">
        <v>9612</v>
      </c>
      <c r="G14" s="626">
        <v>2336</v>
      </c>
      <c r="H14" s="19">
        <v>41</v>
      </c>
      <c r="I14" s="19">
        <v>936</v>
      </c>
      <c r="J14" s="19">
        <v>124</v>
      </c>
      <c r="K14" s="626">
        <v>1517</v>
      </c>
      <c r="L14" s="19">
        <v>23</v>
      </c>
      <c r="M14" s="19">
        <v>613</v>
      </c>
      <c r="N14" s="19">
        <v>233</v>
      </c>
      <c r="O14" s="627" t="s">
        <v>1035</v>
      </c>
      <c r="P14" s="628"/>
    </row>
    <row r="15" spans="1:16" ht="20.25" customHeight="1">
      <c r="A15" s="238" t="s">
        <v>1036</v>
      </c>
      <c r="B15" s="625">
        <v>27059</v>
      </c>
      <c r="C15" s="626">
        <v>2262</v>
      </c>
      <c r="D15" s="626">
        <v>2282</v>
      </c>
      <c r="E15" s="626">
        <v>2984</v>
      </c>
      <c r="F15" s="626">
        <v>13117</v>
      </c>
      <c r="G15" s="626">
        <v>1868</v>
      </c>
      <c r="H15" s="19">
        <v>53</v>
      </c>
      <c r="I15" s="626">
        <v>1220</v>
      </c>
      <c r="J15" s="19">
        <v>154</v>
      </c>
      <c r="K15" s="626">
        <v>2036</v>
      </c>
      <c r="L15" s="19">
        <v>44</v>
      </c>
      <c r="M15" s="19">
        <v>627</v>
      </c>
      <c r="N15" s="19">
        <v>412</v>
      </c>
      <c r="O15" s="627" t="s">
        <v>1037</v>
      </c>
      <c r="P15" s="628"/>
    </row>
    <row r="16" spans="1:16" ht="20.25" customHeight="1">
      <c r="A16" s="629" t="s">
        <v>1038</v>
      </c>
      <c r="B16" s="625">
        <v>46086</v>
      </c>
      <c r="C16" s="626">
        <v>3417</v>
      </c>
      <c r="D16" s="626">
        <v>5057</v>
      </c>
      <c r="E16" s="626">
        <v>4676</v>
      </c>
      <c r="F16" s="626">
        <v>21681</v>
      </c>
      <c r="G16" s="626">
        <v>2886</v>
      </c>
      <c r="H16" s="875">
        <v>1870</v>
      </c>
      <c r="I16" s="875"/>
      <c r="J16" s="626">
        <v>290</v>
      </c>
      <c r="K16" s="626">
        <v>3713</v>
      </c>
      <c r="L16" s="19" t="s">
        <v>600</v>
      </c>
      <c r="M16" s="19">
        <v>985</v>
      </c>
      <c r="N16" s="630">
        <v>1511</v>
      </c>
      <c r="O16" s="627" t="s">
        <v>1039</v>
      </c>
      <c r="P16" s="628"/>
    </row>
    <row r="17" spans="1:33" ht="20.25" customHeight="1">
      <c r="A17" s="629" t="s">
        <v>1041</v>
      </c>
      <c r="B17" s="625">
        <v>60836</v>
      </c>
      <c r="C17" s="626">
        <v>4446</v>
      </c>
      <c r="D17" s="626">
        <v>8328</v>
      </c>
      <c r="E17" s="626">
        <v>5724</v>
      </c>
      <c r="F17" s="626">
        <v>26957</v>
      </c>
      <c r="G17" s="626">
        <v>3661</v>
      </c>
      <c r="H17" s="875">
        <v>2841</v>
      </c>
      <c r="I17" s="876"/>
      <c r="J17" s="626">
        <v>245</v>
      </c>
      <c r="K17" s="626">
        <v>4593</v>
      </c>
      <c r="L17" s="19" t="s">
        <v>1040</v>
      </c>
      <c r="M17" s="626">
        <v>1183</v>
      </c>
      <c r="N17" s="626">
        <v>2858</v>
      </c>
      <c r="O17" s="627" t="s">
        <v>1042</v>
      </c>
      <c r="P17" s="631"/>
      <c r="Q17" s="632"/>
      <c r="R17" s="632"/>
      <c r="S17" s="632"/>
      <c r="T17" s="632"/>
      <c r="U17" s="632"/>
      <c r="V17" s="632"/>
      <c r="W17" s="632"/>
      <c r="X17" s="632"/>
      <c r="Y17" s="632"/>
      <c r="Z17" s="632"/>
      <c r="AA17" s="632"/>
      <c r="AB17" s="632"/>
      <c r="AC17" s="632"/>
      <c r="AD17" s="632"/>
      <c r="AE17" s="632"/>
      <c r="AF17" s="632"/>
      <c r="AG17" s="632"/>
    </row>
    <row r="18" spans="1:33" ht="20.25" customHeight="1">
      <c r="A18" s="629" t="s">
        <v>1043</v>
      </c>
      <c r="B18" s="625">
        <v>74210</v>
      </c>
      <c r="C18" s="626">
        <v>5491</v>
      </c>
      <c r="D18" s="626">
        <v>9499</v>
      </c>
      <c r="E18" s="626">
        <v>6518</v>
      </c>
      <c r="F18" s="626">
        <v>31252</v>
      </c>
      <c r="G18" s="626">
        <v>4339</v>
      </c>
      <c r="H18" s="884">
        <v>4851</v>
      </c>
      <c r="I18" s="884"/>
      <c r="J18" s="626">
        <v>283</v>
      </c>
      <c r="K18" s="626">
        <v>4931</v>
      </c>
      <c r="L18" s="19" t="s">
        <v>1040</v>
      </c>
      <c r="M18" s="626">
        <v>1785</v>
      </c>
      <c r="N18" s="626">
        <v>5261</v>
      </c>
      <c r="O18" s="627" t="s">
        <v>1044</v>
      </c>
      <c r="P18" s="631"/>
      <c r="Q18" s="633"/>
      <c r="R18" s="632"/>
      <c r="S18" s="632"/>
      <c r="T18" s="632"/>
      <c r="U18" s="632"/>
      <c r="V18" s="632"/>
      <c r="W18" s="632"/>
      <c r="X18" s="632"/>
      <c r="Y18" s="632"/>
      <c r="Z18" s="632"/>
      <c r="AA18" s="632"/>
      <c r="AB18" s="632"/>
      <c r="AC18" s="632"/>
      <c r="AD18" s="632"/>
      <c r="AE18" s="632"/>
      <c r="AF18" s="632"/>
      <c r="AG18" s="632"/>
    </row>
    <row r="19" spans="1:33" ht="20.25" customHeight="1">
      <c r="A19" s="629" t="s">
        <v>1045</v>
      </c>
      <c r="B19" s="625">
        <v>74363</v>
      </c>
      <c r="C19" s="626">
        <v>5546</v>
      </c>
      <c r="D19" s="626">
        <v>9544</v>
      </c>
      <c r="E19" s="626">
        <v>6371</v>
      </c>
      <c r="F19" s="626">
        <v>30635</v>
      </c>
      <c r="G19" s="626">
        <v>4211</v>
      </c>
      <c r="H19" s="875">
        <v>5312</v>
      </c>
      <c r="I19" s="875"/>
      <c r="J19" s="626">
        <v>265</v>
      </c>
      <c r="K19" s="626">
        <v>5089</v>
      </c>
      <c r="L19" s="19" t="s">
        <v>1040</v>
      </c>
      <c r="M19" s="626">
        <v>1929</v>
      </c>
      <c r="N19" s="626">
        <v>5461</v>
      </c>
      <c r="O19" s="627" t="s">
        <v>1046</v>
      </c>
      <c r="P19" s="631"/>
      <c r="Q19" s="633"/>
      <c r="R19" s="632"/>
      <c r="S19" s="632"/>
      <c r="T19" s="632"/>
      <c r="U19" s="632"/>
      <c r="V19" s="632"/>
      <c r="W19" s="632"/>
      <c r="X19" s="632"/>
      <c r="Y19" s="632"/>
      <c r="Z19" s="632"/>
      <c r="AA19" s="632"/>
      <c r="AB19" s="632"/>
      <c r="AC19" s="632"/>
      <c r="AD19" s="632"/>
      <c r="AE19" s="632"/>
      <c r="AF19" s="632"/>
      <c r="AG19" s="632"/>
    </row>
    <row r="20" spans="1:33" ht="20.25" customHeight="1">
      <c r="A20" s="629" t="s">
        <v>1047</v>
      </c>
      <c r="B20" s="625">
        <v>74823</v>
      </c>
      <c r="C20" s="626">
        <v>5480</v>
      </c>
      <c r="D20" s="626">
        <v>9040</v>
      </c>
      <c r="E20" s="626">
        <v>6638</v>
      </c>
      <c r="F20" s="626">
        <v>31372</v>
      </c>
      <c r="G20" s="626">
        <v>4258</v>
      </c>
      <c r="H20" s="875">
        <v>5443</v>
      </c>
      <c r="I20" s="875"/>
      <c r="J20" s="626">
        <v>299</v>
      </c>
      <c r="K20" s="626">
        <v>5109</v>
      </c>
      <c r="L20" s="19" t="s">
        <v>1040</v>
      </c>
      <c r="M20" s="626">
        <v>1913</v>
      </c>
      <c r="N20" s="626">
        <v>5271</v>
      </c>
      <c r="O20" s="627" t="s">
        <v>1048</v>
      </c>
      <c r="P20" s="631"/>
      <c r="Q20" s="632"/>
      <c r="R20" s="632"/>
      <c r="S20" s="632"/>
      <c r="T20" s="632"/>
      <c r="U20" s="632"/>
      <c r="V20" s="632"/>
      <c r="W20" s="632"/>
      <c r="X20" s="632"/>
      <c r="Y20" s="632"/>
      <c r="Z20" s="632"/>
      <c r="AA20" s="632"/>
      <c r="AB20" s="632"/>
      <c r="AC20" s="632"/>
      <c r="AD20" s="632"/>
      <c r="AE20" s="632"/>
      <c r="AF20" s="632"/>
      <c r="AG20" s="632"/>
    </row>
    <row r="21" spans="1:33" ht="20.25" customHeight="1">
      <c r="A21" s="629" t="s">
        <v>1049</v>
      </c>
      <c r="B21" s="625">
        <v>74796</v>
      </c>
      <c r="C21" s="634">
        <v>5262</v>
      </c>
      <c r="D21" s="634">
        <v>8805</v>
      </c>
      <c r="E21" s="634">
        <v>6542</v>
      </c>
      <c r="F21" s="634">
        <v>31629</v>
      </c>
      <c r="G21" s="634">
        <v>4377</v>
      </c>
      <c r="H21" s="879">
        <v>5750</v>
      </c>
      <c r="I21" s="879"/>
      <c r="J21" s="634">
        <v>271</v>
      </c>
      <c r="K21" s="634">
        <v>5073</v>
      </c>
      <c r="L21" s="19" t="s">
        <v>1040</v>
      </c>
      <c r="M21" s="634">
        <v>1916</v>
      </c>
      <c r="N21" s="635">
        <v>5171</v>
      </c>
      <c r="O21" s="627" t="s">
        <v>1050</v>
      </c>
      <c r="P21" s="631"/>
      <c r="Q21" s="632"/>
      <c r="R21" s="632"/>
      <c r="S21" s="632"/>
      <c r="T21" s="632"/>
      <c r="U21" s="632"/>
      <c r="V21" s="632"/>
      <c r="W21" s="632"/>
      <c r="X21" s="632"/>
      <c r="Y21" s="632"/>
      <c r="Z21" s="632"/>
      <c r="AA21" s="632"/>
      <c r="AB21" s="632"/>
      <c r="AC21" s="632"/>
      <c r="AD21" s="632"/>
      <c r="AE21" s="632"/>
      <c r="AF21" s="632"/>
      <c r="AG21" s="632"/>
    </row>
    <row r="22" spans="1:33" s="12" customFormat="1" ht="20.25" customHeight="1">
      <c r="A22" s="629" t="s">
        <v>1051</v>
      </c>
      <c r="B22" s="625">
        <v>74438</v>
      </c>
      <c r="C22" s="634">
        <v>5110</v>
      </c>
      <c r="D22" s="634">
        <v>8817</v>
      </c>
      <c r="E22" s="634">
        <v>6529</v>
      </c>
      <c r="F22" s="634">
        <v>31337</v>
      </c>
      <c r="G22" s="634">
        <v>4314</v>
      </c>
      <c r="H22" s="879">
        <v>6184</v>
      </c>
      <c r="I22" s="879"/>
      <c r="J22" s="634">
        <v>395</v>
      </c>
      <c r="K22" s="634">
        <v>4684</v>
      </c>
      <c r="L22" s="19" t="s">
        <v>1040</v>
      </c>
      <c r="M22" s="634">
        <v>1900</v>
      </c>
      <c r="N22" s="634">
        <v>5168</v>
      </c>
      <c r="O22" s="627" t="s">
        <v>1052</v>
      </c>
      <c r="P22" s="631"/>
      <c r="Q22" s="632"/>
      <c r="R22" s="633"/>
      <c r="S22" s="633"/>
      <c r="T22" s="633"/>
      <c r="U22" s="633"/>
      <c r="V22" s="633"/>
      <c r="W22" s="633"/>
      <c r="X22" s="633"/>
      <c r="Y22" s="633"/>
      <c r="Z22" s="633"/>
      <c r="AA22" s="633"/>
      <c r="AB22" s="633"/>
      <c r="AC22" s="633"/>
      <c r="AD22" s="633"/>
      <c r="AE22" s="633"/>
      <c r="AF22" s="633"/>
      <c r="AG22" s="633"/>
    </row>
    <row r="23" spans="1:33" s="12" customFormat="1" ht="20.25" customHeight="1">
      <c r="A23" s="636" t="s">
        <v>1053</v>
      </c>
      <c r="B23" s="637">
        <v>78739</v>
      </c>
      <c r="C23" s="638">
        <v>5172</v>
      </c>
      <c r="D23" s="638">
        <v>8942</v>
      </c>
      <c r="E23" s="638">
        <v>7253</v>
      </c>
      <c r="F23" s="638">
        <v>33158</v>
      </c>
      <c r="G23" s="638">
        <v>4677</v>
      </c>
      <c r="H23" s="880">
        <v>6441</v>
      </c>
      <c r="I23" s="880"/>
      <c r="J23" s="638">
        <v>306</v>
      </c>
      <c r="K23" s="638">
        <v>4482</v>
      </c>
      <c r="L23" s="639" t="s">
        <v>1040</v>
      </c>
      <c r="M23" s="638">
        <v>2007</v>
      </c>
      <c r="N23" s="638">
        <v>6301</v>
      </c>
      <c r="O23" s="640" t="s">
        <v>1054</v>
      </c>
      <c r="P23" s="641"/>
      <c r="R23" s="633"/>
      <c r="S23" s="633"/>
      <c r="T23" s="633"/>
      <c r="U23" s="633"/>
      <c r="V23" s="633"/>
      <c r="W23" s="633"/>
      <c r="X23" s="633"/>
      <c r="Y23" s="633"/>
      <c r="Z23" s="633"/>
      <c r="AA23" s="633"/>
      <c r="AB23" s="633"/>
      <c r="AC23" s="633"/>
      <c r="AD23" s="633"/>
      <c r="AE23" s="633"/>
      <c r="AF23" s="633"/>
      <c r="AG23" s="633"/>
    </row>
    <row r="24" spans="1:33" ht="25.5" customHeight="1">
      <c r="A24" s="112" t="s">
        <v>1055</v>
      </c>
      <c r="B24" s="642">
        <v>46059</v>
      </c>
      <c r="C24" s="643">
        <v>1542</v>
      </c>
      <c r="D24" s="644">
        <v>2617</v>
      </c>
      <c r="E24" s="644">
        <v>4863</v>
      </c>
      <c r="F24" s="644">
        <v>21731</v>
      </c>
      <c r="G24" s="644">
        <v>3827</v>
      </c>
      <c r="H24" s="881">
        <v>3100</v>
      </c>
      <c r="I24" s="881"/>
      <c r="J24" s="644">
        <v>64</v>
      </c>
      <c r="K24" s="644">
        <v>3708</v>
      </c>
      <c r="L24" s="645" t="s">
        <v>600</v>
      </c>
      <c r="M24" s="645">
        <v>488</v>
      </c>
      <c r="N24" s="646">
        <v>4119</v>
      </c>
      <c r="O24" s="784" t="s">
        <v>1056</v>
      </c>
      <c r="P24" s="785"/>
      <c r="R24" s="647"/>
    </row>
    <row r="25" spans="1:33" ht="20.25" customHeight="1">
      <c r="A25" s="112" t="s">
        <v>1057</v>
      </c>
      <c r="B25" s="642">
        <v>4648</v>
      </c>
      <c r="C25" s="643">
        <v>244</v>
      </c>
      <c r="D25" s="644">
        <v>534</v>
      </c>
      <c r="E25" s="644">
        <v>484</v>
      </c>
      <c r="F25" s="644">
        <v>1502</v>
      </c>
      <c r="G25" s="644">
        <v>211</v>
      </c>
      <c r="H25" s="881">
        <v>870</v>
      </c>
      <c r="I25" s="881"/>
      <c r="J25" s="645">
        <v>34</v>
      </c>
      <c r="K25" s="645">
        <v>23</v>
      </c>
      <c r="L25" s="645" t="s">
        <v>600</v>
      </c>
      <c r="M25" s="645">
        <v>318</v>
      </c>
      <c r="N25" s="645">
        <v>428</v>
      </c>
      <c r="O25" s="784" t="s">
        <v>1058</v>
      </c>
      <c r="P25" s="785"/>
      <c r="R25" s="647"/>
    </row>
    <row r="26" spans="1:33" ht="20.25" customHeight="1">
      <c r="A26" s="112" t="s">
        <v>1059</v>
      </c>
      <c r="B26" s="642">
        <v>28032</v>
      </c>
      <c r="C26" s="643">
        <v>3386</v>
      </c>
      <c r="D26" s="644">
        <v>5791</v>
      </c>
      <c r="E26" s="644">
        <v>1906</v>
      </c>
      <c r="F26" s="644">
        <v>9925</v>
      </c>
      <c r="G26" s="644">
        <v>639</v>
      </c>
      <c r="H26" s="881">
        <v>2471</v>
      </c>
      <c r="I26" s="881"/>
      <c r="J26" s="644">
        <v>208</v>
      </c>
      <c r="K26" s="644">
        <v>751</v>
      </c>
      <c r="L26" s="645" t="s">
        <v>600</v>
      </c>
      <c r="M26" s="644">
        <v>1201</v>
      </c>
      <c r="N26" s="644">
        <v>1754</v>
      </c>
      <c r="O26" s="784" t="s">
        <v>1060</v>
      </c>
      <c r="P26" s="785"/>
      <c r="R26" s="647"/>
    </row>
    <row r="27" spans="1:33" ht="27" customHeight="1">
      <c r="A27" s="112" t="s">
        <v>1061</v>
      </c>
      <c r="B27" s="625"/>
      <c r="C27" s="634"/>
      <c r="D27" s="634"/>
      <c r="E27" s="634"/>
      <c r="F27" s="634"/>
      <c r="G27" s="634"/>
      <c r="H27" s="634"/>
      <c r="I27" s="634"/>
      <c r="J27" s="634"/>
      <c r="K27" s="634"/>
      <c r="L27" s="634"/>
      <c r="M27" s="634"/>
      <c r="N27" s="634"/>
      <c r="O27" s="648" t="s">
        <v>1062</v>
      </c>
      <c r="P27" s="628"/>
      <c r="R27" s="647"/>
    </row>
    <row r="28" spans="1:33" ht="20.25" customHeight="1">
      <c r="A28" s="238" t="s">
        <v>1026</v>
      </c>
      <c r="B28" s="625">
        <v>3911</v>
      </c>
      <c r="C28" s="19">
        <v>50</v>
      </c>
      <c r="D28" s="19">
        <v>82</v>
      </c>
      <c r="E28" s="19">
        <v>416</v>
      </c>
      <c r="F28" s="19">
        <v>419</v>
      </c>
      <c r="G28" s="19">
        <v>241</v>
      </c>
      <c r="H28" s="626">
        <v>2583</v>
      </c>
      <c r="I28" s="19">
        <v>93</v>
      </c>
      <c r="J28" s="19" t="s">
        <v>600</v>
      </c>
      <c r="K28" s="19">
        <v>27</v>
      </c>
      <c r="L28" s="19" t="s">
        <v>600</v>
      </c>
      <c r="M28" s="19" t="s">
        <v>600</v>
      </c>
      <c r="N28" s="19" t="s">
        <v>600</v>
      </c>
      <c r="O28" s="627" t="s">
        <v>1027</v>
      </c>
      <c r="P28" s="628"/>
    </row>
    <row r="29" spans="1:33" ht="20.25" customHeight="1">
      <c r="A29" s="629" t="s">
        <v>1063</v>
      </c>
      <c r="B29" s="625">
        <v>4688</v>
      </c>
      <c r="C29" s="19">
        <v>57</v>
      </c>
      <c r="D29" s="19">
        <v>91</v>
      </c>
      <c r="E29" s="19">
        <v>611</v>
      </c>
      <c r="F29" s="19">
        <v>853</v>
      </c>
      <c r="G29" s="19">
        <v>353</v>
      </c>
      <c r="H29" s="626">
        <v>2386</v>
      </c>
      <c r="I29" s="19">
        <v>276</v>
      </c>
      <c r="J29" s="19" t="s">
        <v>600</v>
      </c>
      <c r="K29" s="19">
        <v>61</v>
      </c>
      <c r="L29" s="19" t="s">
        <v>600</v>
      </c>
      <c r="M29" s="19" t="s">
        <v>600</v>
      </c>
      <c r="N29" s="19" t="s">
        <v>600</v>
      </c>
      <c r="O29" s="627" t="s">
        <v>1029</v>
      </c>
      <c r="P29" s="628"/>
    </row>
    <row r="30" spans="1:33" ht="20.25" customHeight="1">
      <c r="A30" s="629" t="s">
        <v>1064</v>
      </c>
      <c r="B30" s="625">
        <v>4592</v>
      </c>
      <c r="C30" s="19">
        <v>75</v>
      </c>
      <c r="D30" s="19">
        <v>84</v>
      </c>
      <c r="E30" s="19">
        <v>676</v>
      </c>
      <c r="F30" s="19">
        <v>986</v>
      </c>
      <c r="G30" s="19">
        <v>385</v>
      </c>
      <c r="H30" s="626">
        <v>2161</v>
      </c>
      <c r="I30" s="19">
        <v>210</v>
      </c>
      <c r="J30" s="19" t="s">
        <v>600</v>
      </c>
      <c r="K30" s="19">
        <v>15</v>
      </c>
      <c r="L30" s="19" t="s">
        <v>600</v>
      </c>
      <c r="M30" s="19" t="s">
        <v>600</v>
      </c>
      <c r="N30" s="19" t="s">
        <v>600</v>
      </c>
      <c r="O30" s="627" t="s">
        <v>1031</v>
      </c>
      <c r="P30" s="628"/>
    </row>
    <row r="31" spans="1:33" ht="20.25" customHeight="1">
      <c r="A31" s="629" t="s">
        <v>1032</v>
      </c>
      <c r="B31" s="625">
        <v>6269</v>
      </c>
      <c r="C31" s="19">
        <v>77</v>
      </c>
      <c r="D31" s="19">
        <v>76</v>
      </c>
      <c r="E31" s="19">
        <v>822</v>
      </c>
      <c r="F31" s="626">
        <v>1186</v>
      </c>
      <c r="G31" s="19">
        <v>527</v>
      </c>
      <c r="H31" s="626">
        <v>3288</v>
      </c>
      <c r="I31" s="19">
        <v>249</v>
      </c>
      <c r="J31" s="19" t="s">
        <v>600</v>
      </c>
      <c r="K31" s="19">
        <v>34</v>
      </c>
      <c r="L31" s="19" t="s">
        <v>600</v>
      </c>
      <c r="M31" s="19" t="s">
        <v>600</v>
      </c>
      <c r="N31" s="19">
        <v>10</v>
      </c>
      <c r="O31" s="627" t="s">
        <v>1033</v>
      </c>
      <c r="P31" s="628"/>
    </row>
    <row r="32" spans="1:33" ht="20.25" customHeight="1">
      <c r="A32" s="629" t="s">
        <v>1034</v>
      </c>
      <c r="B32" s="625">
        <v>7978</v>
      </c>
      <c r="C32" s="19">
        <v>86</v>
      </c>
      <c r="D32" s="19">
        <v>127</v>
      </c>
      <c r="E32" s="19">
        <v>860</v>
      </c>
      <c r="F32" s="626">
        <v>1404</v>
      </c>
      <c r="G32" s="19">
        <v>697</v>
      </c>
      <c r="H32" s="626">
        <v>4374</v>
      </c>
      <c r="I32" s="19">
        <v>353</v>
      </c>
      <c r="J32" s="19" t="s">
        <v>600</v>
      </c>
      <c r="K32" s="19">
        <v>23</v>
      </c>
      <c r="L32" s="19" t="s">
        <v>600</v>
      </c>
      <c r="M32" s="19" t="s">
        <v>600</v>
      </c>
      <c r="N32" s="19">
        <v>54</v>
      </c>
      <c r="O32" s="627" t="s">
        <v>1035</v>
      </c>
      <c r="P32" s="628"/>
    </row>
    <row r="33" spans="1:33" ht="20.25" customHeight="1">
      <c r="A33" s="238" t="s">
        <v>1036</v>
      </c>
      <c r="B33" s="625">
        <v>10633</v>
      </c>
      <c r="C33" s="19">
        <v>129</v>
      </c>
      <c r="D33" s="19">
        <v>183</v>
      </c>
      <c r="E33" s="19">
        <v>835</v>
      </c>
      <c r="F33" s="626">
        <v>1967</v>
      </c>
      <c r="G33" s="19">
        <v>719</v>
      </c>
      <c r="H33" s="626">
        <v>6043</v>
      </c>
      <c r="I33" s="19">
        <v>393</v>
      </c>
      <c r="J33" s="19" t="s">
        <v>600</v>
      </c>
      <c r="K33" s="19">
        <v>40</v>
      </c>
      <c r="L33" s="19" t="s">
        <v>600</v>
      </c>
      <c r="M33" s="19" t="s">
        <v>600</v>
      </c>
      <c r="N33" s="19">
        <v>324</v>
      </c>
      <c r="O33" s="627" t="s">
        <v>1037</v>
      </c>
      <c r="P33" s="628"/>
    </row>
    <row r="34" spans="1:33" ht="20.25" customHeight="1">
      <c r="A34" s="629" t="s">
        <v>1038</v>
      </c>
      <c r="B34" s="625">
        <v>13532</v>
      </c>
      <c r="C34" s="19">
        <v>344</v>
      </c>
      <c r="D34" s="19">
        <v>359</v>
      </c>
      <c r="E34" s="649">
        <v>1243</v>
      </c>
      <c r="F34" s="649">
        <v>3312</v>
      </c>
      <c r="G34" s="649">
        <v>1108</v>
      </c>
      <c r="H34" s="878">
        <v>6679</v>
      </c>
      <c r="I34" s="878"/>
      <c r="J34" s="20">
        <v>5</v>
      </c>
      <c r="K34" s="20">
        <v>86</v>
      </c>
      <c r="L34" s="19" t="s">
        <v>600</v>
      </c>
      <c r="M34" s="19">
        <v>18</v>
      </c>
      <c r="N34" s="19">
        <v>378</v>
      </c>
      <c r="O34" s="627" t="s">
        <v>1065</v>
      </c>
      <c r="P34" s="628"/>
    </row>
    <row r="35" spans="1:33" ht="20.25" customHeight="1">
      <c r="A35" s="629" t="s">
        <v>1041</v>
      </c>
      <c r="B35" s="625">
        <v>16076</v>
      </c>
      <c r="C35" s="626">
        <v>601</v>
      </c>
      <c r="D35" s="626">
        <v>610</v>
      </c>
      <c r="E35" s="626">
        <v>1586</v>
      </c>
      <c r="F35" s="626">
        <v>3964</v>
      </c>
      <c r="G35" s="626">
        <v>1241</v>
      </c>
      <c r="H35" s="882">
        <v>7053</v>
      </c>
      <c r="I35" s="876"/>
      <c r="J35" s="626">
        <v>17</v>
      </c>
      <c r="K35" s="626">
        <v>127</v>
      </c>
      <c r="L35" s="19" t="s">
        <v>1040</v>
      </c>
      <c r="M35" s="626">
        <v>43</v>
      </c>
      <c r="N35" s="626">
        <v>834</v>
      </c>
      <c r="O35" s="627" t="s">
        <v>1042</v>
      </c>
      <c r="P35" s="25"/>
    </row>
    <row r="36" spans="1:33" ht="20.25" customHeight="1">
      <c r="A36" s="629" t="s">
        <v>1043</v>
      </c>
      <c r="B36" s="625">
        <v>17396</v>
      </c>
      <c r="C36" s="626">
        <v>801</v>
      </c>
      <c r="D36" s="626">
        <v>973</v>
      </c>
      <c r="E36" s="626">
        <v>1633</v>
      </c>
      <c r="F36" s="626">
        <v>4195</v>
      </c>
      <c r="G36" s="626">
        <v>1321</v>
      </c>
      <c r="H36" s="883">
        <v>6760</v>
      </c>
      <c r="I36" s="883"/>
      <c r="J36" s="626">
        <v>12</v>
      </c>
      <c r="K36" s="626">
        <v>240</v>
      </c>
      <c r="L36" s="19" t="s">
        <v>1040</v>
      </c>
      <c r="M36" s="626">
        <v>121</v>
      </c>
      <c r="N36" s="626">
        <v>1340</v>
      </c>
      <c r="O36" s="627" t="s">
        <v>1044</v>
      </c>
      <c r="P36" s="25"/>
    </row>
    <row r="37" spans="1:33" ht="20.25" customHeight="1">
      <c r="A37" s="629" t="s">
        <v>1045</v>
      </c>
      <c r="B37" s="625">
        <v>17860</v>
      </c>
      <c r="C37" s="626">
        <v>935</v>
      </c>
      <c r="D37" s="626">
        <v>985</v>
      </c>
      <c r="E37" s="626">
        <v>1669</v>
      </c>
      <c r="F37" s="626">
        <v>4177</v>
      </c>
      <c r="G37" s="626">
        <v>1378</v>
      </c>
      <c r="H37" s="875">
        <v>6981</v>
      </c>
      <c r="I37" s="875"/>
      <c r="J37" s="626">
        <v>16</v>
      </c>
      <c r="K37" s="626">
        <v>228</v>
      </c>
      <c r="L37" s="19" t="s">
        <v>1040</v>
      </c>
      <c r="M37" s="626">
        <v>113</v>
      </c>
      <c r="N37" s="626">
        <v>1378</v>
      </c>
      <c r="O37" s="627" t="s">
        <v>1046</v>
      </c>
      <c r="P37" s="631"/>
    </row>
    <row r="38" spans="1:33" ht="20.25" customHeight="1">
      <c r="A38" s="629" t="s">
        <v>1047</v>
      </c>
      <c r="B38" s="625">
        <v>17291</v>
      </c>
      <c r="C38" s="626">
        <v>872</v>
      </c>
      <c r="D38" s="626">
        <v>1025</v>
      </c>
      <c r="E38" s="626">
        <v>1686</v>
      </c>
      <c r="F38" s="626">
        <v>4073</v>
      </c>
      <c r="G38" s="626">
        <v>1233</v>
      </c>
      <c r="H38" s="875">
        <v>6603</v>
      </c>
      <c r="I38" s="875"/>
      <c r="J38" s="626">
        <v>21</v>
      </c>
      <c r="K38" s="626">
        <v>254</v>
      </c>
      <c r="L38" s="19" t="s">
        <v>1040</v>
      </c>
      <c r="M38" s="626">
        <v>132</v>
      </c>
      <c r="N38" s="626">
        <v>1392</v>
      </c>
      <c r="O38" s="627" t="s">
        <v>1048</v>
      </c>
      <c r="P38" s="631"/>
    </row>
    <row r="39" spans="1:33" ht="20.25" customHeight="1">
      <c r="A39" s="629" t="s">
        <v>1049</v>
      </c>
      <c r="B39" s="625">
        <v>16735</v>
      </c>
      <c r="C39" s="634">
        <v>956</v>
      </c>
      <c r="D39" s="634">
        <v>1060</v>
      </c>
      <c r="E39" s="634">
        <v>1525</v>
      </c>
      <c r="F39" s="634">
        <v>3954</v>
      </c>
      <c r="G39" s="634">
        <v>1222</v>
      </c>
      <c r="H39" s="879">
        <v>6241</v>
      </c>
      <c r="I39" s="879"/>
      <c r="J39" s="634">
        <v>25</v>
      </c>
      <c r="K39" s="634">
        <v>234</v>
      </c>
      <c r="L39" s="19" t="s">
        <v>1040</v>
      </c>
      <c r="M39" s="634">
        <v>142</v>
      </c>
      <c r="N39" s="634">
        <v>1376</v>
      </c>
      <c r="O39" s="627" t="s">
        <v>1050</v>
      </c>
      <c r="P39" s="25"/>
    </row>
    <row r="40" spans="1:33" s="12" customFormat="1" ht="20.25" customHeight="1">
      <c r="A40" s="629" t="s">
        <v>1051</v>
      </c>
      <c r="B40" s="625">
        <v>15872</v>
      </c>
      <c r="C40" s="634">
        <v>920</v>
      </c>
      <c r="D40" s="634">
        <v>988</v>
      </c>
      <c r="E40" s="634">
        <v>1480</v>
      </c>
      <c r="F40" s="634">
        <v>3758</v>
      </c>
      <c r="G40" s="634">
        <v>1170</v>
      </c>
      <c r="H40" s="879">
        <v>5762</v>
      </c>
      <c r="I40" s="879"/>
      <c r="J40" s="634">
        <v>23</v>
      </c>
      <c r="K40" s="634">
        <v>273</v>
      </c>
      <c r="L40" s="19" t="s">
        <v>1040</v>
      </c>
      <c r="M40" s="634">
        <v>140</v>
      </c>
      <c r="N40" s="634">
        <v>1358</v>
      </c>
      <c r="O40" s="627" t="s">
        <v>1052</v>
      </c>
      <c r="P40" s="25"/>
    </row>
    <row r="41" spans="1:33" s="12" customFormat="1" ht="20.25" customHeight="1">
      <c r="A41" s="636" t="s">
        <v>1053</v>
      </c>
      <c r="B41" s="637">
        <v>16760</v>
      </c>
      <c r="C41" s="638">
        <v>946</v>
      </c>
      <c r="D41" s="638">
        <v>1010</v>
      </c>
      <c r="E41" s="638">
        <v>1534</v>
      </c>
      <c r="F41" s="638">
        <v>3693</v>
      </c>
      <c r="G41" s="638">
        <v>1233</v>
      </c>
      <c r="H41" s="880">
        <v>6315</v>
      </c>
      <c r="I41" s="880"/>
      <c r="J41" s="638">
        <v>17</v>
      </c>
      <c r="K41" s="638">
        <v>284</v>
      </c>
      <c r="L41" s="639" t="s">
        <v>1040</v>
      </c>
      <c r="M41" s="638">
        <v>158</v>
      </c>
      <c r="N41" s="638">
        <v>1570</v>
      </c>
      <c r="O41" s="640" t="s">
        <v>1054</v>
      </c>
      <c r="P41" s="113"/>
      <c r="Q41" s="633"/>
      <c r="R41" s="633"/>
      <c r="S41" s="633"/>
      <c r="T41" s="633"/>
      <c r="U41" s="633"/>
      <c r="V41" s="633"/>
      <c r="W41" s="633"/>
      <c r="X41" s="633"/>
      <c r="Y41" s="633"/>
      <c r="Z41" s="633"/>
      <c r="AA41" s="633"/>
      <c r="AB41" s="633"/>
      <c r="AC41" s="633"/>
      <c r="AD41" s="633"/>
      <c r="AE41" s="633"/>
      <c r="AF41" s="633"/>
      <c r="AG41" s="633"/>
    </row>
    <row r="42" spans="1:33" ht="20.25" customHeight="1">
      <c r="A42" s="112" t="s">
        <v>1055</v>
      </c>
      <c r="B42" s="650">
        <v>11819</v>
      </c>
      <c r="C42" s="644">
        <v>506</v>
      </c>
      <c r="D42" s="644">
        <v>493</v>
      </c>
      <c r="E42" s="644">
        <v>1302</v>
      </c>
      <c r="F42" s="644">
        <v>2992</v>
      </c>
      <c r="G42" s="644">
        <v>1068</v>
      </c>
      <c r="H42" s="881">
        <v>3841</v>
      </c>
      <c r="I42" s="881"/>
      <c r="J42" s="644">
        <v>3</v>
      </c>
      <c r="K42" s="644">
        <v>225</v>
      </c>
      <c r="L42" s="645" t="s">
        <v>600</v>
      </c>
      <c r="M42" s="645">
        <v>84</v>
      </c>
      <c r="N42" s="646">
        <v>1305</v>
      </c>
      <c r="O42" s="784" t="s">
        <v>1056</v>
      </c>
      <c r="P42" s="785"/>
      <c r="R42" s="647"/>
    </row>
    <row r="43" spans="1:33" ht="20.25" customHeight="1">
      <c r="A43" s="112" t="s">
        <v>1057</v>
      </c>
      <c r="B43" s="650">
        <v>918</v>
      </c>
      <c r="C43" s="644">
        <v>37</v>
      </c>
      <c r="D43" s="644">
        <v>65</v>
      </c>
      <c r="E43" s="644">
        <v>76</v>
      </c>
      <c r="F43" s="644">
        <v>125</v>
      </c>
      <c r="G43" s="644">
        <v>32</v>
      </c>
      <c r="H43" s="881">
        <v>501</v>
      </c>
      <c r="I43" s="881"/>
      <c r="J43" s="645">
        <v>3</v>
      </c>
      <c r="K43" s="645">
        <v>2</v>
      </c>
      <c r="L43" s="645" t="s">
        <v>600</v>
      </c>
      <c r="M43" s="645">
        <v>16</v>
      </c>
      <c r="N43" s="645">
        <v>61</v>
      </c>
      <c r="O43" s="784" t="s">
        <v>1058</v>
      </c>
      <c r="P43" s="785"/>
      <c r="R43" s="647"/>
    </row>
    <row r="44" spans="1:33" ht="20.25" customHeight="1" thickBot="1">
      <c r="A44" s="651" t="s">
        <v>1059</v>
      </c>
      <c r="B44" s="652">
        <v>4023</v>
      </c>
      <c r="C44" s="653">
        <v>403</v>
      </c>
      <c r="D44" s="653">
        <v>452</v>
      </c>
      <c r="E44" s="653">
        <v>156</v>
      </c>
      <c r="F44" s="653">
        <v>576</v>
      </c>
      <c r="G44" s="653">
        <v>133</v>
      </c>
      <c r="H44" s="885">
        <v>1973</v>
      </c>
      <c r="I44" s="885"/>
      <c r="J44" s="653">
        <v>11</v>
      </c>
      <c r="K44" s="653">
        <v>57</v>
      </c>
      <c r="L44" s="654" t="s">
        <v>600</v>
      </c>
      <c r="M44" s="654">
        <v>58</v>
      </c>
      <c r="N44" s="655">
        <v>204</v>
      </c>
      <c r="O44" s="886" t="s">
        <v>1060</v>
      </c>
      <c r="P44" s="887"/>
      <c r="R44" s="647"/>
    </row>
    <row r="45" spans="1:33" ht="3.75" customHeight="1">
      <c r="A45" s="364"/>
      <c r="B45" s="364"/>
      <c r="C45" s="364"/>
      <c r="D45" s="364"/>
      <c r="E45" s="364"/>
      <c r="F45" s="364"/>
      <c r="G45" s="364"/>
      <c r="H45" s="656"/>
      <c r="I45" s="364"/>
      <c r="J45" s="364"/>
      <c r="K45" s="364"/>
      <c r="L45" s="364"/>
      <c r="M45" s="364"/>
      <c r="N45" s="364"/>
      <c r="O45" s="364"/>
    </row>
    <row r="46" spans="1:33" ht="12.75" customHeight="1">
      <c r="A46" s="78" t="s">
        <v>1066</v>
      </c>
      <c r="B46" s="657"/>
      <c r="C46" s="657"/>
      <c r="D46" s="657"/>
      <c r="E46" s="657"/>
      <c r="F46" s="657"/>
      <c r="G46" s="657"/>
      <c r="H46" s="77" t="s">
        <v>1067</v>
      </c>
      <c r="I46" s="657"/>
      <c r="J46" s="657"/>
      <c r="K46" s="657"/>
      <c r="L46" s="657"/>
      <c r="M46" s="657"/>
      <c r="N46" s="78"/>
      <c r="O46" s="78"/>
    </row>
    <row r="47" spans="1:33" ht="12.75" customHeight="1">
      <c r="A47" s="78" t="s">
        <v>1068</v>
      </c>
      <c r="B47" s="657"/>
      <c r="C47" s="657"/>
      <c r="D47" s="657"/>
      <c r="E47" s="657"/>
      <c r="F47" s="657"/>
      <c r="G47" s="657"/>
      <c r="H47" s="77" t="s">
        <v>1069</v>
      </c>
      <c r="I47" s="657"/>
      <c r="J47" s="657"/>
      <c r="K47" s="657"/>
      <c r="L47" s="657"/>
      <c r="M47" s="657"/>
      <c r="N47" s="78"/>
      <c r="O47" s="78"/>
    </row>
    <row r="48" spans="1:33" ht="12.75" customHeight="1">
      <c r="A48" s="78" t="s">
        <v>1070</v>
      </c>
      <c r="B48" s="657"/>
      <c r="C48" s="657"/>
      <c r="D48" s="657"/>
      <c r="E48" s="657"/>
      <c r="F48" s="657"/>
      <c r="G48" s="657"/>
      <c r="H48" s="77" t="s">
        <v>1071</v>
      </c>
      <c r="I48" s="657"/>
      <c r="J48" s="657"/>
      <c r="K48" s="657"/>
      <c r="L48" s="657"/>
      <c r="M48" s="657"/>
      <c r="N48" s="78"/>
      <c r="O48" s="78"/>
    </row>
    <row r="49" spans="1:15" ht="12.75" customHeight="1">
      <c r="A49" s="78" t="s">
        <v>1072</v>
      </c>
      <c r="B49" s="657"/>
      <c r="C49" s="657"/>
      <c r="D49" s="657"/>
      <c r="E49" s="657"/>
      <c r="F49" s="657"/>
      <c r="G49" s="657"/>
      <c r="I49" s="657"/>
      <c r="J49" s="657"/>
      <c r="K49" s="657"/>
      <c r="L49" s="657"/>
      <c r="M49" s="657"/>
      <c r="N49" s="78"/>
      <c r="O49" s="78"/>
    </row>
    <row r="50" spans="1:15" ht="12.75" customHeight="1">
      <c r="A50" s="78" t="s">
        <v>1073</v>
      </c>
      <c r="B50" s="657"/>
      <c r="C50" s="657"/>
      <c r="D50" s="657"/>
      <c r="E50" s="657"/>
      <c r="F50" s="657"/>
      <c r="G50" s="657"/>
      <c r="H50" s="657"/>
      <c r="I50" s="657"/>
      <c r="J50" s="657"/>
      <c r="K50" s="657"/>
      <c r="L50" s="657"/>
      <c r="M50" s="657"/>
      <c r="N50" s="78"/>
      <c r="O50" s="78"/>
    </row>
    <row r="51" spans="1:15" ht="12.75" customHeight="1">
      <c r="A51" s="78" t="s">
        <v>1074</v>
      </c>
      <c r="B51" s="657"/>
      <c r="C51" s="657"/>
      <c r="D51" s="657"/>
      <c r="E51" s="657"/>
      <c r="F51" s="657"/>
      <c r="G51" s="657"/>
      <c r="H51" s="657"/>
      <c r="I51" s="657"/>
      <c r="J51" s="657"/>
      <c r="K51" s="657"/>
      <c r="L51" s="657"/>
      <c r="M51" s="657"/>
      <c r="N51" s="78"/>
      <c r="O51" s="78"/>
    </row>
    <row r="52" spans="1:15" ht="12.75" customHeight="1">
      <c r="A52" s="78"/>
      <c r="B52" s="657"/>
      <c r="C52" s="657"/>
      <c r="D52" s="657"/>
      <c r="E52" s="657"/>
      <c r="F52" s="657"/>
      <c r="G52" s="657"/>
      <c r="H52" s="657"/>
      <c r="I52" s="657"/>
      <c r="J52" s="657"/>
      <c r="K52" s="657"/>
      <c r="L52" s="657"/>
      <c r="M52" s="657"/>
      <c r="N52" s="78"/>
      <c r="O52" s="78"/>
    </row>
    <row r="53" spans="1:15">
      <c r="B53" s="657"/>
      <c r="C53" s="657"/>
      <c r="D53" s="657"/>
      <c r="E53" s="657"/>
      <c r="F53" s="657"/>
      <c r="G53" s="657"/>
      <c r="H53" s="657"/>
      <c r="I53" s="657"/>
      <c r="J53" s="657"/>
      <c r="K53" s="657"/>
      <c r="L53" s="657"/>
      <c r="M53" s="657"/>
      <c r="N53" s="12"/>
      <c r="O53" s="12"/>
    </row>
    <row r="55" spans="1:15">
      <c r="A55" s="78"/>
    </row>
  </sheetData>
  <mergeCells count="43">
    <mergeCell ref="H44:I44"/>
    <mergeCell ref="O44:P44"/>
    <mergeCell ref="E4:J4"/>
    <mergeCell ref="H18:I18"/>
    <mergeCell ref="H19:I19"/>
    <mergeCell ref="H20:I20"/>
    <mergeCell ref="O42:P42"/>
    <mergeCell ref="H43:I43"/>
    <mergeCell ref="O43:P43"/>
    <mergeCell ref="H41:I41"/>
    <mergeCell ref="H42:I42"/>
    <mergeCell ref="H35:I35"/>
    <mergeCell ref="H36:I36"/>
    <mergeCell ref="H37:I37"/>
    <mergeCell ref="H38:I38"/>
    <mergeCell ref="H39:I39"/>
    <mergeCell ref="H40:I40"/>
    <mergeCell ref="O26:P26"/>
    <mergeCell ref="H34:I34"/>
    <mergeCell ref="H21:I21"/>
    <mergeCell ref="H22:I22"/>
    <mergeCell ref="H23:I23"/>
    <mergeCell ref="H24:I24"/>
    <mergeCell ref="O24:P24"/>
    <mergeCell ref="H25:I25"/>
    <mergeCell ref="O25:P25"/>
    <mergeCell ref="H26:I26"/>
    <mergeCell ref="O6:P8"/>
    <mergeCell ref="O9:P9"/>
    <mergeCell ref="H16:I16"/>
    <mergeCell ref="H17:I17"/>
    <mergeCell ref="G6:G7"/>
    <mergeCell ref="J6:J7"/>
    <mergeCell ref="K6:K7"/>
    <mergeCell ref="L6:L7"/>
    <mergeCell ref="M6:M7"/>
    <mergeCell ref="N6:N7"/>
    <mergeCell ref="F6:F7"/>
    <mergeCell ref="A6:A8"/>
    <mergeCell ref="B6:B7"/>
    <mergeCell ref="C6:C7"/>
    <mergeCell ref="D6:D7"/>
    <mergeCell ref="E6:E7"/>
  </mergeCells>
  <phoneticPr fontId="1"/>
  <pageMargins left="0.7" right="0.7" top="0.75" bottom="0.75" header="0.3" footer="0.3"/>
  <pageSetup paperSize="9" orientation="portrait" r:id="rId1"/>
  <headerFooter>
    <oddHeader>&amp;L【機密性○（取扱制限）】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4"/>
  <sheetViews>
    <sheetView zoomScaleNormal="100" workbookViewId="0"/>
  </sheetViews>
  <sheetFormatPr defaultColWidth="8.875" defaultRowHeight="13.5"/>
  <cols>
    <col min="1" max="1" width="2.25" style="12" customWidth="1"/>
    <col min="2" max="2" width="15.375" style="12" customWidth="1"/>
    <col min="3" max="3" width="16.625" style="12" customWidth="1"/>
    <col min="4" max="4" width="12.625" style="12" customWidth="1"/>
    <col min="5" max="5" width="16.625" style="12" customWidth="1"/>
    <col min="6" max="6" width="12.625" style="12" customWidth="1"/>
    <col min="7" max="7" width="16.625" style="12" customWidth="1"/>
    <col min="8" max="8" width="8.875" style="12" customWidth="1"/>
    <col min="9" max="9" width="8.5" style="12" customWidth="1"/>
    <col min="10" max="256" width="8.875" style="12"/>
    <col min="257" max="257" width="2.25" style="12" customWidth="1"/>
    <col min="258" max="258" width="15.375" style="12" customWidth="1"/>
    <col min="259" max="259" width="16.625" style="12" customWidth="1"/>
    <col min="260" max="260" width="12.625" style="12" customWidth="1"/>
    <col min="261" max="261" width="16.625" style="12" customWidth="1"/>
    <col min="262" max="262" width="12.625" style="12" customWidth="1"/>
    <col min="263" max="263" width="16.625" style="12" customWidth="1"/>
    <col min="264" max="264" width="8.875" style="12" customWidth="1"/>
    <col min="265" max="265" width="8.5" style="12" customWidth="1"/>
    <col min="266" max="512" width="8.875" style="12"/>
    <col min="513" max="513" width="2.25" style="12" customWidth="1"/>
    <col min="514" max="514" width="15.375" style="12" customWidth="1"/>
    <col min="515" max="515" width="16.625" style="12" customWidth="1"/>
    <col min="516" max="516" width="12.625" style="12" customWidth="1"/>
    <col min="517" max="517" width="16.625" style="12" customWidth="1"/>
    <col min="518" max="518" width="12.625" style="12" customWidth="1"/>
    <col min="519" max="519" width="16.625" style="12" customWidth="1"/>
    <col min="520" max="520" width="8.875" style="12" customWidth="1"/>
    <col min="521" max="521" width="8.5" style="12" customWidth="1"/>
    <col min="522" max="768" width="8.875" style="12"/>
    <col min="769" max="769" width="2.25" style="12" customWidth="1"/>
    <col min="770" max="770" width="15.375" style="12" customWidth="1"/>
    <col min="771" max="771" width="16.625" style="12" customWidth="1"/>
    <col min="772" max="772" width="12.625" style="12" customWidth="1"/>
    <col min="773" max="773" width="16.625" style="12" customWidth="1"/>
    <col min="774" max="774" width="12.625" style="12" customWidth="1"/>
    <col min="775" max="775" width="16.625" style="12" customWidth="1"/>
    <col min="776" max="776" width="8.875" style="12" customWidth="1"/>
    <col min="777" max="777" width="8.5" style="12" customWidth="1"/>
    <col min="778" max="1024" width="8.875" style="12"/>
    <col min="1025" max="1025" width="2.25" style="12" customWidth="1"/>
    <col min="1026" max="1026" width="15.375" style="12" customWidth="1"/>
    <col min="1027" max="1027" width="16.625" style="12" customWidth="1"/>
    <col min="1028" max="1028" width="12.625" style="12" customWidth="1"/>
    <col min="1029" max="1029" width="16.625" style="12" customWidth="1"/>
    <col min="1030" max="1030" width="12.625" style="12" customWidth="1"/>
    <col min="1031" max="1031" width="16.625" style="12" customWidth="1"/>
    <col min="1032" max="1032" width="8.875" style="12" customWidth="1"/>
    <col min="1033" max="1033" width="8.5" style="12" customWidth="1"/>
    <col min="1034" max="1280" width="8.875" style="12"/>
    <col min="1281" max="1281" width="2.25" style="12" customWidth="1"/>
    <col min="1282" max="1282" width="15.375" style="12" customWidth="1"/>
    <col min="1283" max="1283" width="16.625" style="12" customWidth="1"/>
    <col min="1284" max="1284" width="12.625" style="12" customWidth="1"/>
    <col min="1285" max="1285" width="16.625" style="12" customWidth="1"/>
    <col min="1286" max="1286" width="12.625" style="12" customWidth="1"/>
    <col min="1287" max="1287" width="16.625" style="12" customWidth="1"/>
    <col min="1288" max="1288" width="8.875" style="12" customWidth="1"/>
    <col min="1289" max="1289" width="8.5" style="12" customWidth="1"/>
    <col min="1290" max="1536" width="8.875" style="12"/>
    <col min="1537" max="1537" width="2.25" style="12" customWidth="1"/>
    <col min="1538" max="1538" width="15.375" style="12" customWidth="1"/>
    <col min="1539" max="1539" width="16.625" style="12" customWidth="1"/>
    <col min="1540" max="1540" width="12.625" style="12" customWidth="1"/>
    <col min="1541" max="1541" width="16.625" style="12" customWidth="1"/>
    <col min="1542" max="1542" width="12.625" style="12" customWidth="1"/>
    <col min="1543" max="1543" width="16.625" style="12" customWidth="1"/>
    <col min="1544" max="1544" width="8.875" style="12" customWidth="1"/>
    <col min="1545" max="1545" width="8.5" style="12" customWidth="1"/>
    <col min="1546" max="1792" width="8.875" style="12"/>
    <col min="1793" max="1793" width="2.25" style="12" customWidth="1"/>
    <col min="1794" max="1794" width="15.375" style="12" customWidth="1"/>
    <col min="1795" max="1795" width="16.625" style="12" customWidth="1"/>
    <col min="1796" max="1796" width="12.625" style="12" customWidth="1"/>
    <col min="1797" max="1797" width="16.625" style="12" customWidth="1"/>
    <col min="1798" max="1798" width="12.625" style="12" customWidth="1"/>
    <col min="1799" max="1799" width="16.625" style="12" customWidth="1"/>
    <col min="1800" max="1800" width="8.875" style="12" customWidth="1"/>
    <col min="1801" max="1801" width="8.5" style="12" customWidth="1"/>
    <col min="1802" max="2048" width="8.875" style="12"/>
    <col min="2049" max="2049" width="2.25" style="12" customWidth="1"/>
    <col min="2050" max="2050" width="15.375" style="12" customWidth="1"/>
    <col min="2051" max="2051" width="16.625" style="12" customWidth="1"/>
    <col min="2052" max="2052" width="12.625" style="12" customWidth="1"/>
    <col min="2053" max="2053" width="16.625" style="12" customWidth="1"/>
    <col min="2054" max="2054" width="12.625" style="12" customWidth="1"/>
    <col min="2055" max="2055" width="16.625" style="12" customWidth="1"/>
    <col min="2056" max="2056" width="8.875" style="12" customWidth="1"/>
    <col min="2057" max="2057" width="8.5" style="12" customWidth="1"/>
    <col min="2058" max="2304" width="8.875" style="12"/>
    <col min="2305" max="2305" width="2.25" style="12" customWidth="1"/>
    <col min="2306" max="2306" width="15.375" style="12" customWidth="1"/>
    <col min="2307" max="2307" width="16.625" style="12" customWidth="1"/>
    <col min="2308" max="2308" width="12.625" style="12" customWidth="1"/>
    <col min="2309" max="2309" width="16.625" style="12" customWidth="1"/>
    <col min="2310" max="2310" width="12.625" style="12" customWidth="1"/>
    <col min="2311" max="2311" width="16.625" style="12" customWidth="1"/>
    <col min="2312" max="2312" width="8.875" style="12" customWidth="1"/>
    <col min="2313" max="2313" width="8.5" style="12" customWidth="1"/>
    <col min="2314" max="2560" width="8.875" style="12"/>
    <col min="2561" max="2561" width="2.25" style="12" customWidth="1"/>
    <col min="2562" max="2562" width="15.375" style="12" customWidth="1"/>
    <col min="2563" max="2563" width="16.625" style="12" customWidth="1"/>
    <col min="2564" max="2564" width="12.625" style="12" customWidth="1"/>
    <col min="2565" max="2565" width="16.625" style="12" customWidth="1"/>
    <col min="2566" max="2566" width="12.625" style="12" customWidth="1"/>
    <col min="2567" max="2567" width="16.625" style="12" customWidth="1"/>
    <col min="2568" max="2568" width="8.875" style="12" customWidth="1"/>
    <col min="2569" max="2569" width="8.5" style="12" customWidth="1"/>
    <col min="2570" max="2816" width="8.875" style="12"/>
    <col min="2817" max="2817" width="2.25" style="12" customWidth="1"/>
    <col min="2818" max="2818" width="15.375" style="12" customWidth="1"/>
    <col min="2819" max="2819" width="16.625" style="12" customWidth="1"/>
    <col min="2820" max="2820" width="12.625" style="12" customWidth="1"/>
    <col min="2821" max="2821" width="16.625" style="12" customWidth="1"/>
    <col min="2822" max="2822" width="12.625" style="12" customWidth="1"/>
    <col min="2823" max="2823" width="16.625" style="12" customWidth="1"/>
    <col min="2824" max="2824" width="8.875" style="12" customWidth="1"/>
    <col min="2825" max="2825" width="8.5" style="12" customWidth="1"/>
    <col min="2826" max="3072" width="8.875" style="12"/>
    <col min="3073" max="3073" width="2.25" style="12" customWidth="1"/>
    <col min="3074" max="3074" width="15.375" style="12" customWidth="1"/>
    <col min="3075" max="3075" width="16.625" style="12" customWidth="1"/>
    <col min="3076" max="3076" width="12.625" style="12" customWidth="1"/>
    <col min="3077" max="3077" width="16.625" style="12" customWidth="1"/>
    <col min="3078" max="3078" width="12.625" style="12" customWidth="1"/>
    <col min="3079" max="3079" width="16.625" style="12" customWidth="1"/>
    <col min="3080" max="3080" width="8.875" style="12" customWidth="1"/>
    <col min="3081" max="3081" width="8.5" style="12" customWidth="1"/>
    <col min="3082" max="3328" width="8.875" style="12"/>
    <col min="3329" max="3329" width="2.25" style="12" customWidth="1"/>
    <col min="3330" max="3330" width="15.375" style="12" customWidth="1"/>
    <col min="3331" max="3331" width="16.625" style="12" customWidth="1"/>
    <col min="3332" max="3332" width="12.625" style="12" customWidth="1"/>
    <col min="3333" max="3333" width="16.625" style="12" customWidth="1"/>
    <col min="3334" max="3334" width="12.625" style="12" customWidth="1"/>
    <col min="3335" max="3335" width="16.625" style="12" customWidth="1"/>
    <col min="3336" max="3336" width="8.875" style="12" customWidth="1"/>
    <col min="3337" max="3337" width="8.5" style="12" customWidth="1"/>
    <col min="3338" max="3584" width="8.875" style="12"/>
    <col min="3585" max="3585" width="2.25" style="12" customWidth="1"/>
    <col min="3586" max="3586" width="15.375" style="12" customWidth="1"/>
    <col min="3587" max="3587" width="16.625" style="12" customWidth="1"/>
    <col min="3588" max="3588" width="12.625" style="12" customWidth="1"/>
    <col min="3589" max="3589" width="16.625" style="12" customWidth="1"/>
    <col min="3590" max="3590" width="12.625" style="12" customWidth="1"/>
    <col min="3591" max="3591" width="16.625" style="12" customWidth="1"/>
    <col min="3592" max="3592" width="8.875" style="12" customWidth="1"/>
    <col min="3593" max="3593" width="8.5" style="12" customWidth="1"/>
    <col min="3594" max="3840" width="8.875" style="12"/>
    <col min="3841" max="3841" width="2.25" style="12" customWidth="1"/>
    <col min="3842" max="3842" width="15.375" style="12" customWidth="1"/>
    <col min="3843" max="3843" width="16.625" style="12" customWidth="1"/>
    <col min="3844" max="3844" width="12.625" style="12" customWidth="1"/>
    <col min="3845" max="3845" width="16.625" style="12" customWidth="1"/>
    <col min="3846" max="3846" width="12.625" style="12" customWidth="1"/>
    <col min="3847" max="3847" width="16.625" style="12" customWidth="1"/>
    <col min="3848" max="3848" width="8.875" style="12" customWidth="1"/>
    <col min="3849" max="3849" width="8.5" style="12" customWidth="1"/>
    <col min="3850" max="4096" width="8.875" style="12"/>
    <col min="4097" max="4097" width="2.25" style="12" customWidth="1"/>
    <col min="4098" max="4098" width="15.375" style="12" customWidth="1"/>
    <col min="4099" max="4099" width="16.625" style="12" customWidth="1"/>
    <col min="4100" max="4100" width="12.625" style="12" customWidth="1"/>
    <col min="4101" max="4101" width="16.625" style="12" customWidth="1"/>
    <col min="4102" max="4102" width="12.625" style="12" customWidth="1"/>
    <col min="4103" max="4103" width="16.625" style="12" customWidth="1"/>
    <col min="4104" max="4104" width="8.875" style="12" customWidth="1"/>
    <col min="4105" max="4105" width="8.5" style="12" customWidth="1"/>
    <col min="4106" max="4352" width="8.875" style="12"/>
    <col min="4353" max="4353" width="2.25" style="12" customWidth="1"/>
    <col min="4354" max="4354" width="15.375" style="12" customWidth="1"/>
    <col min="4355" max="4355" width="16.625" style="12" customWidth="1"/>
    <col min="4356" max="4356" width="12.625" style="12" customWidth="1"/>
    <col min="4357" max="4357" width="16.625" style="12" customWidth="1"/>
    <col min="4358" max="4358" width="12.625" style="12" customWidth="1"/>
    <col min="4359" max="4359" width="16.625" style="12" customWidth="1"/>
    <col min="4360" max="4360" width="8.875" style="12" customWidth="1"/>
    <col min="4361" max="4361" width="8.5" style="12" customWidth="1"/>
    <col min="4362" max="4608" width="8.875" style="12"/>
    <col min="4609" max="4609" width="2.25" style="12" customWidth="1"/>
    <col min="4610" max="4610" width="15.375" style="12" customWidth="1"/>
    <col min="4611" max="4611" width="16.625" style="12" customWidth="1"/>
    <col min="4612" max="4612" width="12.625" style="12" customWidth="1"/>
    <col min="4613" max="4613" width="16.625" style="12" customWidth="1"/>
    <col min="4614" max="4614" width="12.625" style="12" customWidth="1"/>
    <col min="4615" max="4615" width="16.625" style="12" customWidth="1"/>
    <col min="4616" max="4616" width="8.875" style="12" customWidth="1"/>
    <col min="4617" max="4617" width="8.5" style="12" customWidth="1"/>
    <col min="4618" max="4864" width="8.875" style="12"/>
    <col min="4865" max="4865" width="2.25" style="12" customWidth="1"/>
    <col min="4866" max="4866" width="15.375" style="12" customWidth="1"/>
    <col min="4867" max="4867" width="16.625" style="12" customWidth="1"/>
    <col min="4868" max="4868" width="12.625" style="12" customWidth="1"/>
    <col min="4869" max="4869" width="16.625" style="12" customWidth="1"/>
    <col min="4870" max="4870" width="12.625" style="12" customWidth="1"/>
    <col min="4871" max="4871" width="16.625" style="12" customWidth="1"/>
    <col min="4872" max="4872" width="8.875" style="12" customWidth="1"/>
    <col min="4873" max="4873" width="8.5" style="12" customWidth="1"/>
    <col min="4874" max="5120" width="8.875" style="12"/>
    <col min="5121" max="5121" width="2.25" style="12" customWidth="1"/>
    <col min="5122" max="5122" width="15.375" style="12" customWidth="1"/>
    <col min="5123" max="5123" width="16.625" style="12" customWidth="1"/>
    <col min="5124" max="5124" width="12.625" style="12" customWidth="1"/>
    <col min="5125" max="5125" width="16.625" style="12" customWidth="1"/>
    <col min="5126" max="5126" width="12.625" style="12" customWidth="1"/>
    <col min="5127" max="5127" width="16.625" style="12" customWidth="1"/>
    <col min="5128" max="5128" width="8.875" style="12" customWidth="1"/>
    <col min="5129" max="5129" width="8.5" style="12" customWidth="1"/>
    <col min="5130" max="5376" width="8.875" style="12"/>
    <col min="5377" max="5377" width="2.25" style="12" customWidth="1"/>
    <col min="5378" max="5378" width="15.375" style="12" customWidth="1"/>
    <col min="5379" max="5379" width="16.625" style="12" customWidth="1"/>
    <col min="5380" max="5380" width="12.625" style="12" customWidth="1"/>
    <col min="5381" max="5381" width="16.625" style="12" customWidth="1"/>
    <col min="5382" max="5382" width="12.625" style="12" customWidth="1"/>
    <col min="5383" max="5383" width="16.625" style="12" customWidth="1"/>
    <col min="5384" max="5384" width="8.875" style="12" customWidth="1"/>
    <col min="5385" max="5385" width="8.5" style="12" customWidth="1"/>
    <col min="5386" max="5632" width="8.875" style="12"/>
    <col min="5633" max="5633" width="2.25" style="12" customWidth="1"/>
    <col min="5634" max="5634" width="15.375" style="12" customWidth="1"/>
    <col min="5635" max="5635" width="16.625" style="12" customWidth="1"/>
    <col min="5636" max="5636" width="12.625" style="12" customWidth="1"/>
    <col min="5637" max="5637" width="16.625" style="12" customWidth="1"/>
    <col min="5638" max="5638" width="12.625" style="12" customWidth="1"/>
    <col min="5639" max="5639" width="16.625" style="12" customWidth="1"/>
    <col min="5640" max="5640" width="8.875" style="12" customWidth="1"/>
    <col min="5641" max="5641" width="8.5" style="12" customWidth="1"/>
    <col min="5642" max="5888" width="8.875" style="12"/>
    <col min="5889" max="5889" width="2.25" style="12" customWidth="1"/>
    <col min="5890" max="5890" width="15.375" style="12" customWidth="1"/>
    <col min="5891" max="5891" width="16.625" style="12" customWidth="1"/>
    <col min="5892" max="5892" width="12.625" style="12" customWidth="1"/>
    <col min="5893" max="5893" width="16.625" style="12" customWidth="1"/>
    <col min="5894" max="5894" width="12.625" style="12" customWidth="1"/>
    <col min="5895" max="5895" width="16.625" style="12" customWidth="1"/>
    <col min="5896" max="5896" width="8.875" style="12" customWidth="1"/>
    <col min="5897" max="5897" width="8.5" style="12" customWidth="1"/>
    <col min="5898" max="6144" width="8.875" style="12"/>
    <col min="6145" max="6145" width="2.25" style="12" customWidth="1"/>
    <col min="6146" max="6146" width="15.375" style="12" customWidth="1"/>
    <col min="6147" max="6147" width="16.625" style="12" customWidth="1"/>
    <col min="6148" max="6148" width="12.625" style="12" customWidth="1"/>
    <col min="6149" max="6149" width="16.625" style="12" customWidth="1"/>
    <col min="6150" max="6150" width="12.625" style="12" customWidth="1"/>
    <col min="6151" max="6151" width="16.625" style="12" customWidth="1"/>
    <col min="6152" max="6152" width="8.875" style="12" customWidth="1"/>
    <col min="6153" max="6153" width="8.5" style="12" customWidth="1"/>
    <col min="6154" max="6400" width="8.875" style="12"/>
    <col min="6401" max="6401" width="2.25" style="12" customWidth="1"/>
    <col min="6402" max="6402" width="15.375" style="12" customWidth="1"/>
    <col min="6403" max="6403" width="16.625" style="12" customWidth="1"/>
    <col min="6404" max="6404" width="12.625" style="12" customWidth="1"/>
    <col min="6405" max="6405" width="16.625" style="12" customWidth="1"/>
    <col min="6406" max="6406" width="12.625" style="12" customWidth="1"/>
    <col min="6407" max="6407" width="16.625" style="12" customWidth="1"/>
    <col min="6408" max="6408" width="8.875" style="12" customWidth="1"/>
    <col min="6409" max="6409" width="8.5" style="12" customWidth="1"/>
    <col min="6410" max="6656" width="8.875" style="12"/>
    <col min="6657" max="6657" width="2.25" style="12" customWidth="1"/>
    <col min="6658" max="6658" width="15.375" style="12" customWidth="1"/>
    <col min="6659" max="6659" width="16.625" style="12" customWidth="1"/>
    <col min="6660" max="6660" width="12.625" style="12" customWidth="1"/>
    <col min="6661" max="6661" width="16.625" style="12" customWidth="1"/>
    <col min="6662" max="6662" width="12.625" style="12" customWidth="1"/>
    <col min="6663" max="6663" width="16.625" style="12" customWidth="1"/>
    <col min="6664" max="6664" width="8.875" style="12" customWidth="1"/>
    <col min="6665" max="6665" width="8.5" style="12" customWidth="1"/>
    <col min="6666" max="6912" width="8.875" style="12"/>
    <col min="6913" max="6913" width="2.25" style="12" customWidth="1"/>
    <col min="6914" max="6914" width="15.375" style="12" customWidth="1"/>
    <col min="6915" max="6915" width="16.625" style="12" customWidth="1"/>
    <col min="6916" max="6916" width="12.625" style="12" customWidth="1"/>
    <col min="6917" max="6917" width="16.625" style="12" customWidth="1"/>
    <col min="6918" max="6918" width="12.625" style="12" customWidth="1"/>
    <col min="6919" max="6919" width="16.625" style="12" customWidth="1"/>
    <col min="6920" max="6920" width="8.875" style="12" customWidth="1"/>
    <col min="6921" max="6921" width="8.5" style="12" customWidth="1"/>
    <col min="6922" max="7168" width="8.875" style="12"/>
    <col min="7169" max="7169" width="2.25" style="12" customWidth="1"/>
    <col min="7170" max="7170" width="15.375" style="12" customWidth="1"/>
    <col min="7171" max="7171" width="16.625" style="12" customWidth="1"/>
    <col min="7172" max="7172" width="12.625" style="12" customWidth="1"/>
    <col min="7173" max="7173" width="16.625" style="12" customWidth="1"/>
    <col min="7174" max="7174" width="12.625" style="12" customWidth="1"/>
    <col min="7175" max="7175" width="16.625" style="12" customWidth="1"/>
    <col min="7176" max="7176" width="8.875" style="12" customWidth="1"/>
    <col min="7177" max="7177" width="8.5" style="12" customWidth="1"/>
    <col min="7178" max="7424" width="8.875" style="12"/>
    <col min="7425" max="7425" width="2.25" style="12" customWidth="1"/>
    <col min="7426" max="7426" width="15.375" style="12" customWidth="1"/>
    <col min="7427" max="7427" width="16.625" style="12" customWidth="1"/>
    <col min="7428" max="7428" width="12.625" style="12" customWidth="1"/>
    <col min="7429" max="7429" width="16.625" style="12" customWidth="1"/>
    <col min="7430" max="7430" width="12.625" style="12" customWidth="1"/>
    <col min="7431" max="7431" width="16.625" style="12" customWidth="1"/>
    <col min="7432" max="7432" width="8.875" style="12" customWidth="1"/>
    <col min="7433" max="7433" width="8.5" style="12" customWidth="1"/>
    <col min="7434" max="7680" width="8.875" style="12"/>
    <col min="7681" max="7681" width="2.25" style="12" customWidth="1"/>
    <col min="7682" max="7682" width="15.375" style="12" customWidth="1"/>
    <col min="7683" max="7683" width="16.625" style="12" customWidth="1"/>
    <col min="7684" max="7684" width="12.625" style="12" customWidth="1"/>
    <col min="7685" max="7685" width="16.625" style="12" customWidth="1"/>
    <col min="7686" max="7686" width="12.625" style="12" customWidth="1"/>
    <col min="7687" max="7687" width="16.625" style="12" customWidth="1"/>
    <col min="7688" max="7688" width="8.875" style="12" customWidth="1"/>
    <col min="7689" max="7689" width="8.5" style="12" customWidth="1"/>
    <col min="7690" max="7936" width="8.875" style="12"/>
    <col min="7937" max="7937" width="2.25" style="12" customWidth="1"/>
    <col min="7938" max="7938" width="15.375" style="12" customWidth="1"/>
    <col min="7939" max="7939" width="16.625" style="12" customWidth="1"/>
    <col min="7940" max="7940" width="12.625" style="12" customWidth="1"/>
    <col min="7941" max="7941" width="16.625" style="12" customWidth="1"/>
    <col min="7942" max="7942" width="12.625" style="12" customWidth="1"/>
    <col min="7943" max="7943" width="16.625" style="12" customWidth="1"/>
    <col min="7944" max="7944" width="8.875" style="12" customWidth="1"/>
    <col min="7945" max="7945" width="8.5" style="12" customWidth="1"/>
    <col min="7946" max="8192" width="8.875" style="12"/>
    <col min="8193" max="8193" width="2.25" style="12" customWidth="1"/>
    <col min="8194" max="8194" width="15.375" style="12" customWidth="1"/>
    <col min="8195" max="8195" width="16.625" style="12" customWidth="1"/>
    <col min="8196" max="8196" width="12.625" style="12" customWidth="1"/>
    <col min="8197" max="8197" width="16.625" style="12" customWidth="1"/>
    <col min="8198" max="8198" width="12.625" style="12" customWidth="1"/>
    <col min="8199" max="8199" width="16.625" style="12" customWidth="1"/>
    <col min="8200" max="8200" width="8.875" style="12" customWidth="1"/>
    <col min="8201" max="8201" width="8.5" style="12" customWidth="1"/>
    <col min="8202" max="8448" width="8.875" style="12"/>
    <col min="8449" max="8449" width="2.25" style="12" customWidth="1"/>
    <col min="8450" max="8450" width="15.375" style="12" customWidth="1"/>
    <col min="8451" max="8451" width="16.625" style="12" customWidth="1"/>
    <col min="8452" max="8452" width="12.625" style="12" customWidth="1"/>
    <col min="8453" max="8453" width="16.625" style="12" customWidth="1"/>
    <col min="8454" max="8454" width="12.625" style="12" customWidth="1"/>
    <col min="8455" max="8455" width="16.625" style="12" customWidth="1"/>
    <col min="8456" max="8456" width="8.875" style="12" customWidth="1"/>
    <col min="8457" max="8457" width="8.5" style="12" customWidth="1"/>
    <col min="8458" max="8704" width="8.875" style="12"/>
    <col min="8705" max="8705" width="2.25" style="12" customWidth="1"/>
    <col min="8706" max="8706" width="15.375" style="12" customWidth="1"/>
    <col min="8707" max="8707" width="16.625" style="12" customWidth="1"/>
    <col min="8708" max="8708" width="12.625" style="12" customWidth="1"/>
    <col min="8709" max="8709" width="16.625" style="12" customWidth="1"/>
    <col min="8710" max="8710" width="12.625" style="12" customWidth="1"/>
    <col min="8711" max="8711" width="16.625" style="12" customWidth="1"/>
    <col min="8712" max="8712" width="8.875" style="12" customWidth="1"/>
    <col min="8713" max="8713" width="8.5" style="12" customWidth="1"/>
    <col min="8714" max="8960" width="8.875" style="12"/>
    <col min="8961" max="8961" width="2.25" style="12" customWidth="1"/>
    <col min="8962" max="8962" width="15.375" style="12" customWidth="1"/>
    <col min="8963" max="8963" width="16.625" style="12" customWidth="1"/>
    <col min="8964" max="8964" width="12.625" style="12" customWidth="1"/>
    <col min="8965" max="8965" width="16.625" style="12" customWidth="1"/>
    <col min="8966" max="8966" width="12.625" style="12" customWidth="1"/>
    <col min="8967" max="8967" width="16.625" style="12" customWidth="1"/>
    <col min="8968" max="8968" width="8.875" style="12" customWidth="1"/>
    <col min="8969" max="8969" width="8.5" style="12" customWidth="1"/>
    <col min="8970" max="9216" width="8.875" style="12"/>
    <col min="9217" max="9217" width="2.25" style="12" customWidth="1"/>
    <col min="9218" max="9218" width="15.375" style="12" customWidth="1"/>
    <col min="9219" max="9219" width="16.625" style="12" customWidth="1"/>
    <col min="9220" max="9220" width="12.625" style="12" customWidth="1"/>
    <col min="9221" max="9221" width="16.625" style="12" customWidth="1"/>
    <col min="9222" max="9222" width="12.625" style="12" customWidth="1"/>
    <col min="9223" max="9223" width="16.625" style="12" customWidth="1"/>
    <col min="9224" max="9224" width="8.875" style="12" customWidth="1"/>
    <col min="9225" max="9225" width="8.5" style="12" customWidth="1"/>
    <col min="9226" max="9472" width="8.875" style="12"/>
    <col min="9473" max="9473" width="2.25" style="12" customWidth="1"/>
    <col min="9474" max="9474" width="15.375" style="12" customWidth="1"/>
    <col min="9475" max="9475" width="16.625" style="12" customWidth="1"/>
    <col min="9476" max="9476" width="12.625" style="12" customWidth="1"/>
    <col min="9477" max="9477" width="16.625" style="12" customWidth="1"/>
    <col min="9478" max="9478" width="12.625" style="12" customWidth="1"/>
    <col min="9479" max="9479" width="16.625" style="12" customWidth="1"/>
    <col min="9480" max="9480" width="8.875" style="12" customWidth="1"/>
    <col min="9481" max="9481" width="8.5" style="12" customWidth="1"/>
    <col min="9482" max="9728" width="8.875" style="12"/>
    <col min="9729" max="9729" width="2.25" style="12" customWidth="1"/>
    <col min="9730" max="9730" width="15.375" style="12" customWidth="1"/>
    <col min="9731" max="9731" width="16.625" style="12" customWidth="1"/>
    <col min="9732" max="9732" width="12.625" style="12" customWidth="1"/>
    <col min="9733" max="9733" width="16.625" style="12" customWidth="1"/>
    <col min="9734" max="9734" width="12.625" style="12" customWidth="1"/>
    <col min="9735" max="9735" width="16.625" style="12" customWidth="1"/>
    <col min="9736" max="9736" width="8.875" style="12" customWidth="1"/>
    <col min="9737" max="9737" width="8.5" style="12" customWidth="1"/>
    <col min="9738" max="9984" width="8.875" style="12"/>
    <col min="9985" max="9985" width="2.25" style="12" customWidth="1"/>
    <col min="9986" max="9986" width="15.375" style="12" customWidth="1"/>
    <col min="9987" max="9987" width="16.625" style="12" customWidth="1"/>
    <col min="9988" max="9988" width="12.625" style="12" customWidth="1"/>
    <col min="9989" max="9989" width="16.625" style="12" customWidth="1"/>
    <col min="9990" max="9990" width="12.625" style="12" customWidth="1"/>
    <col min="9991" max="9991" width="16.625" style="12" customWidth="1"/>
    <col min="9992" max="9992" width="8.875" style="12" customWidth="1"/>
    <col min="9993" max="9993" width="8.5" style="12" customWidth="1"/>
    <col min="9994" max="10240" width="8.875" style="12"/>
    <col min="10241" max="10241" width="2.25" style="12" customWidth="1"/>
    <col min="10242" max="10242" width="15.375" style="12" customWidth="1"/>
    <col min="10243" max="10243" width="16.625" style="12" customWidth="1"/>
    <col min="10244" max="10244" width="12.625" style="12" customWidth="1"/>
    <col min="10245" max="10245" width="16.625" style="12" customWidth="1"/>
    <col min="10246" max="10246" width="12.625" style="12" customWidth="1"/>
    <col min="10247" max="10247" width="16.625" style="12" customWidth="1"/>
    <col min="10248" max="10248" width="8.875" style="12" customWidth="1"/>
    <col min="10249" max="10249" width="8.5" style="12" customWidth="1"/>
    <col min="10250" max="10496" width="8.875" style="12"/>
    <col min="10497" max="10497" width="2.25" style="12" customWidth="1"/>
    <col min="10498" max="10498" width="15.375" style="12" customWidth="1"/>
    <col min="10499" max="10499" width="16.625" style="12" customWidth="1"/>
    <col min="10500" max="10500" width="12.625" style="12" customWidth="1"/>
    <col min="10501" max="10501" width="16.625" style="12" customWidth="1"/>
    <col min="10502" max="10502" width="12.625" style="12" customWidth="1"/>
    <col min="10503" max="10503" width="16.625" style="12" customWidth="1"/>
    <col min="10504" max="10504" width="8.875" style="12" customWidth="1"/>
    <col min="10505" max="10505" width="8.5" style="12" customWidth="1"/>
    <col min="10506" max="10752" width="8.875" style="12"/>
    <col min="10753" max="10753" width="2.25" style="12" customWidth="1"/>
    <col min="10754" max="10754" width="15.375" style="12" customWidth="1"/>
    <col min="10755" max="10755" width="16.625" style="12" customWidth="1"/>
    <col min="10756" max="10756" width="12.625" style="12" customWidth="1"/>
    <col min="10757" max="10757" width="16.625" style="12" customWidth="1"/>
    <col min="10758" max="10758" width="12.625" style="12" customWidth="1"/>
    <col min="10759" max="10759" width="16.625" style="12" customWidth="1"/>
    <col min="10760" max="10760" width="8.875" style="12" customWidth="1"/>
    <col min="10761" max="10761" width="8.5" style="12" customWidth="1"/>
    <col min="10762" max="11008" width="8.875" style="12"/>
    <col min="11009" max="11009" width="2.25" style="12" customWidth="1"/>
    <col min="11010" max="11010" width="15.375" style="12" customWidth="1"/>
    <col min="11011" max="11011" width="16.625" style="12" customWidth="1"/>
    <col min="11012" max="11012" width="12.625" style="12" customWidth="1"/>
    <col min="11013" max="11013" width="16.625" style="12" customWidth="1"/>
    <col min="11014" max="11014" width="12.625" style="12" customWidth="1"/>
    <col min="11015" max="11015" width="16.625" style="12" customWidth="1"/>
    <col min="11016" max="11016" width="8.875" style="12" customWidth="1"/>
    <col min="11017" max="11017" width="8.5" style="12" customWidth="1"/>
    <col min="11018" max="11264" width="8.875" style="12"/>
    <col min="11265" max="11265" width="2.25" style="12" customWidth="1"/>
    <col min="11266" max="11266" width="15.375" style="12" customWidth="1"/>
    <col min="11267" max="11267" width="16.625" style="12" customWidth="1"/>
    <col min="11268" max="11268" width="12.625" style="12" customWidth="1"/>
    <col min="11269" max="11269" width="16.625" style="12" customWidth="1"/>
    <col min="11270" max="11270" width="12.625" style="12" customWidth="1"/>
    <col min="11271" max="11271" width="16.625" style="12" customWidth="1"/>
    <col min="11272" max="11272" width="8.875" style="12" customWidth="1"/>
    <col min="11273" max="11273" width="8.5" style="12" customWidth="1"/>
    <col min="11274" max="11520" width="8.875" style="12"/>
    <col min="11521" max="11521" width="2.25" style="12" customWidth="1"/>
    <col min="11522" max="11522" width="15.375" style="12" customWidth="1"/>
    <col min="11523" max="11523" width="16.625" style="12" customWidth="1"/>
    <col min="11524" max="11524" width="12.625" style="12" customWidth="1"/>
    <col min="11525" max="11525" width="16.625" style="12" customWidth="1"/>
    <col min="11526" max="11526" width="12.625" style="12" customWidth="1"/>
    <col min="11527" max="11527" width="16.625" style="12" customWidth="1"/>
    <col min="11528" max="11528" width="8.875" style="12" customWidth="1"/>
    <col min="11529" max="11529" width="8.5" style="12" customWidth="1"/>
    <col min="11530" max="11776" width="8.875" style="12"/>
    <col min="11777" max="11777" width="2.25" style="12" customWidth="1"/>
    <col min="11778" max="11778" width="15.375" style="12" customWidth="1"/>
    <col min="11779" max="11779" width="16.625" style="12" customWidth="1"/>
    <col min="11780" max="11780" width="12.625" style="12" customWidth="1"/>
    <col min="11781" max="11781" width="16.625" style="12" customWidth="1"/>
    <col min="11782" max="11782" width="12.625" style="12" customWidth="1"/>
    <col min="11783" max="11783" width="16.625" style="12" customWidth="1"/>
    <col min="11784" max="11784" width="8.875" style="12" customWidth="1"/>
    <col min="11785" max="11785" width="8.5" style="12" customWidth="1"/>
    <col min="11786" max="12032" width="8.875" style="12"/>
    <col min="12033" max="12033" width="2.25" style="12" customWidth="1"/>
    <col min="12034" max="12034" width="15.375" style="12" customWidth="1"/>
    <col min="12035" max="12035" width="16.625" style="12" customWidth="1"/>
    <col min="12036" max="12036" width="12.625" style="12" customWidth="1"/>
    <col min="12037" max="12037" width="16.625" style="12" customWidth="1"/>
    <col min="12038" max="12038" width="12.625" style="12" customWidth="1"/>
    <col min="12039" max="12039" width="16.625" style="12" customWidth="1"/>
    <col min="12040" max="12040" width="8.875" style="12" customWidth="1"/>
    <col min="12041" max="12041" width="8.5" style="12" customWidth="1"/>
    <col min="12042" max="12288" width="8.875" style="12"/>
    <col min="12289" max="12289" width="2.25" style="12" customWidth="1"/>
    <col min="12290" max="12290" width="15.375" style="12" customWidth="1"/>
    <col min="12291" max="12291" width="16.625" style="12" customWidth="1"/>
    <col min="12292" max="12292" width="12.625" style="12" customWidth="1"/>
    <col min="12293" max="12293" width="16.625" style="12" customWidth="1"/>
    <col min="12294" max="12294" width="12.625" style="12" customWidth="1"/>
    <col min="12295" max="12295" width="16.625" style="12" customWidth="1"/>
    <col min="12296" max="12296" width="8.875" style="12" customWidth="1"/>
    <col min="12297" max="12297" width="8.5" style="12" customWidth="1"/>
    <col min="12298" max="12544" width="8.875" style="12"/>
    <col min="12545" max="12545" width="2.25" style="12" customWidth="1"/>
    <col min="12546" max="12546" width="15.375" style="12" customWidth="1"/>
    <col min="12547" max="12547" width="16.625" style="12" customWidth="1"/>
    <col min="12548" max="12548" width="12.625" style="12" customWidth="1"/>
    <col min="12549" max="12549" width="16.625" style="12" customWidth="1"/>
    <col min="12550" max="12550" width="12.625" style="12" customWidth="1"/>
    <col min="12551" max="12551" width="16.625" style="12" customWidth="1"/>
    <col min="12552" max="12552" width="8.875" style="12" customWidth="1"/>
    <col min="12553" max="12553" width="8.5" style="12" customWidth="1"/>
    <col min="12554" max="12800" width="8.875" style="12"/>
    <col min="12801" max="12801" width="2.25" style="12" customWidth="1"/>
    <col min="12802" max="12802" width="15.375" style="12" customWidth="1"/>
    <col min="12803" max="12803" width="16.625" style="12" customWidth="1"/>
    <col min="12804" max="12804" width="12.625" style="12" customWidth="1"/>
    <col min="12805" max="12805" width="16.625" style="12" customWidth="1"/>
    <col min="12806" max="12806" width="12.625" style="12" customWidth="1"/>
    <col min="12807" max="12807" width="16.625" style="12" customWidth="1"/>
    <col min="12808" max="12808" width="8.875" style="12" customWidth="1"/>
    <col min="12809" max="12809" width="8.5" style="12" customWidth="1"/>
    <col min="12810" max="13056" width="8.875" style="12"/>
    <col min="13057" max="13057" width="2.25" style="12" customWidth="1"/>
    <col min="13058" max="13058" width="15.375" style="12" customWidth="1"/>
    <col min="13059" max="13059" width="16.625" style="12" customWidth="1"/>
    <col min="13060" max="13060" width="12.625" style="12" customWidth="1"/>
    <col min="13061" max="13061" width="16.625" style="12" customWidth="1"/>
    <col min="13062" max="13062" width="12.625" style="12" customWidth="1"/>
    <col min="13063" max="13063" width="16.625" style="12" customWidth="1"/>
    <col min="13064" max="13064" width="8.875" style="12" customWidth="1"/>
    <col min="13065" max="13065" width="8.5" style="12" customWidth="1"/>
    <col min="13066" max="13312" width="8.875" style="12"/>
    <col min="13313" max="13313" width="2.25" style="12" customWidth="1"/>
    <col min="13314" max="13314" width="15.375" style="12" customWidth="1"/>
    <col min="13315" max="13315" width="16.625" style="12" customWidth="1"/>
    <col min="13316" max="13316" width="12.625" style="12" customWidth="1"/>
    <col min="13317" max="13317" width="16.625" style="12" customWidth="1"/>
    <col min="13318" max="13318" width="12.625" style="12" customWidth="1"/>
    <col min="13319" max="13319" width="16.625" style="12" customWidth="1"/>
    <col min="13320" max="13320" width="8.875" style="12" customWidth="1"/>
    <col min="13321" max="13321" width="8.5" style="12" customWidth="1"/>
    <col min="13322" max="13568" width="8.875" style="12"/>
    <col min="13569" max="13569" width="2.25" style="12" customWidth="1"/>
    <col min="13570" max="13570" width="15.375" style="12" customWidth="1"/>
    <col min="13571" max="13571" width="16.625" style="12" customWidth="1"/>
    <col min="13572" max="13572" width="12.625" style="12" customWidth="1"/>
    <col min="13573" max="13573" width="16.625" style="12" customWidth="1"/>
    <col min="13574" max="13574" width="12.625" style="12" customWidth="1"/>
    <col min="13575" max="13575" width="16.625" style="12" customWidth="1"/>
    <col min="13576" max="13576" width="8.875" style="12" customWidth="1"/>
    <col min="13577" max="13577" width="8.5" style="12" customWidth="1"/>
    <col min="13578" max="13824" width="8.875" style="12"/>
    <col min="13825" max="13825" width="2.25" style="12" customWidth="1"/>
    <col min="13826" max="13826" width="15.375" style="12" customWidth="1"/>
    <col min="13827" max="13827" width="16.625" style="12" customWidth="1"/>
    <col min="13828" max="13828" width="12.625" style="12" customWidth="1"/>
    <col min="13829" max="13829" width="16.625" style="12" customWidth="1"/>
    <col min="13830" max="13830" width="12.625" style="12" customWidth="1"/>
    <col min="13831" max="13831" width="16.625" style="12" customWidth="1"/>
    <col min="13832" max="13832" width="8.875" style="12" customWidth="1"/>
    <col min="13833" max="13833" width="8.5" style="12" customWidth="1"/>
    <col min="13834" max="14080" width="8.875" style="12"/>
    <col min="14081" max="14081" width="2.25" style="12" customWidth="1"/>
    <col min="14082" max="14082" width="15.375" style="12" customWidth="1"/>
    <col min="14083" max="14083" width="16.625" style="12" customWidth="1"/>
    <col min="14084" max="14084" width="12.625" style="12" customWidth="1"/>
    <col min="14085" max="14085" width="16.625" style="12" customWidth="1"/>
    <col min="14086" max="14086" width="12.625" style="12" customWidth="1"/>
    <col min="14087" max="14087" width="16.625" style="12" customWidth="1"/>
    <col min="14088" max="14088" width="8.875" style="12" customWidth="1"/>
    <col min="14089" max="14089" width="8.5" style="12" customWidth="1"/>
    <col min="14090" max="14336" width="8.875" style="12"/>
    <col min="14337" max="14337" width="2.25" style="12" customWidth="1"/>
    <col min="14338" max="14338" width="15.375" style="12" customWidth="1"/>
    <col min="14339" max="14339" width="16.625" style="12" customWidth="1"/>
    <col min="14340" max="14340" width="12.625" style="12" customWidth="1"/>
    <col min="14341" max="14341" width="16.625" style="12" customWidth="1"/>
    <col min="14342" max="14342" width="12.625" style="12" customWidth="1"/>
    <col min="14343" max="14343" width="16.625" style="12" customWidth="1"/>
    <col min="14344" max="14344" width="8.875" style="12" customWidth="1"/>
    <col min="14345" max="14345" width="8.5" style="12" customWidth="1"/>
    <col min="14346" max="14592" width="8.875" style="12"/>
    <col min="14593" max="14593" width="2.25" style="12" customWidth="1"/>
    <col min="14594" max="14594" width="15.375" style="12" customWidth="1"/>
    <col min="14595" max="14595" width="16.625" style="12" customWidth="1"/>
    <col min="14596" max="14596" width="12.625" style="12" customWidth="1"/>
    <col min="14597" max="14597" width="16.625" style="12" customWidth="1"/>
    <col min="14598" max="14598" width="12.625" style="12" customWidth="1"/>
    <col min="14599" max="14599" width="16.625" style="12" customWidth="1"/>
    <col min="14600" max="14600" width="8.875" style="12" customWidth="1"/>
    <col min="14601" max="14601" width="8.5" style="12" customWidth="1"/>
    <col min="14602" max="14848" width="8.875" style="12"/>
    <col min="14849" max="14849" width="2.25" style="12" customWidth="1"/>
    <col min="14850" max="14850" width="15.375" style="12" customWidth="1"/>
    <col min="14851" max="14851" width="16.625" style="12" customWidth="1"/>
    <col min="14852" max="14852" width="12.625" style="12" customWidth="1"/>
    <col min="14853" max="14853" width="16.625" style="12" customWidth="1"/>
    <col min="14854" max="14854" width="12.625" style="12" customWidth="1"/>
    <col min="14855" max="14855" width="16.625" style="12" customWidth="1"/>
    <col min="14856" max="14856" width="8.875" style="12" customWidth="1"/>
    <col min="14857" max="14857" width="8.5" style="12" customWidth="1"/>
    <col min="14858" max="15104" width="8.875" style="12"/>
    <col min="15105" max="15105" width="2.25" style="12" customWidth="1"/>
    <col min="15106" max="15106" width="15.375" style="12" customWidth="1"/>
    <col min="15107" max="15107" width="16.625" style="12" customWidth="1"/>
    <col min="15108" max="15108" width="12.625" style="12" customWidth="1"/>
    <col min="15109" max="15109" width="16.625" style="12" customWidth="1"/>
    <col min="15110" max="15110" width="12.625" style="12" customWidth="1"/>
    <col min="15111" max="15111" width="16.625" style="12" customWidth="1"/>
    <col min="15112" max="15112" width="8.875" style="12" customWidth="1"/>
    <col min="15113" max="15113" width="8.5" style="12" customWidth="1"/>
    <col min="15114" max="15360" width="8.875" style="12"/>
    <col min="15361" max="15361" width="2.25" style="12" customWidth="1"/>
    <col min="15362" max="15362" width="15.375" style="12" customWidth="1"/>
    <col min="15363" max="15363" width="16.625" style="12" customWidth="1"/>
    <col min="15364" max="15364" width="12.625" style="12" customWidth="1"/>
    <col min="15365" max="15365" width="16.625" style="12" customWidth="1"/>
    <col min="15366" max="15366" width="12.625" style="12" customWidth="1"/>
    <col min="15367" max="15367" width="16.625" style="12" customWidth="1"/>
    <col min="15368" max="15368" width="8.875" style="12" customWidth="1"/>
    <col min="15369" max="15369" width="8.5" style="12" customWidth="1"/>
    <col min="15370" max="15616" width="8.875" style="12"/>
    <col min="15617" max="15617" width="2.25" style="12" customWidth="1"/>
    <col min="15618" max="15618" width="15.375" style="12" customWidth="1"/>
    <col min="15619" max="15619" width="16.625" style="12" customWidth="1"/>
    <col min="15620" max="15620" width="12.625" style="12" customWidth="1"/>
    <col min="15621" max="15621" width="16.625" style="12" customWidth="1"/>
    <col min="15622" max="15622" width="12.625" style="12" customWidth="1"/>
    <col min="15623" max="15623" width="16.625" style="12" customWidth="1"/>
    <col min="15624" max="15624" width="8.875" style="12" customWidth="1"/>
    <col min="15625" max="15625" width="8.5" style="12" customWidth="1"/>
    <col min="15626" max="15872" width="8.875" style="12"/>
    <col min="15873" max="15873" width="2.25" style="12" customWidth="1"/>
    <col min="15874" max="15874" width="15.375" style="12" customWidth="1"/>
    <col min="15875" max="15875" width="16.625" style="12" customWidth="1"/>
    <col min="15876" max="15876" width="12.625" style="12" customWidth="1"/>
    <col min="15877" max="15877" width="16.625" style="12" customWidth="1"/>
    <col min="15878" max="15878" width="12.625" style="12" customWidth="1"/>
    <col min="15879" max="15879" width="16.625" style="12" customWidth="1"/>
    <col min="15880" max="15880" width="8.875" style="12" customWidth="1"/>
    <col min="15881" max="15881" width="8.5" style="12" customWidth="1"/>
    <col min="15882" max="16128" width="8.875" style="12"/>
    <col min="16129" max="16129" width="2.25" style="12" customWidth="1"/>
    <col min="16130" max="16130" width="15.375" style="12" customWidth="1"/>
    <col min="16131" max="16131" width="16.625" style="12" customWidth="1"/>
    <col min="16132" max="16132" width="12.625" style="12" customWidth="1"/>
    <col min="16133" max="16133" width="16.625" style="12" customWidth="1"/>
    <col min="16134" max="16134" width="12.625" style="12" customWidth="1"/>
    <col min="16135" max="16135" width="16.625" style="12" customWidth="1"/>
    <col min="16136" max="16136" width="8.875" style="12" customWidth="1"/>
    <col min="16137" max="16137" width="8.5" style="12" customWidth="1"/>
    <col min="16138" max="16384" width="8.875" style="12"/>
  </cols>
  <sheetData>
    <row r="1" spans="2:10">
      <c r="B1" s="13" t="s">
        <v>1075</v>
      </c>
    </row>
    <row r="2" spans="2:10" ht="16.5" customHeight="1"/>
    <row r="3" spans="2:10" ht="19.5" customHeight="1">
      <c r="B3" s="830" t="s">
        <v>1116</v>
      </c>
      <c r="C3" s="830"/>
      <c r="D3" s="830"/>
      <c r="E3" s="830"/>
      <c r="F3" s="830"/>
      <c r="G3" s="830"/>
      <c r="H3" s="674"/>
    </row>
    <row r="4" spans="2:10" ht="19.5" customHeight="1">
      <c r="B4" s="831" t="s">
        <v>1117</v>
      </c>
      <c r="C4" s="831"/>
      <c r="D4" s="831"/>
      <c r="E4" s="831"/>
      <c r="F4" s="831"/>
      <c r="G4" s="831"/>
    </row>
    <row r="5" spans="2:10" ht="19.5" customHeight="1"/>
    <row r="6" spans="2:10" ht="19.5" customHeight="1" thickBot="1">
      <c r="B6" s="20" t="s">
        <v>1076</v>
      </c>
      <c r="C6" s="25"/>
      <c r="D6" s="25"/>
      <c r="E6" s="25"/>
      <c r="F6" s="25"/>
      <c r="G6" s="220" t="s">
        <v>1077</v>
      </c>
    </row>
    <row r="7" spans="2:10" ht="14.25">
      <c r="B7" s="160"/>
      <c r="C7" s="159"/>
      <c r="D7" s="369"/>
      <c r="E7" s="159"/>
      <c r="F7" s="369"/>
      <c r="G7" s="159"/>
      <c r="H7" s="25"/>
      <c r="I7" s="25"/>
      <c r="J7" s="25"/>
    </row>
    <row r="8" spans="2:10">
      <c r="B8" s="888" t="s">
        <v>1078</v>
      </c>
      <c r="C8" s="770" t="s">
        <v>1079</v>
      </c>
      <c r="D8" s="769" t="s">
        <v>1080</v>
      </c>
      <c r="E8" s="770" t="s">
        <v>1081</v>
      </c>
      <c r="F8" s="769" t="s">
        <v>1080</v>
      </c>
      <c r="G8" s="767" t="s">
        <v>9</v>
      </c>
      <c r="H8" s="25"/>
      <c r="I8" s="25"/>
      <c r="J8" s="25"/>
    </row>
    <row r="9" spans="2:10" ht="15">
      <c r="B9" s="889"/>
      <c r="C9" s="763"/>
      <c r="D9" s="763"/>
      <c r="E9" s="763"/>
      <c r="F9" s="763"/>
      <c r="G9" s="777"/>
      <c r="H9" s="25"/>
      <c r="I9" s="658"/>
      <c r="J9" s="25"/>
    </row>
    <row r="10" spans="2:10" ht="14.25">
      <c r="B10" s="756" t="s">
        <v>1082</v>
      </c>
      <c r="C10" s="373" t="s">
        <v>1083</v>
      </c>
      <c r="D10" s="660" t="s">
        <v>1084</v>
      </c>
      <c r="E10" s="373" t="s">
        <v>1085</v>
      </c>
      <c r="F10" s="660" t="s">
        <v>1084</v>
      </c>
      <c r="G10" s="373" t="s">
        <v>12</v>
      </c>
      <c r="H10" s="25"/>
      <c r="I10" s="25"/>
      <c r="J10" s="25"/>
    </row>
    <row r="11" spans="2:10" ht="30" customHeight="1">
      <c r="B11" s="228" t="s">
        <v>177</v>
      </c>
      <c r="C11" s="525">
        <v>191645</v>
      </c>
      <c r="D11" s="661">
        <v>87.805425614287486</v>
      </c>
      <c r="E11" s="265">
        <v>26616</v>
      </c>
      <c r="F11" s="661">
        <v>12.194574385712519</v>
      </c>
      <c r="G11" s="265">
        <v>218261</v>
      </c>
    </row>
    <row r="12" spans="2:10" ht="21" customHeight="1">
      <c r="B12" s="228" t="s">
        <v>1086</v>
      </c>
      <c r="C12" s="525">
        <v>210922</v>
      </c>
      <c r="D12" s="661">
        <v>88.804402285348587</v>
      </c>
      <c r="E12" s="265">
        <v>26591</v>
      </c>
      <c r="F12" s="661">
        <v>11.195597714651409</v>
      </c>
      <c r="G12" s="265">
        <v>237513</v>
      </c>
    </row>
    <row r="13" spans="2:10" ht="21" customHeight="1">
      <c r="B13" s="228" t="s">
        <v>1087</v>
      </c>
      <c r="C13" s="525">
        <v>227743</v>
      </c>
      <c r="D13" s="661">
        <v>89.326393573793126</v>
      </c>
      <c r="E13" s="265">
        <v>27213</v>
      </c>
      <c r="F13" s="661">
        <v>10.673606426206875</v>
      </c>
      <c r="G13" s="265">
        <v>254956</v>
      </c>
    </row>
    <row r="14" spans="2:10" ht="21" customHeight="1">
      <c r="B14" s="228" t="s">
        <v>1088</v>
      </c>
      <c r="C14" s="525">
        <v>256205</v>
      </c>
      <c r="D14" s="661">
        <v>89.970045686473497</v>
      </c>
      <c r="E14" s="265">
        <v>28562</v>
      </c>
      <c r="F14" s="661">
        <v>10.029954313526497</v>
      </c>
      <c r="G14" s="265">
        <v>284767</v>
      </c>
    </row>
    <row r="15" spans="2:10" ht="21" customHeight="1">
      <c r="B15" s="228" t="s">
        <v>1089</v>
      </c>
      <c r="C15" s="525">
        <v>274373</v>
      </c>
      <c r="D15" s="661">
        <v>90.553639499001633</v>
      </c>
      <c r="E15" s="265">
        <v>28622</v>
      </c>
      <c r="F15" s="661">
        <v>9.4463605009983667</v>
      </c>
      <c r="G15" s="265">
        <v>302995</v>
      </c>
    </row>
    <row r="16" spans="2:10" ht="30" customHeight="1">
      <c r="B16" s="228" t="s">
        <v>1090</v>
      </c>
      <c r="C16" s="525">
        <v>290202</v>
      </c>
      <c r="D16" s="661">
        <v>90.662909378329147</v>
      </c>
      <c r="E16" s="265">
        <v>29887</v>
      </c>
      <c r="F16" s="661">
        <v>9.337090621670848</v>
      </c>
      <c r="G16" s="265">
        <v>320089</v>
      </c>
    </row>
    <row r="17" spans="2:9" ht="21" customHeight="1">
      <c r="B17" s="228" t="s">
        <v>1091</v>
      </c>
      <c r="C17" s="525">
        <v>311006</v>
      </c>
      <c r="D17" s="661">
        <v>91.178703880150692</v>
      </c>
      <c r="E17" s="265">
        <v>30089</v>
      </c>
      <c r="F17" s="661">
        <v>8.8212961198493094</v>
      </c>
      <c r="G17" s="265">
        <v>341095</v>
      </c>
    </row>
    <row r="18" spans="2:9" ht="21" customHeight="1">
      <c r="B18" s="228" t="s">
        <v>1092</v>
      </c>
      <c r="C18" s="525">
        <v>308908</v>
      </c>
      <c r="D18" s="661">
        <v>91.016178598051255</v>
      </c>
      <c r="E18" s="265">
        <v>30491</v>
      </c>
      <c r="F18" s="661">
        <v>8.9838214019487381</v>
      </c>
      <c r="G18" s="265">
        <v>339399</v>
      </c>
    </row>
    <row r="19" spans="2:9" ht="21" customHeight="1">
      <c r="B19" s="325" t="s">
        <v>183</v>
      </c>
      <c r="C19" s="525">
        <v>317566</v>
      </c>
      <c r="D19" s="661">
        <v>90.428270402642525</v>
      </c>
      <c r="E19" s="265">
        <v>33614</v>
      </c>
      <c r="F19" s="661">
        <v>9.5717295973574803</v>
      </c>
      <c r="G19" s="265">
        <v>351180</v>
      </c>
    </row>
    <row r="20" spans="2:9" ht="21" customHeight="1">
      <c r="B20" s="228" t="s">
        <v>1093</v>
      </c>
      <c r="C20" s="525">
        <v>333230</v>
      </c>
      <c r="D20" s="661">
        <v>90.652629288065512</v>
      </c>
      <c r="E20" s="265">
        <v>34360</v>
      </c>
      <c r="F20" s="661">
        <v>9.3473707119344933</v>
      </c>
      <c r="G20" s="265">
        <v>367590</v>
      </c>
    </row>
    <row r="21" spans="2:9" ht="30" customHeight="1">
      <c r="B21" s="228" t="s">
        <v>1094</v>
      </c>
      <c r="C21" s="525">
        <v>335933</v>
      </c>
      <c r="D21" s="661">
        <v>90.941157998462359</v>
      </c>
      <c r="E21" s="265">
        <v>33463</v>
      </c>
      <c r="F21" s="661">
        <v>9.058842001537645</v>
      </c>
      <c r="G21" s="265">
        <v>369396</v>
      </c>
    </row>
    <row r="22" spans="2:9" ht="21" customHeight="1">
      <c r="B22" s="228" t="s">
        <v>1095</v>
      </c>
      <c r="C22" s="525">
        <v>338019</v>
      </c>
      <c r="D22" s="661">
        <v>90.89122169220262</v>
      </c>
      <c r="E22" s="265">
        <v>33875</v>
      </c>
      <c r="F22" s="661">
        <v>9.1087783077973832</v>
      </c>
      <c r="G22" s="265">
        <v>371894</v>
      </c>
    </row>
    <row r="23" spans="2:9" ht="21" customHeight="1">
      <c r="B23" s="228" t="s">
        <v>1096</v>
      </c>
      <c r="C23" s="525">
        <v>332345</v>
      </c>
      <c r="D23" s="661">
        <v>90.684228046910391</v>
      </c>
      <c r="E23" s="265">
        <v>34141</v>
      </c>
      <c r="F23" s="661">
        <v>9.3157719530896124</v>
      </c>
      <c r="G23" s="265">
        <v>366486</v>
      </c>
    </row>
    <row r="24" spans="2:9" ht="21" customHeight="1">
      <c r="B24" s="228" t="s">
        <v>1097</v>
      </c>
      <c r="C24" s="525">
        <v>319938</v>
      </c>
      <c r="D24" s="661">
        <v>90.556777365475895</v>
      </c>
      <c r="E24" s="265">
        <v>33363</v>
      </c>
      <c r="F24" s="661">
        <v>9.443222634524103</v>
      </c>
      <c r="G24" s="265">
        <v>353301</v>
      </c>
    </row>
    <row r="25" spans="2:9" ht="21" customHeight="1">
      <c r="B25" s="228" t="s">
        <v>1098</v>
      </c>
      <c r="C25" s="525">
        <v>334612</v>
      </c>
      <c r="D25" s="661">
        <v>90.627953902197916</v>
      </c>
      <c r="E25" s="265">
        <v>34603</v>
      </c>
      <c r="F25" s="661">
        <v>9.3720460978020927</v>
      </c>
      <c r="G25" s="265">
        <v>369215</v>
      </c>
    </row>
    <row r="26" spans="2:9" ht="30" customHeight="1">
      <c r="B26" s="228" t="s">
        <v>1099</v>
      </c>
      <c r="C26" s="525">
        <v>340101</v>
      </c>
      <c r="D26" s="661">
        <v>90.304687811159937</v>
      </c>
      <c r="E26" s="265">
        <v>36514</v>
      </c>
      <c r="F26" s="661">
        <v>9.6953121888400613</v>
      </c>
      <c r="G26" s="265">
        <v>376615</v>
      </c>
    </row>
    <row r="27" spans="2:9" ht="21" customHeight="1">
      <c r="B27" s="228" t="s">
        <v>1100</v>
      </c>
      <c r="C27" s="525">
        <v>350807</v>
      </c>
      <c r="D27" s="661">
        <v>89.589398629115465</v>
      </c>
      <c r="E27" s="265">
        <v>40765</v>
      </c>
      <c r="F27" s="661">
        <v>10.410601370884537</v>
      </c>
      <c r="G27" s="265">
        <v>391572</v>
      </c>
    </row>
    <row r="28" spans="2:9" ht="21" customHeight="1">
      <c r="B28" s="228" t="s">
        <v>1101</v>
      </c>
      <c r="C28" s="525">
        <v>359381</v>
      </c>
      <c r="D28" s="661">
        <v>89.413383358379022</v>
      </c>
      <c r="E28" s="265">
        <v>42551</v>
      </c>
      <c r="F28" s="661">
        <v>10.586616641620971</v>
      </c>
      <c r="G28" s="265">
        <v>401932</v>
      </c>
    </row>
    <row r="29" spans="2:9" ht="21" customHeight="1">
      <c r="B29" s="228" t="s">
        <v>1102</v>
      </c>
      <c r="C29" s="525">
        <v>360180</v>
      </c>
      <c r="D29" s="661">
        <v>88.789735119744606</v>
      </c>
      <c r="E29" s="265">
        <v>45475</v>
      </c>
      <c r="F29" s="661">
        <v>11.210264880255389</v>
      </c>
      <c r="G29" s="265">
        <v>405655</v>
      </c>
    </row>
    <row r="30" spans="2:9" ht="21" customHeight="1">
      <c r="B30" s="228" t="s">
        <v>1103</v>
      </c>
      <c r="C30" s="525">
        <v>387364</v>
      </c>
      <c r="D30" s="661">
        <v>88.669039634669744</v>
      </c>
      <c r="E30" s="265">
        <v>49501</v>
      </c>
      <c r="F30" s="661">
        <v>11.330960365330251</v>
      </c>
      <c r="G30" s="265">
        <v>436865</v>
      </c>
    </row>
    <row r="31" spans="2:9" ht="30" customHeight="1">
      <c r="B31" s="228" t="s">
        <v>1104</v>
      </c>
      <c r="C31" s="525">
        <v>386767</v>
      </c>
      <c r="D31" s="661">
        <v>88.066716001593889</v>
      </c>
      <c r="E31" s="265">
        <v>52408</v>
      </c>
      <c r="F31" s="661">
        <v>11.933283998406102</v>
      </c>
      <c r="G31" s="265">
        <v>439175</v>
      </c>
      <c r="I31" s="114"/>
    </row>
    <row r="32" spans="2:9" ht="21" customHeight="1">
      <c r="B32" s="228" t="s">
        <v>1105</v>
      </c>
      <c r="C32" s="525">
        <v>369458</v>
      </c>
      <c r="D32" s="661">
        <v>87.748073835513622</v>
      </c>
      <c r="E32" s="265">
        <v>51586</v>
      </c>
      <c r="F32" s="661">
        <v>12.251926164486372</v>
      </c>
      <c r="G32" s="265">
        <v>421044</v>
      </c>
      <c r="I32" s="114"/>
    </row>
    <row r="33" spans="2:9" ht="21" customHeight="1">
      <c r="B33" s="228" t="s">
        <v>1106</v>
      </c>
      <c r="C33" s="525">
        <v>362711</v>
      </c>
      <c r="D33" s="661">
        <v>87.803927454416936</v>
      </c>
      <c r="E33" s="265">
        <v>50381</v>
      </c>
      <c r="F33" s="661">
        <v>12.196072545583066</v>
      </c>
      <c r="G33" s="265">
        <v>413092</v>
      </c>
      <c r="I33" s="114"/>
    </row>
    <row r="34" spans="2:9" ht="20.25" customHeight="1">
      <c r="B34" s="228" t="s">
        <v>1107</v>
      </c>
      <c r="C34" s="662">
        <v>368416</v>
      </c>
      <c r="D34" s="661">
        <v>87.079306326684488</v>
      </c>
      <c r="E34" s="227">
        <v>54665</v>
      </c>
      <c r="F34" s="661">
        <v>12.920693673315512</v>
      </c>
      <c r="G34" s="227">
        <v>423081</v>
      </c>
      <c r="I34" s="114"/>
    </row>
    <row r="35" spans="2:9" ht="21" customHeight="1">
      <c r="B35" s="228" t="s">
        <v>1108</v>
      </c>
      <c r="C35" s="662">
        <v>367960</v>
      </c>
      <c r="D35" s="661">
        <v>86.157563723722603</v>
      </c>
      <c r="E35" s="227">
        <v>59118</v>
      </c>
      <c r="F35" s="661">
        <v>13.8424362762774</v>
      </c>
      <c r="G35" s="227">
        <v>427078</v>
      </c>
      <c r="I35" s="114"/>
    </row>
    <row r="36" spans="2:9" ht="30" customHeight="1">
      <c r="B36" s="228" t="s">
        <v>1109</v>
      </c>
      <c r="C36" s="662">
        <v>347060</v>
      </c>
      <c r="D36" s="661">
        <v>84.923435305402407</v>
      </c>
      <c r="E36" s="227">
        <v>61614</v>
      </c>
      <c r="F36" s="661">
        <v>15.07656469459765</v>
      </c>
      <c r="G36" s="227">
        <v>408674</v>
      </c>
      <c r="I36" s="114"/>
    </row>
    <row r="37" spans="2:9" ht="21" customHeight="1">
      <c r="B37" s="228" t="s">
        <v>1110</v>
      </c>
      <c r="C37" s="662">
        <v>333498</v>
      </c>
      <c r="D37" s="661">
        <v>84.154825620566697</v>
      </c>
      <c r="E37" s="227">
        <v>62793</v>
      </c>
      <c r="F37" s="661">
        <v>15.845174379433294</v>
      </c>
      <c r="G37" s="227">
        <v>396291</v>
      </c>
      <c r="I37" s="114"/>
    </row>
    <row r="38" spans="2:9" ht="21" customHeight="1">
      <c r="B38" s="229" t="s">
        <v>1111</v>
      </c>
      <c r="C38" s="208">
        <v>330110</v>
      </c>
      <c r="D38" s="299">
        <v>84.426678124408568</v>
      </c>
      <c r="E38" s="240">
        <v>60892</v>
      </c>
      <c r="F38" s="299">
        <v>15.5733218755914</v>
      </c>
      <c r="G38" s="240">
        <v>391002</v>
      </c>
      <c r="I38" s="114"/>
    </row>
    <row r="39" spans="2:9" s="64" customFormat="1" ht="21" customHeight="1">
      <c r="B39" s="229" t="s">
        <v>1112</v>
      </c>
      <c r="C39" s="208">
        <v>295315</v>
      </c>
      <c r="D39" s="299">
        <v>84.715544641935082</v>
      </c>
      <c r="E39" s="240">
        <v>53281</v>
      </c>
      <c r="F39" s="299">
        <v>15.284455358064925</v>
      </c>
      <c r="G39" s="240">
        <v>348596</v>
      </c>
      <c r="I39" s="663"/>
    </row>
    <row r="40" spans="2:9" s="64" customFormat="1" ht="21" customHeight="1">
      <c r="B40" s="229" t="s">
        <v>1113</v>
      </c>
      <c r="C40" s="208">
        <v>290081</v>
      </c>
      <c r="D40" s="299">
        <v>84.179536735558543</v>
      </c>
      <c r="E40" s="240">
        <v>54517</v>
      </c>
      <c r="F40" s="299">
        <v>15.820463264441464</v>
      </c>
      <c r="G40" s="240">
        <v>344598</v>
      </c>
      <c r="I40" s="663"/>
    </row>
    <row r="41" spans="2:9" s="64" customFormat="1" ht="30" customHeight="1">
      <c r="B41" s="664" t="s">
        <v>1114</v>
      </c>
      <c r="C41" s="665">
        <v>287580</v>
      </c>
      <c r="D41" s="666">
        <v>83.9380053</v>
      </c>
      <c r="E41" s="667">
        <v>55030</v>
      </c>
      <c r="F41" s="666">
        <v>16.061994599999998</v>
      </c>
      <c r="G41" s="667">
        <v>342610</v>
      </c>
      <c r="I41" s="663"/>
    </row>
    <row r="42" spans="2:9" s="64" customFormat="1" ht="21" customHeight="1">
      <c r="B42" s="668" t="s">
        <v>1115</v>
      </c>
      <c r="C42" s="665">
        <v>287013</v>
      </c>
      <c r="D42" s="666">
        <v>83.727056325044629</v>
      </c>
      <c r="E42" s="667">
        <v>55783</v>
      </c>
      <c r="F42" s="666">
        <v>16.272943674955368</v>
      </c>
      <c r="G42" s="667">
        <v>342796</v>
      </c>
      <c r="I42" s="663"/>
    </row>
    <row r="43" spans="2:9" s="60" customFormat="1" ht="9.9499999999999993" customHeight="1" thickBot="1">
      <c r="B43" s="669"/>
      <c r="C43" s="670"/>
      <c r="D43" s="671"/>
      <c r="E43" s="672"/>
      <c r="F43" s="671"/>
      <c r="G43" s="672"/>
      <c r="I43" s="673"/>
    </row>
    <row r="44" spans="2:9" ht="19.899999999999999" customHeight="1"/>
  </sheetData>
  <mergeCells count="8">
    <mergeCell ref="B3:G3"/>
    <mergeCell ref="B4:G4"/>
    <mergeCell ref="B8:B9"/>
    <mergeCell ref="C8:C9"/>
    <mergeCell ref="D8:D9"/>
    <mergeCell ref="E8:E9"/>
    <mergeCell ref="F8:F9"/>
    <mergeCell ref="G8:G9"/>
  </mergeCells>
  <phoneticPr fontId="1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4"/>
  <sheetViews>
    <sheetView zoomScaleNormal="100" workbookViewId="0"/>
  </sheetViews>
  <sheetFormatPr defaultColWidth="8.875" defaultRowHeight="13.5"/>
  <cols>
    <col min="1" max="1" width="2.25" style="12" customWidth="1"/>
    <col min="2" max="2" width="15.25" style="12" customWidth="1"/>
    <col min="3" max="3" width="16.625" style="12" customWidth="1"/>
    <col min="4" max="4" width="12.625" style="12" customWidth="1"/>
    <col min="5" max="5" width="16.625" style="12" customWidth="1"/>
    <col min="6" max="6" width="12.625" style="12" customWidth="1"/>
    <col min="7" max="7" width="16.625" style="12" customWidth="1"/>
    <col min="8" max="8" width="8.875" style="12" customWidth="1"/>
    <col min="9" max="9" width="9" style="12" customWidth="1"/>
    <col min="10" max="256" width="8.875" style="12"/>
    <col min="257" max="257" width="2.25" style="12" customWidth="1"/>
    <col min="258" max="258" width="15.25" style="12" customWidth="1"/>
    <col min="259" max="259" width="16.625" style="12" customWidth="1"/>
    <col min="260" max="260" width="12.625" style="12" customWidth="1"/>
    <col min="261" max="261" width="16.625" style="12" customWidth="1"/>
    <col min="262" max="262" width="12.625" style="12" customWidth="1"/>
    <col min="263" max="263" width="16.625" style="12" customWidth="1"/>
    <col min="264" max="264" width="8.875" style="12" customWidth="1"/>
    <col min="265" max="265" width="9" style="12" customWidth="1"/>
    <col min="266" max="512" width="8.875" style="12"/>
    <col min="513" max="513" width="2.25" style="12" customWidth="1"/>
    <col min="514" max="514" width="15.25" style="12" customWidth="1"/>
    <col min="515" max="515" width="16.625" style="12" customWidth="1"/>
    <col min="516" max="516" width="12.625" style="12" customWidth="1"/>
    <col min="517" max="517" width="16.625" style="12" customWidth="1"/>
    <col min="518" max="518" width="12.625" style="12" customWidth="1"/>
    <col min="519" max="519" width="16.625" style="12" customWidth="1"/>
    <col min="520" max="520" width="8.875" style="12" customWidth="1"/>
    <col min="521" max="521" width="9" style="12" customWidth="1"/>
    <col min="522" max="768" width="8.875" style="12"/>
    <col min="769" max="769" width="2.25" style="12" customWidth="1"/>
    <col min="770" max="770" width="15.25" style="12" customWidth="1"/>
    <col min="771" max="771" width="16.625" style="12" customWidth="1"/>
    <col min="772" max="772" width="12.625" style="12" customWidth="1"/>
    <col min="773" max="773" width="16.625" style="12" customWidth="1"/>
    <col min="774" max="774" width="12.625" style="12" customWidth="1"/>
    <col min="775" max="775" width="16.625" style="12" customWidth="1"/>
    <col min="776" max="776" width="8.875" style="12" customWidth="1"/>
    <col min="777" max="777" width="9" style="12" customWidth="1"/>
    <col min="778" max="1024" width="8.875" style="12"/>
    <col min="1025" max="1025" width="2.25" style="12" customWidth="1"/>
    <col min="1026" max="1026" width="15.25" style="12" customWidth="1"/>
    <col min="1027" max="1027" width="16.625" style="12" customWidth="1"/>
    <col min="1028" max="1028" width="12.625" style="12" customWidth="1"/>
    <col min="1029" max="1029" width="16.625" style="12" customWidth="1"/>
    <col min="1030" max="1030" width="12.625" style="12" customWidth="1"/>
    <col min="1031" max="1031" width="16.625" style="12" customWidth="1"/>
    <col min="1032" max="1032" width="8.875" style="12" customWidth="1"/>
    <col min="1033" max="1033" width="9" style="12" customWidth="1"/>
    <col min="1034" max="1280" width="8.875" style="12"/>
    <col min="1281" max="1281" width="2.25" style="12" customWidth="1"/>
    <col min="1282" max="1282" width="15.25" style="12" customWidth="1"/>
    <col min="1283" max="1283" width="16.625" style="12" customWidth="1"/>
    <col min="1284" max="1284" width="12.625" style="12" customWidth="1"/>
    <col min="1285" max="1285" width="16.625" style="12" customWidth="1"/>
    <col min="1286" max="1286" width="12.625" style="12" customWidth="1"/>
    <col min="1287" max="1287" width="16.625" style="12" customWidth="1"/>
    <col min="1288" max="1288" width="8.875" style="12" customWidth="1"/>
    <col min="1289" max="1289" width="9" style="12" customWidth="1"/>
    <col min="1290" max="1536" width="8.875" style="12"/>
    <col min="1537" max="1537" width="2.25" style="12" customWidth="1"/>
    <col min="1538" max="1538" width="15.25" style="12" customWidth="1"/>
    <col min="1539" max="1539" width="16.625" style="12" customWidth="1"/>
    <col min="1540" max="1540" width="12.625" style="12" customWidth="1"/>
    <col min="1541" max="1541" width="16.625" style="12" customWidth="1"/>
    <col min="1542" max="1542" width="12.625" style="12" customWidth="1"/>
    <col min="1543" max="1543" width="16.625" style="12" customWidth="1"/>
    <col min="1544" max="1544" width="8.875" style="12" customWidth="1"/>
    <col min="1545" max="1545" width="9" style="12" customWidth="1"/>
    <col min="1546" max="1792" width="8.875" style="12"/>
    <col min="1793" max="1793" width="2.25" style="12" customWidth="1"/>
    <col min="1794" max="1794" width="15.25" style="12" customWidth="1"/>
    <col min="1795" max="1795" width="16.625" style="12" customWidth="1"/>
    <col min="1796" max="1796" width="12.625" style="12" customWidth="1"/>
    <col min="1797" max="1797" width="16.625" style="12" customWidth="1"/>
    <col min="1798" max="1798" width="12.625" style="12" customWidth="1"/>
    <col min="1799" max="1799" width="16.625" style="12" customWidth="1"/>
    <col min="1800" max="1800" width="8.875" style="12" customWidth="1"/>
    <col min="1801" max="1801" width="9" style="12" customWidth="1"/>
    <col min="1802" max="2048" width="8.875" style="12"/>
    <col min="2049" max="2049" width="2.25" style="12" customWidth="1"/>
    <col min="2050" max="2050" width="15.25" style="12" customWidth="1"/>
    <col min="2051" max="2051" width="16.625" style="12" customWidth="1"/>
    <col min="2052" max="2052" width="12.625" style="12" customWidth="1"/>
    <col min="2053" max="2053" width="16.625" style="12" customWidth="1"/>
    <col min="2054" max="2054" width="12.625" style="12" customWidth="1"/>
    <col min="2055" max="2055" width="16.625" style="12" customWidth="1"/>
    <col min="2056" max="2056" width="8.875" style="12" customWidth="1"/>
    <col min="2057" max="2057" width="9" style="12" customWidth="1"/>
    <col min="2058" max="2304" width="8.875" style="12"/>
    <col min="2305" max="2305" width="2.25" style="12" customWidth="1"/>
    <col min="2306" max="2306" width="15.25" style="12" customWidth="1"/>
    <col min="2307" max="2307" width="16.625" style="12" customWidth="1"/>
    <col min="2308" max="2308" width="12.625" style="12" customWidth="1"/>
    <col min="2309" max="2309" width="16.625" style="12" customWidth="1"/>
    <col min="2310" max="2310" width="12.625" style="12" customWidth="1"/>
    <col min="2311" max="2311" width="16.625" style="12" customWidth="1"/>
    <col min="2312" max="2312" width="8.875" style="12" customWidth="1"/>
    <col min="2313" max="2313" width="9" style="12" customWidth="1"/>
    <col min="2314" max="2560" width="8.875" style="12"/>
    <col min="2561" max="2561" width="2.25" style="12" customWidth="1"/>
    <col min="2562" max="2562" width="15.25" style="12" customWidth="1"/>
    <col min="2563" max="2563" width="16.625" style="12" customWidth="1"/>
    <col min="2564" max="2564" width="12.625" style="12" customWidth="1"/>
    <col min="2565" max="2565" width="16.625" style="12" customWidth="1"/>
    <col min="2566" max="2566" width="12.625" style="12" customWidth="1"/>
    <col min="2567" max="2567" width="16.625" style="12" customWidth="1"/>
    <col min="2568" max="2568" width="8.875" style="12" customWidth="1"/>
    <col min="2569" max="2569" width="9" style="12" customWidth="1"/>
    <col min="2570" max="2816" width="8.875" style="12"/>
    <col min="2817" max="2817" width="2.25" style="12" customWidth="1"/>
    <col min="2818" max="2818" width="15.25" style="12" customWidth="1"/>
    <col min="2819" max="2819" width="16.625" style="12" customWidth="1"/>
    <col min="2820" max="2820" width="12.625" style="12" customWidth="1"/>
    <col min="2821" max="2821" width="16.625" style="12" customWidth="1"/>
    <col min="2822" max="2822" width="12.625" style="12" customWidth="1"/>
    <col min="2823" max="2823" width="16.625" style="12" customWidth="1"/>
    <col min="2824" max="2824" width="8.875" style="12" customWidth="1"/>
    <col min="2825" max="2825" width="9" style="12" customWidth="1"/>
    <col min="2826" max="3072" width="8.875" style="12"/>
    <col min="3073" max="3073" width="2.25" style="12" customWidth="1"/>
    <col min="3074" max="3074" width="15.25" style="12" customWidth="1"/>
    <col min="3075" max="3075" width="16.625" style="12" customWidth="1"/>
    <col min="3076" max="3076" width="12.625" style="12" customWidth="1"/>
    <col min="3077" max="3077" width="16.625" style="12" customWidth="1"/>
    <col min="3078" max="3078" width="12.625" style="12" customWidth="1"/>
    <col min="3079" max="3079" width="16.625" style="12" customWidth="1"/>
    <col min="3080" max="3080" width="8.875" style="12" customWidth="1"/>
    <col min="3081" max="3081" width="9" style="12" customWidth="1"/>
    <col min="3082" max="3328" width="8.875" style="12"/>
    <col min="3329" max="3329" width="2.25" style="12" customWidth="1"/>
    <col min="3330" max="3330" width="15.25" style="12" customWidth="1"/>
    <col min="3331" max="3331" width="16.625" style="12" customWidth="1"/>
    <col min="3332" max="3332" width="12.625" style="12" customWidth="1"/>
    <col min="3333" max="3333" width="16.625" style="12" customWidth="1"/>
    <col min="3334" max="3334" width="12.625" style="12" customWidth="1"/>
    <col min="3335" max="3335" width="16.625" style="12" customWidth="1"/>
    <col min="3336" max="3336" width="8.875" style="12" customWidth="1"/>
    <col min="3337" max="3337" width="9" style="12" customWidth="1"/>
    <col min="3338" max="3584" width="8.875" style="12"/>
    <col min="3585" max="3585" width="2.25" style="12" customWidth="1"/>
    <col min="3586" max="3586" width="15.25" style="12" customWidth="1"/>
    <col min="3587" max="3587" width="16.625" style="12" customWidth="1"/>
    <col min="3588" max="3588" width="12.625" style="12" customWidth="1"/>
    <col min="3589" max="3589" width="16.625" style="12" customWidth="1"/>
    <col min="3590" max="3590" width="12.625" style="12" customWidth="1"/>
    <col min="3591" max="3591" width="16.625" style="12" customWidth="1"/>
    <col min="3592" max="3592" width="8.875" style="12" customWidth="1"/>
    <col min="3593" max="3593" width="9" style="12" customWidth="1"/>
    <col min="3594" max="3840" width="8.875" style="12"/>
    <col min="3841" max="3841" width="2.25" style="12" customWidth="1"/>
    <col min="3842" max="3842" width="15.25" style="12" customWidth="1"/>
    <col min="3843" max="3843" width="16.625" style="12" customWidth="1"/>
    <col min="3844" max="3844" width="12.625" style="12" customWidth="1"/>
    <col min="3845" max="3845" width="16.625" style="12" customWidth="1"/>
    <col min="3846" max="3846" width="12.625" style="12" customWidth="1"/>
    <col min="3847" max="3847" width="16.625" style="12" customWidth="1"/>
    <col min="3848" max="3848" width="8.875" style="12" customWidth="1"/>
    <col min="3849" max="3849" width="9" style="12" customWidth="1"/>
    <col min="3850" max="4096" width="8.875" style="12"/>
    <col min="4097" max="4097" width="2.25" style="12" customWidth="1"/>
    <col min="4098" max="4098" width="15.25" style="12" customWidth="1"/>
    <col min="4099" max="4099" width="16.625" style="12" customWidth="1"/>
    <col min="4100" max="4100" width="12.625" style="12" customWidth="1"/>
    <col min="4101" max="4101" width="16.625" style="12" customWidth="1"/>
    <col min="4102" max="4102" width="12.625" style="12" customWidth="1"/>
    <col min="4103" max="4103" width="16.625" style="12" customWidth="1"/>
    <col min="4104" max="4104" width="8.875" style="12" customWidth="1"/>
    <col min="4105" max="4105" width="9" style="12" customWidth="1"/>
    <col min="4106" max="4352" width="8.875" style="12"/>
    <col min="4353" max="4353" width="2.25" style="12" customWidth="1"/>
    <col min="4354" max="4354" width="15.25" style="12" customWidth="1"/>
    <col min="4355" max="4355" width="16.625" style="12" customWidth="1"/>
    <col min="4356" max="4356" width="12.625" style="12" customWidth="1"/>
    <col min="4357" max="4357" width="16.625" style="12" customWidth="1"/>
    <col min="4358" max="4358" width="12.625" style="12" customWidth="1"/>
    <col min="4359" max="4359" width="16.625" style="12" customWidth="1"/>
    <col min="4360" max="4360" width="8.875" style="12" customWidth="1"/>
    <col min="4361" max="4361" width="9" style="12" customWidth="1"/>
    <col min="4362" max="4608" width="8.875" style="12"/>
    <col min="4609" max="4609" width="2.25" style="12" customWidth="1"/>
    <col min="4610" max="4610" width="15.25" style="12" customWidth="1"/>
    <col min="4611" max="4611" width="16.625" style="12" customWidth="1"/>
    <col min="4612" max="4612" width="12.625" style="12" customWidth="1"/>
    <col min="4613" max="4613" width="16.625" style="12" customWidth="1"/>
    <col min="4614" max="4614" width="12.625" style="12" customWidth="1"/>
    <col min="4615" max="4615" width="16.625" style="12" customWidth="1"/>
    <col min="4616" max="4616" width="8.875" style="12" customWidth="1"/>
    <col min="4617" max="4617" width="9" style="12" customWidth="1"/>
    <col min="4618" max="4864" width="8.875" style="12"/>
    <col min="4865" max="4865" width="2.25" style="12" customWidth="1"/>
    <col min="4866" max="4866" width="15.25" style="12" customWidth="1"/>
    <col min="4867" max="4867" width="16.625" style="12" customWidth="1"/>
    <col min="4868" max="4868" width="12.625" style="12" customWidth="1"/>
    <col min="4869" max="4869" width="16.625" style="12" customWidth="1"/>
    <col min="4870" max="4870" width="12.625" style="12" customWidth="1"/>
    <col min="4871" max="4871" width="16.625" style="12" customWidth="1"/>
    <col min="4872" max="4872" width="8.875" style="12" customWidth="1"/>
    <col min="4873" max="4873" width="9" style="12" customWidth="1"/>
    <col min="4874" max="5120" width="8.875" style="12"/>
    <col min="5121" max="5121" width="2.25" style="12" customWidth="1"/>
    <col min="5122" max="5122" width="15.25" style="12" customWidth="1"/>
    <col min="5123" max="5123" width="16.625" style="12" customWidth="1"/>
    <col min="5124" max="5124" width="12.625" style="12" customWidth="1"/>
    <col min="5125" max="5125" width="16.625" style="12" customWidth="1"/>
    <col min="5126" max="5126" width="12.625" style="12" customWidth="1"/>
    <col min="5127" max="5127" width="16.625" style="12" customWidth="1"/>
    <col min="5128" max="5128" width="8.875" style="12" customWidth="1"/>
    <col min="5129" max="5129" width="9" style="12" customWidth="1"/>
    <col min="5130" max="5376" width="8.875" style="12"/>
    <col min="5377" max="5377" width="2.25" style="12" customWidth="1"/>
    <col min="5378" max="5378" width="15.25" style="12" customWidth="1"/>
    <col min="5379" max="5379" width="16.625" style="12" customWidth="1"/>
    <col min="5380" max="5380" width="12.625" style="12" customWidth="1"/>
    <col min="5381" max="5381" width="16.625" style="12" customWidth="1"/>
    <col min="5382" max="5382" width="12.625" style="12" customWidth="1"/>
    <col min="5383" max="5383" width="16.625" style="12" customWidth="1"/>
    <col min="5384" max="5384" width="8.875" style="12" customWidth="1"/>
    <col min="5385" max="5385" width="9" style="12" customWidth="1"/>
    <col min="5386" max="5632" width="8.875" style="12"/>
    <col min="5633" max="5633" width="2.25" style="12" customWidth="1"/>
    <col min="5634" max="5634" width="15.25" style="12" customWidth="1"/>
    <col min="5635" max="5635" width="16.625" style="12" customWidth="1"/>
    <col min="5636" max="5636" width="12.625" style="12" customWidth="1"/>
    <col min="5637" max="5637" width="16.625" style="12" customWidth="1"/>
    <col min="5638" max="5638" width="12.625" style="12" customWidth="1"/>
    <col min="5639" max="5639" width="16.625" style="12" customWidth="1"/>
    <col min="5640" max="5640" width="8.875" style="12" customWidth="1"/>
    <col min="5641" max="5641" width="9" style="12" customWidth="1"/>
    <col min="5642" max="5888" width="8.875" style="12"/>
    <col min="5889" max="5889" width="2.25" style="12" customWidth="1"/>
    <col min="5890" max="5890" width="15.25" style="12" customWidth="1"/>
    <col min="5891" max="5891" width="16.625" style="12" customWidth="1"/>
    <col min="5892" max="5892" width="12.625" style="12" customWidth="1"/>
    <col min="5893" max="5893" width="16.625" style="12" customWidth="1"/>
    <col min="5894" max="5894" width="12.625" style="12" customWidth="1"/>
    <col min="5895" max="5895" width="16.625" style="12" customWidth="1"/>
    <col min="5896" max="5896" width="8.875" style="12" customWidth="1"/>
    <col min="5897" max="5897" width="9" style="12" customWidth="1"/>
    <col min="5898" max="6144" width="8.875" style="12"/>
    <col min="6145" max="6145" width="2.25" style="12" customWidth="1"/>
    <col min="6146" max="6146" width="15.25" style="12" customWidth="1"/>
    <col min="6147" max="6147" width="16.625" style="12" customWidth="1"/>
    <col min="6148" max="6148" width="12.625" style="12" customWidth="1"/>
    <col min="6149" max="6149" width="16.625" style="12" customWidth="1"/>
    <col min="6150" max="6150" width="12.625" style="12" customWidth="1"/>
    <col min="6151" max="6151" width="16.625" style="12" customWidth="1"/>
    <col min="6152" max="6152" width="8.875" style="12" customWidth="1"/>
    <col min="6153" max="6153" width="9" style="12" customWidth="1"/>
    <col min="6154" max="6400" width="8.875" style="12"/>
    <col min="6401" max="6401" width="2.25" style="12" customWidth="1"/>
    <col min="6402" max="6402" width="15.25" style="12" customWidth="1"/>
    <col min="6403" max="6403" width="16.625" style="12" customWidth="1"/>
    <col min="6404" max="6404" width="12.625" style="12" customWidth="1"/>
    <col min="6405" max="6405" width="16.625" style="12" customWidth="1"/>
    <col min="6406" max="6406" width="12.625" style="12" customWidth="1"/>
    <col min="6407" max="6407" width="16.625" style="12" customWidth="1"/>
    <col min="6408" max="6408" width="8.875" style="12" customWidth="1"/>
    <col min="6409" max="6409" width="9" style="12" customWidth="1"/>
    <col min="6410" max="6656" width="8.875" style="12"/>
    <col min="6657" max="6657" width="2.25" style="12" customWidth="1"/>
    <col min="6658" max="6658" width="15.25" style="12" customWidth="1"/>
    <col min="6659" max="6659" width="16.625" style="12" customWidth="1"/>
    <col min="6660" max="6660" width="12.625" style="12" customWidth="1"/>
    <col min="6661" max="6661" width="16.625" style="12" customWidth="1"/>
    <col min="6662" max="6662" width="12.625" style="12" customWidth="1"/>
    <col min="6663" max="6663" width="16.625" style="12" customWidth="1"/>
    <col min="6664" max="6664" width="8.875" style="12" customWidth="1"/>
    <col min="6665" max="6665" width="9" style="12" customWidth="1"/>
    <col min="6666" max="6912" width="8.875" style="12"/>
    <col min="6913" max="6913" width="2.25" style="12" customWidth="1"/>
    <col min="6914" max="6914" width="15.25" style="12" customWidth="1"/>
    <col min="6915" max="6915" width="16.625" style="12" customWidth="1"/>
    <col min="6916" max="6916" width="12.625" style="12" customWidth="1"/>
    <col min="6917" max="6917" width="16.625" style="12" customWidth="1"/>
    <col min="6918" max="6918" width="12.625" style="12" customWidth="1"/>
    <col min="6919" max="6919" width="16.625" style="12" customWidth="1"/>
    <col min="6920" max="6920" width="8.875" style="12" customWidth="1"/>
    <col min="6921" max="6921" width="9" style="12" customWidth="1"/>
    <col min="6922" max="7168" width="8.875" style="12"/>
    <col min="7169" max="7169" width="2.25" style="12" customWidth="1"/>
    <col min="7170" max="7170" width="15.25" style="12" customWidth="1"/>
    <col min="7171" max="7171" width="16.625" style="12" customWidth="1"/>
    <col min="7172" max="7172" width="12.625" style="12" customWidth="1"/>
    <col min="7173" max="7173" width="16.625" style="12" customWidth="1"/>
    <col min="7174" max="7174" width="12.625" style="12" customWidth="1"/>
    <col min="7175" max="7175" width="16.625" style="12" customWidth="1"/>
    <col min="7176" max="7176" width="8.875" style="12" customWidth="1"/>
    <col min="7177" max="7177" width="9" style="12" customWidth="1"/>
    <col min="7178" max="7424" width="8.875" style="12"/>
    <col min="7425" max="7425" width="2.25" style="12" customWidth="1"/>
    <col min="7426" max="7426" width="15.25" style="12" customWidth="1"/>
    <col min="7427" max="7427" width="16.625" style="12" customWidth="1"/>
    <col min="7428" max="7428" width="12.625" style="12" customWidth="1"/>
    <col min="7429" max="7429" width="16.625" style="12" customWidth="1"/>
    <col min="7430" max="7430" width="12.625" style="12" customWidth="1"/>
    <col min="7431" max="7431" width="16.625" style="12" customWidth="1"/>
    <col min="7432" max="7432" width="8.875" style="12" customWidth="1"/>
    <col min="7433" max="7433" width="9" style="12" customWidth="1"/>
    <col min="7434" max="7680" width="8.875" style="12"/>
    <col min="7681" max="7681" width="2.25" style="12" customWidth="1"/>
    <col min="7682" max="7682" width="15.25" style="12" customWidth="1"/>
    <col min="7683" max="7683" width="16.625" style="12" customWidth="1"/>
    <col min="7684" max="7684" width="12.625" style="12" customWidth="1"/>
    <col min="7685" max="7685" width="16.625" style="12" customWidth="1"/>
    <col min="7686" max="7686" width="12.625" style="12" customWidth="1"/>
    <col min="7687" max="7687" width="16.625" style="12" customWidth="1"/>
    <col min="7688" max="7688" width="8.875" style="12" customWidth="1"/>
    <col min="7689" max="7689" width="9" style="12" customWidth="1"/>
    <col min="7690" max="7936" width="8.875" style="12"/>
    <col min="7937" max="7937" width="2.25" style="12" customWidth="1"/>
    <col min="7938" max="7938" width="15.25" style="12" customWidth="1"/>
    <col min="7939" max="7939" width="16.625" style="12" customWidth="1"/>
    <col min="7940" max="7940" width="12.625" style="12" customWidth="1"/>
    <col min="7941" max="7941" width="16.625" style="12" customWidth="1"/>
    <col min="7942" max="7942" width="12.625" style="12" customWidth="1"/>
    <col min="7943" max="7943" width="16.625" style="12" customWidth="1"/>
    <col min="7944" max="7944" width="8.875" style="12" customWidth="1"/>
    <col min="7945" max="7945" width="9" style="12" customWidth="1"/>
    <col min="7946" max="8192" width="8.875" style="12"/>
    <col min="8193" max="8193" width="2.25" style="12" customWidth="1"/>
    <col min="8194" max="8194" width="15.25" style="12" customWidth="1"/>
    <col min="8195" max="8195" width="16.625" style="12" customWidth="1"/>
    <col min="8196" max="8196" width="12.625" style="12" customWidth="1"/>
    <col min="8197" max="8197" width="16.625" style="12" customWidth="1"/>
    <col min="8198" max="8198" width="12.625" style="12" customWidth="1"/>
    <col min="8199" max="8199" width="16.625" style="12" customWidth="1"/>
    <col min="8200" max="8200" width="8.875" style="12" customWidth="1"/>
    <col min="8201" max="8201" width="9" style="12" customWidth="1"/>
    <col min="8202" max="8448" width="8.875" style="12"/>
    <col min="8449" max="8449" width="2.25" style="12" customWidth="1"/>
    <col min="8450" max="8450" width="15.25" style="12" customWidth="1"/>
    <col min="8451" max="8451" width="16.625" style="12" customWidth="1"/>
    <col min="8452" max="8452" width="12.625" style="12" customWidth="1"/>
    <col min="8453" max="8453" width="16.625" style="12" customWidth="1"/>
    <col min="8454" max="8454" width="12.625" style="12" customWidth="1"/>
    <col min="8455" max="8455" width="16.625" style="12" customWidth="1"/>
    <col min="8456" max="8456" width="8.875" style="12" customWidth="1"/>
    <col min="8457" max="8457" width="9" style="12" customWidth="1"/>
    <col min="8458" max="8704" width="8.875" style="12"/>
    <col min="8705" max="8705" width="2.25" style="12" customWidth="1"/>
    <col min="8706" max="8706" width="15.25" style="12" customWidth="1"/>
    <col min="8707" max="8707" width="16.625" style="12" customWidth="1"/>
    <col min="8708" max="8708" width="12.625" style="12" customWidth="1"/>
    <col min="8709" max="8709" width="16.625" style="12" customWidth="1"/>
    <col min="8710" max="8710" width="12.625" style="12" customWidth="1"/>
    <col min="8711" max="8711" width="16.625" style="12" customWidth="1"/>
    <col min="8712" max="8712" width="8.875" style="12" customWidth="1"/>
    <col min="8713" max="8713" width="9" style="12" customWidth="1"/>
    <col min="8714" max="8960" width="8.875" style="12"/>
    <col min="8961" max="8961" width="2.25" style="12" customWidth="1"/>
    <col min="8962" max="8962" width="15.25" style="12" customWidth="1"/>
    <col min="8963" max="8963" width="16.625" style="12" customWidth="1"/>
    <col min="8964" max="8964" width="12.625" style="12" customWidth="1"/>
    <col min="8965" max="8965" width="16.625" style="12" customWidth="1"/>
    <col min="8966" max="8966" width="12.625" style="12" customWidth="1"/>
    <col min="8967" max="8967" width="16.625" style="12" customWidth="1"/>
    <col min="8968" max="8968" width="8.875" style="12" customWidth="1"/>
    <col min="8969" max="8969" width="9" style="12" customWidth="1"/>
    <col min="8970" max="9216" width="8.875" style="12"/>
    <col min="9217" max="9217" width="2.25" style="12" customWidth="1"/>
    <col min="9218" max="9218" width="15.25" style="12" customWidth="1"/>
    <col min="9219" max="9219" width="16.625" style="12" customWidth="1"/>
    <col min="9220" max="9220" width="12.625" style="12" customWidth="1"/>
    <col min="9221" max="9221" width="16.625" style="12" customWidth="1"/>
    <col min="9222" max="9222" width="12.625" style="12" customWidth="1"/>
    <col min="9223" max="9223" width="16.625" style="12" customWidth="1"/>
    <col min="9224" max="9224" width="8.875" style="12" customWidth="1"/>
    <col min="9225" max="9225" width="9" style="12" customWidth="1"/>
    <col min="9226" max="9472" width="8.875" style="12"/>
    <col min="9473" max="9473" width="2.25" style="12" customWidth="1"/>
    <col min="9474" max="9474" width="15.25" style="12" customWidth="1"/>
    <col min="9475" max="9475" width="16.625" style="12" customWidth="1"/>
    <col min="9476" max="9476" width="12.625" style="12" customWidth="1"/>
    <col min="9477" max="9477" width="16.625" style="12" customWidth="1"/>
    <col min="9478" max="9478" width="12.625" style="12" customWidth="1"/>
    <col min="9479" max="9479" width="16.625" style="12" customWidth="1"/>
    <col min="9480" max="9480" width="8.875" style="12" customWidth="1"/>
    <col min="9481" max="9481" width="9" style="12" customWidth="1"/>
    <col min="9482" max="9728" width="8.875" style="12"/>
    <col min="9729" max="9729" width="2.25" style="12" customWidth="1"/>
    <col min="9730" max="9730" width="15.25" style="12" customWidth="1"/>
    <col min="9731" max="9731" width="16.625" style="12" customWidth="1"/>
    <col min="9732" max="9732" width="12.625" style="12" customWidth="1"/>
    <col min="9733" max="9733" width="16.625" style="12" customWidth="1"/>
    <col min="9734" max="9734" width="12.625" style="12" customWidth="1"/>
    <col min="9735" max="9735" width="16.625" style="12" customWidth="1"/>
    <col min="9736" max="9736" width="8.875" style="12" customWidth="1"/>
    <col min="9737" max="9737" width="9" style="12" customWidth="1"/>
    <col min="9738" max="9984" width="8.875" style="12"/>
    <col min="9985" max="9985" width="2.25" style="12" customWidth="1"/>
    <col min="9986" max="9986" width="15.25" style="12" customWidth="1"/>
    <col min="9987" max="9987" width="16.625" style="12" customWidth="1"/>
    <col min="9988" max="9988" width="12.625" style="12" customWidth="1"/>
    <col min="9989" max="9989" width="16.625" style="12" customWidth="1"/>
    <col min="9990" max="9990" width="12.625" style="12" customWidth="1"/>
    <col min="9991" max="9991" width="16.625" style="12" customWidth="1"/>
    <col min="9992" max="9992" width="8.875" style="12" customWidth="1"/>
    <col min="9993" max="9993" width="9" style="12" customWidth="1"/>
    <col min="9994" max="10240" width="8.875" style="12"/>
    <col min="10241" max="10241" width="2.25" style="12" customWidth="1"/>
    <col min="10242" max="10242" width="15.25" style="12" customWidth="1"/>
    <col min="10243" max="10243" width="16.625" style="12" customWidth="1"/>
    <col min="10244" max="10244" width="12.625" style="12" customWidth="1"/>
    <col min="10245" max="10245" width="16.625" style="12" customWidth="1"/>
    <col min="10246" max="10246" width="12.625" style="12" customWidth="1"/>
    <col min="10247" max="10247" width="16.625" style="12" customWidth="1"/>
    <col min="10248" max="10248" width="8.875" style="12" customWidth="1"/>
    <col min="10249" max="10249" width="9" style="12" customWidth="1"/>
    <col min="10250" max="10496" width="8.875" style="12"/>
    <col min="10497" max="10497" width="2.25" style="12" customWidth="1"/>
    <col min="10498" max="10498" width="15.25" style="12" customWidth="1"/>
    <col min="10499" max="10499" width="16.625" style="12" customWidth="1"/>
    <col min="10500" max="10500" width="12.625" style="12" customWidth="1"/>
    <col min="10501" max="10501" width="16.625" style="12" customWidth="1"/>
    <col min="10502" max="10502" width="12.625" style="12" customWidth="1"/>
    <col min="10503" max="10503" width="16.625" style="12" customWidth="1"/>
    <col min="10504" max="10504" width="8.875" style="12" customWidth="1"/>
    <col min="10505" max="10505" width="9" style="12" customWidth="1"/>
    <col min="10506" max="10752" width="8.875" style="12"/>
    <col min="10753" max="10753" width="2.25" style="12" customWidth="1"/>
    <col min="10754" max="10754" width="15.25" style="12" customWidth="1"/>
    <col min="10755" max="10755" width="16.625" style="12" customWidth="1"/>
    <col min="10756" max="10756" width="12.625" style="12" customWidth="1"/>
    <col min="10757" max="10757" width="16.625" style="12" customWidth="1"/>
    <col min="10758" max="10758" width="12.625" style="12" customWidth="1"/>
    <col min="10759" max="10759" width="16.625" style="12" customWidth="1"/>
    <col min="10760" max="10760" width="8.875" style="12" customWidth="1"/>
    <col min="10761" max="10761" width="9" style="12" customWidth="1"/>
    <col min="10762" max="11008" width="8.875" style="12"/>
    <col min="11009" max="11009" width="2.25" style="12" customWidth="1"/>
    <col min="11010" max="11010" width="15.25" style="12" customWidth="1"/>
    <col min="11011" max="11011" width="16.625" style="12" customWidth="1"/>
    <col min="11012" max="11012" width="12.625" style="12" customWidth="1"/>
    <col min="11013" max="11013" width="16.625" style="12" customWidth="1"/>
    <col min="11014" max="11014" width="12.625" style="12" customWidth="1"/>
    <col min="11015" max="11015" width="16.625" style="12" customWidth="1"/>
    <col min="11016" max="11016" width="8.875" style="12" customWidth="1"/>
    <col min="11017" max="11017" width="9" style="12" customWidth="1"/>
    <col min="11018" max="11264" width="8.875" style="12"/>
    <col min="11265" max="11265" width="2.25" style="12" customWidth="1"/>
    <col min="11266" max="11266" width="15.25" style="12" customWidth="1"/>
    <col min="11267" max="11267" width="16.625" style="12" customWidth="1"/>
    <col min="11268" max="11268" width="12.625" style="12" customWidth="1"/>
    <col min="11269" max="11269" width="16.625" style="12" customWidth="1"/>
    <col min="11270" max="11270" width="12.625" style="12" customWidth="1"/>
    <col min="11271" max="11271" width="16.625" style="12" customWidth="1"/>
    <col min="11272" max="11272" width="8.875" style="12" customWidth="1"/>
    <col min="11273" max="11273" width="9" style="12" customWidth="1"/>
    <col min="11274" max="11520" width="8.875" style="12"/>
    <col min="11521" max="11521" width="2.25" style="12" customWidth="1"/>
    <col min="11522" max="11522" width="15.25" style="12" customWidth="1"/>
    <col min="11523" max="11523" width="16.625" style="12" customWidth="1"/>
    <col min="11524" max="11524" width="12.625" style="12" customWidth="1"/>
    <col min="11525" max="11525" width="16.625" style="12" customWidth="1"/>
    <col min="11526" max="11526" width="12.625" style="12" customWidth="1"/>
    <col min="11527" max="11527" width="16.625" style="12" customWidth="1"/>
    <col min="11528" max="11528" width="8.875" style="12" customWidth="1"/>
    <col min="11529" max="11529" width="9" style="12" customWidth="1"/>
    <col min="11530" max="11776" width="8.875" style="12"/>
    <col min="11777" max="11777" width="2.25" style="12" customWidth="1"/>
    <col min="11778" max="11778" width="15.25" style="12" customWidth="1"/>
    <col min="11779" max="11779" width="16.625" style="12" customWidth="1"/>
    <col min="11780" max="11780" width="12.625" style="12" customWidth="1"/>
    <col min="11781" max="11781" width="16.625" style="12" customWidth="1"/>
    <col min="11782" max="11782" width="12.625" style="12" customWidth="1"/>
    <col min="11783" max="11783" width="16.625" style="12" customWidth="1"/>
    <col min="11784" max="11784" width="8.875" style="12" customWidth="1"/>
    <col min="11785" max="11785" width="9" style="12" customWidth="1"/>
    <col min="11786" max="12032" width="8.875" style="12"/>
    <col min="12033" max="12033" width="2.25" style="12" customWidth="1"/>
    <col min="12034" max="12034" width="15.25" style="12" customWidth="1"/>
    <col min="12035" max="12035" width="16.625" style="12" customWidth="1"/>
    <col min="12036" max="12036" width="12.625" style="12" customWidth="1"/>
    <col min="12037" max="12037" width="16.625" style="12" customWidth="1"/>
    <col min="12038" max="12038" width="12.625" style="12" customWidth="1"/>
    <col min="12039" max="12039" width="16.625" style="12" customWidth="1"/>
    <col min="12040" max="12040" width="8.875" style="12" customWidth="1"/>
    <col min="12041" max="12041" width="9" style="12" customWidth="1"/>
    <col min="12042" max="12288" width="8.875" style="12"/>
    <col min="12289" max="12289" width="2.25" style="12" customWidth="1"/>
    <col min="12290" max="12290" width="15.25" style="12" customWidth="1"/>
    <col min="12291" max="12291" width="16.625" style="12" customWidth="1"/>
    <col min="12292" max="12292" width="12.625" style="12" customWidth="1"/>
    <col min="12293" max="12293" width="16.625" style="12" customWidth="1"/>
    <col min="12294" max="12294" width="12.625" style="12" customWidth="1"/>
    <col min="12295" max="12295" width="16.625" style="12" customWidth="1"/>
    <col min="12296" max="12296" width="8.875" style="12" customWidth="1"/>
    <col min="12297" max="12297" width="9" style="12" customWidth="1"/>
    <col min="12298" max="12544" width="8.875" style="12"/>
    <col min="12545" max="12545" width="2.25" style="12" customWidth="1"/>
    <col min="12546" max="12546" width="15.25" style="12" customWidth="1"/>
    <col min="12547" max="12547" width="16.625" style="12" customWidth="1"/>
    <col min="12548" max="12548" width="12.625" style="12" customWidth="1"/>
    <col min="12549" max="12549" width="16.625" style="12" customWidth="1"/>
    <col min="12550" max="12550" width="12.625" style="12" customWidth="1"/>
    <col min="12551" max="12551" width="16.625" style="12" customWidth="1"/>
    <col min="12552" max="12552" width="8.875" style="12" customWidth="1"/>
    <col min="12553" max="12553" width="9" style="12" customWidth="1"/>
    <col min="12554" max="12800" width="8.875" style="12"/>
    <col min="12801" max="12801" width="2.25" style="12" customWidth="1"/>
    <col min="12802" max="12802" width="15.25" style="12" customWidth="1"/>
    <col min="12803" max="12803" width="16.625" style="12" customWidth="1"/>
    <col min="12804" max="12804" width="12.625" style="12" customWidth="1"/>
    <col min="12805" max="12805" width="16.625" style="12" customWidth="1"/>
    <col min="12806" max="12806" width="12.625" style="12" customWidth="1"/>
    <col min="12807" max="12807" width="16.625" style="12" customWidth="1"/>
    <col min="12808" max="12808" width="8.875" style="12" customWidth="1"/>
    <col min="12809" max="12809" width="9" style="12" customWidth="1"/>
    <col min="12810" max="13056" width="8.875" style="12"/>
    <col min="13057" max="13057" width="2.25" style="12" customWidth="1"/>
    <col min="13058" max="13058" width="15.25" style="12" customWidth="1"/>
    <col min="13059" max="13059" width="16.625" style="12" customWidth="1"/>
    <col min="13060" max="13060" width="12.625" style="12" customWidth="1"/>
    <col min="13061" max="13061" width="16.625" style="12" customWidth="1"/>
    <col min="13062" max="13062" width="12.625" style="12" customWidth="1"/>
    <col min="13063" max="13063" width="16.625" style="12" customWidth="1"/>
    <col min="13064" max="13064" width="8.875" style="12" customWidth="1"/>
    <col min="13065" max="13065" width="9" style="12" customWidth="1"/>
    <col min="13066" max="13312" width="8.875" style="12"/>
    <col min="13313" max="13313" width="2.25" style="12" customWidth="1"/>
    <col min="13314" max="13314" width="15.25" style="12" customWidth="1"/>
    <col min="13315" max="13315" width="16.625" style="12" customWidth="1"/>
    <col min="13316" max="13316" width="12.625" style="12" customWidth="1"/>
    <col min="13317" max="13317" width="16.625" style="12" customWidth="1"/>
    <col min="13318" max="13318" width="12.625" style="12" customWidth="1"/>
    <col min="13319" max="13319" width="16.625" style="12" customWidth="1"/>
    <col min="13320" max="13320" width="8.875" style="12" customWidth="1"/>
    <col min="13321" max="13321" width="9" style="12" customWidth="1"/>
    <col min="13322" max="13568" width="8.875" style="12"/>
    <col min="13569" max="13569" width="2.25" style="12" customWidth="1"/>
    <col min="13570" max="13570" width="15.25" style="12" customWidth="1"/>
    <col min="13571" max="13571" width="16.625" style="12" customWidth="1"/>
    <col min="13572" max="13572" width="12.625" style="12" customWidth="1"/>
    <col min="13573" max="13573" width="16.625" style="12" customWidth="1"/>
    <col min="13574" max="13574" width="12.625" style="12" customWidth="1"/>
    <col min="13575" max="13575" width="16.625" style="12" customWidth="1"/>
    <col min="13576" max="13576" width="8.875" style="12" customWidth="1"/>
    <col min="13577" max="13577" width="9" style="12" customWidth="1"/>
    <col min="13578" max="13824" width="8.875" style="12"/>
    <col min="13825" max="13825" width="2.25" style="12" customWidth="1"/>
    <col min="13826" max="13826" width="15.25" style="12" customWidth="1"/>
    <col min="13827" max="13827" width="16.625" style="12" customWidth="1"/>
    <col min="13828" max="13828" width="12.625" style="12" customWidth="1"/>
    <col min="13829" max="13829" width="16.625" style="12" customWidth="1"/>
    <col min="13830" max="13830" width="12.625" style="12" customWidth="1"/>
    <col min="13831" max="13831" width="16.625" style="12" customWidth="1"/>
    <col min="13832" max="13832" width="8.875" style="12" customWidth="1"/>
    <col min="13833" max="13833" width="9" style="12" customWidth="1"/>
    <col min="13834" max="14080" width="8.875" style="12"/>
    <col min="14081" max="14081" width="2.25" style="12" customWidth="1"/>
    <col min="14082" max="14082" width="15.25" style="12" customWidth="1"/>
    <col min="14083" max="14083" width="16.625" style="12" customWidth="1"/>
    <col min="14084" max="14084" width="12.625" style="12" customWidth="1"/>
    <col min="14085" max="14085" width="16.625" style="12" customWidth="1"/>
    <col min="14086" max="14086" width="12.625" style="12" customWidth="1"/>
    <col min="14087" max="14087" width="16.625" style="12" customWidth="1"/>
    <col min="14088" max="14088" width="8.875" style="12" customWidth="1"/>
    <col min="14089" max="14089" width="9" style="12" customWidth="1"/>
    <col min="14090" max="14336" width="8.875" style="12"/>
    <col min="14337" max="14337" width="2.25" style="12" customWidth="1"/>
    <col min="14338" max="14338" width="15.25" style="12" customWidth="1"/>
    <col min="14339" max="14339" width="16.625" style="12" customWidth="1"/>
    <col min="14340" max="14340" width="12.625" style="12" customWidth="1"/>
    <col min="14341" max="14341" width="16.625" style="12" customWidth="1"/>
    <col min="14342" max="14342" width="12.625" style="12" customWidth="1"/>
    <col min="14343" max="14343" width="16.625" style="12" customWidth="1"/>
    <col min="14344" max="14344" width="8.875" style="12" customWidth="1"/>
    <col min="14345" max="14345" width="9" style="12" customWidth="1"/>
    <col min="14346" max="14592" width="8.875" style="12"/>
    <col min="14593" max="14593" width="2.25" style="12" customWidth="1"/>
    <col min="14594" max="14594" width="15.25" style="12" customWidth="1"/>
    <col min="14595" max="14595" width="16.625" style="12" customWidth="1"/>
    <col min="14596" max="14596" width="12.625" style="12" customWidth="1"/>
    <col min="14597" max="14597" width="16.625" style="12" customWidth="1"/>
    <col min="14598" max="14598" width="12.625" style="12" customWidth="1"/>
    <col min="14599" max="14599" width="16.625" style="12" customWidth="1"/>
    <col min="14600" max="14600" width="8.875" style="12" customWidth="1"/>
    <col min="14601" max="14601" width="9" style="12" customWidth="1"/>
    <col min="14602" max="14848" width="8.875" style="12"/>
    <col min="14849" max="14849" width="2.25" style="12" customWidth="1"/>
    <col min="14850" max="14850" width="15.25" style="12" customWidth="1"/>
    <col min="14851" max="14851" width="16.625" style="12" customWidth="1"/>
    <col min="14852" max="14852" width="12.625" style="12" customWidth="1"/>
    <col min="14853" max="14853" width="16.625" style="12" customWidth="1"/>
    <col min="14854" max="14854" width="12.625" style="12" customWidth="1"/>
    <col min="14855" max="14855" width="16.625" style="12" customWidth="1"/>
    <col min="14856" max="14856" width="8.875" style="12" customWidth="1"/>
    <col min="14857" max="14857" width="9" style="12" customWidth="1"/>
    <col min="14858" max="15104" width="8.875" style="12"/>
    <col min="15105" max="15105" width="2.25" style="12" customWidth="1"/>
    <col min="15106" max="15106" width="15.25" style="12" customWidth="1"/>
    <col min="15107" max="15107" width="16.625" style="12" customWidth="1"/>
    <col min="15108" max="15108" width="12.625" style="12" customWidth="1"/>
    <col min="15109" max="15109" width="16.625" style="12" customWidth="1"/>
    <col min="15110" max="15110" width="12.625" style="12" customWidth="1"/>
    <col min="15111" max="15111" width="16.625" style="12" customWidth="1"/>
    <col min="15112" max="15112" width="8.875" style="12" customWidth="1"/>
    <col min="15113" max="15113" width="9" style="12" customWidth="1"/>
    <col min="15114" max="15360" width="8.875" style="12"/>
    <col min="15361" max="15361" width="2.25" style="12" customWidth="1"/>
    <col min="15362" max="15362" width="15.25" style="12" customWidth="1"/>
    <col min="15363" max="15363" width="16.625" style="12" customWidth="1"/>
    <col min="15364" max="15364" width="12.625" style="12" customWidth="1"/>
    <col min="15365" max="15365" width="16.625" style="12" customWidth="1"/>
    <col min="15366" max="15366" width="12.625" style="12" customWidth="1"/>
    <col min="15367" max="15367" width="16.625" style="12" customWidth="1"/>
    <col min="15368" max="15368" width="8.875" style="12" customWidth="1"/>
    <col min="15369" max="15369" width="9" style="12" customWidth="1"/>
    <col min="15370" max="15616" width="8.875" style="12"/>
    <col min="15617" max="15617" width="2.25" style="12" customWidth="1"/>
    <col min="15618" max="15618" width="15.25" style="12" customWidth="1"/>
    <col min="15619" max="15619" width="16.625" style="12" customWidth="1"/>
    <col min="15620" max="15620" width="12.625" style="12" customWidth="1"/>
    <col min="15621" max="15621" width="16.625" style="12" customWidth="1"/>
    <col min="15622" max="15622" width="12.625" style="12" customWidth="1"/>
    <col min="15623" max="15623" width="16.625" style="12" customWidth="1"/>
    <col min="15624" max="15624" width="8.875" style="12" customWidth="1"/>
    <col min="15625" max="15625" width="9" style="12" customWidth="1"/>
    <col min="15626" max="15872" width="8.875" style="12"/>
    <col min="15873" max="15873" width="2.25" style="12" customWidth="1"/>
    <col min="15874" max="15874" width="15.25" style="12" customWidth="1"/>
    <col min="15875" max="15875" width="16.625" style="12" customWidth="1"/>
    <col min="15876" max="15876" width="12.625" style="12" customWidth="1"/>
    <col min="15877" max="15877" width="16.625" style="12" customWidth="1"/>
    <col min="15878" max="15878" width="12.625" style="12" customWidth="1"/>
    <col min="15879" max="15879" width="16.625" style="12" customWidth="1"/>
    <col min="15880" max="15880" width="8.875" style="12" customWidth="1"/>
    <col min="15881" max="15881" width="9" style="12" customWidth="1"/>
    <col min="15882" max="16128" width="8.875" style="12"/>
    <col min="16129" max="16129" width="2.25" style="12" customWidth="1"/>
    <col min="16130" max="16130" width="15.25" style="12" customWidth="1"/>
    <col min="16131" max="16131" width="16.625" style="12" customWidth="1"/>
    <col min="16132" max="16132" width="12.625" style="12" customWidth="1"/>
    <col min="16133" max="16133" width="16.625" style="12" customWidth="1"/>
    <col min="16134" max="16134" width="12.625" style="12" customWidth="1"/>
    <col min="16135" max="16135" width="16.625" style="12" customWidth="1"/>
    <col min="16136" max="16136" width="8.875" style="12" customWidth="1"/>
    <col min="16137" max="16137" width="9" style="12" customWidth="1"/>
    <col min="16138" max="16384" width="8.875" style="12"/>
  </cols>
  <sheetData>
    <row r="1" spans="2:10">
      <c r="G1" s="675" t="s">
        <v>1118</v>
      </c>
    </row>
    <row r="2" spans="2:10" ht="16.5" customHeight="1"/>
    <row r="3" spans="2:10" ht="19.5" customHeight="1">
      <c r="B3" s="830" t="s">
        <v>1116</v>
      </c>
      <c r="C3" s="830"/>
      <c r="D3" s="830"/>
      <c r="E3" s="830"/>
      <c r="F3" s="830"/>
      <c r="G3" s="830"/>
    </row>
    <row r="4" spans="2:10" ht="20.25" customHeight="1">
      <c r="B4" s="831" t="s">
        <v>1117</v>
      </c>
      <c r="C4" s="831"/>
      <c r="D4" s="831"/>
      <c r="E4" s="831"/>
      <c r="F4" s="831"/>
      <c r="G4" s="831"/>
    </row>
    <row r="5" spans="2:10" ht="19.5" customHeight="1"/>
    <row r="6" spans="2:10" ht="19.5" customHeight="1" thickBot="1">
      <c r="B6" s="20" t="s">
        <v>1119</v>
      </c>
      <c r="C6" s="25"/>
      <c r="D6" s="25"/>
      <c r="E6" s="25"/>
      <c r="F6" s="25"/>
      <c r="G6" s="220" t="s">
        <v>1077</v>
      </c>
    </row>
    <row r="7" spans="2:10" ht="14.25">
      <c r="B7" s="160"/>
      <c r="C7" s="159"/>
      <c r="D7" s="369"/>
      <c r="E7" s="159"/>
      <c r="F7" s="369"/>
      <c r="G7" s="159"/>
      <c r="H7" s="25"/>
      <c r="I7" s="25"/>
      <c r="J7" s="25"/>
    </row>
    <row r="8" spans="2:10">
      <c r="B8" s="888" t="s">
        <v>1078</v>
      </c>
      <c r="C8" s="770" t="s">
        <v>1079</v>
      </c>
      <c r="D8" s="769" t="s">
        <v>1080</v>
      </c>
      <c r="E8" s="770" t="s">
        <v>1081</v>
      </c>
      <c r="F8" s="769" t="s">
        <v>1080</v>
      </c>
      <c r="G8" s="767" t="s">
        <v>9</v>
      </c>
      <c r="H8" s="25"/>
      <c r="I8" s="25"/>
      <c r="J8" s="25"/>
    </row>
    <row r="9" spans="2:10" ht="15">
      <c r="B9" s="889"/>
      <c r="C9" s="763"/>
      <c r="D9" s="763"/>
      <c r="E9" s="763"/>
      <c r="F9" s="763"/>
      <c r="G9" s="777"/>
      <c r="H9" s="25"/>
      <c r="I9" s="658"/>
      <c r="J9" s="25"/>
    </row>
    <row r="10" spans="2:10" ht="15.75">
      <c r="B10" s="659" t="s">
        <v>1082</v>
      </c>
      <c r="C10" s="373" t="s">
        <v>1083</v>
      </c>
      <c r="D10" s="660" t="s">
        <v>1084</v>
      </c>
      <c r="E10" s="373" t="s">
        <v>1085</v>
      </c>
      <c r="F10" s="660" t="s">
        <v>1084</v>
      </c>
      <c r="G10" s="373" t="s">
        <v>12</v>
      </c>
      <c r="H10" s="25"/>
      <c r="I10" s="25"/>
      <c r="J10" s="25"/>
    </row>
    <row r="11" spans="2:10" ht="29.25" customHeight="1">
      <c r="B11" s="228" t="s">
        <v>177</v>
      </c>
      <c r="C11" s="525">
        <v>42080</v>
      </c>
      <c r="D11" s="676">
        <v>82.665409398082673</v>
      </c>
      <c r="E11" s="265">
        <v>8824</v>
      </c>
      <c r="F11" s="676">
        <v>17.334590601917334</v>
      </c>
      <c r="G11" s="265">
        <v>50904</v>
      </c>
    </row>
    <row r="12" spans="2:10" ht="21" customHeight="1">
      <c r="B12" s="228" t="s">
        <v>1086</v>
      </c>
      <c r="C12" s="525">
        <v>42223</v>
      </c>
      <c r="D12" s="676">
        <v>83.443014960178658</v>
      </c>
      <c r="E12" s="265">
        <v>8378</v>
      </c>
      <c r="F12" s="676">
        <v>16.556985039821349</v>
      </c>
      <c r="G12" s="265">
        <v>50601</v>
      </c>
    </row>
    <row r="13" spans="2:10" ht="21" customHeight="1">
      <c r="B13" s="228" t="s">
        <v>1087</v>
      </c>
      <c r="C13" s="525">
        <v>45578</v>
      </c>
      <c r="D13" s="676">
        <v>83.322059925778319</v>
      </c>
      <c r="E13" s="265">
        <v>9123</v>
      </c>
      <c r="F13" s="676">
        <v>16.677940074221677</v>
      </c>
      <c r="G13" s="265">
        <v>54701</v>
      </c>
    </row>
    <row r="14" spans="2:10" ht="21" customHeight="1">
      <c r="B14" s="228" t="s">
        <v>1088</v>
      </c>
      <c r="C14" s="525">
        <v>51690</v>
      </c>
      <c r="D14" s="676">
        <v>83.640776699029132</v>
      </c>
      <c r="E14" s="265">
        <v>10110</v>
      </c>
      <c r="F14" s="676">
        <v>16.359223300970875</v>
      </c>
      <c r="G14" s="265">
        <v>61800</v>
      </c>
    </row>
    <row r="15" spans="2:10" ht="21" customHeight="1">
      <c r="B15" s="228" t="s">
        <v>1089</v>
      </c>
      <c r="C15" s="525">
        <v>42323</v>
      </c>
      <c r="D15" s="676">
        <v>84.477045908183641</v>
      </c>
      <c r="E15" s="265">
        <v>7777</v>
      </c>
      <c r="F15" s="676">
        <v>15.522954091816368</v>
      </c>
      <c r="G15" s="265">
        <v>50100</v>
      </c>
    </row>
    <row r="16" spans="2:10" ht="30" customHeight="1">
      <c r="B16" s="228" t="s">
        <v>1090</v>
      </c>
      <c r="C16" s="525">
        <v>51276</v>
      </c>
      <c r="D16" s="676">
        <v>85.602671118530878</v>
      </c>
      <c r="E16" s="265">
        <v>8624</v>
      </c>
      <c r="F16" s="676">
        <v>14.397328881469114</v>
      </c>
      <c r="G16" s="265">
        <v>59900</v>
      </c>
    </row>
    <row r="17" spans="2:9" ht="21" customHeight="1">
      <c r="B17" s="228" t="s">
        <v>1091</v>
      </c>
      <c r="C17" s="525">
        <v>54087</v>
      </c>
      <c r="D17" s="676">
        <v>86.677884615384613</v>
      </c>
      <c r="E17" s="265">
        <v>8313</v>
      </c>
      <c r="F17" s="676">
        <v>13.322115384615385</v>
      </c>
      <c r="G17" s="265">
        <v>62400</v>
      </c>
    </row>
    <row r="18" spans="2:9" ht="21" customHeight="1">
      <c r="B18" s="228" t="s">
        <v>1092</v>
      </c>
      <c r="C18" s="525">
        <v>47912</v>
      </c>
      <c r="D18" s="676">
        <v>86.640144665461122</v>
      </c>
      <c r="E18" s="265">
        <v>7388</v>
      </c>
      <c r="F18" s="676">
        <v>13.359855334538878</v>
      </c>
      <c r="G18" s="265">
        <v>55300</v>
      </c>
    </row>
    <row r="19" spans="2:9" ht="21" customHeight="1">
      <c r="B19" s="325" t="s">
        <v>183</v>
      </c>
      <c r="C19" s="525">
        <v>54743</v>
      </c>
      <c r="D19" s="676">
        <v>86.480466343343707</v>
      </c>
      <c r="E19" s="265">
        <v>8558</v>
      </c>
      <c r="F19" s="676">
        <v>13.519533656656293</v>
      </c>
      <c r="G19" s="265">
        <v>63301</v>
      </c>
    </row>
    <row r="20" spans="2:9" ht="21" customHeight="1">
      <c r="B20" s="228" t="s">
        <v>1093</v>
      </c>
      <c r="C20" s="525">
        <v>50370</v>
      </c>
      <c r="D20" s="676">
        <v>84.796552246595184</v>
      </c>
      <c r="E20" s="265">
        <v>9031</v>
      </c>
      <c r="F20" s="676">
        <v>15.203447753404825</v>
      </c>
      <c r="G20" s="265">
        <v>59401</v>
      </c>
    </row>
    <row r="21" spans="2:9" ht="30" customHeight="1">
      <c r="B21" s="228" t="s">
        <v>1094</v>
      </c>
      <c r="C21" s="525">
        <v>30453</v>
      </c>
      <c r="D21" s="676">
        <v>84.3573407202216</v>
      </c>
      <c r="E21" s="265">
        <v>5647</v>
      </c>
      <c r="F21" s="676">
        <v>15.642659279778393</v>
      </c>
      <c r="G21" s="265">
        <v>36100</v>
      </c>
    </row>
    <row r="22" spans="2:9" ht="21" customHeight="1">
      <c r="B22" s="228" t="s">
        <v>1095</v>
      </c>
      <c r="C22" s="525">
        <v>78993</v>
      </c>
      <c r="D22" s="676">
        <v>85.76872964169381</v>
      </c>
      <c r="E22" s="265">
        <v>13107</v>
      </c>
      <c r="F22" s="676">
        <v>14.231270358306189</v>
      </c>
      <c r="G22" s="265">
        <v>92100</v>
      </c>
    </row>
    <row r="23" spans="2:9" ht="21" customHeight="1">
      <c r="B23" s="228" t="s">
        <v>1096</v>
      </c>
      <c r="C23" s="525">
        <v>77311</v>
      </c>
      <c r="D23" s="676">
        <v>87.455882352941174</v>
      </c>
      <c r="E23" s="265">
        <v>11089</v>
      </c>
      <c r="F23" s="676">
        <v>12.544117647058822</v>
      </c>
      <c r="G23" s="265">
        <v>88400</v>
      </c>
    </row>
    <row r="24" spans="2:9" ht="20.25" customHeight="1">
      <c r="B24" s="228" t="s">
        <v>1097</v>
      </c>
      <c r="C24" s="525">
        <v>72757</v>
      </c>
      <c r="D24" s="676">
        <v>88.297330097087382</v>
      </c>
      <c r="E24" s="265">
        <v>9643</v>
      </c>
      <c r="F24" s="676">
        <v>11.702669902912621</v>
      </c>
      <c r="G24" s="265">
        <v>82400</v>
      </c>
    </row>
    <row r="25" spans="2:9" ht="21" customHeight="1">
      <c r="B25" s="228" t="s">
        <v>1098</v>
      </c>
      <c r="C25" s="525">
        <v>94804</v>
      </c>
      <c r="D25" s="676">
        <v>86.896425297891838</v>
      </c>
      <c r="E25" s="265">
        <v>14296</v>
      </c>
      <c r="F25" s="676">
        <v>13.103574702108158</v>
      </c>
      <c r="G25" s="265">
        <v>109100</v>
      </c>
    </row>
    <row r="26" spans="2:9" ht="30" customHeight="1">
      <c r="B26" s="228" t="s">
        <v>1099</v>
      </c>
      <c r="C26" s="525">
        <v>187681</v>
      </c>
      <c r="D26" s="676">
        <v>87.252905625290566</v>
      </c>
      <c r="E26" s="265">
        <v>27419</v>
      </c>
      <c r="F26" s="676">
        <v>12.747094374709436</v>
      </c>
      <c r="G26" s="265">
        <v>215100</v>
      </c>
    </row>
    <row r="27" spans="2:9" ht="21" customHeight="1">
      <c r="B27" s="228" t="s">
        <v>1100</v>
      </c>
      <c r="C27" s="525">
        <v>129937</v>
      </c>
      <c r="D27" s="676">
        <v>87.981934645125477</v>
      </c>
      <c r="E27" s="265">
        <v>17749</v>
      </c>
      <c r="F27" s="676">
        <v>12.018065354874532</v>
      </c>
      <c r="G27" s="265">
        <v>147686</v>
      </c>
    </row>
    <row r="28" spans="2:9" ht="21" customHeight="1">
      <c r="B28" s="228" t="s">
        <v>1101</v>
      </c>
      <c r="C28" s="525">
        <v>125704</v>
      </c>
      <c r="D28" s="676">
        <v>88.869407838923138</v>
      </c>
      <c r="E28" s="265">
        <v>15744</v>
      </c>
      <c r="F28" s="676">
        <v>11.130592161076862</v>
      </c>
      <c r="G28" s="265">
        <v>141448</v>
      </c>
    </row>
    <row r="29" spans="2:9" ht="21" customHeight="1">
      <c r="B29" s="228" t="s">
        <v>1102</v>
      </c>
      <c r="C29" s="525">
        <v>133960</v>
      </c>
      <c r="D29" s="676">
        <v>89.271553189078972</v>
      </c>
      <c r="E29" s="265">
        <v>16099</v>
      </c>
      <c r="F29" s="676">
        <v>10.728446810921037</v>
      </c>
      <c r="G29" s="265">
        <v>150059</v>
      </c>
    </row>
    <row r="30" spans="2:9" ht="21" customHeight="1">
      <c r="B30" s="228" t="s">
        <v>1103</v>
      </c>
      <c r="C30" s="525">
        <v>112269</v>
      </c>
      <c r="D30" s="676">
        <v>89.187321258341285</v>
      </c>
      <c r="E30" s="265">
        <v>13611</v>
      </c>
      <c r="F30" s="676">
        <v>10.812678741658722</v>
      </c>
      <c r="G30" s="265">
        <v>125880</v>
      </c>
    </row>
    <row r="31" spans="2:9" ht="30" customHeight="1">
      <c r="B31" s="228" t="s">
        <v>1104</v>
      </c>
      <c r="C31" s="525">
        <v>109375</v>
      </c>
      <c r="D31" s="676">
        <v>89.841632304381392</v>
      </c>
      <c r="E31" s="265">
        <v>12367</v>
      </c>
      <c r="F31" s="676">
        <v>10.158367695618603</v>
      </c>
      <c r="G31" s="265">
        <v>121742</v>
      </c>
      <c r="I31" s="114"/>
    </row>
    <row r="32" spans="2:9" ht="21" customHeight="1">
      <c r="B32" s="228" t="s">
        <v>1105</v>
      </c>
      <c r="C32" s="525">
        <v>108515</v>
      </c>
      <c r="D32" s="676">
        <v>90.415604326017757</v>
      </c>
      <c r="E32" s="265">
        <v>11503</v>
      </c>
      <c r="F32" s="676">
        <v>9.584395673982236</v>
      </c>
      <c r="G32" s="265">
        <v>120018</v>
      </c>
      <c r="I32" s="114"/>
    </row>
    <row r="33" spans="2:9" ht="21" customHeight="1">
      <c r="B33" s="228" t="s">
        <v>1106</v>
      </c>
      <c r="C33" s="525">
        <v>110835</v>
      </c>
      <c r="D33" s="676">
        <v>90.469427235105414</v>
      </c>
      <c r="E33" s="265">
        <v>11676</v>
      </c>
      <c r="F33" s="676">
        <v>9.5305727648945808</v>
      </c>
      <c r="G33" s="265">
        <v>122511</v>
      </c>
      <c r="I33" s="114"/>
    </row>
    <row r="34" spans="2:9" ht="21" customHeight="1">
      <c r="B34" s="228" t="s">
        <v>1107</v>
      </c>
      <c r="C34" s="525">
        <v>112527</v>
      </c>
      <c r="D34" s="676">
        <v>90.607285493429529</v>
      </c>
      <c r="E34" s="265">
        <v>11665</v>
      </c>
      <c r="F34" s="676">
        <v>9.3927145065704707</v>
      </c>
      <c r="G34" s="265">
        <v>124192</v>
      </c>
      <c r="I34" s="114"/>
    </row>
    <row r="35" spans="2:9" ht="21" customHeight="1">
      <c r="B35" s="228" t="s">
        <v>1108</v>
      </c>
      <c r="C35" s="525">
        <v>111088</v>
      </c>
      <c r="D35" s="676">
        <v>90.356585111920879</v>
      </c>
      <c r="E35" s="265">
        <v>11856</v>
      </c>
      <c r="F35" s="676">
        <v>9.6434148880791248</v>
      </c>
      <c r="G35" s="265">
        <v>122944</v>
      </c>
      <c r="I35" s="114"/>
    </row>
    <row r="36" spans="2:9" ht="30" customHeight="1">
      <c r="B36" s="228" t="s">
        <v>1109</v>
      </c>
      <c r="C36" s="525">
        <v>126804</v>
      </c>
      <c r="D36" s="676">
        <v>89.678144824220823</v>
      </c>
      <c r="E36" s="265">
        <v>14595</v>
      </c>
      <c r="F36" s="676">
        <v>10.321855175779177</v>
      </c>
      <c r="G36" s="265">
        <v>141399</v>
      </c>
      <c r="I36" s="114"/>
    </row>
    <row r="37" spans="2:9" ht="21" customHeight="1">
      <c r="B37" s="228" t="s">
        <v>1110</v>
      </c>
      <c r="C37" s="525">
        <v>145040</v>
      </c>
      <c r="D37" s="676">
        <v>87.927543436351954</v>
      </c>
      <c r="E37" s="265">
        <v>19914</v>
      </c>
      <c r="F37" s="676">
        <v>12.072456563648046</v>
      </c>
      <c r="G37" s="265">
        <v>164954</v>
      </c>
      <c r="I37" s="114"/>
    </row>
    <row r="38" spans="2:9" ht="21" customHeight="1">
      <c r="B38" s="229" t="s">
        <v>1111</v>
      </c>
      <c r="C38" s="677">
        <v>151765</v>
      </c>
      <c r="D38" s="678">
        <v>85.767165866063849</v>
      </c>
      <c r="E38" s="679">
        <v>25185</v>
      </c>
      <c r="F38" s="678">
        <v>14.232834133936139</v>
      </c>
      <c r="G38" s="679">
        <v>176950</v>
      </c>
      <c r="I38" s="114"/>
    </row>
    <row r="39" spans="2:9" s="64" customFormat="1" ht="21" customHeight="1">
      <c r="B39" s="229" t="s">
        <v>1112</v>
      </c>
      <c r="C39" s="677">
        <v>164459</v>
      </c>
      <c r="D39" s="678">
        <v>85.058107360265637</v>
      </c>
      <c r="E39" s="679">
        <v>28890</v>
      </c>
      <c r="F39" s="678">
        <v>14.941892639734366</v>
      </c>
      <c r="G39" s="679">
        <v>193349</v>
      </c>
      <c r="I39" s="663"/>
    </row>
    <row r="40" spans="2:9" s="64" customFormat="1" ht="21" customHeight="1">
      <c r="B40" s="229" t="s">
        <v>1113</v>
      </c>
      <c r="C40" s="677">
        <v>187237</v>
      </c>
      <c r="D40" s="678">
        <v>84.078529634968319</v>
      </c>
      <c r="E40" s="679">
        <v>35456</v>
      </c>
      <c r="F40" s="678">
        <v>15.921470365031681</v>
      </c>
      <c r="G40" s="679">
        <v>222693</v>
      </c>
      <c r="I40" s="663"/>
    </row>
    <row r="41" spans="2:9" s="64" customFormat="1" ht="30" customHeight="1">
      <c r="B41" s="229" t="s">
        <v>1114</v>
      </c>
      <c r="C41" s="680">
        <v>197594</v>
      </c>
      <c r="D41" s="681">
        <v>82.910168100000007</v>
      </c>
      <c r="E41" s="682">
        <v>40729</v>
      </c>
      <c r="F41" s="681">
        <v>17.089831799999999</v>
      </c>
      <c r="G41" s="682">
        <v>238323</v>
      </c>
      <c r="I41" s="663"/>
    </row>
    <row r="42" spans="2:9" s="64" customFormat="1" ht="21" customHeight="1">
      <c r="B42" s="69" t="s">
        <v>1115</v>
      </c>
      <c r="C42" s="680">
        <v>224917</v>
      </c>
      <c r="D42" s="681">
        <v>81.850206156679079</v>
      </c>
      <c r="E42" s="682">
        <v>49874</v>
      </c>
      <c r="F42" s="681">
        <v>18.149793843320925</v>
      </c>
      <c r="G42" s="682">
        <v>274791</v>
      </c>
      <c r="I42" s="663"/>
    </row>
    <row r="43" spans="2:9" ht="9.9499999999999993" customHeight="1" thickBot="1">
      <c r="B43" s="683"/>
      <c r="C43" s="684"/>
      <c r="D43" s="684"/>
      <c r="E43" s="685"/>
      <c r="F43" s="135"/>
      <c r="G43" s="686"/>
    </row>
    <row r="44" spans="2:9" ht="16.5" customHeight="1">
      <c r="B44" s="25" t="s">
        <v>1120</v>
      </c>
      <c r="C44" s="25"/>
      <c r="D44" s="25"/>
      <c r="E44" s="25"/>
      <c r="F44" s="25"/>
      <c r="G44" s="25"/>
    </row>
  </sheetData>
  <mergeCells count="8">
    <mergeCell ref="B3:G3"/>
    <mergeCell ref="B4:G4"/>
    <mergeCell ref="B8:B9"/>
    <mergeCell ref="C8:C9"/>
    <mergeCell ref="D8:D9"/>
    <mergeCell ref="E8:E9"/>
    <mergeCell ref="F8:F9"/>
    <mergeCell ref="G8:G9"/>
  </mergeCells>
  <phoneticPr fontId="1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zoomScaleNormal="100" workbookViewId="0"/>
  </sheetViews>
  <sheetFormatPr defaultColWidth="10.625" defaultRowHeight="20.100000000000001" customHeight="1"/>
  <cols>
    <col min="1" max="1" width="4.375" style="687" customWidth="1"/>
    <col min="2" max="2" width="0.875" style="687" customWidth="1"/>
    <col min="3" max="3" width="7.25" style="687" customWidth="1"/>
    <col min="4" max="4" width="6.25" style="687" customWidth="1"/>
    <col min="5" max="5" width="0.875" style="687" customWidth="1"/>
    <col min="6" max="11" width="9.625" style="687" customWidth="1"/>
    <col min="12" max="12" width="11.75" style="695" customWidth="1"/>
    <col min="13" max="256" width="10.625" style="687"/>
    <col min="257" max="257" width="4.375" style="687" customWidth="1"/>
    <col min="258" max="258" width="0.875" style="687" customWidth="1"/>
    <col min="259" max="259" width="7.25" style="687" customWidth="1"/>
    <col min="260" max="260" width="6.25" style="687" customWidth="1"/>
    <col min="261" max="261" width="0.875" style="687" customWidth="1"/>
    <col min="262" max="267" width="9.625" style="687" customWidth="1"/>
    <col min="268" max="268" width="11.75" style="687" customWidth="1"/>
    <col min="269" max="512" width="10.625" style="687"/>
    <col min="513" max="513" width="4.375" style="687" customWidth="1"/>
    <col min="514" max="514" width="0.875" style="687" customWidth="1"/>
    <col min="515" max="515" width="7.25" style="687" customWidth="1"/>
    <col min="516" max="516" width="6.25" style="687" customWidth="1"/>
    <col min="517" max="517" width="0.875" style="687" customWidth="1"/>
    <col min="518" max="523" width="9.625" style="687" customWidth="1"/>
    <col min="524" max="524" width="11.75" style="687" customWidth="1"/>
    <col min="525" max="768" width="10.625" style="687"/>
    <col min="769" max="769" width="4.375" style="687" customWidth="1"/>
    <col min="770" max="770" width="0.875" style="687" customWidth="1"/>
    <col min="771" max="771" width="7.25" style="687" customWidth="1"/>
    <col min="772" max="772" width="6.25" style="687" customWidth="1"/>
    <col min="773" max="773" width="0.875" style="687" customWidth="1"/>
    <col min="774" max="779" width="9.625" style="687" customWidth="1"/>
    <col min="780" max="780" width="11.75" style="687" customWidth="1"/>
    <col min="781" max="1024" width="10.625" style="687"/>
    <col min="1025" max="1025" width="4.375" style="687" customWidth="1"/>
    <col min="1026" max="1026" width="0.875" style="687" customWidth="1"/>
    <col min="1027" max="1027" width="7.25" style="687" customWidth="1"/>
    <col min="1028" max="1028" width="6.25" style="687" customWidth="1"/>
    <col min="1029" max="1029" width="0.875" style="687" customWidth="1"/>
    <col min="1030" max="1035" width="9.625" style="687" customWidth="1"/>
    <col min="1036" max="1036" width="11.75" style="687" customWidth="1"/>
    <col min="1037" max="1280" width="10.625" style="687"/>
    <col min="1281" max="1281" width="4.375" style="687" customWidth="1"/>
    <col min="1282" max="1282" width="0.875" style="687" customWidth="1"/>
    <col min="1283" max="1283" width="7.25" style="687" customWidth="1"/>
    <col min="1284" max="1284" width="6.25" style="687" customWidth="1"/>
    <col min="1285" max="1285" width="0.875" style="687" customWidth="1"/>
    <col min="1286" max="1291" width="9.625" style="687" customWidth="1"/>
    <col min="1292" max="1292" width="11.75" style="687" customWidth="1"/>
    <col min="1293" max="1536" width="10.625" style="687"/>
    <col min="1537" max="1537" width="4.375" style="687" customWidth="1"/>
    <col min="1538" max="1538" width="0.875" style="687" customWidth="1"/>
    <col min="1539" max="1539" width="7.25" style="687" customWidth="1"/>
    <col min="1540" max="1540" width="6.25" style="687" customWidth="1"/>
    <col min="1541" max="1541" width="0.875" style="687" customWidth="1"/>
    <col min="1542" max="1547" width="9.625" style="687" customWidth="1"/>
    <col min="1548" max="1548" width="11.75" style="687" customWidth="1"/>
    <col min="1549" max="1792" width="10.625" style="687"/>
    <col min="1793" max="1793" width="4.375" style="687" customWidth="1"/>
    <col min="1794" max="1794" width="0.875" style="687" customWidth="1"/>
    <col min="1795" max="1795" width="7.25" style="687" customWidth="1"/>
    <col min="1796" max="1796" width="6.25" style="687" customWidth="1"/>
    <col min="1797" max="1797" width="0.875" style="687" customWidth="1"/>
    <col min="1798" max="1803" width="9.625" style="687" customWidth="1"/>
    <col min="1804" max="1804" width="11.75" style="687" customWidth="1"/>
    <col min="1805" max="2048" width="10.625" style="687"/>
    <col min="2049" max="2049" width="4.375" style="687" customWidth="1"/>
    <col min="2050" max="2050" width="0.875" style="687" customWidth="1"/>
    <col min="2051" max="2051" width="7.25" style="687" customWidth="1"/>
    <col min="2052" max="2052" width="6.25" style="687" customWidth="1"/>
    <col min="2053" max="2053" width="0.875" style="687" customWidth="1"/>
    <col min="2054" max="2059" width="9.625" style="687" customWidth="1"/>
    <col min="2060" max="2060" width="11.75" style="687" customWidth="1"/>
    <col min="2061" max="2304" width="10.625" style="687"/>
    <col min="2305" max="2305" width="4.375" style="687" customWidth="1"/>
    <col min="2306" max="2306" width="0.875" style="687" customWidth="1"/>
    <col min="2307" max="2307" width="7.25" style="687" customWidth="1"/>
    <col min="2308" max="2308" width="6.25" style="687" customWidth="1"/>
    <col min="2309" max="2309" width="0.875" style="687" customWidth="1"/>
    <col min="2310" max="2315" width="9.625" style="687" customWidth="1"/>
    <col min="2316" max="2316" width="11.75" style="687" customWidth="1"/>
    <col min="2317" max="2560" width="10.625" style="687"/>
    <col min="2561" max="2561" width="4.375" style="687" customWidth="1"/>
    <col min="2562" max="2562" width="0.875" style="687" customWidth="1"/>
    <col min="2563" max="2563" width="7.25" style="687" customWidth="1"/>
    <col min="2564" max="2564" width="6.25" style="687" customWidth="1"/>
    <col min="2565" max="2565" width="0.875" style="687" customWidth="1"/>
    <col min="2566" max="2571" width="9.625" style="687" customWidth="1"/>
    <col min="2572" max="2572" width="11.75" style="687" customWidth="1"/>
    <col min="2573" max="2816" width="10.625" style="687"/>
    <col min="2817" max="2817" width="4.375" style="687" customWidth="1"/>
    <col min="2818" max="2818" width="0.875" style="687" customWidth="1"/>
    <col min="2819" max="2819" width="7.25" style="687" customWidth="1"/>
    <col min="2820" max="2820" width="6.25" style="687" customWidth="1"/>
    <col min="2821" max="2821" width="0.875" style="687" customWidth="1"/>
    <col min="2822" max="2827" width="9.625" style="687" customWidth="1"/>
    <col min="2828" max="2828" width="11.75" style="687" customWidth="1"/>
    <col min="2829" max="3072" width="10.625" style="687"/>
    <col min="3073" max="3073" width="4.375" style="687" customWidth="1"/>
    <col min="3074" max="3074" width="0.875" style="687" customWidth="1"/>
    <col min="3075" max="3075" width="7.25" style="687" customWidth="1"/>
    <col min="3076" max="3076" width="6.25" style="687" customWidth="1"/>
    <col min="3077" max="3077" width="0.875" style="687" customWidth="1"/>
    <col min="3078" max="3083" width="9.625" style="687" customWidth="1"/>
    <col min="3084" max="3084" width="11.75" style="687" customWidth="1"/>
    <col min="3085" max="3328" width="10.625" style="687"/>
    <col min="3329" max="3329" width="4.375" style="687" customWidth="1"/>
    <col min="3330" max="3330" width="0.875" style="687" customWidth="1"/>
    <col min="3331" max="3331" width="7.25" style="687" customWidth="1"/>
    <col min="3332" max="3332" width="6.25" style="687" customWidth="1"/>
    <col min="3333" max="3333" width="0.875" style="687" customWidth="1"/>
    <col min="3334" max="3339" width="9.625" style="687" customWidth="1"/>
    <col min="3340" max="3340" width="11.75" style="687" customWidth="1"/>
    <col min="3341" max="3584" width="10.625" style="687"/>
    <col min="3585" max="3585" width="4.375" style="687" customWidth="1"/>
    <col min="3586" max="3586" width="0.875" style="687" customWidth="1"/>
    <col min="3587" max="3587" width="7.25" style="687" customWidth="1"/>
    <col min="3588" max="3588" width="6.25" style="687" customWidth="1"/>
    <col min="3589" max="3589" width="0.875" style="687" customWidth="1"/>
    <col min="3590" max="3595" width="9.625" style="687" customWidth="1"/>
    <col min="3596" max="3596" width="11.75" style="687" customWidth="1"/>
    <col min="3597" max="3840" width="10.625" style="687"/>
    <col min="3841" max="3841" width="4.375" style="687" customWidth="1"/>
    <col min="3842" max="3842" width="0.875" style="687" customWidth="1"/>
    <col min="3843" max="3843" width="7.25" style="687" customWidth="1"/>
    <col min="3844" max="3844" width="6.25" style="687" customWidth="1"/>
    <col min="3845" max="3845" width="0.875" style="687" customWidth="1"/>
    <col min="3846" max="3851" width="9.625" style="687" customWidth="1"/>
    <col min="3852" max="3852" width="11.75" style="687" customWidth="1"/>
    <col min="3853" max="4096" width="10.625" style="687"/>
    <col min="4097" max="4097" width="4.375" style="687" customWidth="1"/>
    <col min="4098" max="4098" width="0.875" style="687" customWidth="1"/>
    <col min="4099" max="4099" width="7.25" style="687" customWidth="1"/>
    <col min="4100" max="4100" width="6.25" style="687" customWidth="1"/>
    <col min="4101" max="4101" width="0.875" style="687" customWidth="1"/>
    <col min="4102" max="4107" width="9.625" style="687" customWidth="1"/>
    <col min="4108" max="4108" width="11.75" style="687" customWidth="1"/>
    <col min="4109" max="4352" width="10.625" style="687"/>
    <col min="4353" max="4353" width="4.375" style="687" customWidth="1"/>
    <col min="4354" max="4354" width="0.875" style="687" customWidth="1"/>
    <col min="4355" max="4355" width="7.25" style="687" customWidth="1"/>
    <col min="4356" max="4356" width="6.25" style="687" customWidth="1"/>
    <col min="4357" max="4357" width="0.875" style="687" customWidth="1"/>
    <col min="4358" max="4363" width="9.625" style="687" customWidth="1"/>
    <col min="4364" max="4364" width="11.75" style="687" customWidth="1"/>
    <col min="4365" max="4608" width="10.625" style="687"/>
    <col min="4609" max="4609" width="4.375" style="687" customWidth="1"/>
    <col min="4610" max="4610" width="0.875" style="687" customWidth="1"/>
    <col min="4611" max="4611" width="7.25" style="687" customWidth="1"/>
    <col min="4612" max="4612" width="6.25" style="687" customWidth="1"/>
    <col min="4613" max="4613" width="0.875" style="687" customWidth="1"/>
    <col min="4614" max="4619" width="9.625" style="687" customWidth="1"/>
    <col min="4620" max="4620" width="11.75" style="687" customWidth="1"/>
    <col min="4621" max="4864" width="10.625" style="687"/>
    <col min="4865" max="4865" width="4.375" style="687" customWidth="1"/>
    <col min="4866" max="4866" width="0.875" style="687" customWidth="1"/>
    <col min="4867" max="4867" width="7.25" style="687" customWidth="1"/>
    <col min="4868" max="4868" width="6.25" style="687" customWidth="1"/>
    <col min="4869" max="4869" width="0.875" style="687" customWidth="1"/>
    <col min="4870" max="4875" width="9.625" style="687" customWidth="1"/>
    <col min="4876" max="4876" width="11.75" style="687" customWidth="1"/>
    <col min="4877" max="5120" width="10.625" style="687"/>
    <col min="5121" max="5121" width="4.375" style="687" customWidth="1"/>
    <col min="5122" max="5122" width="0.875" style="687" customWidth="1"/>
    <col min="5123" max="5123" width="7.25" style="687" customWidth="1"/>
    <col min="5124" max="5124" width="6.25" style="687" customWidth="1"/>
    <col min="5125" max="5125" width="0.875" style="687" customWidth="1"/>
    <col min="5126" max="5131" width="9.625" style="687" customWidth="1"/>
    <col min="5132" max="5132" width="11.75" style="687" customWidth="1"/>
    <col min="5133" max="5376" width="10.625" style="687"/>
    <col min="5377" max="5377" width="4.375" style="687" customWidth="1"/>
    <col min="5378" max="5378" width="0.875" style="687" customWidth="1"/>
    <col min="5379" max="5379" width="7.25" style="687" customWidth="1"/>
    <col min="5380" max="5380" width="6.25" style="687" customWidth="1"/>
    <col min="5381" max="5381" width="0.875" style="687" customWidth="1"/>
    <col min="5382" max="5387" width="9.625" style="687" customWidth="1"/>
    <col min="5388" max="5388" width="11.75" style="687" customWidth="1"/>
    <col min="5389" max="5632" width="10.625" style="687"/>
    <col min="5633" max="5633" width="4.375" style="687" customWidth="1"/>
    <col min="5634" max="5634" width="0.875" style="687" customWidth="1"/>
    <col min="5635" max="5635" width="7.25" style="687" customWidth="1"/>
    <col min="5636" max="5636" width="6.25" style="687" customWidth="1"/>
    <col min="5637" max="5637" width="0.875" style="687" customWidth="1"/>
    <col min="5638" max="5643" width="9.625" style="687" customWidth="1"/>
    <col min="5644" max="5644" width="11.75" style="687" customWidth="1"/>
    <col min="5645" max="5888" width="10.625" style="687"/>
    <col min="5889" max="5889" width="4.375" style="687" customWidth="1"/>
    <col min="5890" max="5890" width="0.875" style="687" customWidth="1"/>
    <col min="5891" max="5891" width="7.25" style="687" customWidth="1"/>
    <col min="5892" max="5892" width="6.25" style="687" customWidth="1"/>
    <col min="5893" max="5893" width="0.875" style="687" customWidth="1"/>
    <col min="5894" max="5899" width="9.625" style="687" customWidth="1"/>
    <col min="5900" max="5900" width="11.75" style="687" customWidth="1"/>
    <col min="5901" max="6144" width="10.625" style="687"/>
    <col min="6145" max="6145" width="4.375" style="687" customWidth="1"/>
    <col min="6146" max="6146" width="0.875" style="687" customWidth="1"/>
    <col min="6147" max="6147" width="7.25" style="687" customWidth="1"/>
    <col min="6148" max="6148" width="6.25" style="687" customWidth="1"/>
    <col min="6149" max="6149" width="0.875" style="687" customWidth="1"/>
    <col min="6150" max="6155" width="9.625" style="687" customWidth="1"/>
    <col min="6156" max="6156" width="11.75" style="687" customWidth="1"/>
    <col min="6157" max="6400" width="10.625" style="687"/>
    <col min="6401" max="6401" width="4.375" style="687" customWidth="1"/>
    <col min="6402" max="6402" width="0.875" style="687" customWidth="1"/>
    <col min="6403" max="6403" width="7.25" style="687" customWidth="1"/>
    <col min="6404" max="6404" width="6.25" style="687" customWidth="1"/>
    <col min="6405" max="6405" width="0.875" style="687" customWidth="1"/>
    <col min="6406" max="6411" width="9.625" style="687" customWidth="1"/>
    <col min="6412" max="6412" width="11.75" style="687" customWidth="1"/>
    <col min="6413" max="6656" width="10.625" style="687"/>
    <col min="6657" max="6657" width="4.375" style="687" customWidth="1"/>
    <col min="6658" max="6658" width="0.875" style="687" customWidth="1"/>
    <col min="6659" max="6659" width="7.25" style="687" customWidth="1"/>
    <col min="6660" max="6660" width="6.25" style="687" customWidth="1"/>
    <col min="6661" max="6661" width="0.875" style="687" customWidth="1"/>
    <col min="6662" max="6667" width="9.625" style="687" customWidth="1"/>
    <col min="6668" max="6668" width="11.75" style="687" customWidth="1"/>
    <col min="6669" max="6912" width="10.625" style="687"/>
    <col min="6913" max="6913" width="4.375" style="687" customWidth="1"/>
    <col min="6914" max="6914" width="0.875" style="687" customWidth="1"/>
    <col min="6915" max="6915" width="7.25" style="687" customWidth="1"/>
    <col min="6916" max="6916" width="6.25" style="687" customWidth="1"/>
    <col min="6917" max="6917" width="0.875" style="687" customWidth="1"/>
    <col min="6918" max="6923" width="9.625" style="687" customWidth="1"/>
    <col min="6924" max="6924" width="11.75" style="687" customWidth="1"/>
    <col min="6925" max="7168" width="10.625" style="687"/>
    <col min="7169" max="7169" width="4.375" style="687" customWidth="1"/>
    <col min="7170" max="7170" width="0.875" style="687" customWidth="1"/>
    <col min="7171" max="7171" width="7.25" style="687" customWidth="1"/>
    <col min="7172" max="7172" width="6.25" style="687" customWidth="1"/>
    <col min="7173" max="7173" width="0.875" style="687" customWidth="1"/>
    <col min="7174" max="7179" width="9.625" style="687" customWidth="1"/>
    <col min="7180" max="7180" width="11.75" style="687" customWidth="1"/>
    <col min="7181" max="7424" width="10.625" style="687"/>
    <col min="7425" max="7425" width="4.375" style="687" customWidth="1"/>
    <col min="7426" max="7426" width="0.875" style="687" customWidth="1"/>
    <col min="7427" max="7427" width="7.25" style="687" customWidth="1"/>
    <col min="7428" max="7428" width="6.25" style="687" customWidth="1"/>
    <col min="7429" max="7429" width="0.875" style="687" customWidth="1"/>
    <col min="7430" max="7435" width="9.625" style="687" customWidth="1"/>
    <col min="7436" max="7436" width="11.75" style="687" customWidth="1"/>
    <col min="7437" max="7680" width="10.625" style="687"/>
    <col min="7681" max="7681" width="4.375" style="687" customWidth="1"/>
    <col min="7682" max="7682" width="0.875" style="687" customWidth="1"/>
    <col min="7683" max="7683" width="7.25" style="687" customWidth="1"/>
    <col min="7684" max="7684" width="6.25" style="687" customWidth="1"/>
    <col min="7685" max="7685" width="0.875" style="687" customWidth="1"/>
    <col min="7686" max="7691" width="9.625" style="687" customWidth="1"/>
    <col min="7692" max="7692" width="11.75" style="687" customWidth="1"/>
    <col min="7693" max="7936" width="10.625" style="687"/>
    <col min="7937" max="7937" width="4.375" style="687" customWidth="1"/>
    <col min="7938" max="7938" width="0.875" style="687" customWidth="1"/>
    <col min="7939" max="7939" width="7.25" style="687" customWidth="1"/>
    <col min="7940" max="7940" width="6.25" style="687" customWidth="1"/>
    <col min="7941" max="7941" width="0.875" style="687" customWidth="1"/>
    <col min="7942" max="7947" width="9.625" style="687" customWidth="1"/>
    <col min="7948" max="7948" width="11.75" style="687" customWidth="1"/>
    <col min="7949" max="8192" width="10.625" style="687"/>
    <col min="8193" max="8193" width="4.375" style="687" customWidth="1"/>
    <col min="8194" max="8194" width="0.875" style="687" customWidth="1"/>
    <col min="8195" max="8195" width="7.25" style="687" customWidth="1"/>
    <col min="8196" max="8196" width="6.25" style="687" customWidth="1"/>
    <col min="8197" max="8197" width="0.875" style="687" customWidth="1"/>
    <col min="8198" max="8203" width="9.625" style="687" customWidth="1"/>
    <col min="8204" max="8204" width="11.75" style="687" customWidth="1"/>
    <col min="8205" max="8448" width="10.625" style="687"/>
    <col min="8449" max="8449" width="4.375" style="687" customWidth="1"/>
    <col min="8450" max="8450" width="0.875" style="687" customWidth="1"/>
    <col min="8451" max="8451" width="7.25" style="687" customWidth="1"/>
    <col min="8452" max="8452" width="6.25" style="687" customWidth="1"/>
    <col min="8453" max="8453" width="0.875" style="687" customWidth="1"/>
    <col min="8454" max="8459" width="9.625" style="687" customWidth="1"/>
    <col min="8460" max="8460" width="11.75" style="687" customWidth="1"/>
    <col min="8461" max="8704" width="10.625" style="687"/>
    <col min="8705" max="8705" width="4.375" style="687" customWidth="1"/>
    <col min="8706" max="8706" width="0.875" style="687" customWidth="1"/>
    <col min="8707" max="8707" width="7.25" style="687" customWidth="1"/>
    <col min="8708" max="8708" width="6.25" style="687" customWidth="1"/>
    <col min="8709" max="8709" width="0.875" style="687" customWidth="1"/>
    <col min="8710" max="8715" width="9.625" style="687" customWidth="1"/>
    <col min="8716" max="8716" width="11.75" style="687" customWidth="1"/>
    <col min="8717" max="8960" width="10.625" style="687"/>
    <col min="8961" max="8961" width="4.375" style="687" customWidth="1"/>
    <col min="8962" max="8962" width="0.875" style="687" customWidth="1"/>
    <col min="8963" max="8963" width="7.25" style="687" customWidth="1"/>
    <col min="8964" max="8964" width="6.25" style="687" customWidth="1"/>
    <col min="8965" max="8965" width="0.875" style="687" customWidth="1"/>
    <col min="8966" max="8971" width="9.625" style="687" customWidth="1"/>
    <col min="8972" max="8972" width="11.75" style="687" customWidth="1"/>
    <col min="8973" max="9216" width="10.625" style="687"/>
    <col min="9217" max="9217" width="4.375" style="687" customWidth="1"/>
    <col min="9218" max="9218" width="0.875" style="687" customWidth="1"/>
    <col min="9219" max="9219" width="7.25" style="687" customWidth="1"/>
    <col min="9220" max="9220" width="6.25" style="687" customWidth="1"/>
    <col min="9221" max="9221" width="0.875" style="687" customWidth="1"/>
    <col min="9222" max="9227" width="9.625" style="687" customWidth="1"/>
    <col min="9228" max="9228" width="11.75" style="687" customWidth="1"/>
    <col min="9229" max="9472" width="10.625" style="687"/>
    <col min="9473" max="9473" width="4.375" style="687" customWidth="1"/>
    <col min="9474" max="9474" width="0.875" style="687" customWidth="1"/>
    <col min="9475" max="9475" width="7.25" style="687" customWidth="1"/>
    <col min="9476" max="9476" width="6.25" style="687" customWidth="1"/>
    <col min="9477" max="9477" width="0.875" style="687" customWidth="1"/>
    <col min="9478" max="9483" width="9.625" style="687" customWidth="1"/>
    <col min="9484" max="9484" width="11.75" style="687" customWidth="1"/>
    <col min="9485" max="9728" width="10.625" style="687"/>
    <col min="9729" max="9729" width="4.375" style="687" customWidth="1"/>
    <col min="9730" max="9730" width="0.875" style="687" customWidth="1"/>
    <col min="9731" max="9731" width="7.25" style="687" customWidth="1"/>
    <col min="9732" max="9732" width="6.25" style="687" customWidth="1"/>
    <col min="9733" max="9733" width="0.875" style="687" customWidth="1"/>
    <col min="9734" max="9739" width="9.625" style="687" customWidth="1"/>
    <col min="9740" max="9740" width="11.75" style="687" customWidth="1"/>
    <col min="9741" max="9984" width="10.625" style="687"/>
    <col min="9985" max="9985" width="4.375" style="687" customWidth="1"/>
    <col min="9986" max="9986" width="0.875" style="687" customWidth="1"/>
    <col min="9987" max="9987" width="7.25" style="687" customWidth="1"/>
    <col min="9988" max="9988" width="6.25" style="687" customWidth="1"/>
    <col min="9989" max="9989" width="0.875" style="687" customWidth="1"/>
    <col min="9990" max="9995" width="9.625" style="687" customWidth="1"/>
    <col min="9996" max="9996" width="11.75" style="687" customWidth="1"/>
    <col min="9997" max="10240" width="10.625" style="687"/>
    <col min="10241" max="10241" width="4.375" style="687" customWidth="1"/>
    <col min="10242" max="10242" width="0.875" style="687" customWidth="1"/>
    <col min="10243" max="10243" width="7.25" style="687" customWidth="1"/>
    <col min="10244" max="10244" width="6.25" style="687" customWidth="1"/>
    <col min="10245" max="10245" width="0.875" style="687" customWidth="1"/>
    <col min="10246" max="10251" width="9.625" style="687" customWidth="1"/>
    <col min="10252" max="10252" width="11.75" style="687" customWidth="1"/>
    <col min="10253" max="10496" width="10.625" style="687"/>
    <col min="10497" max="10497" width="4.375" style="687" customWidth="1"/>
    <col min="10498" max="10498" width="0.875" style="687" customWidth="1"/>
    <col min="10499" max="10499" width="7.25" style="687" customWidth="1"/>
    <col min="10500" max="10500" width="6.25" style="687" customWidth="1"/>
    <col min="10501" max="10501" width="0.875" style="687" customWidth="1"/>
    <col min="10502" max="10507" width="9.625" style="687" customWidth="1"/>
    <col min="10508" max="10508" width="11.75" style="687" customWidth="1"/>
    <col min="10509" max="10752" width="10.625" style="687"/>
    <col min="10753" max="10753" width="4.375" style="687" customWidth="1"/>
    <col min="10754" max="10754" width="0.875" style="687" customWidth="1"/>
    <col min="10755" max="10755" width="7.25" style="687" customWidth="1"/>
    <col min="10756" max="10756" width="6.25" style="687" customWidth="1"/>
    <col min="10757" max="10757" width="0.875" style="687" customWidth="1"/>
    <col min="10758" max="10763" width="9.625" style="687" customWidth="1"/>
    <col min="10764" max="10764" width="11.75" style="687" customWidth="1"/>
    <col min="10765" max="11008" width="10.625" style="687"/>
    <col min="11009" max="11009" width="4.375" style="687" customWidth="1"/>
    <col min="11010" max="11010" width="0.875" style="687" customWidth="1"/>
    <col min="11011" max="11011" width="7.25" style="687" customWidth="1"/>
    <col min="11012" max="11012" width="6.25" style="687" customWidth="1"/>
    <col min="11013" max="11013" width="0.875" style="687" customWidth="1"/>
    <col min="11014" max="11019" width="9.625" style="687" customWidth="1"/>
    <col min="11020" max="11020" width="11.75" style="687" customWidth="1"/>
    <col min="11021" max="11264" width="10.625" style="687"/>
    <col min="11265" max="11265" width="4.375" style="687" customWidth="1"/>
    <col min="11266" max="11266" width="0.875" style="687" customWidth="1"/>
    <col min="11267" max="11267" width="7.25" style="687" customWidth="1"/>
    <col min="11268" max="11268" width="6.25" style="687" customWidth="1"/>
    <col min="11269" max="11269" width="0.875" style="687" customWidth="1"/>
    <col min="11270" max="11275" width="9.625" style="687" customWidth="1"/>
    <col min="11276" max="11276" width="11.75" style="687" customWidth="1"/>
    <col min="11277" max="11520" width="10.625" style="687"/>
    <col min="11521" max="11521" width="4.375" style="687" customWidth="1"/>
    <col min="11522" max="11522" width="0.875" style="687" customWidth="1"/>
    <col min="11523" max="11523" width="7.25" style="687" customWidth="1"/>
    <col min="11524" max="11524" width="6.25" style="687" customWidth="1"/>
    <col min="11525" max="11525" width="0.875" style="687" customWidth="1"/>
    <col min="11526" max="11531" width="9.625" style="687" customWidth="1"/>
    <col min="11532" max="11532" width="11.75" style="687" customWidth="1"/>
    <col min="11533" max="11776" width="10.625" style="687"/>
    <col min="11777" max="11777" width="4.375" style="687" customWidth="1"/>
    <col min="11778" max="11778" width="0.875" style="687" customWidth="1"/>
    <col min="11779" max="11779" width="7.25" style="687" customWidth="1"/>
    <col min="11780" max="11780" width="6.25" style="687" customWidth="1"/>
    <col min="11781" max="11781" width="0.875" style="687" customWidth="1"/>
    <col min="11782" max="11787" width="9.625" style="687" customWidth="1"/>
    <col min="11788" max="11788" width="11.75" style="687" customWidth="1"/>
    <col min="11789" max="12032" width="10.625" style="687"/>
    <col min="12033" max="12033" width="4.375" style="687" customWidth="1"/>
    <col min="12034" max="12034" width="0.875" style="687" customWidth="1"/>
    <col min="12035" max="12035" width="7.25" style="687" customWidth="1"/>
    <col min="12036" max="12036" width="6.25" style="687" customWidth="1"/>
    <col min="12037" max="12037" width="0.875" style="687" customWidth="1"/>
    <col min="12038" max="12043" width="9.625" style="687" customWidth="1"/>
    <col min="12044" max="12044" width="11.75" style="687" customWidth="1"/>
    <col min="12045" max="12288" width="10.625" style="687"/>
    <col min="12289" max="12289" width="4.375" style="687" customWidth="1"/>
    <col min="12290" max="12290" width="0.875" style="687" customWidth="1"/>
    <col min="12291" max="12291" width="7.25" style="687" customWidth="1"/>
    <col min="12292" max="12292" width="6.25" style="687" customWidth="1"/>
    <col min="12293" max="12293" width="0.875" style="687" customWidth="1"/>
    <col min="12294" max="12299" width="9.625" style="687" customWidth="1"/>
    <col min="12300" max="12300" width="11.75" style="687" customWidth="1"/>
    <col min="12301" max="12544" width="10.625" style="687"/>
    <col min="12545" max="12545" width="4.375" style="687" customWidth="1"/>
    <col min="12546" max="12546" width="0.875" style="687" customWidth="1"/>
    <col min="12547" max="12547" width="7.25" style="687" customWidth="1"/>
    <col min="12548" max="12548" width="6.25" style="687" customWidth="1"/>
    <col min="12549" max="12549" width="0.875" style="687" customWidth="1"/>
    <col min="12550" max="12555" width="9.625" style="687" customWidth="1"/>
    <col min="12556" max="12556" width="11.75" style="687" customWidth="1"/>
    <col min="12557" max="12800" width="10.625" style="687"/>
    <col min="12801" max="12801" width="4.375" style="687" customWidth="1"/>
    <col min="12802" max="12802" width="0.875" style="687" customWidth="1"/>
    <col min="12803" max="12803" width="7.25" style="687" customWidth="1"/>
    <col min="12804" max="12804" width="6.25" style="687" customWidth="1"/>
    <col min="12805" max="12805" width="0.875" style="687" customWidth="1"/>
    <col min="12806" max="12811" width="9.625" style="687" customWidth="1"/>
    <col min="12812" max="12812" width="11.75" style="687" customWidth="1"/>
    <col min="12813" max="13056" width="10.625" style="687"/>
    <col min="13057" max="13057" width="4.375" style="687" customWidth="1"/>
    <col min="13058" max="13058" width="0.875" style="687" customWidth="1"/>
    <col min="13059" max="13059" width="7.25" style="687" customWidth="1"/>
    <col min="13060" max="13060" width="6.25" style="687" customWidth="1"/>
    <col min="13061" max="13061" width="0.875" style="687" customWidth="1"/>
    <col min="13062" max="13067" width="9.625" style="687" customWidth="1"/>
    <col min="13068" max="13068" width="11.75" style="687" customWidth="1"/>
    <col min="13069" max="13312" width="10.625" style="687"/>
    <col min="13313" max="13313" width="4.375" style="687" customWidth="1"/>
    <col min="13314" max="13314" width="0.875" style="687" customWidth="1"/>
    <col min="13315" max="13315" width="7.25" style="687" customWidth="1"/>
    <col min="13316" max="13316" width="6.25" style="687" customWidth="1"/>
    <col min="13317" max="13317" width="0.875" style="687" customWidth="1"/>
    <col min="13318" max="13323" width="9.625" style="687" customWidth="1"/>
    <col min="13324" max="13324" width="11.75" style="687" customWidth="1"/>
    <col min="13325" max="13568" width="10.625" style="687"/>
    <col min="13569" max="13569" width="4.375" style="687" customWidth="1"/>
    <col min="13570" max="13570" width="0.875" style="687" customWidth="1"/>
    <col min="13571" max="13571" width="7.25" style="687" customWidth="1"/>
    <col min="13572" max="13572" width="6.25" style="687" customWidth="1"/>
    <col min="13573" max="13573" width="0.875" style="687" customWidth="1"/>
    <col min="13574" max="13579" width="9.625" style="687" customWidth="1"/>
    <col min="13580" max="13580" width="11.75" style="687" customWidth="1"/>
    <col min="13581" max="13824" width="10.625" style="687"/>
    <col min="13825" max="13825" width="4.375" style="687" customWidth="1"/>
    <col min="13826" max="13826" width="0.875" style="687" customWidth="1"/>
    <col min="13827" max="13827" width="7.25" style="687" customWidth="1"/>
    <col min="13828" max="13828" width="6.25" style="687" customWidth="1"/>
    <col min="13829" max="13829" width="0.875" style="687" customWidth="1"/>
    <col min="13830" max="13835" width="9.625" style="687" customWidth="1"/>
    <col min="13836" max="13836" width="11.75" style="687" customWidth="1"/>
    <col min="13837" max="14080" width="10.625" style="687"/>
    <col min="14081" max="14081" width="4.375" style="687" customWidth="1"/>
    <col min="14082" max="14082" width="0.875" style="687" customWidth="1"/>
    <col min="14083" max="14083" width="7.25" style="687" customWidth="1"/>
    <col min="14084" max="14084" width="6.25" style="687" customWidth="1"/>
    <col min="14085" max="14085" width="0.875" style="687" customWidth="1"/>
    <col min="14086" max="14091" width="9.625" style="687" customWidth="1"/>
    <col min="14092" max="14092" width="11.75" style="687" customWidth="1"/>
    <col min="14093" max="14336" width="10.625" style="687"/>
    <col min="14337" max="14337" width="4.375" style="687" customWidth="1"/>
    <col min="14338" max="14338" width="0.875" style="687" customWidth="1"/>
    <col min="14339" max="14339" width="7.25" style="687" customWidth="1"/>
    <col min="14340" max="14340" width="6.25" style="687" customWidth="1"/>
    <col min="14341" max="14341" width="0.875" style="687" customWidth="1"/>
    <col min="14342" max="14347" width="9.625" style="687" customWidth="1"/>
    <col min="14348" max="14348" width="11.75" style="687" customWidth="1"/>
    <col min="14349" max="14592" width="10.625" style="687"/>
    <col min="14593" max="14593" width="4.375" style="687" customWidth="1"/>
    <col min="14594" max="14594" width="0.875" style="687" customWidth="1"/>
    <col min="14595" max="14595" width="7.25" style="687" customWidth="1"/>
    <col min="14596" max="14596" width="6.25" style="687" customWidth="1"/>
    <col min="14597" max="14597" width="0.875" style="687" customWidth="1"/>
    <col min="14598" max="14603" width="9.625" style="687" customWidth="1"/>
    <col min="14604" max="14604" width="11.75" style="687" customWidth="1"/>
    <col min="14605" max="14848" width="10.625" style="687"/>
    <col min="14849" max="14849" width="4.375" style="687" customWidth="1"/>
    <col min="14850" max="14850" width="0.875" style="687" customWidth="1"/>
    <col min="14851" max="14851" width="7.25" style="687" customWidth="1"/>
    <col min="14852" max="14852" width="6.25" style="687" customWidth="1"/>
    <col min="14853" max="14853" width="0.875" style="687" customWidth="1"/>
    <col min="14854" max="14859" width="9.625" style="687" customWidth="1"/>
    <col min="14860" max="14860" width="11.75" style="687" customWidth="1"/>
    <col min="14861" max="15104" width="10.625" style="687"/>
    <col min="15105" max="15105" width="4.375" style="687" customWidth="1"/>
    <col min="15106" max="15106" width="0.875" style="687" customWidth="1"/>
    <col min="15107" max="15107" width="7.25" style="687" customWidth="1"/>
    <col min="15108" max="15108" width="6.25" style="687" customWidth="1"/>
    <col min="15109" max="15109" width="0.875" style="687" customWidth="1"/>
    <col min="15110" max="15115" width="9.625" style="687" customWidth="1"/>
    <col min="15116" max="15116" width="11.75" style="687" customWidth="1"/>
    <col min="15117" max="15360" width="10.625" style="687"/>
    <col min="15361" max="15361" width="4.375" style="687" customWidth="1"/>
    <col min="15362" max="15362" width="0.875" style="687" customWidth="1"/>
    <col min="15363" max="15363" width="7.25" style="687" customWidth="1"/>
    <col min="15364" max="15364" width="6.25" style="687" customWidth="1"/>
    <col min="15365" max="15365" width="0.875" style="687" customWidth="1"/>
    <col min="15366" max="15371" width="9.625" style="687" customWidth="1"/>
    <col min="15372" max="15372" width="11.75" style="687" customWidth="1"/>
    <col min="15373" max="15616" width="10.625" style="687"/>
    <col min="15617" max="15617" width="4.375" style="687" customWidth="1"/>
    <col min="15618" max="15618" width="0.875" style="687" customWidth="1"/>
    <col min="15619" max="15619" width="7.25" style="687" customWidth="1"/>
    <col min="15620" max="15620" width="6.25" style="687" customWidth="1"/>
    <col min="15621" max="15621" width="0.875" style="687" customWidth="1"/>
    <col min="15622" max="15627" width="9.625" style="687" customWidth="1"/>
    <col min="15628" max="15628" width="11.75" style="687" customWidth="1"/>
    <col min="15629" max="15872" width="10.625" style="687"/>
    <col min="15873" max="15873" width="4.375" style="687" customWidth="1"/>
    <col min="15874" max="15874" width="0.875" style="687" customWidth="1"/>
    <col min="15875" max="15875" width="7.25" style="687" customWidth="1"/>
    <col min="15876" max="15876" width="6.25" style="687" customWidth="1"/>
    <col min="15877" max="15877" width="0.875" style="687" customWidth="1"/>
    <col min="15878" max="15883" width="9.625" style="687" customWidth="1"/>
    <col min="15884" max="15884" width="11.75" style="687" customWidth="1"/>
    <col min="15885" max="16128" width="10.625" style="687"/>
    <col min="16129" max="16129" width="4.375" style="687" customWidth="1"/>
    <col min="16130" max="16130" width="0.875" style="687" customWidth="1"/>
    <col min="16131" max="16131" width="7.25" style="687" customWidth="1"/>
    <col min="16132" max="16132" width="6.25" style="687" customWidth="1"/>
    <col min="16133" max="16133" width="0.875" style="687" customWidth="1"/>
    <col min="16134" max="16139" width="9.625" style="687" customWidth="1"/>
    <col min="16140" max="16140" width="11.75" style="687" customWidth="1"/>
    <col min="16141" max="16384" width="10.625" style="687"/>
  </cols>
  <sheetData>
    <row r="1" spans="1:12" ht="14.25" customHeight="1">
      <c r="A1" s="693" t="s">
        <v>1121</v>
      </c>
      <c r="B1" s="694"/>
    </row>
    <row r="2" spans="1:12" ht="14.25" customHeight="1">
      <c r="B2" s="694"/>
    </row>
    <row r="3" spans="1:12" ht="10.5" customHeight="1"/>
    <row r="4" spans="1:12" ht="12" customHeight="1"/>
    <row r="5" spans="1:12" ht="16.5" customHeight="1">
      <c r="B5" s="688" t="s">
        <v>1122</v>
      </c>
      <c r="C5" s="689"/>
      <c r="D5" s="689"/>
      <c r="E5" s="689"/>
      <c r="F5" s="689"/>
      <c r="G5" s="689"/>
      <c r="H5" s="689"/>
      <c r="I5" s="689"/>
      <c r="J5" s="689"/>
      <c r="K5" s="689"/>
      <c r="L5" s="690"/>
    </row>
    <row r="6" spans="1:12" ht="16.5" customHeight="1">
      <c r="B6" s="688"/>
      <c r="C6" s="691" t="s">
        <v>1123</v>
      </c>
      <c r="D6" s="689"/>
      <c r="E6" s="689"/>
      <c r="F6" s="689"/>
      <c r="G6" s="689"/>
      <c r="H6" s="689"/>
      <c r="I6" s="689"/>
      <c r="J6" s="689"/>
      <c r="K6" s="689"/>
      <c r="L6" s="690"/>
    </row>
    <row r="7" spans="1:12" ht="14.25" customHeight="1"/>
    <row r="8" spans="1:12" ht="27.95" customHeight="1">
      <c r="B8" s="891"/>
      <c r="C8" s="892"/>
      <c r="D8" s="893" t="s">
        <v>1124</v>
      </c>
      <c r="E8" s="894"/>
      <c r="F8" s="696" t="s">
        <v>1125</v>
      </c>
      <c r="G8" s="697" t="s">
        <v>1126</v>
      </c>
      <c r="H8" s="698" t="s">
        <v>1127</v>
      </c>
      <c r="I8" s="697" t="s">
        <v>1128</v>
      </c>
      <c r="J8" s="697" t="s">
        <v>1129</v>
      </c>
      <c r="K8" s="698" t="s">
        <v>1130</v>
      </c>
      <c r="L8" s="699" t="s">
        <v>1131</v>
      </c>
    </row>
    <row r="9" spans="1:12" ht="28.5" customHeight="1">
      <c r="B9" s="895" t="s">
        <v>1132</v>
      </c>
      <c r="C9" s="896"/>
      <c r="D9" s="897"/>
      <c r="E9" s="898"/>
      <c r="F9" s="700" t="s">
        <v>1133</v>
      </c>
      <c r="G9" s="701" t="s">
        <v>1134</v>
      </c>
      <c r="H9" s="702" t="s">
        <v>1135</v>
      </c>
      <c r="I9" s="701" t="s">
        <v>1136</v>
      </c>
      <c r="J9" s="701" t="s">
        <v>1137</v>
      </c>
      <c r="K9" s="702" t="s">
        <v>1138</v>
      </c>
      <c r="L9" s="703" t="s">
        <v>12</v>
      </c>
    </row>
    <row r="10" spans="1:12" ht="34.5" customHeight="1">
      <c r="B10" s="704"/>
      <c r="C10" s="899" t="s">
        <v>1139</v>
      </c>
      <c r="D10" s="892"/>
      <c r="E10" s="705"/>
      <c r="F10" s="706">
        <v>86</v>
      </c>
      <c r="G10" s="692">
        <v>63</v>
      </c>
      <c r="H10" s="707">
        <v>97</v>
      </c>
      <c r="I10" s="692">
        <v>52</v>
      </c>
      <c r="J10" s="692">
        <v>10</v>
      </c>
      <c r="K10" s="707">
        <v>25</v>
      </c>
      <c r="L10" s="708">
        <v>333</v>
      </c>
    </row>
    <row r="11" spans="1:12" ht="15" customHeight="1">
      <c r="B11" s="709"/>
      <c r="C11" s="900" t="s">
        <v>1140</v>
      </c>
      <c r="D11" s="900"/>
      <c r="E11" s="710"/>
      <c r="F11" s="711"/>
      <c r="G11" s="712"/>
      <c r="H11" s="713"/>
      <c r="I11" s="712"/>
      <c r="J11" s="712"/>
      <c r="K11" s="713"/>
      <c r="L11" s="714"/>
    </row>
    <row r="12" spans="1:12" ht="34.5" customHeight="1">
      <c r="B12" s="709"/>
      <c r="C12" s="901" t="s">
        <v>1141</v>
      </c>
      <c r="D12" s="901"/>
      <c r="E12" s="710"/>
      <c r="F12" s="712">
        <v>22</v>
      </c>
      <c r="G12" s="712">
        <v>26</v>
      </c>
      <c r="H12" s="713">
        <v>30</v>
      </c>
      <c r="I12" s="712">
        <v>8</v>
      </c>
      <c r="J12" s="712">
        <v>11</v>
      </c>
      <c r="K12" s="713">
        <v>12</v>
      </c>
      <c r="L12" s="714">
        <v>109</v>
      </c>
    </row>
    <row r="13" spans="1:12" ht="15" customHeight="1">
      <c r="B13" s="709"/>
      <c r="C13" s="902" t="s">
        <v>1142</v>
      </c>
      <c r="D13" s="902"/>
      <c r="E13" s="710"/>
      <c r="F13" s="712"/>
      <c r="G13" s="712"/>
      <c r="H13" s="713"/>
      <c r="I13" s="712"/>
      <c r="J13" s="712"/>
      <c r="K13" s="713"/>
      <c r="L13" s="714"/>
    </row>
    <row r="14" spans="1:12" ht="34.5" customHeight="1">
      <c r="B14" s="709"/>
      <c r="C14" s="901" t="s">
        <v>1143</v>
      </c>
      <c r="D14" s="901"/>
      <c r="E14" s="710"/>
      <c r="F14" s="712">
        <v>24</v>
      </c>
      <c r="G14" s="712">
        <v>28</v>
      </c>
      <c r="H14" s="713">
        <v>16</v>
      </c>
      <c r="I14" s="712">
        <v>1</v>
      </c>
      <c r="J14" s="712">
        <v>8</v>
      </c>
      <c r="K14" s="713">
        <v>4</v>
      </c>
      <c r="L14" s="714">
        <v>81</v>
      </c>
    </row>
    <row r="15" spans="1:12" ht="15" customHeight="1">
      <c r="B15" s="709"/>
      <c r="C15" s="890" t="s">
        <v>1144</v>
      </c>
      <c r="D15" s="890"/>
      <c r="E15" s="710"/>
      <c r="F15" s="712"/>
      <c r="G15" s="712"/>
      <c r="H15" s="713"/>
      <c r="I15" s="712"/>
      <c r="J15" s="712"/>
      <c r="K15" s="713"/>
      <c r="L15" s="714"/>
    </row>
    <row r="16" spans="1:12" ht="34.5" customHeight="1">
      <c r="B16" s="709"/>
      <c r="C16" s="901" t="s">
        <v>1145</v>
      </c>
      <c r="D16" s="901"/>
      <c r="E16" s="710"/>
      <c r="F16" s="712">
        <v>13</v>
      </c>
      <c r="G16" s="712">
        <v>8</v>
      </c>
      <c r="H16" s="713">
        <v>10</v>
      </c>
      <c r="I16" s="712">
        <v>1</v>
      </c>
      <c r="J16" s="712">
        <v>15</v>
      </c>
      <c r="K16" s="713">
        <v>9</v>
      </c>
      <c r="L16" s="714">
        <v>56</v>
      </c>
    </row>
    <row r="17" spans="2:12" ht="15" customHeight="1">
      <c r="B17" s="709"/>
      <c r="C17" s="890" t="s">
        <v>1146</v>
      </c>
      <c r="D17" s="890"/>
      <c r="E17" s="710"/>
      <c r="F17" s="712"/>
      <c r="G17" s="712"/>
      <c r="H17" s="713"/>
      <c r="I17" s="712"/>
      <c r="J17" s="712"/>
      <c r="K17" s="713"/>
      <c r="L17" s="714"/>
    </row>
    <row r="18" spans="2:12" ht="34.5" customHeight="1">
      <c r="B18" s="709"/>
      <c r="C18" s="901" t="s">
        <v>1147</v>
      </c>
      <c r="D18" s="901"/>
      <c r="E18" s="710"/>
      <c r="F18" s="712">
        <v>4</v>
      </c>
      <c r="G18" s="712">
        <v>4</v>
      </c>
      <c r="H18" s="713">
        <v>8</v>
      </c>
      <c r="I18" s="712">
        <v>2</v>
      </c>
      <c r="J18" s="712">
        <v>8</v>
      </c>
      <c r="K18" s="713">
        <v>5</v>
      </c>
      <c r="L18" s="714">
        <v>31</v>
      </c>
    </row>
    <row r="19" spans="2:12" ht="15.75" customHeight="1">
      <c r="B19" s="709"/>
      <c r="C19" s="890" t="s">
        <v>1148</v>
      </c>
      <c r="D19" s="890"/>
      <c r="E19" s="710"/>
      <c r="F19" s="712"/>
      <c r="G19" s="712"/>
      <c r="H19" s="713"/>
      <c r="I19" s="712"/>
      <c r="J19" s="712"/>
      <c r="K19" s="713"/>
      <c r="L19" s="714"/>
    </row>
    <row r="20" spans="2:12" ht="35.25" customHeight="1">
      <c r="B20" s="709"/>
      <c r="C20" s="901" t="s">
        <v>1149</v>
      </c>
      <c r="D20" s="901"/>
      <c r="E20" s="710"/>
      <c r="F20" s="712">
        <v>3</v>
      </c>
      <c r="G20" s="712">
        <v>6</v>
      </c>
      <c r="H20" s="713">
        <v>6</v>
      </c>
      <c r="I20" s="712" t="s">
        <v>1150</v>
      </c>
      <c r="J20" s="712">
        <v>2</v>
      </c>
      <c r="K20" s="713">
        <v>10</v>
      </c>
      <c r="L20" s="714">
        <v>27</v>
      </c>
    </row>
    <row r="21" spans="2:12" ht="15" customHeight="1">
      <c r="B21" s="709"/>
      <c r="C21" s="890" t="s">
        <v>1151</v>
      </c>
      <c r="D21" s="890"/>
      <c r="E21" s="710"/>
      <c r="F21" s="712"/>
      <c r="G21" s="712"/>
      <c r="H21" s="713"/>
      <c r="I21" s="712"/>
      <c r="J21" s="712"/>
      <c r="K21" s="713"/>
      <c r="L21" s="714"/>
    </row>
    <row r="22" spans="2:12" ht="34.5" customHeight="1">
      <c r="B22" s="709"/>
      <c r="C22" s="903" t="s">
        <v>1152</v>
      </c>
      <c r="D22" s="904"/>
      <c r="E22" s="710"/>
      <c r="F22" s="712">
        <v>11</v>
      </c>
      <c r="G22" s="712">
        <v>1</v>
      </c>
      <c r="H22" s="713">
        <v>2</v>
      </c>
      <c r="I22" s="712">
        <v>1</v>
      </c>
      <c r="J22" s="712">
        <v>3</v>
      </c>
      <c r="K22" s="713">
        <v>2</v>
      </c>
      <c r="L22" s="714">
        <v>20</v>
      </c>
    </row>
    <row r="23" spans="2:12" s="716" customFormat="1" ht="22.5" customHeight="1">
      <c r="B23" s="717"/>
      <c r="C23" s="905" t="s">
        <v>1153</v>
      </c>
      <c r="D23" s="906"/>
      <c r="E23" s="718"/>
      <c r="F23" s="719"/>
      <c r="G23" s="719"/>
      <c r="H23" s="720"/>
      <c r="I23" s="719"/>
      <c r="J23" s="719"/>
      <c r="K23" s="720"/>
      <c r="L23" s="721"/>
    </row>
    <row r="24" spans="2:12" ht="34.5" customHeight="1">
      <c r="B24" s="709"/>
      <c r="C24" s="907" t="s">
        <v>1154</v>
      </c>
      <c r="D24" s="907"/>
      <c r="E24" s="722"/>
      <c r="F24" s="723">
        <v>6</v>
      </c>
      <c r="G24" s="723">
        <v>7</v>
      </c>
      <c r="H24" s="724">
        <v>2</v>
      </c>
      <c r="I24" s="725" t="s">
        <v>1150</v>
      </c>
      <c r="J24" s="725">
        <v>2</v>
      </c>
      <c r="K24" s="724">
        <v>1</v>
      </c>
      <c r="L24" s="726">
        <v>18</v>
      </c>
    </row>
    <row r="25" spans="2:12" ht="15" customHeight="1">
      <c r="B25" s="709"/>
      <c r="C25" s="908" t="s">
        <v>1155</v>
      </c>
      <c r="D25" s="908"/>
      <c r="E25" s="722"/>
      <c r="F25" s="723"/>
      <c r="G25" s="723"/>
      <c r="H25" s="727"/>
      <c r="I25" s="723"/>
      <c r="J25" s="723"/>
      <c r="K25" s="727"/>
      <c r="L25" s="728"/>
    </row>
    <row r="26" spans="2:12" ht="34.5" customHeight="1">
      <c r="B26" s="709"/>
      <c r="C26" s="901" t="s">
        <v>1156</v>
      </c>
      <c r="D26" s="901"/>
      <c r="E26" s="710"/>
      <c r="F26" s="712">
        <v>9</v>
      </c>
      <c r="G26" s="712">
        <v>3</v>
      </c>
      <c r="H26" s="713">
        <v>2</v>
      </c>
      <c r="I26" s="712">
        <v>1</v>
      </c>
      <c r="J26" s="712" t="s">
        <v>1150</v>
      </c>
      <c r="K26" s="713">
        <v>1</v>
      </c>
      <c r="L26" s="714">
        <v>16</v>
      </c>
    </row>
    <row r="27" spans="2:12" ht="15" customHeight="1">
      <c r="B27" s="709"/>
      <c r="C27" s="890" t="s">
        <v>1157</v>
      </c>
      <c r="D27" s="890"/>
      <c r="E27" s="710"/>
      <c r="F27" s="712"/>
      <c r="G27" s="712"/>
      <c r="H27" s="713"/>
      <c r="I27" s="712"/>
      <c r="J27" s="712"/>
      <c r="K27" s="713"/>
      <c r="L27" s="714"/>
    </row>
    <row r="28" spans="2:12" ht="34.5" customHeight="1">
      <c r="B28" s="709"/>
      <c r="C28" s="901" t="s">
        <v>1158</v>
      </c>
      <c r="D28" s="901"/>
      <c r="E28" s="710"/>
      <c r="F28" s="712">
        <v>3</v>
      </c>
      <c r="G28" s="712">
        <v>1</v>
      </c>
      <c r="H28" s="713">
        <v>3</v>
      </c>
      <c r="I28" s="712" t="s">
        <v>1150</v>
      </c>
      <c r="J28" s="712">
        <v>6</v>
      </c>
      <c r="K28" s="713">
        <v>1</v>
      </c>
      <c r="L28" s="714">
        <v>14</v>
      </c>
    </row>
    <row r="29" spans="2:12" ht="15" customHeight="1">
      <c r="B29" s="709"/>
      <c r="C29" s="890" t="s">
        <v>1159</v>
      </c>
      <c r="D29" s="890"/>
      <c r="E29" s="710"/>
      <c r="F29" s="712"/>
      <c r="G29" s="712"/>
      <c r="H29" s="713"/>
      <c r="I29" s="712"/>
      <c r="J29" s="712"/>
      <c r="K29" s="713"/>
      <c r="L29" s="714"/>
    </row>
    <row r="30" spans="2:12" ht="34.5" customHeight="1">
      <c r="B30" s="709"/>
      <c r="C30" s="901" t="s">
        <v>1160</v>
      </c>
      <c r="D30" s="901"/>
      <c r="E30" s="710"/>
      <c r="F30" s="712">
        <v>3</v>
      </c>
      <c r="G30" s="712">
        <v>4</v>
      </c>
      <c r="H30" s="713">
        <v>2</v>
      </c>
      <c r="I30" s="712">
        <v>1</v>
      </c>
      <c r="J30" s="712">
        <v>1</v>
      </c>
      <c r="K30" s="729">
        <v>2</v>
      </c>
      <c r="L30" s="714">
        <v>13</v>
      </c>
    </row>
    <row r="31" spans="2:12" ht="15" customHeight="1">
      <c r="B31" s="709"/>
      <c r="C31" s="890" t="s">
        <v>1161</v>
      </c>
      <c r="D31" s="890"/>
      <c r="E31" s="710"/>
      <c r="F31" s="712"/>
      <c r="G31" s="712"/>
      <c r="H31" s="713"/>
      <c r="I31" s="712"/>
      <c r="J31" s="712"/>
      <c r="K31" s="713"/>
      <c r="L31" s="714"/>
    </row>
    <row r="32" spans="2:12" ht="34.5" customHeight="1">
      <c r="B32" s="709"/>
      <c r="C32" s="901" t="s">
        <v>1162</v>
      </c>
      <c r="D32" s="901"/>
      <c r="E32" s="710"/>
      <c r="F32" s="712">
        <v>3</v>
      </c>
      <c r="G32" s="712">
        <v>1</v>
      </c>
      <c r="H32" s="713">
        <v>5</v>
      </c>
      <c r="I32" s="712" t="s">
        <v>1150</v>
      </c>
      <c r="J32" s="712">
        <v>3</v>
      </c>
      <c r="K32" s="713">
        <v>1</v>
      </c>
      <c r="L32" s="714">
        <v>13</v>
      </c>
    </row>
    <row r="33" spans="1:12" ht="15" customHeight="1">
      <c r="B33" s="709"/>
      <c r="C33" s="890" t="s">
        <v>1163</v>
      </c>
      <c r="D33" s="890"/>
      <c r="E33" s="710"/>
      <c r="F33" s="712"/>
      <c r="G33" s="712"/>
      <c r="H33" s="713"/>
      <c r="I33" s="712"/>
      <c r="J33" s="712"/>
      <c r="K33" s="713"/>
      <c r="L33" s="714"/>
    </row>
    <row r="34" spans="1:12" ht="34.5" customHeight="1">
      <c r="B34" s="709"/>
      <c r="C34" s="901" t="s">
        <v>1164</v>
      </c>
      <c r="D34" s="901"/>
      <c r="E34" s="710"/>
      <c r="F34" s="712">
        <v>3</v>
      </c>
      <c r="G34" s="712">
        <v>2</v>
      </c>
      <c r="H34" s="713">
        <v>4</v>
      </c>
      <c r="I34" s="712" t="s">
        <v>1150</v>
      </c>
      <c r="J34" s="712">
        <v>1</v>
      </c>
      <c r="K34" s="713">
        <v>2</v>
      </c>
      <c r="L34" s="714">
        <v>12</v>
      </c>
    </row>
    <row r="35" spans="1:12" ht="15" customHeight="1">
      <c r="B35" s="709"/>
      <c r="C35" s="890" t="s">
        <v>1165</v>
      </c>
      <c r="D35" s="890"/>
      <c r="E35" s="710"/>
      <c r="F35" s="712"/>
      <c r="G35" s="712"/>
      <c r="H35" s="713"/>
      <c r="I35" s="712"/>
      <c r="J35" s="712"/>
      <c r="K35" s="713"/>
      <c r="L35" s="714"/>
    </row>
    <row r="36" spans="1:12" ht="34.5" customHeight="1">
      <c r="B36" s="709"/>
      <c r="C36" s="901" t="s">
        <v>1166</v>
      </c>
      <c r="D36" s="901"/>
      <c r="E36" s="710"/>
      <c r="F36" s="712" t="s">
        <v>1150</v>
      </c>
      <c r="G36" s="712">
        <v>5</v>
      </c>
      <c r="H36" s="712" t="s">
        <v>1150</v>
      </c>
      <c r="I36" s="712">
        <v>2</v>
      </c>
      <c r="J36" s="712">
        <v>1</v>
      </c>
      <c r="K36" s="713">
        <v>3</v>
      </c>
      <c r="L36" s="714">
        <v>11</v>
      </c>
    </row>
    <row r="37" spans="1:12" ht="15" customHeight="1">
      <c r="B37" s="709"/>
      <c r="C37" s="902" t="s">
        <v>1167</v>
      </c>
      <c r="D37" s="902"/>
      <c r="E37" s="710"/>
      <c r="F37" s="712"/>
      <c r="G37" s="712"/>
      <c r="H37" s="713"/>
      <c r="I37" s="712"/>
      <c r="J37" s="712"/>
      <c r="K37" s="713"/>
      <c r="L37" s="714"/>
    </row>
    <row r="38" spans="1:12" ht="34.5" customHeight="1">
      <c r="B38" s="709"/>
      <c r="C38" s="901" t="s">
        <v>1168</v>
      </c>
      <c r="D38" s="901"/>
      <c r="E38" s="710"/>
      <c r="F38" s="712">
        <v>1</v>
      </c>
      <c r="G38" s="712">
        <v>1</v>
      </c>
      <c r="H38" s="713">
        <v>4</v>
      </c>
      <c r="I38" s="712" t="s">
        <v>1150</v>
      </c>
      <c r="J38" s="712">
        <v>1</v>
      </c>
      <c r="K38" s="713">
        <v>4</v>
      </c>
      <c r="L38" s="714">
        <v>11</v>
      </c>
    </row>
    <row r="39" spans="1:12" ht="15" customHeight="1">
      <c r="B39" s="709"/>
      <c r="C39" s="890" t="s">
        <v>1169</v>
      </c>
      <c r="D39" s="890"/>
      <c r="E39" s="710"/>
      <c r="F39" s="712"/>
      <c r="G39" s="712"/>
      <c r="H39" s="713"/>
      <c r="I39" s="712"/>
      <c r="J39" s="712"/>
      <c r="K39" s="713"/>
      <c r="L39" s="714"/>
    </row>
    <row r="40" spans="1:12" ht="34.5" customHeight="1">
      <c r="B40" s="709"/>
      <c r="C40" s="901" t="s">
        <v>1170</v>
      </c>
      <c r="D40" s="901"/>
      <c r="E40" s="710"/>
      <c r="F40" s="712" t="s">
        <v>1150</v>
      </c>
      <c r="G40" s="712">
        <v>1</v>
      </c>
      <c r="H40" s="713" t="s">
        <v>1150</v>
      </c>
      <c r="I40" s="712">
        <v>3</v>
      </c>
      <c r="J40" s="712">
        <v>3</v>
      </c>
      <c r="K40" s="713">
        <v>2</v>
      </c>
      <c r="L40" s="714">
        <v>9</v>
      </c>
    </row>
    <row r="41" spans="1:12" ht="15" customHeight="1">
      <c r="A41" s="730"/>
      <c r="B41" s="731"/>
      <c r="C41" s="909" t="s">
        <v>1171</v>
      </c>
      <c r="D41" s="909"/>
      <c r="E41" s="732"/>
      <c r="F41" s="733"/>
      <c r="G41" s="733"/>
      <c r="H41" s="734"/>
      <c r="I41" s="733"/>
      <c r="J41" s="733"/>
      <c r="K41" s="734"/>
      <c r="L41" s="735"/>
    </row>
    <row r="42" spans="1:12" ht="15" customHeight="1">
      <c r="A42" s="754"/>
      <c r="B42" s="754"/>
      <c r="C42" s="715"/>
      <c r="D42" s="715"/>
      <c r="E42" s="740"/>
      <c r="F42" s="713"/>
      <c r="G42" s="713"/>
      <c r="H42" s="713"/>
      <c r="I42" s="713"/>
      <c r="J42" s="713"/>
      <c r="K42" s="713"/>
      <c r="L42" s="755"/>
    </row>
    <row r="43" spans="1:12" ht="15" customHeight="1">
      <c r="A43" s="754"/>
      <c r="B43" s="754"/>
      <c r="C43" s="715"/>
      <c r="D43" s="715"/>
      <c r="E43" s="740"/>
      <c r="F43" s="713"/>
      <c r="G43" s="713"/>
      <c r="H43" s="713"/>
      <c r="I43" s="713"/>
      <c r="J43" s="713"/>
      <c r="K43" s="713"/>
      <c r="L43" s="755"/>
    </row>
    <row r="44" spans="1:12" ht="15" customHeight="1">
      <c r="A44" s="754"/>
      <c r="B44" s="754"/>
      <c r="C44" s="715"/>
      <c r="D44" s="715"/>
      <c r="E44" s="740"/>
      <c r="F44" s="713"/>
      <c r="G44" s="713"/>
      <c r="H44" s="713"/>
      <c r="I44" s="713"/>
      <c r="J44" s="713"/>
      <c r="K44" s="713"/>
      <c r="L44" s="755"/>
    </row>
    <row r="45" spans="1:12" ht="14.25" customHeight="1">
      <c r="A45" s="693"/>
      <c r="B45" s="694"/>
      <c r="L45" s="736" t="s">
        <v>1172</v>
      </c>
    </row>
    <row r="46" spans="1:12" ht="14.25" customHeight="1">
      <c r="B46" s="694"/>
      <c r="L46" s="737"/>
    </row>
    <row r="47" spans="1:12" ht="14.25" customHeight="1">
      <c r="L47" s="737"/>
    </row>
    <row r="48" spans="1:12" ht="14.25" customHeight="1">
      <c r="L48" s="737"/>
    </row>
    <row r="49" spans="2:13" ht="16.5" customHeight="1">
      <c r="B49" s="688"/>
      <c r="C49" s="689"/>
      <c r="D49" s="689"/>
      <c r="E49" s="689"/>
      <c r="F49" s="689"/>
      <c r="G49" s="689"/>
      <c r="H49" s="689"/>
      <c r="I49" s="689"/>
      <c r="J49" s="689"/>
      <c r="K49" s="689"/>
      <c r="L49" s="738"/>
    </row>
    <row r="50" spans="2:13" ht="14.25" customHeight="1">
      <c r="L50" s="737"/>
    </row>
    <row r="51" spans="2:13" ht="27.95" customHeight="1">
      <c r="B51" s="910"/>
      <c r="C51" s="911"/>
      <c r="D51" s="893" t="s">
        <v>1124</v>
      </c>
      <c r="E51" s="894"/>
      <c r="F51" s="697" t="s">
        <v>1125</v>
      </c>
      <c r="G51" s="697" t="s">
        <v>1126</v>
      </c>
      <c r="H51" s="697" t="s">
        <v>1127</v>
      </c>
      <c r="I51" s="697" t="s">
        <v>1128</v>
      </c>
      <c r="J51" s="697" t="s">
        <v>1129</v>
      </c>
      <c r="K51" s="739" t="s">
        <v>1130</v>
      </c>
      <c r="L51" s="699" t="s">
        <v>1131</v>
      </c>
    </row>
    <row r="52" spans="2:13" ht="27.95" customHeight="1">
      <c r="B52" s="895" t="s">
        <v>1132</v>
      </c>
      <c r="C52" s="896"/>
      <c r="D52" s="912"/>
      <c r="E52" s="913"/>
      <c r="F52" s="700" t="s">
        <v>1133</v>
      </c>
      <c r="G52" s="701" t="s">
        <v>1134</v>
      </c>
      <c r="H52" s="702" t="s">
        <v>1135</v>
      </c>
      <c r="I52" s="701" t="s">
        <v>1136</v>
      </c>
      <c r="J52" s="701" t="s">
        <v>1137</v>
      </c>
      <c r="K52" s="702" t="s">
        <v>1138</v>
      </c>
      <c r="L52" s="703" t="s">
        <v>12</v>
      </c>
    </row>
    <row r="53" spans="2:13" ht="35.25" customHeight="1">
      <c r="B53" s="709"/>
      <c r="C53" s="914" t="s">
        <v>1173</v>
      </c>
      <c r="D53" s="914"/>
      <c r="E53" s="710"/>
      <c r="F53" s="712" t="s">
        <v>1174</v>
      </c>
      <c r="G53" s="712" t="s">
        <v>1174</v>
      </c>
      <c r="H53" s="713">
        <v>6</v>
      </c>
      <c r="I53" s="712" t="s">
        <v>1174</v>
      </c>
      <c r="J53" s="712">
        <v>1</v>
      </c>
      <c r="K53" s="713" t="s">
        <v>1174</v>
      </c>
      <c r="L53" s="714">
        <v>7</v>
      </c>
    </row>
    <row r="54" spans="2:13" ht="15.75" customHeight="1">
      <c r="B54" s="709"/>
      <c r="C54" s="890" t="s">
        <v>1175</v>
      </c>
      <c r="D54" s="890"/>
      <c r="E54" s="710"/>
      <c r="F54" s="712"/>
      <c r="G54" s="712"/>
      <c r="H54" s="713"/>
      <c r="I54" s="712"/>
      <c r="J54" s="712"/>
      <c r="K54" s="713"/>
      <c r="L54" s="714"/>
    </row>
    <row r="55" spans="2:13" ht="35.25" customHeight="1">
      <c r="B55" s="709"/>
      <c r="C55" s="901" t="s">
        <v>1176</v>
      </c>
      <c r="D55" s="901"/>
      <c r="E55" s="710"/>
      <c r="F55" s="712" t="s">
        <v>1174</v>
      </c>
      <c r="G55" s="712" t="s">
        <v>1174</v>
      </c>
      <c r="H55" s="713">
        <v>1</v>
      </c>
      <c r="I55" s="712" t="s">
        <v>1174</v>
      </c>
      <c r="J55" s="712">
        <v>2</v>
      </c>
      <c r="K55" s="713">
        <v>4</v>
      </c>
      <c r="L55" s="714">
        <v>7</v>
      </c>
    </row>
    <row r="56" spans="2:13" ht="15" customHeight="1">
      <c r="B56" s="709"/>
      <c r="C56" s="915" t="s">
        <v>1177</v>
      </c>
      <c r="D56" s="915"/>
      <c r="E56" s="740"/>
      <c r="F56" s="712"/>
      <c r="G56" s="712"/>
      <c r="H56" s="712"/>
      <c r="I56" s="712"/>
      <c r="J56" s="712"/>
      <c r="K56" s="741"/>
      <c r="L56" s="742"/>
    </row>
    <row r="57" spans="2:13" ht="35.25" customHeight="1">
      <c r="B57" s="709"/>
      <c r="C57" s="901" t="s">
        <v>1178</v>
      </c>
      <c r="D57" s="901"/>
      <c r="E57" s="710"/>
      <c r="F57" s="712" t="s">
        <v>1179</v>
      </c>
      <c r="G57" s="712" t="s">
        <v>1179</v>
      </c>
      <c r="H57" s="713">
        <v>1</v>
      </c>
      <c r="I57" s="712" t="s">
        <v>1179</v>
      </c>
      <c r="J57" s="712">
        <v>5</v>
      </c>
      <c r="K57" s="713" t="s">
        <v>1179</v>
      </c>
      <c r="L57" s="714">
        <v>6</v>
      </c>
    </row>
    <row r="58" spans="2:13" ht="15" customHeight="1">
      <c r="B58" s="709"/>
      <c r="C58" s="890" t="s">
        <v>1180</v>
      </c>
      <c r="D58" s="890"/>
      <c r="E58" s="710"/>
      <c r="F58" s="712"/>
      <c r="G58" s="712"/>
      <c r="H58" s="713"/>
      <c r="I58" s="712"/>
      <c r="J58" s="712"/>
      <c r="K58" s="713"/>
      <c r="L58" s="714"/>
    </row>
    <row r="59" spans="2:13" ht="35.25" customHeight="1">
      <c r="B59" s="709"/>
      <c r="C59" s="901" t="s">
        <v>1181</v>
      </c>
      <c r="D59" s="901"/>
      <c r="E59" s="710"/>
      <c r="F59" s="712">
        <v>1</v>
      </c>
      <c r="G59" s="712" t="s">
        <v>1179</v>
      </c>
      <c r="H59" s="712" t="s">
        <v>1179</v>
      </c>
      <c r="I59" s="712" t="s">
        <v>1179</v>
      </c>
      <c r="J59" s="712">
        <v>3</v>
      </c>
      <c r="K59" s="713">
        <v>1</v>
      </c>
      <c r="L59" s="714">
        <v>5</v>
      </c>
      <c r="M59" s="687" t="s">
        <v>1182</v>
      </c>
    </row>
    <row r="60" spans="2:13" ht="15" customHeight="1">
      <c r="B60" s="709"/>
      <c r="C60" s="890" t="s">
        <v>1183</v>
      </c>
      <c r="D60" s="890"/>
      <c r="E60" s="710"/>
      <c r="F60" s="712"/>
      <c r="G60" s="712"/>
      <c r="H60" s="713"/>
      <c r="I60" s="712"/>
      <c r="J60" s="712"/>
      <c r="K60" s="713"/>
      <c r="L60" s="714"/>
    </row>
    <row r="61" spans="2:13" ht="35.25" customHeight="1">
      <c r="B61" s="709"/>
      <c r="C61" s="914" t="s">
        <v>1184</v>
      </c>
      <c r="D61" s="914"/>
      <c r="E61" s="710"/>
      <c r="F61" s="712" t="s">
        <v>1179</v>
      </c>
      <c r="G61" s="712">
        <v>1</v>
      </c>
      <c r="H61" s="713">
        <v>2</v>
      </c>
      <c r="I61" s="712" t="s">
        <v>1179</v>
      </c>
      <c r="J61" s="712" t="s">
        <v>1179</v>
      </c>
      <c r="K61" s="713">
        <v>2</v>
      </c>
      <c r="L61" s="714">
        <v>5</v>
      </c>
    </row>
    <row r="62" spans="2:13" ht="15" customHeight="1">
      <c r="B62" s="709"/>
      <c r="C62" s="890" t="s">
        <v>1185</v>
      </c>
      <c r="D62" s="890"/>
      <c r="E62" s="710"/>
      <c r="F62" s="712"/>
      <c r="G62" s="712"/>
      <c r="H62" s="713"/>
      <c r="I62" s="712"/>
      <c r="J62" s="712"/>
      <c r="K62" s="713"/>
      <c r="L62" s="714"/>
    </row>
    <row r="63" spans="2:13" ht="35.25" customHeight="1">
      <c r="B63" s="709"/>
      <c r="C63" s="901" t="s">
        <v>1186</v>
      </c>
      <c r="D63" s="901"/>
      <c r="E63" s="710"/>
      <c r="F63" s="712">
        <v>1</v>
      </c>
      <c r="G63" s="712" t="s">
        <v>1179</v>
      </c>
      <c r="H63" s="712" t="s">
        <v>1179</v>
      </c>
      <c r="I63" s="712">
        <v>1</v>
      </c>
      <c r="J63" s="712">
        <v>1</v>
      </c>
      <c r="K63" s="713">
        <v>1</v>
      </c>
      <c r="L63" s="714">
        <v>4</v>
      </c>
    </row>
    <row r="64" spans="2:13" ht="15" customHeight="1">
      <c r="B64" s="709"/>
      <c r="C64" s="890" t="s">
        <v>1187</v>
      </c>
      <c r="D64" s="890"/>
      <c r="E64" s="710"/>
      <c r="F64" s="712"/>
      <c r="G64" s="712"/>
      <c r="H64" s="713"/>
      <c r="I64" s="712"/>
      <c r="J64" s="712"/>
      <c r="K64" s="713"/>
      <c r="L64" s="714"/>
    </row>
    <row r="65" spans="2:12" ht="35.25" customHeight="1">
      <c r="B65" s="709"/>
      <c r="C65" s="901" t="s">
        <v>1188</v>
      </c>
      <c r="D65" s="901"/>
      <c r="E65" s="710"/>
      <c r="F65" s="712" t="s">
        <v>1179</v>
      </c>
      <c r="G65" s="712" t="s">
        <v>1179</v>
      </c>
      <c r="H65" s="712" t="s">
        <v>1179</v>
      </c>
      <c r="I65" s="712" t="s">
        <v>1179</v>
      </c>
      <c r="J65" s="712">
        <v>3</v>
      </c>
      <c r="K65" s="713">
        <v>1</v>
      </c>
      <c r="L65" s="714">
        <v>4</v>
      </c>
    </row>
    <row r="66" spans="2:12" ht="15" customHeight="1">
      <c r="B66" s="709"/>
      <c r="C66" s="890" t="s">
        <v>1189</v>
      </c>
      <c r="D66" s="890"/>
      <c r="E66" s="710"/>
      <c r="F66" s="712"/>
      <c r="G66" s="712"/>
      <c r="H66" s="713"/>
      <c r="I66" s="712"/>
      <c r="J66" s="712"/>
      <c r="K66" s="713"/>
      <c r="L66" s="714"/>
    </row>
    <row r="67" spans="2:12" ht="35.25" customHeight="1">
      <c r="B67" s="709"/>
      <c r="C67" s="917" t="s">
        <v>1190</v>
      </c>
      <c r="D67" s="917"/>
      <c r="E67" s="743"/>
      <c r="F67" s="744" t="s">
        <v>1179</v>
      </c>
      <c r="G67" s="744">
        <v>1</v>
      </c>
      <c r="H67" s="744" t="s">
        <v>1179</v>
      </c>
      <c r="I67" s="744" t="s">
        <v>1179</v>
      </c>
      <c r="J67" s="744">
        <v>1</v>
      </c>
      <c r="K67" s="745">
        <v>2</v>
      </c>
      <c r="L67" s="746">
        <v>4</v>
      </c>
    </row>
    <row r="68" spans="2:12" ht="15" customHeight="1">
      <c r="B68" s="709"/>
      <c r="C68" s="906" t="s">
        <v>1191</v>
      </c>
      <c r="D68" s="906"/>
      <c r="E68" s="743"/>
      <c r="F68" s="744"/>
      <c r="G68" s="744"/>
      <c r="H68" s="745"/>
      <c r="I68" s="744"/>
      <c r="J68" s="744"/>
      <c r="K68" s="745"/>
      <c r="L68" s="746"/>
    </row>
    <row r="69" spans="2:12" ht="35.25" customHeight="1">
      <c r="B69" s="709"/>
      <c r="C69" s="917" t="s">
        <v>1192</v>
      </c>
      <c r="D69" s="917"/>
      <c r="E69" s="743"/>
      <c r="F69" s="744">
        <v>3</v>
      </c>
      <c r="G69" s="744">
        <v>3</v>
      </c>
      <c r="H69" s="745">
        <v>3</v>
      </c>
      <c r="I69" s="744">
        <v>1</v>
      </c>
      <c r="J69" s="744">
        <v>19</v>
      </c>
      <c r="K69" s="745">
        <v>31</v>
      </c>
      <c r="L69" s="746">
        <v>60</v>
      </c>
    </row>
    <row r="70" spans="2:12" ht="15" customHeight="1" thickBot="1">
      <c r="B70" s="709"/>
      <c r="C70" s="918" t="s">
        <v>1193</v>
      </c>
      <c r="D70" s="918"/>
      <c r="E70" s="743"/>
      <c r="F70" s="745"/>
      <c r="G70" s="744"/>
      <c r="H70" s="745"/>
      <c r="I70" s="744"/>
      <c r="J70" s="744"/>
      <c r="K70" s="745"/>
      <c r="L70" s="746"/>
    </row>
    <row r="71" spans="2:12" ht="39" customHeight="1" thickTop="1">
      <c r="B71" s="747"/>
      <c r="C71" s="919" t="s">
        <v>1131</v>
      </c>
      <c r="D71" s="919"/>
      <c r="E71" s="748"/>
      <c r="F71" s="749">
        <v>196</v>
      </c>
      <c r="G71" s="750">
        <v>166</v>
      </c>
      <c r="H71" s="750">
        <v>204</v>
      </c>
      <c r="I71" s="750">
        <v>74</v>
      </c>
      <c r="J71" s="750">
        <v>110</v>
      </c>
      <c r="K71" s="751">
        <v>126</v>
      </c>
      <c r="L71" s="752">
        <v>876</v>
      </c>
    </row>
    <row r="72" spans="2:12" ht="21.75" customHeight="1">
      <c r="C72" s="687" t="s">
        <v>1194</v>
      </c>
    </row>
    <row r="73" spans="2:12" ht="22.5" customHeight="1">
      <c r="C73" s="916" t="s">
        <v>1195</v>
      </c>
      <c r="D73" s="916"/>
      <c r="E73" s="916"/>
      <c r="F73" s="916"/>
      <c r="G73" s="916"/>
      <c r="H73" s="916"/>
      <c r="I73" s="916"/>
      <c r="J73" s="916"/>
      <c r="K73" s="916"/>
      <c r="L73" s="916"/>
    </row>
    <row r="74" spans="2:12" ht="22.5" customHeight="1">
      <c r="C74" s="753" t="s">
        <v>1196</v>
      </c>
      <c r="D74" s="753"/>
      <c r="E74" s="753"/>
      <c r="F74" s="753"/>
      <c r="G74" s="753"/>
      <c r="H74" s="753"/>
      <c r="I74" s="753"/>
      <c r="J74" s="753"/>
      <c r="K74" s="753"/>
      <c r="L74" s="753"/>
    </row>
    <row r="75" spans="2:12" ht="40.5" customHeight="1">
      <c r="C75" s="920" t="s">
        <v>1197</v>
      </c>
      <c r="D75" s="920"/>
      <c r="E75" s="920"/>
      <c r="F75" s="920"/>
      <c r="G75" s="920"/>
      <c r="H75" s="920"/>
      <c r="I75" s="920"/>
      <c r="J75" s="920"/>
      <c r="K75" s="920"/>
      <c r="L75" s="920"/>
    </row>
    <row r="76" spans="2:12" ht="27.95" customHeight="1">
      <c r="C76" s="754" t="s">
        <v>1198</v>
      </c>
      <c r="D76" s="754"/>
      <c r="E76" s="754"/>
      <c r="F76" s="754"/>
      <c r="G76" s="754"/>
      <c r="H76" s="754"/>
      <c r="I76" s="754"/>
      <c r="J76" s="754"/>
      <c r="K76" s="754"/>
      <c r="L76" s="754"/>
    </row>
    <row r="77" spans="2:12" ht="27.95" customHeight="1">
      <c r="E77" s="740"/>
    </row>
    <row r="78" spans="2:12" ht="27.95" customHeight="1">
      <c r="C78" s="901"/>
      <c r="D78" s="901"/>
      <c r="E78" s="740"/>
    </row>
    <row r="79" spans="2:12" ht="27.95" customHeight="1">
      <c r="C79" s="901"/>
      <c r="D79" s="901"/>
      <c r="E79" s="740"/>
    </row>
    <row r="80" spans="2:12" ht="27.95" customHeight="1">
      <c r="C80" s="901"/>
      <c r="D80" s="901"/>
      <c r="E80" s="740"/>
    </row>
    <row r="81" spans="3:5" ht="27.95" customHeight="1">
      <c r="C81" s="901"/>
      <c r="D81" s="901"/>
      <c r="E81" s="740"/>
    </row>
    <row r="82" spans="3:5" ht="27.95" customHeight="1">
      <c r="C82" s="901"/>
      <c r="D82" s="901"/>
      <c r="E82" s="740"/>
    </row>
    <row r="83" spans="3:5" ht="27.95" customHeight="1">
      <c r="C83" s="901"/>
      <c r="D83" s="901"/>
      <c r="E83" s="740"/>
    </row>
  </sheetData>
  <mergeCells count="67">
    <mergeCell ref="C83:D83"/>
    <mergeCell ref="C75:L75"/>
    <mergeCell ref="C78:D78"/>
    <mergeCell ref="C79:D79"/>
    <mergeCell ref="C80:D80"/>
    <mergeCell ref="C81:D81"/>
    <mergeCell ref="C82:D82"/>
    <mergeCell ref="C73:L73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60:D60"/>
    <mergeCell ref="B51:C51"/>
    <mergeCell ref="D51:E51"/>
    <mergeCell ref="B52:C52"/>
    <mergeCell ref="D52:E52"/>
    <mergeCell ref="C53:D53"/>
    <mergeCell ref="C54:D54"/>
    <mergeCell ref="C55:D55"/>
    <mergeCell ref="C56:D56"/>
    <mergeCell ref="C57:D57"/>
    <mergeCell ref="C58:D58"/>
    <mergeCell ref="C59:D59"/>
    <mergeCell ref="C41:D41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29:D29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17:D17"/>
    <mergeCell ref="B8:C8"/>
    <mergeCell ref="D8:E8"/>
    <mergeCell ref="B9:C9"/>
    <mergeCell ref="D9:E9"/>
    <mergeCell ref="C10:D10"/>
    <mergeCell ref="C11:D11"/>
    <mergeCell ref="C12:D12"/>
    <mergeCell ref="C13:D13"/>
    <mergeCell ref="C14:D14"/>
    <mergeCell ref="C15:D15"/>
    <mergeCell ref="C16:D16"/>
  </mergeCells>
  <phoneticPr fontId="1"/>
  <pageMargins left="0.7" right="0.7" top="0.75" bottom="0.75" header="0.3" footer="0.3"/>
  <pageSetup paperSize="9" orientation="portrait" r:id="rId1"/>
  <headerFooter>
    <oddHeader>&amp;L【機密性○（取扱制限）】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1"/>
  <sheetViews>
    <sheetView zoomScaleNormal="100" workbookViewId="0"/>
  </sheetViews>
  <sheetFormatPr defaultColWidth="8.875" defaultRowHeight="13.5"/>
  <cols>
    <col min="1" max="1" width="2.75" style="12" customWidth="1"/>
    <col min="2" max="2" width="8.125" style="12" customWidth="1"/>
    <col min="3" max="3" width="36.625" style="12" customWidth="1"/>
    <col min="4" max="5" width="19.125" style="12" customWidth="1"/>
    <col min="6" max="6" width="10.5" style="12" customWidth="1"/>
    <col min="7" max="7" width="15.625" style="12" customWidth="1"/>
    <col min="8" max="10" width="13.125" style="12" customWidth="1"/>
    <col min="11" max="11" width="15.625" style="12" customWidth="1"/>
    <col min="12" max="12" width="13.125" style="12" customWidth="1"/>
    <col min="13" max="13" width="13.625" style="12" customWidth="1"/>
    <col min="14" max="256" width="8.875" style="12"/>
    <col min="257" max="257" width="2.75" style="12" customWidth="1"/>
    <col min="258" max="258" width="8.125" style="12" customWidth="1"/>
    <col min="259" max="259" width="36.625" style="12" customWidth="1"/>
    <col min="260" max="261" width="19.125" style="12" customWidth="1"/>
    <col min="262" max="262" width="10.5" style="12" customWidth="1"/>
    <col min="263" max="263" width="7.625" style="12" customWidth="1"/>
    <col min="264" max="266" width="13.125" style="12" customWidth="1"/>
    <col min="267" max="267" width="13" style="12" customWidth="1"/>
    <col min="268" max="268" width="13.125" style="12" customWidth="1"/>
    <col min="269" max="512" width="8.875" style="12"/>
    <col min="513" max="513" width="2.75" style="12" customWidth="1"/>
    <col min="514" max="514" width="8.125" style="12" customWidth="1"/>
    <col min="515" max="515" width="36.625" style="12" customWidth="1"/>
    <col min="516" max="517" width="19.125" style="12" customWidth="1"/>
    <col min="518" max="518" width="10.5" style="12" customWidth="1"/>
    <col min="519" max="519" width="7.625" style="12" customWidth="1"/>
    <col min="520" max="522" width="13.125" style="12" customWidth="1"/>
    <col min="523" max="523" width="13" style="12" customWidth="1"/>
    <col min="524" max="524" width="13.125" style="12" customWidth="1"/>
    <col min="525" max="768" width="8.875" style="12"/>
    <col min="769" max="769" width="2.75" style="12" customWidth="1"/>
    <col min="770" max="770" width="8.125" style="12" customWidth="1"/>
    <col min="771" max="771" width="36.625" style="12" customWidth="1"/>
    <col min="772" max="773" width="19.125" style="12" customWidth="1"/>
    <col min="774" max="774" width="10.5" style="12" customWidth="1"/>
    <col min="775" max="775" width="7.625" style="12" customWidth="1"/>
    <col min="776" max="778" width="13.125" style="12" customWidth="1"/>
    <col min="779" max="779" width="13" style="12" customWidth="1"/>
    <col min="780" max="780" width="13.125" style="12" customWidth="1"/>
    <col min="781" max="1024" width="8.875" style="12"/>
    <col min="1025" max="1025" width="2.75" style="12" customWidth="1"/>
    <col min="1026" max="1026" width="8.125" style="12" customWidth="1"/>
    <col min="1027" max="1027" width="36.625" style="12" customWidth="1"/>
    <col min="1028" max="1029" width="19.125" style="12" customWidth="1"/>
    <col min="1030" max="1030" width="10.5" style="12" customWidth="1"/>
    <col min="1031" max="1031" width="7.625" style="12" customWidth="1"/>
    <col min="1032" max="1034" width="13.125" style="12" customWidth="1"/>
    <col min="1035" max="1035" width="13" style="12" customWidth="1"/>
    <col min="1036" max="1036" width="13.125" style="12" customWidth="1"/>
    <col min="1037" max="1280" width="8.875" style="12"/>
    <col min="1281" max="1281" width="2.75" style="12" customWidth="1"/>
    <col min="1282" max="1282" width="8.125" style="12" customWidth="1"/>
    <col min="1283" max="1283" width="36.625" style="12" customWidth="1"/>
    <col min="1284" max="1285" width="19.125" style="12" customWidth="1"/>
    <col min="1286" max="1286" width="10.5" style="12" customWidth="1"/>
    <col min="1287" max="1287" width="7.625" style="12" customWidth="1"/>
    <col min="1288" max="1290" width="13.125" style="12" customWidth="1"/>
    <col min="1291" max="1291" width="13" style="12" customWidth="1"/>
    <col min="1292" max="1292" width="13.125" style="12" customWidth="1"/>
    <col min="1293" max="1536" width="8.875" style="12"/>
    <col min="1537" max="1537" width="2.75" style="12" customWidth="1"/>
    <col min="1538" max="1538" width="8.125" style="12" customWidth="1"/>
    <col min="1539" max="1539" width="36.625" style="12" customWidth="1"/>
    <col min="1540" max="1541" width="19.125" style="12" customWidth="1"/>
    <col min="1542" max="1542" width="10.5" style="12" customWidth="1"/>
    <col min="1543" max="1543" width="7.625" style="12" customWidth="1"/>
    <col min="1544" max="1546" width="13.125" style="12" customWidth="1"/>
    <col min="1547" max="1547" width="13" style="12" customWidth="1"/>
    <col min="1548" max="1548" width="13.125" style="12" customWidth="1"/>
    <col min="1549" max="1792" width="8.875" style="12"/>
    <col min="1793" max="1793" width="2.75" style="12" customWidth="1"/>
    <col min="1794" max="1794" width="8.125" style="12" customWidth="1"/>
    <col min="1795" max="1795" width="36.625" style="12" customWidth="1"/>
    <col min="1796" max="1797" width="19.125" style="12" customWidth="1"/>
    <col min="1798" max="1798" width="10.5" style="12" customWidth="1"/>
    <col min="1799" max="1799" width="7.625" style="12" customWidth="1"/>
    <col min="1800" max="1802" width="13.125" style="12" customWidth="1"/>
    <col min="1803" max="1803" width="13" style="12" customWidth="1"/>
    <col min="1804" max="1804" width="13.125" style="12" customWidth="1"/>
    <col min="1805" max="2048" width="8.875" style="12"/>
    <col min="2049" max="2049" width="2.75" style="12" customWidth="1"/>
    <col min="2050" max="2050" width="8.125" style="12" customWidth="1"/>
    <col min="2051" max="2051" width="36.625" style="12" customWidth="1"/>
    <col min="2052" max="2053" width="19.125" style="12" customWidth="1"/>
    <col min="2054" max="2054" width="10.5" style="12" customWidth="1"/>
    <col min="2055" max="2055" width="7.625" style="12" customWidth="1"/>
    <col min="2056" max="2058" width="13.125" style="12" customWidth="1"/>
    <col min="2059" max="2059" width="13" style="12" customWidth="1"/>
    <col min="2060" max="2060" width="13.125" style="12" customWidth="1"/>
    <col min="2061" max="2304" width="8.875" style="12"/>
    <col min="2305" max="2305" width="2.75" style="12" customWidth="1"/>
    <col min="2306" max="2306" width="8.125" style="12" customWidth="1"/>
    <col min="2307" max="2307" width="36.625" style="12" customWidth="1"/>
    <col min="2308" max="2309" width="19.125" style="12" customWidth="1"/>
    <col min="2310" max="2310" width="10.5" style="12" customWidth="1"/>
    <col min="2311" max="2311" width="7.625" style="12" customWidth="1"/>
    <col min="2312" max="2314" width="13.125" style="12" customWidth="1"/>
    <col min="2315" max="2315" width="13" style="12" customWidth="1"/>
    <col min="2316" max="2316" width="13.125" style="12" customWidth="1"/>
    <col min="2317" max="2560" width="8.875" style="12"/>
    <col min="2561" max="2561" width="2.75" style="12" customWidth="1"/>
    <col min="2562" max="2562" width="8.125" style="12" customWidth="1"/>
    <col min="2563" max="2563" width="36.625" style="12" customWidth="1"/>
    <col min="2564" max="2565" width="19.125" style="12" customWidth="1"/>
    <col min="2566" max="2566" width="10.5" style="12" customWidth="1"/>
    <col min="2567" max="2567" width="7.625" style="12" customWidth="1"/>
    <col min="2568" max="2570" width="13.125" style="12" customWidth="1"/>
    <col min="2571" max="2571" width="13" style="12" customWidth="1"/>
    <col min="2572" max="2572" width="13.125" style="12" customWidth="1"/>
    <col min="2573" max="2816" width="8.875" style="12"/>
    <col min="2817" max="2817" width="2.75" style="12" customWidth="1"/>
    <col min="2818" max="2818" width="8.125" style="12" customWidth="1"/>
    <col min="2819" max="2819" width="36.625" style="12" customWidth="1"/>
    <col min="2820" max="2821" width="19.125" style="12" customWidth="1"/>
    <col min="2822" max="2822" width="10.5" style="12" customWidth="1"/>
    <col min="2823" max="2823" width="7.625" style="12" customWidth="1"/>
    <col min="2824" max="2826" width="13.125" style="12" customWidth="1"/>
    <col min="2827" max="2827" width="13" style="12" customWidth="1"/>
    <col min="2828" max="2828" width="13.125" style="12" customWidth="1"/>
    <col min="2829" max="3072" width="8.875" style="12"/>
    <col min="3073" max="3073" width="2.75" style="12" customWidth="1"/>
    <col min="3074" max="3074" width="8.125" style="12" customWidth="1"/>
    <col min="3075" max="3075" width="36.625" style="12" customWidth="1"/>
    <col min="3076" max="3077" width="19.125" style="12" customWidth="1"/>
    <col min="3078" max="3078" width="10.5" style="12" customWidth="1"/>
    <col min="3079" max="3079" width="7.625" style="12" customWidth="1"/>
    <col min="3080" max="3082" width="13.125" style="12" customWidth="1"/>
    <col min="3083" max="3083" width="13" style="12" customWidth="1"/>
    <col min="3084" max="3084" width="13.125" style="12" customWidth="1"/>
    <col min="3085" max="3328" width="8.875" style="12"/>
    <col min="3329" max="3329" width="2.75" style="12" customWidth="1"/>
    <col min="3330" max="3330" width="8.125" style="12" customWidth="1"/>
    <col min="3331" max="3331" width="36.625" style="12" customWidth="1"/>
    <col min="3332" max="3333" width="19.125" style="12" customWidth="1"/>
    <col min="3334" max="3334" width="10.5" style="12" customWidth="1"/>
    <col min="3335" max="3335" width="7.625" style="12" customWidth="1"/>
    <col min="3336" max="3338" width="13.125" style="12" customWidth="1"/>
    <col min="3339" max="3339" width="13" style="12" customWidth="1"/>
    <col min="3340" max="3340" width="13.125" style="12" customWidth="1"/>
    <col min="3341" max="3584" width="8.875" style="12"/>
    <col min="3585" max="3585" width="2.75" style="12" customWidth="1"/>
    <col min="3586" max="3586" width="8.125" style="12" customWidth="1"/>
    <col min="3587" max="3587" width="36.625" style="12" customWidth="1"/>
    <col min="3588" max="3589" width="19.125" style="12" customWidth="1"/>
    <col min="3590" max="3590" width="10.5" style="12" customWidth="1"/>
    <col min="3591" max="3591" width="7.625" style="12" customWidth="1"/>
    <col min="3592" max="3594" width="13.125" style="12" customWidth="1"/>
    <col min="3595" max="3595" width="13" style="12" customWidth="1"/>
    <col min="3596" max="3596" width="13.125" style="12" customWidth="1"/>
    <col min="3597" max="3840" width="8.875" style="12"/>
    <col min="3841" max="3841" width="2.75" style="12" customWidth="1"/>
    <col min="3842" max="3842" width="8.125" style="12" customWidth="1"/>
    <col min="3843" max="3843" width="36.625" style="12" customWidth="1"/>
    <col min="3844" max="3845" width="19.125" style="12" customWidth="1"/>
    <col min="3846" max="3846" width="10.5" style="12" customWidth="1"/>
    <col min="3847" max="3847" width="7.625" style="12" customWidth="1"/>
    <col min="3848" max="3850" width="13.125" style="12" customWidth="1"/>
    <col min="3851" max="3851" width="13" style="12" customWidth="1"/>
    <col min="3852" max="3852" width="13.125" style="12" customWidth="1"/>
    <col min="3853" max="4096" width="8.875" style="12"/>
    <col min="4097" max="4097" width="2.75" style="12" customWidth="1"/>
    <col min="4098" max="4098" width="8.125" style="12" customWidth="1"/>
    <col min="4099" max="4099" width="36.625" style="12" customWidth="1"/>
    <col min="4100" max="4101" width="19.125" style="12" customWidth="1"/>
    <col min="4102" max="4102" width="10.5" style="12" customWidth="1"/>
    <col min="4103" max="4103" width="7.625" style="12" customWidth="1"/>
    <col min="4104" max="4106" width="13.125" style="12" customWidth="1"/>
    <col min="4107" max="4107" width="13" style="12" customWidth="1"/>
    <col min="4108" max="4108" width="13.125" style="12" customWidth="1"/>
    <col min="4109" max="4352" width="8.875" style="12"/>
    <col min="4353" max="4353" width="2.75" style="12" customWidth="1"/>
    <col min="4354" max="4354" width="8.125" style="12" customWidth="1"/>
    <col min="4355" max="4355" width="36.625" style="12" customWidth="1"/>
    <col min="4356" max="4357" width="19.125" style="12" customWidth="1"/>
    <col min="4358" max="4358" width="10.5" style="12" customWidth="1"/>
    <col min="4359" max="4359" width="7.625" style="12" customWidth="1"/>
    <col min="4360" max="4362" width="13.125" style="12" customWidth="1"/>
    <col min="4363" max="4363" width="13" style="12" customWidth="1"/>
    <col min="4364" max="4364" width="13.125" style="12" customWidth="1"/>
    <col min="4365" max="4608" width="8.875" style="12"/>
    <col min="4609" max="4609" width="2.75" style="12" customWidth="1"/>
    <col min="4610" max="4610" width="8.125" style="12" customWidth="1"/>
    <col min="4611" max="4611" width="36.625" style="12" customWidth="1"/>
    <col min="4612" max="4613" width="19.125" style="12" customWidth="1"/>
    <col min="4614" max="4614" width="10.5" style="12" customWidth="1"/>
    <col min="4615" max="4615" width="7.625" style="12" customWidth="1"/>
    <col min="4616" max="4618" width="13.125" style="12" customWidth="1"/>
    <col min="4619" max="4619" width="13" style="12" customWidth="1"/>
    <col min="4620" max="4620" width="13.125" style="12" customWidth="1"/>
    <col min="4621" max="4864" width="8.875" style="12"/>
    <col min="4865" max="4865" width="2.75" style="12" customWidth="1"/>
    <col min="4866" max="4866" width="8.125" style="12" customWidth="1"/>
    <col min="4867" max="4867" width="36.625" style="12" customWidth="1"/>
    <col min="4868" max="4869" width="19.125" style="12" customWidth="1"/>
    <col min="4870" max="4870" width="10.5" style="12" customWidth="1"/>
    <col min="4871" max="4871" width="7.625" style="12" customWidth="1"/>
    <col min="4872" max="4874" width="13.125" style="12" customWidth="1"/>
    <col min="4875" max="4875" width="13" style="12" customWidth="1"/>
    <col min="4876" max="4876" width="13.125" style="12" customWidth="1"/>
    <col min="4877" max="5120" width="8.875" style="12"/>
    <col min="5121" max="5121" width="2.75" style="12" customWidth="1"/>
    <col min="5122" max="5122" width="8.125" style="12" customWidth="1"/>
    <col min="5123" max="5123" width="36.625" style="12" customWidth="1"/>
    <col min="5124" max="5125" width="19.125" style="12" customWidth="1"/>
    <col min="5126" max="5126" width="10.5" style="12" customWidth="1"/>
    <col min="5127" max="5127" width="7.625" style="12" customWidth="1"/>
    <col min="5128" max="5130" width="13.125" style="12" customWidth="1"/>
    <col min="5131" max="5131" width="13" style="12" customWidth="1"/>
    <col min="5132" max="5132" width="13.125" style="12" customWidth="1"/>
    <col min="5133" max="5376" width="8.875" style="12"/>
    <col min="5377" max="5377" width="2.75" style="12" customWidth="1"/>
    <col min="5378" max="5378" width="8.125" style="12" customWidth="1"/>
    <col min="5379" max="5379" width="36.625" style="12" customWidth="1"/>
    <col min="5380" max="5381" width="19.125" style="12" customWidth="1"/>
    <col min="5382" max="5382" width="10.5" style="12" customWidth="1"/>
    <col min="5383" max="5383" width="7.625" style="12" customWidth="1"/>
    <col min="5384" max="5386" width="13.125" style="12" customWidth="1"/>
    <col min="5387" max="5387" width="13" style="12" customWidth="1"/>
    <col min="5388" max="5388" width="13.125" style="12" customWidth="1"/>
    <col min="5389" max="5632" width="8.875" style="12"/>
    <col min="5633" max="5633" width="2.75" style="12" customWidth="1"/>
    <col min="5634" max="5634" width="8.125" style="12" customWidth="1"/>
    <col min="5635" max="5635" width="36.625" style="12" customWidth="1"/>
    <col min="5636" max="5637" width="19.125" style="12" customWidth="1"/>
    <col min="5638" max="5638" width="10.5" style="12" customWidth="1"/>
    <col min="5639" max="5639" width="7.625" style="12" customWidth="1"/>
    <col min="5640" max="5642" width="13.125" style="12" customWidth="1"/>
    <col min="5643" max="5643" width="13" style="12" customWidth="1"/>
    <col min="5644" max="5644" width="13.125" style="12" customWidth="1"/>
    <col min="5645" max="5888" width="8.875" style="12"/>
    <col min="5889" max="5889" width="2.75" style="12" customWidth="1"/>
    <col min="5890" max="5890" width="8.125" style="12" customWidth="1"/>
    <col min="5891" max="5891" width="36.625" style="12" customWidth="1"/>
    <col min="5892" max="5893" width="19.125" style="12" customWidth="1"/>
    <col min="5894" max="5894" width="10.5" style="12" customWidth="1"/>
    <col min="5895" max="5895" width="7.625" style="12" customWidth="1"/>
    <col min="5896" max="5898" width="13.125" style="12" customWidth="1"/>
    <col min="5899" max="5899" width="13" style="12" customWidth="1"/>
    <col min="5900" max="5900" width="13.125" style="12" customWidth="1"/>
    <col min="5901" max="6144" width="8.875" style="12"/>
    <col min="6145" max="6145" width="2.75" style="12" customWidth="1"/>
    <col min="6146" max="6146" width="8.125" style="12" customWidth="1"/>
    <col min="6147" max="6147" width="36.625" style="12" customWidth="1"/>
    <col min="6148" max="6149" width="19.125" style="12" customWidth="1"/>
    <col min="6150" max="6150" width="10.5" style="12" customWidth="1"/>
    <col min="6151" max="6151" width="7.625" style="12" customWidth="1"/>
    <col min="6152" max="6154" width="13.125" style="12" customWidth="1"/>
    <col min="6155" max="6155" width="13" style="12" customWidth="1"/>
    <col min="6156" max="6156" width="13.125" style="12" customWidth="1"/>
    <col min="6157" max="6400" width="8.875" style="12"/>
    <col min="6401" max="6401" width="2.75" style="12" customWidth="1"/>
    <col min="6402" max="6402" width="8.125" style="12" customWidth="1"/>
    <col min="6403" max="6403" width="36.625" style="12" customWidth="1"/>
    <col min="6404" max="6405" width="19.125" style="12" customWidth="1"/>
    <col min="6406" max="6406" width="10.5" style="12" customWidth="1"/>
    <col min="6407" max="6407" width="7.625" style="12" customWidth="1"/>
    <col min="6408" max="6410" width="13.125" style="12" customWidth="1"/>
    <col min="6411" max="6411" width="13" style="12" customWidth="1"/>
    <col min="6412" max="6412" width="13.125" style="12" customWidth="1"/>
    <col min="6413" max="6656" width="8.875" style="12"/>
    <col min="6657" max="6657" width="2.75" style="12" customWidth="1"/>
    <col min="6658" max="6658" width="8.125" style="12" customWidth="1"/>
    <col min="6659" max="6659" width="36.625" style="12" customWidth="1"/>
    <col min="6660" max="6661" width="19.125" style="12" customWidth="1"/>
    <col min="6662" max="6662" width="10.5" style="12" customWidth="1"/>
    <col min="6663" max="6663" width="7.625" style="12" customWidth="1"/>
    <col min="6664" max="6666" width="13.125" style="12" customWidth="1"/>
    <col min="6667" max="6667" width="13" style="12" customWidth="1"/>
    <col min="6668" max="6668" width="13.125" style="12" customWidth="1"/>
    <col min="6669" max="6912" width="8.875" style="12"/>
    <col min="6913" max="6913" width="2.75" style="12" customWidth="1"/>
    <col min="6914" max="6914" width="8.125" style="12" customWidth="1"/>
    <col min="6915" max="6915" width="36.625" style="12" customWidth="1"/>
    <col min="6916" max="6917" width="19.125" style="12" customWidth="1"/>
    <col min="6918" max="6918" width="10.5" style="12" customWidth="1"/>
    <col min="6919" max="6919" width="7.625" style="12" customWidth="1"/>
    <col min="6920" max="6922" width="13.125" style="12" customWidth="1"/>
    <col min="6923" max="6923" width="13" style="12" customWidth="1"/>
    <col min="6924" max="6924" width="13.125" style="12" customWidth="1"/>
    <col min="6925" max="7168" width="8.875" style="12"/>
    <col min="7169" max="7169" width="2.75" style="12" customWidth="1"/>
    <col min="7170" max="7170" width="8.125" style="12" customWidth="1"/>
    <col min="7171" max="7171" width="36.625" style="12" customWidth="1"/>
    <col min="7172" max="7173" width="19.125" style="12" customWidth="1"/>
    <col min="7174" max="7174" width="10.5" style="12" customWidth="1"/>
    <col min="7175" max="7175" width="7.625" style="12" customWidth="1"/>
    <col min="7176" max="7178" width="13.125" style="12" customWidth="1"/>
    <col min="7179" max="7179" width="13" style="12" customWidth="1"/>
    <col min="7180" max="7180" width="13.125" style="12" customWidth="1"/>
    <col min="7181" max="7424" width="8.875" style="12"/>
    <col min="7425" max="7425" width="2.75" style="12" customWidth="1"/>
    <col min="7426" max="7426" width="8.125" style="12" customWidth="1"/>
    <col min="7427" max="7427" width="36.625" style="12" customWidth="1"/>
    <col min="7428" max="7429" width="19.125" style="12" customWidth="1"/>
    <col min="7430" max="7430" width="10.5" style="12" customWidth="1"/>
    <col min="7431" max="7431" width="7.625" style="12" customWidth="1"/>
    <col min="7432" max="7434" width="13.125" style="12" customWidth="1"/>
    <col min="7435" max="7435" width="13" style="12" customWidth="1"/>
    <col min="7436" max="7436" width="13.125" style="12" customWidth="1"/>
    <col min="7437" max="7680" width="8.875" style="12"/>
    <col min="7681" max="7681" width="2.75" style="12" customWidth="1"/>
    <col min="7682" max="7682" width="8.125" style="12" customWidth="1"/>
    <col min="7683" max="7683" width="36.625" style="12" customWidth="1"/>
    <col min="7684" max="7685" width="19.125" style="12" customWidth="1"/>
    <col min="7686" max="7686" width="10.5" style="12" customWidth="1"/>
    <col min="7687" max="7687" width="7.625" style="12" customWidth="1"/>
    <col min="7688" max="7690" width="13.125" style="12" customWidth="1"/>
    <col min="7691" max="7691" width="13" style="12" customWidth="1"/>
    <col min="7692" max="7692" width="13.125" style="12" customWidth="1"/>
    <col min="7693" max="7936" width="8.875" style="12"/>
    <col min="7937" max="7937" width="2.75" style="12" customWidth="1"/>
    <col min="7938" max="7938" width="8.125" style="12" customWidth="1"/>
    <col min="7939" max="7939" width="36.625" style="12" customWidth="1"/>
    <col min="7940" max="7941" width="19.125" style="12" customWidth="1"/>
    <col min="7942" max="7942" width="10.5" style="12" customWidth="1"/>
    <col min="7943" max="7943" width="7.625" style="12" customWidth="1"/>
    <col min="7944" max="7946" width="13.125" style="12" customWidth="1"/>
    <col min="7947" max="7947" width="13" style="12" customWidth="1"/>
    <col min="7948" max="7948" width="13.125" style="12" customWidth="1"/>
    <col min="7949" max="8192" width="8.875" style="12"/>
    <col min="8193" max="8193" width="2.75" style="12" customWidth="1"/>
    <col min="8194" max="8194" width="8.125" style="12" customWidth="1"/>
    <col min="8195" max="8195" width="36.625" style="12" customWidth="1"/>
    <col min="8196" max="8197" width="19.125" style="12" customWidth="1"/>
    <col min="8198" max="8198" width="10.5" style="12" customWidth="1"/>
    <col min="8199" max="8199" width="7.625" style="12" customWidth="1"/>
    <col min="8200" max="8202" width="13.125" style="12" customWidth="1"/>
    <col min="8203" max="8203" width="13" style="12" customWidth="1"/>
    <col min="8204" max="8204" width="13.125" style="12" customWidth="1"/>
    <col min="8205" max="8448" width="8.875" style="12"/>
    <col min="8449" max="8449" width="2.75" style="12" customWidth="1"/>
    <col min="8450" max="8450" width="8.125" style="12" customWidth="1"/>
    <col min="8451" max="8451" width="36.625" style="12" customWidth="1"/>
    <col min="8452" max="8453" width="19.125" style="12" customWidth="1"/>
    <col min="8454" max="8454" width="10.5" style="12" customWidth="1"/>
    <col min="8455" max="8455" width="7.625" style="12" customWidth="1"/>
    <col min="8456" max="8458" width="13.125" style="12" customWidth="1"/>
    <col min="8459" max="8459" width="13" style="12" customWidth="1"/>
    <col min="8460" max="8460" width="13.125" style="12" customWidth="1"/>
    <col min="8461" max="8704" width="8.875" style="12"/>
    <col min="8705" max="8705" width="2.75" style="12" customWidth="1"/>
    <col min="8706" max="8706" width="8.125" style="12" customWidth="1"/>
    <col min="8707" max="8707" width="36.625" style="12" customWidth="1"/>
    <col min="8708" max="8709" width="19.125" style="12" customWidth="1"/>
    <col min="8710" max="8710" width="10.5" style="12" customWidth="1"/>
    <col min="8711" max="8711" width="7.625" style="12" customWidth="1"/>
    <col min="8712" max="8714" width="13.125" style="12" customWidth="1"/>
    <col min="8715" max="8715" width="13" style="12" customWidth="1"/>
    <col min="8716" max="8716" width="13.125" style="12" customWidth="1"/>
    <col min="8717" max="8960" width="8.875" style="12"/>
    <col min="8961" max="8961" width="2.75" style="12" customWidth="1"/>
    <col min="8962" max="8962" width="8.125" style="12" customWidth="1"/>
    <col min="8963" max="8963" width="36.625" style="12" customWidth="1"/>
    <col min="8964" max="8965" width="19.125" style="12" customWidth="1"/>
    <col min="8966" max="8966" width="10.5" style="12" customWidth="1"/>
    <col min="8967" max="8967" width="7.625" style="12" customWidth="1"/>
    <col min="8968" max="8970" width="13.125" style="12" customWidth="1"/>
    <col min="8971" max="8971" width="13" style="12" customWidth="1"/>
    <col min="8972" max="8972" width="13.125" style="12" customWidth="1"/>
    <col min="8973" max="9216" width="8.875" style="12"/>
    <col min="9217" max="9217" width="2.75" style="12" customWidth="1"/>
    <col min="9218" max="9218" width="8.125" style="12" customWidth="1"/>
    <col min="9219" max="9219" width="36.625" style="12" customWidth="1"/>
    <col min="9220" max="9221" width="19.125" style="12" customWidth="1"/>
    <col min="9222" max="9222" width="10.5" style="12" customWidth="1"/>
    <col min="9223" max="9223" width="7.625" style="12" customWidth="1"/>
    <col min="9224" max="9226" width="13.125" style="12" customWidth="1"/>
    <col min="9227" max="9227" width="13" style="12" customWidth="1"/>
    <col min="9228" max="9228" width="13.125" style="12" customWidth="1"/>
    <col min="9229" max="9472" width="8.875" style="12"/>
    <col min="9473" max="9473" width="2.75" style="12" customWidth="1"/>
    <col min="9474" max="9474" width="8.125" style="12" customWidth="1"/>
    <col min="9475" max="9475" width="36.625" style="12" customWidth="1"/>
    <col min="9476" max="9477" width="19.125" style="12" customWidth="1"/>
    <col min="9478" max="9478" width="10.5" style="12" customWidth="1"/>
    <col min="9479" max="9479" width="7.625" style="12" customWidth="1"/>
    <col min="9480" max="9482" width="13.125" style="12" customWidth="1"/>
    <col min="9483" max="9483" width="13" style="12" customWidth="1"/>
    <col min="9484" max="9484" width="13.125" style="12" customWidth="1"/>
    <col min="9485" max="9728" width="8.875" style="12"/>
    <col min="9729" max="9729" width="2.75" style="12" customWidth="1"/>
    <col min="9730" max="9730" width="8.125" style="12" customWidth="1"/>
    <col min="9731" max="9731" width="36.625" style="12" customWidth="1"/>
    <col min="9732" max="9733" width="19.125" style="12" customWidth="1"/>
    <col min="9734" max="9734" width="10.5" style="12" customWidth="1"/>
    <col min="9735" max="9735" width="7.625" style="12" customWidth="1"/>
    <col min="9736" max="9738" width="13.125" style="12" customWidth="1"/>
    <col min="9739" max="9739" width="13" style="12" customWidth="1"/>
    <col min="9740" max="9740" width="13.125" style="12" customWidth="1"/>
    <col min="9741" max="9984" width="8.875" style="12"/>
    <col min="9985" max="9985" width="2.75" style="12" customWidth="1"/>
    <col min="9986" max="9986" width="8.125" style="12" customWidth="1"/>
    <col min="9987" max="9987" width="36.625" style="12" customWidth="1"/>
    <col min="9988" max="9989" width="19.125" style="12" customWidth="1"/>
    <col min="9990" max="9990" width="10.5" style="12" customWidth="1"/>
    <col min="9991" max="9991" width="7.625" style="12" customWidth="1"/>
    <col min="9992" max="9994" width="13.125" style="12" customWidth="1"/>
    <col min="9995" max="9995" width="13" style="12" customWidth="1"/>
    <col min="9996" max="9996" width="13.125" style="12" customWidth="1"/>
    <col min="9997" max="10240" width="8.875" style="12"/>
    <col min="10241" max="10241" width="2.75" style="12" customWidth="1"/>
    <col min="10242" max="10242" width="8.125" style="12" customWidth="1"/>
    <col min="10243" max="10243" width="36.625" style="12" customWidth="1"/>
    <col min="10244" max="10245" width="19.125" style="12" customWidth="1"/>
    <col min="10246" max="10246" width="10.5" style="12" customWidth="1"/>
    <col min="10247" max="10247" width="7.625" style="12" customWidth="1"/>
    <col min="10248" max="10250" width="13.125" style="12" customWidth="1"/>
    <col min="10251" max="10251" width="13" style="12" customWidth="1"/>
    <col min="10252" max="10252" width="13.125" style="12" customWidth="1"/>
    <col min="10253" max="10496" width="8.875" style="12"/>
    <col min="10497" max="10497" width="2.75" style="12" customWidth="1"/>
    <col min="10498" max="10498" width="8.125" style="12" customWidth="1"/>
    <col min="10499" max="10499" width="36.625" style="12" customWidth="1"/>
    <col min="10500" max="10501" width="19.125" style="12" customWidth="1"/>
    <col min="10502" max="10502" width="10.5" style="12" customWidth="1"/>
    <col min="10503" max="10503" width="7.625" style="12" customWidth="1"/>
    <col min="10504" max="10506" width="13.125" style="12" customWidth="1"/>
    <col min="10507" max="10507" width="13" style="12" customWidth="1"/>
    <col min="10508" max="10508" width="13.125" style="12" customWidth="1"/>
    <col min="10509" max="10752" width="8.875" style="12"/>
    <col min="10753" max="10753" width="2.75" style="12" customWidth="1"/>
    <col min="10754" max="10754" width="8.125" style="12" customWidth="1"/>
    <col min="10755" max="10755" width="36.625" style="12" customWidth="1"/>
    <col min="10756" max="10757" width="19.125" style="12" customWidth="1"/>
    <col min="10758" max="10758" width="10.5" style="12" customWidth="1"/>
    <col min="10759" max="10759" width="7.625" style="12" customWidth="1"/>
    <col min="10760" max="10762" width="13.125" style="12" customWidth="1"/>
    <col min="10763" max="10763" width="13" style="12" customWidth="1"/>
    <col min="10764" max="10764" width="13.125" style="12" customWidth="1"/>
    <col min="10765" max="11008" width="8.875" style="12"/>
    <col min="11009" max="11009" width="2.75" style="12" customWidth="1"/>
    <col min="11010" max="11010" width="8.125" style="12" customWidth="1"/>
    <col min="11011" max="11011" width="36.625" style="12" customWidth="1"/>
    <col min="11012" max="11013" width="19.125" style="12" customWidth="1"/>
    <col min="11014" max="11014" width="10.5" style="12" customWidth="1"/>
    <col min="11015" max="11015" width="7.625" style="12" customWidth="1"/>
    <col min="11016" max="11018" width="13.125" style="12" customWidth="1"/>
    <col min="11019" max="11019" width="13" style="12" customWidth="1"/>
    <col min="11020" max="11020" width="13.125" style="12" customWidth="1"/>
    <col min="11021" max="11264" width="8.875" style="12"/>
    <col min="11265" max="11265" width="2.75" style="12" customWidth="1"/>
    <col min="11266" max="11266" width="8.125" style="12" customWidth="1"/>
    <col min="11267" max="11267" width="36.625" style="12" customWidth="1"/>
    <col min="11268" max="11269" width="19.125" style="12" customWidth="1"/>
    <col min="11270" max="11270" width="10.5" style="12" customWidth="1"/>
    <col min="11271" max="11271" width="7.625" style="12" customWidth="1"/>
    <col min="11272" max="11274" width="13.125" style="12" customWidth="1"/>
    <col min="11275" max="11275" width="13" style="12" customWidth="1"/>
    <col min="11276" max="11276" width="13.125" style="12" customWidth="1"/>
    <col min="11277" max="11520" width="8.875" style="12"/>
    <col min="11521" max="11521" width="2.75" style="12" customWidth="1"/>
    <col min="11522" max="11522" width="8.125" style="12" customWidth="1"/>
    <col min="11523" max="11523" width="36.625" style="12" customWidth="1"/>
    <col min="11524" max="11525" width="19.125" style="12" customWidth="1"/>
    <col min="11526" max="11526" width="10.5" style="12" customWidth="1"/>
    <col min="11527" max="11527" width="7.625" style="12" customWidth="1"/>
    <col min="11528" max="11530" width="13.125" style="12" customWidth="1"/>
    <col min="11531" max="11531" width="13" style="12" customWidth="1"/>
    <col min="11532" max="11532" width="13.125" style="12" customWidth="1"/>
    <col min="11533" max="11776" width="8.875" style="12"/>
    <col min="11777" max="11777" width="2.75" style="12" customWidth="1"/>
    <col min="11778" max="11778" width="8.125" style="12" customWidth="1"/>
    <col min="11779" max="11779" width="36.625" style="12" customWidth="1"/>
    <col min="11780" max="11781" width="19.125" style="12" customWidth="1"/>
    <col min="11782" max="11782" width="10.5" style="12" customWidth="1"/>
    <col min="11783" max="11783" width="7.625" style="12" customWidth="1"/>
    <col min="11784" max="11786" width="13.125" style="12" customWidth="1"/>
    <col min="11787" max="11787" width="13" style="12" customWidth="1"/>
    <col min="11788" max="11788" width="13.125" style="12" customWidth="1"/>
    <col min="11789" max="12032" width="8.875" style="12"/>
    <col min="12033" max="12033" width="2.75" style="12" customWidth="1"/>
    <col min="12034" max="12034" width="8.125" style="12" customWidth="1"/>
    <col min="12035" max="12035" width="36.625" style="12" customWidth="1"/>
    <col min="12036" max="12037" width="19.125" style="12" customWidth="1"/>
    <col min="12038" max="12038" width="10.5" style="12" customWidth="1"/>
    <col min="12039" max="12039" width="7.625" style="12" customWidth="1"/>
    <col min="12040" max="12042" width="13.125" style="12" customWidth="1"/>
    <col min="12043" max="12043" width="13" style="12" customWidth="1"/>
    <col min="12044" max="12044" width="13.125" style="12" customWidth="1"/>
    <col min="12045" max="12288" width="8.875" style="12"/>
    <col min="12289" max="12289" width="2.75" style="12" customWidth="1"/>
    <col min="12290" max="12290" width="8.125" style="12" customWidth="1"/>
    <col min="12291" max="12291" width="36.625" style="12" customWidth="1"/>
    <col min="12292" max="12293" width="19.125" style="12" customWidth="1"/>
    <col min="12294" max="12294" width="10.5" style="12" customWidth="1"/>
    <col min="12295" max="12295" width="7.625" style="12" customWidth="1"/>
    <col min="12296" max="12298" width="13.125" style="12" customWidth="1"/>
    <col min="12299" max="12299" width="13" style="12" customWidth="1"/>
    <col min="12300" max="12300" width="13.125" style="12" customWidth="1"/>
    <col min="12301" max="12544" width="8.875" style="12"/>
    <col min="12545" max="12545" width="2.75" style="12" customWidth="1"/>
    <col min="12546" max="12546" width="8.125" style="12" customWidth="1"/>
    <col min="12547" max="12547" width="36.625" style="12" customWidth="1"/>
    <col min="12548" max="12549" width="19.125" style="12" customWidth="1"/>
    <col min="12550" max="12550" width="10.5" style="12" customWidth="1"/>
    <col min="12551" max="12551" width="7.625" style="12" customWidth="1"/>
    <col min="12552" max="12554" width="13.125" style="12" customWidth="1"/>
    <col min="12555" max="12555" width="13" style="12" customWidth="1"/>
    <col min="12556" max="12556" width="13.125" style="12" customWidth="1"/>
    <col min="12557" max="12800" width="8.875" style="12"/>
    <col min="12801" max="12801" width="2.75" style="12" customWidth="1"/>
    <col min="12802" max="12802" width="8.125" style="12" customWidth="1"/>
    <col min="12803" max="12803" width="36.625" style="12" customWidth="1"/>
    <col min="12804" max="12805" width="19.125" style="12" customWidth="1"/>
    <col min="12806" max="12806" width="10.5" style="12" customWidth="1"/>
    <col min="12807" max="12807" width="7.625" style="12" customWidth="1"/>
    <col min="12808" max="12810" width="13.125" style="12" customWidth="1"/>
    <col min="12811" max="12811" width="13" style="12" customWidth="1"/>
    <col min="12812" max="12812" width="13.125" style="12" customWidth="1"/>
    <col min="12813" max="13056" width="8.875" style="12"/>
    <col min="13057" max="13057" width="2.75" style="12" customWidth="1"/>
    <col min="13058" max="13058" width="8.125" style="12" customWidth="1"/>
    <col min="13059" max="13059" width="36.625" style="12" customWidth="1"/>
    <col min="13060" max="13061" width="19.125" style="12" customWidth="1"/>
    <col min="13062" max="13062" width="10.5" style="12" customWidth="1"/>
    <col min="13063" max="13063" width="7.625" style="12" customWidth="1"/>
    <col min="13064" max="13066" width="13.125" style="12" customWidth="1"/>
    <col min="13067" max="13067" width="13" style="12" customWidth="1"/>
    <col min="13068" max="13068" width="13.125" style="12" customWidth="1"/>
    <col min="13069" max="13312" width="8.875" style="12"/>
    <col min="13313" max="13313" width="2.75" style="12" customWidth="1"/>
    <col min="13314" max="13314" width="8.125" style="12" customWidth="1"/>
    <col min="13315" max="13315" width="36.625" style="12" customWidth="1"/>
    <col min="13316" max="13317" width="19.125" style="12" customWidth="1"/>
    <col min="13318" max="13318" width="10.5" style="12" customWidth="1"/>
    <col min="13319" max="13319" width="7.625" style="12" customWidth="1"/>
    <col min="13320" max="13322" width="13.125" style="12" customWidth="1"/>
    <col min="13323" max="13323" width="13" style="12" customWidth="1"/>
    <col min="13324" max="13324" width="13.125" style="12" customWidth="1"/>
    <col min="13325" max="13568" width="8.875" style="12"/>
    <col min="13569" max="13569" width="2.75" style="12" customWidth="1"/>
    <col min="13570" max="13570" width="8.125" style="12" customWidth="1"/>
    <col min="13571" max="13571" width="36.625" style="12" customWidth="1"/>
    <col min="13572" max="13573" width="19.125" style="12" customWidth="1"/>
    <col min="13574" max="13574" width="10.5" style="12" customWidth="1"/>
    <col min="13575" max="13575" width="7.625" style="12" customWidth="1"/>
    <col min="13576" max="13578" width="13.125" style="12" customWidth="1"/>
    <col min="13579" max="13579" width="13" style="12" customWidth="1"/>
    <col min="13580" max="13580" width="13.125" style="12" customWidth="1"/>
    <col min="13581" max="13824" width="8.875" style="12"/>
    <col min="13825" max="13825" width="2.75" style="12" customWidth="1"/>
    <col min="13826" max="13826" width="8.125" style="12" customWidth="1"/>
    <col min="13827" max="13827" width="36.625" style="12" customWidth="1"/>
    <col min="13828" max="13829" width="19.125" style="12" customWidth="1"/>
    <col min="13830" max="13830" width="10.5" style="12" customWidth="1"/>
    <col min="13831" max="13831" width="7.625" style="12" customWidth="1"/>
    <col min="13832" max="13834" width="13.125" style="12" customWidth="1"/>
    <col min="13835" max="13835" width="13" style="12" customWidth="1"/>
    <col min="13836" max="13836" width="13.125" style="12" customWidth="1"/>
    <col min="13837" max="14080" width="8.875" style="12"/>
    <col min="14081" max="14081" width="2.75" style="12" customWidth="1"/>
    <col min="14082" max="14082" width="8.125" style="12" customWidth="1"/>
    <col min="14083" max="14083" width="36.625" style="12" customWidth="1"/>
    <col min="14084" max="14085" width="19.125" style="12" customWidth="1"/>
    <col min="14086" max="14086" width="10.5" style="12" customWidth="1"/>
    <col min="14087" max="14087" width="7.625" style="12" customWidth="1"/>
    <col min="14088" max="14090" width="13.125" style="12" customWidth="1"/>
    <col min="14091" max="14091" width="13" style="12" customWidth="1"/>
    <col min="14092" max="14092" width="13.125" style="12" customWidth="1"/>
    <col min="14093" max="14336" width="8.875" style="12"/>
    <col min="14337" max="14337" width="2.75" style="12" customWidth="1"/>
    <col min="14338" max="14338" width="8.125" style="12" customWidth="1"/>
    <col min="14339" max="14339" width="36.625" style="12" customWidth="1"/>
    <col min="14340" max="14341" width="19.125" style="12" customWidth="1"/>
    <col min="14342" max="14342" width="10.5" style="12" customWidth="1"/>
    <col min="14343" max="14343" width="7.625" style="12" customWidth="1"/>
    <col min="14344" max="14346" width="13.125" style="12" customWidth="1"/>
    <col min="14347" max="14347" width="13" style="12" customWidth="1"/>
    <col min="14348" max="14348" width="13.125" style="12" customWidth="1"/>
    <col min="14349" max="14592" width="8.875" style="12"/>
    <col min="14593" max="14593" width="2.75" style="12" customWidth="1"/>
    <col min="14594" max="14594" width="8.125" style="12" customWidth="1"/>
    <col min="14595" max="14595" width="36.625" style="12" customWidth="1"/>
    <col min="14596" max="14597" width="19.125" style="12" customWidth="1"/>
    <col min="14598" max="14598" width="10.5" style="12" customWidth="1"/>
    <col min="14599" max="14599" width="7.625" style="12" customWidth="1"/>
    <col min="14600" max="14602" width="13.125" style="12" customWidth="1"/>
    <col min="14603" max="14603" width="13" style="12" customWidth="1"/>
    <col min="14604" max="14604" width="13.125" style="12" customWidth="1"/>
    <col min="14605" max="14848" width="8.875" style="12"/>
    <col min="14849" max="14849" width="2.75" style="12" customWidth="1"/>
    <col min="14850" max="14850" width="8.125" style="12" customWidth="1"/>
    <col min="14851" max="14851" width="36.625" style="12" customWidth="1"/>
    <col min="14852" max="14853" width="19.125" style="12" customWidth="1"/>
    <col min="14854" max="14854" width="10.5" style="12" customWidth="1"/>
    <col min="14855" max="14855" width="7.625" style="12" customWidth="1"/>
    <col min="14856" max="14858" width="13.125" style="12" customWidth="1"/>
    <col min="14859" max="14859" width="13" style="12" customWidth="1"/>
    <col min="14860" max="14860" width="13.125" style="12" customWidth="1"/>
    <col min="14861" max="15104" width="8.875" style="12"/>
    <col min="15105" max="15105" width="2.75" style="12" customWidth="1"/>
    <col min="15106" max="15106" width="8.125" style="12" customWidth="1"/>
    <col min="15107" max="15107" width="36.625" style="12" customWidth="1"/>
    <col min="15108" max="15109" width="19.125" style="12" customWidth="1"/>
    <col min="15110" max="15110" width="10.5" style="12" customWidth="1"/>
    <col min="15111" max="15111" width="7.625" style="12" customWidth="1"/>
    <col min="15112" max="15114" width="13.125" style="12" customWidth="1"/>
    <col min="15115" max="15115" width="13" style="12" customWidth="1"/>
    <col min="15116" max="15116" width="13.125" style="12" customWidth="1"/>
    <col min="15117" max="15360" width="8.875" style="12"/>
    <col min="15361" max="15361" width="2.75" style="12" customWidth="1"/>
    <col min="15362" max="15362" width="8.125" style="12" customWidth="1"/>
    <col min="15363" max="15363" width="36.625" style="12" customWidth="1"/>
    <col min="15364" max="15365" width="19.125" style="12" customWidth="1"/>
    <col min="15366" max="15366" width="10.5" style="12" customWidth="1"/>
    <col min="15367" max="15367" width="7.625" style="12" customWidth="1"/>
    <col min="15368" max="15370" width="13.125" style="12" customWidth="1"/>
    <col min="15371" max="15371" width="13" style="12" customWidth="1"/>
    <col min="15372" max="15372" width="13.125" style="12" customWidth="1"/>
    <col min="15373" max="15616" width="8.875" style="12"/>
    <col min="15617" max="15617" width="2.75" style="12" customWidth="1"/>
    <col min="15618" max="15618" width="8.125" style="12" customWidth="1"/>
    <col min="15619" max="15619" width="36.625" style="12" customWidth="1"/>
    <col min="15620" max="15621" width="19.125" style="12" customWidth="1"/>
    <col min="15622" max="15622" width="10.5" style="12" customWidth="1"/>
    <col min="15623" max="15623" width="7.625" style="12" customWidth="1"/>
    <col min="15624" max="15626" width="13.125" style="12" customWidth="1"/>
    <col min="15627" max="15627" width="13" style="12" customWidth="1"/>
    <col min="15628" max="15628" width="13.125" style="12" customWidth="1"/>
    <col min="15629" max="15872" width="8.875" style="12"/>
    <col min="15873" max="15873" width="2.75" style="12" customWidth="1"/>
    <col min="15874" max="15874" width="8.125" style="12" customWidth="1"/>
    <col min="15875" max="15875" width="36.625" style="12" customWidth="1"/>
    <col min="15876" max="15877" width="19.125" style="12" customWidth="1"/>
    <col min="15878" max="15878" width="10.5" style="12" customWidth="1"/>
    <col min="15879" max="15879" width="7.625" style="12" customWidth="1"/>
    <col min="15880" max="15882" width="13.125" style="12" customWidth="1"/>
    <col min="15883" max="15883" width="13" style="12" customWidth="1"/>
    <col min="15884" max="15884" width="13.125" style="12" customWidth="1"/>
    <col min="15885" max="16128" width="8.875" style="12"/>
    <col min="16129" max="16129" width="2.75" style="12" customWidth="1"/>
    <col min="16130" max="16130" width="8.125" style="12" customWidth="1"/>
    <col min="16131" max="16131" width="36.625" style="12" customWidth="1"/>
    <col min="16132" max="16133" width="19.125" style="12" customWidth="1"/>
    <col min="16134" max="16134" width="10.5" style="12" customWidth="1"/>
    <col min="16135" max="16135" width="7.625" style="12" customWidth="1"/>
    <col min="16136" max="16138" width="13.125" style="12" customWidth="1"/>
    <col min="16139" max="16139" width="13" style="12" customWidth="1"/>
    <col min="16140" max="16140" width="13.125" style="12" customWidth="1"/>
    <col min="16141" max="16384" width="8.875" style="12"/>
  </cols>
  <sheetData>
    <row r="1" spans="2:13" ht="14.25">
      <c r="B1" s="13" t="s">
        <v>113</v>
      </c>
      <c r="M1" s="14" t="s">
        <v>147</v>
      </c>
    </row>
    <row r="2" spans="2:13" ht="16.5" customHeight="1"/>
    <row r="3" spans="2:13" ht="21.75" customHeight="1">
      <c r="B3" s="16"/>
      <c r="C3" s="18"/>
      <c r="D3" s="18"/>
      <c r="E3" s="787" t="s">
        <v>1207</v>
      </c>
      <c r="F3" s="787"/>
      <c r="G3" s="787"/>
      <c r="H3" s="787"/>
      <c r="I3" s="787"/>
    </row>
    <row r="4" spans="2:13" ht="19.5" customHeight="1">
      <c r="C4" s="20"/>
      <c r="D4" s="20"/>
      <c r="E4" s="791" t="s">
        <v>1208</v>
      </c>
      <c r="F4" s="791"/>
      <c r="G4" s="791"/>
      <c r="H4" s="791"/>
      <c r="I4" s="791"/>
    </row>
    <row r="5" spans="2:13" ht="19.5" customHeight="1" thickBot="1">
      <c r="B5" s="20" t="s">
        <v>31</v>
      </c>
      <c r="M5" s="15" t="s">
        <v>148</v>
      </c>
    </row>
    <row r="6" spans="2:13" ht="17.25" customHeight="1">
      <c r="B6" s="86"/>
      <c r="C6" s="87"/>
      <c r="D6" s="88"/>
      <c r="E6" s="89"/>
      <c r="F6" s="90"/>
      <c r="G6" s="120"/>
      <c r="H6" s="120"/>
      <c r="I6" s="89"/>
      <c r="J6" s="120"/>
      <c r="K6" s="89"/>
      <c r="L6" s="120"/>
      <c r="M6" s="88" t="s">
        <v>38</v>
      </c>
    </row>
    <row r="7" spans="2:13" ht="17.25" customHeight="1">
      <c r="C7" s="91" t="s">
        <v>114</v>
      </c>
      <c r="D7" s="92" t="s">
        <v>32</v>
      </c>
      <c r="E7" s="93" t="s">
        <v>115</v>
      </c>
      <c r="F7" s="94"/>
      <c r="G7" s="121" t="s">
        <v>39</v>
      </c>
      <c r="H7" s="121"/>
      <c r="I7" s="93" t="s">
        <v>40</v>
      </c>
      <c r="J7" s="121"/>
      <c r="K7" s="93" t="s">
        <v>41</v>
      </c>
      <c r="L7" s="94"/>
      <c r="M7" s="96" t="s">
        <v>42</v>
      </c>
    </row>
    <row r="8" spans="2:13" ht="17.25" customHeight="1">
      <c r="B8" s="12" t="s">
        <v>116</v>
      </c>
      <c r="C8" s="95"/>
      <c r="D8" s="96" t="s">
        <v>33</v>
      </c>
      <c r="E8" s="97" t="s">
        <v>117</v>
      </c>
      <c r="F8" s="769" t="s">
        <v>118</v>
      </c>
      <c r="G8" s="122" t="s">
        <v>43</v>
      </c>
      <c r="H8" s="769" t="s">
        <v>149</v>
      </c>
      <c r="I8" s="97" t="s">
        <v>44</v>
      </c>
      <c r="J8" s="769" t="s">
        <v>149</v>
      </c>
      <c r="K8" s="123" t="s">
        <v>150</v>
      </c>
      <c r="L8" s="769" t="s">
        <v>151</v>
      </c>
      <c r="M8" s="20" t="s">
        <v>152</v>
      </c>
    </row>
    <row r="9" spans="2:13" ht="17.25" customHeight="1">
      <c r="B9" s="98"/>
      <c r="C9" s="99"/>
      <c r="D9" s="48" t="s">
        <v>12</v>
      </c>
      <c r="E9" s="100"/>
      <c r="F9" s="774"/>
      <c r="G9" s="124" t="s">
        <v>45</v>
      </c>
      <c r="H9" s="774"/>
      <c r="I9" s="100"/>
      <c r="J9" s="774"/>
      <c r="K9" s="125" t="s">
        <v>153</v>
      </c>
      <c r="L9" s="774"/>
      <c r="M9" s="126" t="s">
        <v>46</v>
      </c>
    </row>
    <row r="10" spans="2:13" ht="8.1" customHeight="1">
      <c r="D10" s="51"/>
      <c r="E10" s="25"/>
      <c r="F10" s="25"/>
      <c r="G10" s="25"/>
      <c r="I10" s="25"/>
      <c r="K10" s="25"/>
    </row>
    <row r="11" spans="2:13" ht="15.95" customHeight="1">
      <c r="B11" s="103" t="s">
        <v>34</v>
      </c>
      <c r="C11" s="101"/>
      <c r="D11" s="1">
        <v>962050</v>
      </c>
      <c r="E11" s="7">
        <v>644977</v>
      </c>
      <c r="F11" s="102">
        <v>67.041941687022501</v>
      </c>
      <c r="G11" s="7">
        <v>107001</v>
      </c>
      <c r="H11" s="102">
        <v>11.122186996517852</v>
      </c>
      <c r="I11" s="7">
        <v>108120</v>
      </c>
      <c r="J11" s="102">
        <v>11.238501117405541</v>
      </c>
      <c r="K11" s="7">
        <v>101952</v>
      </c>
      <c r="L11" s="102">
        <v>10.597370199054103</v>
      </c>
      <c r="M11" s="127">
        <v>0.49160357656164483</v>
      </c>
    </row>
    <row r="12" spans="2:13" ht="15.95" customHeight="1">
      <c r="B12" s="103" t="s">
        <v>119</v>
      </c>
      <c r="C12" s="101"/>
      <c r="D12" s="1">
        <v>971227</v>
      </c>
      <c r="E12" s="7">
        <v>664855</v>
      </c>
      <c r="F12" s="102">
        <v>68.455160328121025</v>
      </c>
      <c r="G12" s="7">
        <v>99152</v>
      </c>
      <c r="H12" s="102">
        <v>10.208941884852871</v>
      </c>
      <c r="I12" s="7">
        <v>103400</v>
      </c>
      <c r="J12" s="102">
        <v>10.646326759861495</v>
      </c>
      <c r="K12" s="7">
        <v>103820</v>
      </c>
      <c r="L12" s="102">
        <v>10.689571027164607</v>
      </c>
      <c r="M12" s="127">
        <v>0.46081025185942798</v>
      </c>
    </row>
    <row r="13" spans="2:13" ht="15.95" customHeight="1">
      <c r="B13" s="103" t="s">
        <v>120</v>
      </c>
      <c r="C13" s="101"/>
      <c r="D13" s="1">
        <v>969547</v>
      </c>
      <c r="E13" s="7">
        <v>682590</v>
      </c>
      <c r="F13" s="102">
        <v>70.402982011186666</v>
      </c>
      <c r="G13" s="7">
        <v>90072</v>
      </c>
      <c r="H13" s="102">
        <v>9.2901117738490253</v>
      </c>
      <c r="I13" s="7">
        <v>98142</v>
      </c>
      <c r="J13" s="102">
        <v>10.122459251588628</v>
      </c>
      <c r="K13" s="7">
        <v>98743</v>
      </c>
      <c r="L13" s="102">
        <v>10.184446963375679</v>
      </c>
      <c r="M13" s="127">
        <v>0.42039438022824827</v>
      </c>
    </row>
    <row r="14" spans="2:13" ht="15.75" customHeight="1">
      <c r="B14" s="103" t="s">
        <v>121</v>
      </c>
      <c r="C14" s="101"/>
      <c r="D14" s="1">
        <v>972447</v>
      </c>
      <c r="E14" s="7">
        <v>697780</v>
      </c>
      <c r="F14" s="102">
        <v>71.029377019854707</v>
      </c>
      <c r="G14" s="7">
        <v>82851</v>
      </c>
      <c r="H14" s="102">
        <v>8.7387457704348126</v>
      </c>
      <c r="I14" s="7">
        <v>94788</v>
      </c>
      <c r="J14" s="102">
        <v>9.9978061108251559</v>
      </c>
      <c r="K14" s="7">
        <v>97028</v>
      </c>
      <c r="L14" s="102">
        <v>10.234071098885336</v>
      </c>
      <c r="M14" s="127">
        <v>0.4078681834988811</v>
      </c>
    </row>
    <row r="15" spans="2:13" ht="15.95" customHeight="1">
      <c r="B15" s="103" t="s">
        <v>122</v>
      </c>
      <c r="C15" s="101"/>
      <c r="D15" s="1">
        <v>994978</v>
      </c>
      <c r="E15" s="7">
        <v>720560</v>
      </c>
      <c r="F15" s="102">
        <v>71.710680270215391</v>
      </c>
      <c r="G15" s="7">
        <v>83906</v>
      </c>
      <c r="H15" s="102">
        <v>8.6497374853227846</v>
      </c>
      <c r="I15" s="7">
        <v>93892</v>
      </c>
      <c r="J15" s="102">
        <v>9.6791785089496223</v>
      </c>
      <c r="K15" s="7">
        <v>96620</v>
      </c>
      <c r="L15" s="102">
        <v>9.9604037355122106</v>
      </c>
      <c r="M15" s="127">
        <v>0.39449241902582288</v>
      </c>
    </row>
    <row r="16" spans="2:13" ht="15.75" customHeight="1">
      <c r="B16" s="103" t="s">
        <v>123</v>
      </c>
      <c r="C16" s="101"/>
      <c r="D16" s="1">
        <v>999578</v>
      </c>
      <c r="E16" s="7">
        <v>731017</v>
      </c>
      <c r="F16" s="102">
        <v>73.132561941139159</v>
      </c>
      <c r="G16" s="7">
        <v>83539</v>
      </c>
      <c r="H16" s="102">
        <v>8.3574268341240003</v>
      </c>
      <c r="I16" s="7">
        <v>89104</v>
      </c>
      <c r="J16" s="102">
        <v>8.9141617762695855</v>
      </c>
      <c r="K16" s="7">
        <v>95918</v>
      </c>
      <c r="L16" s="102">
        <v>9.5958494484672521</v>
      </c>
      <c r="M16" s="127">
        <v>0.3673799651718086</v>
      </c>
    </row>
    <row r="17" spans="2:13" ht="15.75" customHeight="1">
      <c r="B17" s="103" t="s">
        <v>125</v>
      </c>
      <c r="C17" s="101"/>
      <c r="D17" s="1">
        <v>1029968</v>
      </c>
      <c r="E17" s="7">
        <v>757244</v>
      </c>
      <c r="F17" s="102">
        <v>73.521119102729401</v>
      </c>
      <c r="G17" s="7">
        <v>86822</v>
      </c>
      <c r="H17" s="102">
        <v>8.4295822782843732</v>
      </c>
      <c r="I17" s="7">
        <v>91852</v>
      </c>
      <c r="J17" s="102">
        <v>8.9179469653426136</v>
      </c>
      <c r="K17" s="7">
        <v>94050</v>
      </c>
      <c r="L17" s="102">
        <v>9.131351653643609</v>
      </c>
      <c r="M17" s="127">
        <v>0.3601533983762169</v>
      </c>
    </row>
    <row r="18" spans="2:13" ht="15.75" customHeight="1">
      <c r="B18" s="103" t="s">
        <v>126</v>
      </c>
      <c r="C18" s="101"/>
      <c r="D18" s="1">
        <v>1022079</v>
      </c>
      <c r="E18" s="7">
        <v>761857</v>
      </c>
      <c r="F18" s="102">
        <v>74.539932823196636</v>
      </c>
      <c r="G18" s="7">
        <v>84527</v>
      </c>
      <c r="H18" s="102">
        <v>8.2701043657094999</v>
      </c>
      <c r="I18" s="7">
        <v>84441</v>
      </c>
      <c r="J18" s="102">
        <v>8.2616901433255165</v>
      </c>
      <c r="K18" s="7">
        <v>91254</v>
      </c>
      <c r="L18" s="102">
        <v>8.9282726677683435</v>
      </c>
      <c r="M18" s="127">
        <v>0.34156278671719231</v>
      </c>
    </row>
    <row r="19" spans="2:13" ht="15.75" customHeight="1">
      <c r="B19" s="103" t="s">
        <v>127</v>
      </c>
      <c r="C19" s="101"/>
      <c r="D19" s="1">
        <v>1000014</v>
      </c>
      <c r="E19" s="7">
        <v>750739</v>
      </c>
      <c r="F19" s="102">
        <v>75.072848980114287</v>
      </c>
      <c r="G19" s="7">
        <v>78951</v>
      </c>
      <c r="H19" s="102">
        <v>7.8949894701474177</v>
      </c>
      <c r="I19" s="7">
        <v>81157</v>
      </c>
      <c r="J19" s="102">
        <v>8.1155863817906546</v>
      </c>
      <c r="K19" s="7">
        <v>89167</v>
      </c>
      <c r="L19" s="102">
        <v>8.9165751679476486</v>
      </c>
      <c r="M19" s="127">
        <v>0.33203949708220831</v>
      </c>
    </row>
    <row r="20" spans="2:13" ht="15.75" customHeight="1">
      <c r="B20" s="105" t="s">
        <v>128</v>
      </c>
      <c r="C20" s="106"/>
      <c r="D20" s="5">
        <v>972495</v>
      </c>
      <c r="E20" s="8">
        <v>756336</v>
      </c>
      <c r="F20" s="107">
        <v>77.772739191461142</v>
      </c>
      <c r="G20" s="8">
        <v>68754</v>
      </c>
      <c r="H20" s="107">
        <v>7.0698564002899751</v>
      </c>
      <c r="I20" s="8">
        <v>67138</v>
      </c>
      <c r="J20" s="107">
        <v>6.9036858801330592</v>
      </c>
      <c r="K20" s="8">
        <v>80267</v>
      </c>
      <c r="L20" s="107">
        <v>8.2537185281158258</v>
      </c>
      <c r="M20" s="128">
        <v>0.28579758202703559</v>
      </c>
    </row>
    <row r="21" spans="2:13" ht="15.75" customHeight="1">
      <c r="B21" s="105" t="s">
        <v>129</v>
      </c>
      <c r="C21" s="106"/>
      <c r="D21" s="5">
        <v>968092</v>
      </c>
      <c r="E21" s="8">
        <v>757339</v>
      </c>
      <c r="F21" s="107">
        <v>78.230064911186119</v>
      </c>
      <c r="G21" s="8">
        <v>67040</v>
      </c>
      <c r="H21" s="107">
        <v>6.9249616771959692</v>
      </c>
      <c r="I21" s="8">
        <v>65143</v>
      </c>
      <c r="J21" s="107">
        <v>6.7290092263958377</v>
      </c>
      <c r="K21" s="8">
        <v>78570</v>
      </c>
      <c r="L21" s="107">
        <v>8.1159641852220652</v>
      </c>
      <c r="M21" s="129">
        <v>0.27828092835572971</v>
      </c>
    </row>
    <row r="22" spans="2:13" ht="15.75" customHeight="1">
      <c r="B22" s="105" t="s">
        <v>130</v>
      </c>
      <c r="C22" s="106"/>
      <c r="D22" s="5">
        <v>994348</v>
      </c>
      <c r="E22" s="8">
        <v>787264</v>
      </c>
      <c r="F22" s="107">
        <v>79.173890830976674</v>
      </c>
      <c r="G22" s="8">
        <v>67389</v>
      </c>
      <c r="H22" s="107">
        <v>6.7772047613109283</v>
      </c>
      <c r="I22" s="8">
        <v>62450</v>
      </c>
      <c r="J22" s="107">
        <v>6.2804973711416929</v>
      </c>
      <c r="K22" s="8">
        <v>77245</v>
      </c>
      <c r="L22" s="107">
        <v>7.7684070365706974</v>
      </c>
      <c r="M22" s="128">
        <v>0.26304263880985285</v>
      </c>
    </row>
    <row r="23" spans="2:13" ht="15.75" customHeight="1">
      <c r="B23" s="105" t="s">
        <v>131</v>
      </c>
      <c r="C23" s="106"/>
      <c r="D23" s="5">
        <v>1009937</v>
      </c>
      <c r="E23" s="8">
        <v>790932</v>
      </c>
      <c r="F23" s="107">
        <v>78.314984003952731</v>
      </c>
      <c r="G23" s="7">
        <v>73106</v>
      </c>
      <c r="H23" s="107">
        <v>7.2386693427411801</v>
      </c>
      <c r="I23" s="7">
        <v>67582</v>
      </c>
      <c r="J23" s="107">
        <v>6.6917045320648709</v>
      </c>
      <c r="K23" s="7">
        <v>78317</v>
      </c>
      <c r="L23" s="107">
        <v>7.7546421212412255</v>
      </c>
      <c r="M23" s="128">
        <v>0.27689485316057511</v>
      </c>
    </row>
    <row r="24" spans="2:13" ht="15.75" customHeight="1">
      <c r="B24" s="105" t="s">
        <v>135</v>
      </c>
      <c r="C24" s="106"/>
      <c r="D24" s="1">
        <v>1036155</v>
      </c>
      <c r="E24" s="108">
        <v>819931</v>
      </c>
      <c r="F24" s="107">
        <v>79.132079659896448</v>
      </c>
      <c r="G24" s="108">
        <v>71726</v>
      </c>
      <c r="H24" s="107">
        <v>6.9223233975611755</v>
      </c>
      <c r="I24" s="108">
        <v>65512</v>
      </c>
      <c r="J24" s="107">
        <v>6.3226061737867409</v>
      </c>
      <c r="K24" s="108">
        <v>78986</v>
      </c>
      <c r="L24" s="107">
        <v>7.6229907687556402</v>
      </c>
      <c r="M24" s="128">
        <v>0.26370999510934456</v>
      </c>
    </row>
    <row r="25" spans="2:13" ht="15.75" customHeight="1">
      <c r="B25" s="105" t="s">
        <v>136</v>
      </c>
      <c r="C25" s="109"/>
      <c r="D25" s="1">
        <v>1052056</v>
      </c>
      <c r="E25" s="110">
        <v>826565</v>
      </c>
      <c r="F25" s="111">
        <v>78.566635236147121</v>
      </c>
      <c r="G25" s="110">
        <v>73874</v>
      </c>
      <c r="H25" s="107">
        <v>7.0218695582744646</v>
      </c>
      <c r="I25" s="7">
        <v>68434</v>
      </c>
      <c r="J25" s="107">
        <v>6.5047868174317722</v>
      </c>
      <c r="K25" s="110">
        <v>83184</v>
      </c>
      <c r="L25" s="107">
        <v>7.9068034401210587</v>
      </c>
      <c r="M25" s="128">
        <v>0.27280492157301606</v>
      </c>
    </row>
    <row r="26" spans="2:13" s="60" customFormat="1" ht="15.75" customHeight="1">
      <c r="B26" s="105" t="s">
        <v>138</v>
      </c>
      <c r="C26" s="106"/>
      <c r="D26" s="5">
        <v>1055182</v>
      </c>
      <c r="E26" s="8">
        <v>827291</v>
      </c>
      <c r="F26" s="107">
        <v>78.402683139022471</v>
      </c>
      <c r="G26" s="8">
        <v>75019</v>
      </c>
      <c r="H26" s="107">
        <v>7.1095792005549763</v>
      </c>
      <c r="I26" s="8">
        <v>68502</v>
      </c>
      <c r="J26" s="107">
        <v>6.4919606285929827</v>
      </c>
      <c r="K26" s="8">
        <v>84371</v>
      </c>
      <c r="L26" s="107">
        <v>7.9958718022104245</v>
      </c>
      <c r="M26" s="129">
        <v>0.27546655288163413</v>
      </c>
    </row>
    <row r="27" spans="2:13" ht="24" customHeight="1">
      <c r="B27" s="103" t="s">
        <v>139</v>
      </c>
      <c r="C27" s="106"/>
      <c r="D27" s="5">
        <v>1065037</v>
      </c>
      <c r="E27" s="8">
        <v>838974</v>
      </c>
      <c r="F27" s="107">
        <v>78.774164653434582</v>
      </c>
      <c r="G27" s="8">
        <v>75520</v>
      </c>
      <c r="H27" s="107">
        <v>7.0908334640017197</v>
      </c>
      <c r="I27" s="8">
        <v>65821</v>
      </c>
      <c r="J27" s="107">
        <v>6.1801608770399525</v>
      </c>
      <c r="K27" s="8">
        <v>84722</v>
      </c>
      <c r="L27" s="107">
        <v>8.0291362058867577</v>
      </c>
      <c r="M27" s="129">
        <v>0.27546655288163413</v>
      </c>
    </row>
    <row r="28" spans="2:13" ht="15.95" customHeight="1">
      <c r="B28" s="20"/>
      <c r="C28" s="20" t="s">
        <v>132</v>
      </c>
      <c r="D28" s="4">
        <v>625264</v>
      </c>
      <c r="E28" s="11">
        <v>492805</v>
      </c>
      <c r="F28" s="107">
        <v>78.815508329281712</v>
      </c>
      <c r="G28" s="11">
        <v>54775</v>
      </c>
      <c r="H28" s="130">
        <v>8.7602996494280809</v>
      </c>
      <c r="I28" s="11">
        <v>45077</v>
      </c>
      <c r="J28" s="130">
        <v>7.209274802323498</v>
      </c>
      <c r="K28" s="11">
        <v>32607</v>
      </c>
      <c r="L28" s="107">
        <v>5.2591596183250431</v>
      </c>
      <c r="M28" s="129">
        <v>0.2817203056263024</v>
      </c>
    </row>
    <row r="29" spans="2:13" ht="15.95" customHeight="1">
      <c r="B29" s="20"/>
      <c r="C29" s="20" t="s">
        <v>137</v>
      </c>
      <c r="D29" s="4">
        <v>61901</v>
      </c>
      <c r="E29" s="11">
        <v>32050</v>
      </c>
      <c r="F29" s="107">
        <v>51.776223324340478</v>
      </c>
      <c r="G29" s="11">
        <v>7693</v>
      </c>
      <c r="H29" s="130">
        <v>12.427909080628746</v>
      </c>
      <c r="I29" s="11">
        <v>6700</v>
      </c>
      <c r="J29" s="130">
        <v>10.823734673107058</v>
      </c>
      <c r="K29" s="11">
        <v>15458</v>
      </c>
      <c r="L29" s="107">
        <v>24.47357588423419</v>
      </c>
      <c r="M29" s="129">
        <v>0.93126433267084541</v>
      </c>
    </row>
    <row r="30" spans="2:13" ht="15.95" customHeight="1">
      <c r="B30" s="20"/>
      <c r="C30" s="20" t="s">
        <v>133</v>
      </c>
      <c r="D30" s="4">
        <v>364244</v>
      </c>
      <c r="E30" s="11">
        <v>305847</v>
      </c>
      <c r="F30" s="107">
        <v>83.967615115142607</v>
      </c>
      <c r="G30" s="11">
        <v>11741</v>
      </c>
      <c r="H30" s="130">
        <v>3.2233887174531359</v>
      </c>
      <c r="I30" s="11">
        <v>12580</v>
      </c>
      <c r="J30" s="130">
        <v>3.4537288191432118</v>
      </c>
      <c r="K30" s="11">
        <v>34076</v>
      </c>
      <c r="L30" s="107">
        <v>9.5118199911234917</v>
      </c>
      <c r="M30" s="129">
        <v>0.18432553588194067</v>
      </c>
    </row>
    <row r="31" spans="2:13" ht="15.95" customHeight="1">
      <c r="B31" s="20"/>
      <c r="C31" s="20" t="s">
        <v>134</v>
      </c>
      <c r="D31" s="4">
        <v>13628</v>
      </c>
      <c r="E31" s="11">
        <v>8272</v>
      </c>
      <c r="F31" s="107">
        <v>60.6985617845612</v>
      </c>
      <c r="G31" s="11">
        <v>1311</v>
      </c>
      <c r="H31" s="130">
        <v>9.6199002054593485</v>
      </c>
      <c r="I31" s="11">
        <v>1464</v>
      </c>
      <c r="J31" s="130">
        <v>10.742588787789845</v>
      </c>
      <c r="K31" s="11">
        <v>2581</v>
      </c>
      <c r="L31" s="107">
        <v>18.747730079174836</v>
      </c>
      <c r="M31" s="129">
        <v>0.64558928998326559</v>
      </c>
    </row>
    <row r="32" spans="2:13" ht="7.5" customHeight="1">
      <c r="B32" s="20"/>
      <c r="C32" s="104"/>
      <c r="D32" s="4"/>
      <c r="E32" s="11"/>
      <c r="F32" s="102"/>
      <c r="G32" s="11"/>
      <c r="H32" s="131"/>
      <c r="I32" s="11"/>
      <c r="J32" s="131"/>
      <c r="K32" s="11"/>
      <c r="L32" s="102"/>
      <c r="M32" s="127"/>
    </row>
    <row r="33" spans="2:17" ht="18" customHeight="1">
      <c r="B33" s="105" t="s">
        <v>140</v>
      </c>
      <c r="C33" s="106"/>
      <c r="D33" s="5">
        <v>1063181</v>
      </c>
      <c r="E33" s="8">
        <v>840293</v>
      </c>
      <c r="F33" s="107">
        <v>79.035742738066233</v>
      </c>
      <c r="G33" s="8">
        <v>74805</v>
      </c>
      <c r="H33" s="107">
        <v>7.0236996461155803</v>
      </c>
      <c r="I33" s="8">
        <v>62656</v>
      </c>
      <c r="J33" s="107">
        <v>5.8829881027607493</v>
      </c>
      <c r="K33" s="8">
        <v>85426</v>
      </c>
      <c r="L33" s="107">
        <v>8.0209419954424117</v>
      </c>
      <c r="M33" s="129">
        <v>0.2694517350954857</v>
      </c>
    </row>
    <row r="34" spans="2:17" ht="15.95" customHeight="1">
      <c r="B34" s="20"/>
      <c r="C34" s="20" t="s">
        <v>132</v>
      </c>
      <c r="D34" s="4">
        <v>616965</v>
      </c>
      <c r="E34" s="11">
        <v>490494</v>
      </c>
      <c r="F34" s="107">
        <v>79.501106221584692</v>
      </c>
      <c r="G34" s="11">
        <v>52272</v>
      </c>
      <c r="H34" s="107">
        <v>8.3599887407559059</v>
      </c>
      <c r="I34" s="11">
        <v>42437</v>
      </c>
      <c r="J34" s="107">
        <v>6.7870531487499681</v>
      </c>
      <c r="K34" s="11">
        <v>31761</v>
      </c>
      <c r="L34" s="107">
        <v>5.0796143708897361</v>
      </c>
      <c r="M34" s="129">
        <v>0.26878582806586782</v>
      </c>
    </row>
    <row r="35" spans="2:17" ht="15.95" customHeight="1">
      <c r="B35" s="20"/>
      <c r="C35" s="20" t="s">
        <v>137</v>
      </c>
      <c r="D35" s="4">
        <v>63045</v>
      </c>
      <c r="E35" s="11">
        <v>32715</v>
      </c>
      <c r="F35" s="107">
        <v>51.89150606709493</v>
      </c>
      <c r="G35" s="11">
        <v>8438</v>
      </c>
      <c r="H35" s="107">
        <v>13.631443756966769</v>
      </c>
      <c r="I35" s="11">
        <v>6015</v>
      </c>
      <c r="J35" s="107">
        <v>9.7171289639908878</v>
      </c>
      <c r="K35" s="11">
        <v>15877</v>
      </c>
      <c r="L35" s="107">
        <v>25.649020209689667</v>
      </c>
      <c r="M35" s="129">
        <v>0.93138845553822158</v>
      </c>
    </row>
    <row r="36" spans="2:17" ht="15.95" customHeight="1">
      <c r="B36" s="20"/>
      <c r="C36" s="20" t="s">
        <v>133</v>
      </c>
      <c r="D36" s="4">
        <v>369714</v>
      </c>
      <c r="E36" s="11">
        <v>308987</v>
      </c>
      <c r="F36" s="107">
        <v>83.57460090772868</v>
      </c>
      <c r="G36" s="11">
        <v>12632</v>
      </c>
      <c r="H36" s="107">
        <v>3.4680049637056483</v>
      </c>
      <c r="I36" s="11">
        <v>12869</v>
      </c>
      <c r="J36" s="107">
        <v>3.5330712379613667</v>
      </c>
      <c r="K36" s="11">
        <v>35226</v>
      </c>
      <c r="L36" s="107">
        <v>9.6709897760841628</v>
      </c>
      <c r="M36" s="129">
        <v>0.1909353369495205</v>
      </c>
    </row>
    <row r="37" spans="2:17" ht="15.95" customHeight="1">
      <c r="B37" s="20"/>
      <c r="C37" s="20" t="s">
        <v>134</v>
      </c>
      <c r="D37" s="4">
        <v>13457</v>
      </c>
      <c r="E37" s="11">
        <v>8097</v>
      </c>
      <c r="F37" s="107">
        <v>60.169428550196926</v>
      </c>
      <c r="G37" s="11">
        <v>1463</v>
      </c>
      <c r="H37" s="107">
        <v>10.735250953918403</v>
      </c>
      <c r="I37" s="11">
        <v>1335</v>
      </c>
      <c r="J37" s="107">
        <v>9.7960082183739363</v>
      </c>
      <c r="K37" s="11">
        <v>2562</v>
      </c>
      <c r="L37" s="107">
        <v>18.79953037863223</v>
      </c>
      <c r="M37" s="129">
        <v>0.64748549323017413</v>
      </c>
    </row>
    <row r="38" spans="2:17" ht="7.5" customHeight="1">
      <c r="B38" s="20"/>
      <c r="C38" s="104"/>
      <c r="D38" s="4"/>
      <c r="E38" s="11"/>
      <c r="F38" s="102"/>
      <c r="G38" s="11"/>
      <c r="H38" s="131"/>
      <c r="I38" s="11"/>
      <c r="J38" s="131"/>
      <c r="K38" s="11"/>
      <c r="L38" s="102"/>
      <c r="M38" s="127"/>
    </row>
    <row r="39" spans="2:17" ht="18" customHeight="1">
      <c r="B39" s="105" t="s">
        <v>141</v>
      </c>
      <c r="C39" s="106"/>
      <c r="D39" s="6">
        <v>1064764</v>
      </c>
      <c r="E39" s="9">
        <v>842868</v>
      </c>
      <c r="F39" s="107">
        <v>79.160076786968759</v>
      </c>
      <c r="G39" s="9">
        <v>74857</v>
      </c>
      <c r="H39" s="130">
        <v>7.0303841978128485</v>
      </c>
      <c r="I39" s="9">
        <v>60127</v>
      </c>
      <c r="J39" s="130">
        <v>5.6469790488784364</v>
      </c>
      <c r="K39" s="9">
        <v>86912</v>
      </c>
      <c r="L39" s="107">
        <v>8.1625599663399591</v>
      </c>
      <c r="M39" s="129">
        <v>0.26326304949292179</v>
      </c>
      <c r="N39" s="115"/>
      <c r="O39" s="115"/>
      <c r="P39" s="115"/>
      <c r="Q39" s="115"/>
    </row>
    <row r="40" spans="2:17" ht="15.95" customHeight="1">
      <c r="B40" s="20"/>
      <c r="C40" s="20" t="s">
        <v>132</v>
      </c>
      <c r="D40" s="4">
        <v>614772</v>
      </c>
      <c r="E40" s="11">
        <v>490538</v>
      </c>
      <c r="F40" s="107">
        <v>79.791857794434364</v>
      </c>
      <c r="G40" s="11">
        <v>52219</v>
      </c>
      <c r="H40" s="107">
        <v>8.4940433201251846</v>
      </c>
      <c r="I40" s="11">
        <v>39842</v>
      </c>
      <c r="J40" s="107">
        <v>6.4807766131183593</v>
      </c>
      <c r="K40" s="11">
        <v>32173</v>
      </c>
      <c r="L40" s="107">
        <v>5.2333222723220967</v>
      </c>
      <c r="M40" s="129">
        <v>0.25326070559263503</v>
      </c>
      <c r="N40" s="115"/>
      <c r="O40" s="115"/>
      <c r="P40" s="115"/>
      <c r="Q40" s="115"/>
    </row>
    <row r="41" spans="2:17" ht="15.95" customHeight="1">
      <c r="B41" s="20"/>
      <c r="C41" s="20" t="s">
        <v>137</v>
      </c>
      <c r="D41" s="4">
        <v>61830</v>
      </c>
      <c r="E41" s="11">
        <v>32422</v>
      </c>
      <c r="F41" s="107">
        <v>52.437328157852171</v>
      </c>
      <c r="G41" s="11">
        <v>7964</v>
      </c>
      <c r="H41" s="107">
        <v>12.880478732007116</v>
      </c>
      <c r="I41" s="11">
        <v>5920</v>
      </c>
      <c r="J41" s="107">
        <v>9.5746401423257321</v>
      </c>
      <c r="K41" s="11">
        <v>15524</v>
      </c>
      <c r="L41" s="107">
        <v>25.107552967814978</v>
      </c>
      <c r="M41" s="129">
        <v>0.90703843069520695</v>
      </c>
      <c r="N41" s="115"/>
      <c r="O41" s="115"/>
      <c r="P41" s="115"/>
      <c r="Q41" s="115"/>
    </row>
    <row r="42" spans="2:17" ht="15.95" customHeight="1">
      <c r="B42" s="20"/>
      <c r="C42" s="20" t="s">
        <v>133</v>
      </c>
      <c r="D42" s="4">
        <v>375160</v>
      </c>
      <c r="E42" s="11">
        <v>312099</v>
      </c>
      <c r="F42" s="107">
        <v>83.190905213775451</v>
      </c>
      <c r="G42" s="11">
        <v>13306</v>
      </c>
      <c r="H42" s="107">
        <v>3.546753385222305</v>
      </c>
      <c r="I42" s="11">
        <v>12945</v>
      </c>
      <c r="J42" s="107">
        <v>3.4505277748160785</v>
      </c>
      <c r="K42" s="11">
        <v>36810</v>
      </c>
      <c r="L42" s="107">
        <v>9.8118136261861615</v>
      </c>
      <c r="M42" s="129">
        <v>0.20205447630399329</v>
      </c>
      <c r="N42" s="115"/>
      <c r="O42" s="115"/>
      <c r="P42" s="115"/>
      <c r="Q42" s="115"/>
    </row>
    <row r="43" spans="2:17" ht="15.95" customHeight="1">
      <c r="B43" s="20"/>
      <c r="C43" s="20" t="s">
        <v>134</v>
      </c>
      <c r="D43" s="4">
        <v>13002</v>
      </c>
      <c r="E43" s="11">
        <v>7809</v>
      </c>
      <c r="F43" s="107">
        <v>60.059990770650671</v>
      </c>
      <c r="G43" s="11">
        <v>1368</v>
      </c>
      <c r="H43" s="107">
        <v>10.521458237194278</v>
      </c>
      <c r="I43" s="11">
        <v>1420</v>
      </c>
      <c r="J43" s="107">
        <v>10.921396708198738</v>
      </c>
      <c r="K43" s="11">
        <v>2405</v>
      </c>
      <c r="L43" s="107">
        <v>18.497154283956316</v>
      </c>
      <c r="M43" s="129">
        <v>0.66500192086054555</v>
      </c>
      <c r="N43" s="115"/>
      <c r="O43" s="115"/>
      <c r="P43" s="115"/>
      <c r="Q43" s="115"/>
    </row>
    <row r="44" spans="2:17" ht="7.5" customHeight="1">
      <c r="B44" s="20"/>
      <c r="C44" s="104"/>
      <c r="D44" s="4"/>
      <c r="E44" s="11"/>
      <c r="F44" s="102"/>
      <c r="G44" s="11"/>
      <c r="H44" s="131"/>
      <c r="I44" s="11"/>
      <c r="J44" s="131"/>
      <c r="K44" s="11"/>
      <c r="L44" s="102"/>
      <c r="M44" s="127"/>
    </row>
    <row r="45" spans="2:17" ht="18" customHeight="1">
      <c r="B45" s="105" t="s">
        <v>142</v>
      </c>
      <c r="C45" s="109"/>
      <c r="D45" s="6">
        <v>1057604</v>
      </c>
      <c r="E45" s="9">
        <v>844430</v>
      </c>
      <c r="F45" s="107">
        <v>79.843684403614219</v>
      </c>
      <c r="G45" s="10">
        <v>71848</v>
      </c>
      <c r="H45" s="132">
        <v>6.7934690110854348</v>
      </c>
      <c r="I45" s="10">
        <v>56730</v>
      </c>
      <c r="J45" s="132">
        <v>5.3640114825586895</v>
      </c>
      <c r="K45" s="10">
        <v>84596</v>
      </c>
      <c r="L45" s="133">
        <v>7.9988351027416691</v>
      </c>
      <c r="M45" s="134">
        <v>0.25244721291285244</v>
      </c>
      <c r="N45" s="115"/>
      <c r="O45" s="115"/>
      <c r="P45" s="115"/>
      <c r="Q45" s="115"/>
    </row>
    <row r="46" spans="2:17" ht="15.95" customHeight="1">
      <c r="B46" s="20"/>
      <c r="C46" s="20" t="s">
        <v>143</v>
      </c>
      <c r="D46" s="4">
        <v>602252</v>
      </c>
      <c r="E46" s="11">
        <v>490920</v>
      </c>
      <c r="F46" s="107">
        <v>81.514050596760157</v>
      </c>
      <c r="G46" s="11">
        <v>48272</v>
      </c>
      <c r="H46" s="107">
        <v>8.0152494304709645</v>
      </c>
      <c r="I46" s="11">
        <v>36197</v>
      </c>
      <c r="J46" s="107">
        <v>6.010274768701473</v>
      </c>
      <c r="K46" s="11">
        <v>26863</v>
      </c>
      <c r="L46" s="107">
        <v>4.4604252040674002</v>
      </c>
      <c r="M46" s="129">
        <v>0.22678236779923408</v>
      </c>
      <c r="N46" s="115"/>
      <c r="O46" s="115"/>
      <c r="P46" s="115"/>
      <c r="Q46" s="115"/>
    </row>
    <row r="47" spans="2:17" ht="15.95" customHeight="1">
      <c r="B47" s="20"/>
      <c r="C47" s="20" t="s">
        <v>137</v>
      </c>
      <c r="D47" s="4">
        <v>62833</v>
      </c>
      <c r="E47" s="11">
        <v>32164</v>
      </c>
      <c r="F47" s="107">
        <v>51.189661483615303</v>
      </c>
      <c r="G47" s="11">
        <v>8194</v>
      </c>
      <c r="H47" s="107">
        <v>13.040917988954847</v>
      </c>
      <c r="I47" s="11">
        <v>6249</v>
      </c>
      <c r="J47" s="107">
        <v>9.9454108509859473</v>
      </c>
      <c r="K47" s="11">
        <v>16226</v>
      </c>
      <c r="L47" s="107">
        <v>25.824009676443904</v>
      </c>
      <c r="M47" s="129">
        <v>0.95351946275338884</v>
      </c>
      <c r="N47" s="115"/>
      <c r="O47" s="115"/>
      <c r="P47" s="115"/>
      <c r="Q47" s="115"/>
    </row>
    <row r="48" spans="2:17" ht="15.95" customHeight="1">
      <c r="B48" s="20"/>
      <c r="C48" s="20" t="s">
        <v>133</v>
      </c>
      <c r="D48" s="4">
        <v>380044</v>
      </c>
      <c r="E48" s="11">
        <v>313912</v>
      </c>
      <c r="F48" s="107">
        <v>82.598856974455586</v>
      </c>
      <c r="G48" s="11">
        <v>13993</v>
      </c>
      <c r="H48" s="107">
        <v>3.6819420909157885</v>
      </c>
      <c r="I48" s="11">
        <v>12953</v>
      </c>
      <c r="J48" s="107">
        <v>3.4082895664712511</v>
      </c>
      <c r="K48" s="11">
        <v>39186</v>
      </c>
      <c r="L48" s="107">
        <v>10.310911368157372</v>
      </c>
      <c r="M48" s="129">
        <v>0.21067050638395474</v>
      </c>
      <c r="N48" s="115"/>
      <c r="O48" s="115"/>
      <c r="P48" s="115"/>
      <c r="Q48" s="115"/>
    </row>
    <row r="49" spans="2:17" ht="15.95" customHeight="1">
      <c r="B49" s="20"/>
      <c r="C49" s="20" t="s">
        <v>134</v>
      </c>
      <c r="D49" s="4">
        <v>12475</v>
      </c>
      <c r="E49" s="11">
        <v>7434</v>
      </c>
      <c r="F49" s="107">
        <v>59.591182364729455</v>
      </c>
      <c r="G49" s="11">
        <v>1389</v>
      </c>
      <c r="H49" s="107">
        <v>11.134268537074149</v>
      </c>
      <c r="I49" s="11">
        <v>1331</v>
      </c>
      <c r="J49" s="107">
        <v>10.669338677354709</v>
      </c>
      <c r="K49" s="11">
        <v>2321</v>
      </c>
      <c r="L49" s="107">
        <v>18.605210420841683</v>
      </c>
      <c r="M49" s="129">
        <v>0.67810061877858485</v>
      </c>
      <c r="N49" s="115"/>
      <c r="O49" s="115"/>
      <c r="P49" s="115"/>
      <c r="Q49" s="115"/>
    </row>
    <row r="50" spans="2:17" ht="7.5" customHeight="1">
      <c r="B50" s="20"/>
      <c r="C50" s="104"/>
      <c r="D50" s="4"/>
      <c r="E50" s="11"/>
      <c r="F50" s="102"/>
      <c r="G50" s="11"/>
      <c r="H50" s="131"/>
      <c r="I50" s="11"/>
      <c r="J50" s="131"/>
      <c r="K50" s="11"/>
      <c r="L50" s="102"/>
      <c r="M50" s="127"/>
    </row>
    <row r="51" spans="2:17" ht="18" customHeight="1">
      <c r="B51" s="116" t="s">
        <v>144</v>
      </c>
      <c r="C51" s="109"/>
      <c r="D51" s="6">
        <v>1040486</v>
      </c>
      <c r="E51" s="9">
        <v>835701</v>
      </c>
      <c r="F51" s="130">
        <v>80.318332010233689</v>
      </c>
      <c r="G51" s="10">
        <v>65828</v>
      </c>
      <c r="H51" s="132">
        <v>6.3266588882502983</v>
      </c>
      <c r="I51" s="10">
        <v>53455</v>
      </c>
      <c r="J51" s="132">
        <v>5.1375030514586451</v>
      </c>
      <c r="K51" s="10">
        <v>85502</v>
      </c>
      <c r="L51" s="132">
        <v>8.2175060500573771</v>
      </c>
      <c r="M51" s="136">
        <v>0.24504577594139532</v>
      </c>
      <c r="N51" s="115"/>
      <c r="O51" s="115"/>
      <c r="P51" s="115"/>
      <c r="Q51" s="115"/>
    </row>
    <row r="52" spans="2:17" ht="15.95" customHeight="1">
      <c r="B52" s="20"/>
      <c r="C52" s="20" t="s">
        <v>143</v>
      </c>
      <c r="D52" s="4">
        <v>581042</v>
      </c>
      <c r="E52" s="11">
        <v>481425</v>
      </c>
      <c r="F52" s="130">
        <v>82.855456232079604</v>
      </c>
      <c r="G52" s="11">
        <v>40685</v>
      </c>
      <c r="H52" s="130">
        <v>7.0020755814553857</v>
      </c>
      <c r="I52" s="11">
        <v>32912</v>
      </c>
      <c r="J52" s="130">
        <v>5.6643065389421068</v>
      </c>
      <c r="K52" s="11">
        <v>26020</v>
      </c>
      <c r="L52" s="130">
        <v>4.4781616475228985</v>
      </c>
      <c r="M52" s="137">
        <v>0.20692111959287532</v>
      </c>
      <c r="N52" s="115"/>
      <c r="O52" s="115"/>
      <c r="P52" s="115"/>
      <c r="Q52" s="115"/>
    </row>
    <row r="53" spans="2:17" ht="15.95" customHeight="1">
      <c r="B53" s="20"/>
      <c r="C53" s="20" t="s">
        <v>137</v>
      </c>
      <c r="D53" s="4">
        <v>62752</v>
      </c>
      <c r="E53" s="11">
        <v>31567</v>
      </c>
      <c r="F53" s="130">
        <v>50.304372768995407</v>
      </c>
      <c r="G53" s="11">
        <v>8432</v>
      </c>
      <c r="H53" s="130">
        <v>13.437021927587967</v>
      </c>
      <c r="I53" s="11">
        <v>6236</v>
      </c>
      <c r="J53" s="130">
        <v>9.9375318714941354</v>
      </c>
      <c r="K53" s="11">
        <v>16517</v>
      </c>
      <c r="L53" s="130">
        <v>26.321073431922485</v>
      </c>
      <c r="M53" s="137">
        <v>0.98789875502898594</v>
      </c>
      <c r="N53" s="115"/>
      <c r="O53" s="115"/>
      <c r="P53" s="115"/>
      <c r="Q53" s="115"/>
    </row>
    <row r="54" spans="2:17" ht="15.95" customHeight="1">
      <c r="B54" s="20"/>
      <c r="C54" s="20" t="s">
        <v>133</v>
      </c>
      <c r="D54" s="4">
        <v>384397</v>
      </c>
      <c r="E54" s="11">
        <v>315244</v>
      </c>
      <c r="F54" s="130">
        <v>82.010005280998556</v>
      </c>
      <c r="G54" s="11">
        <v>15502</v>
      </c>
      <c r="H54" s="130">
        <v>4.0328098294211454</v>
      </c>
      <c r="I54" s="11">
        <v>13039</v>
      </c>
      <c r="J54" s="130">
        <v>3.3920660150833641</v>
      </c>
      <c r="K54" s="11">
        <v>40612</v>
      </c>
      <c r="L54" s="130">
        <v>10.565118874496941</v>
      </c>
      <c r="M54" s="137">
        <v>0.21936341373666113</v>
      </c>
      <c r="N54" s="115"/>
      <c r="O54" s="115"/>
      <c r="P54" s="115"/>
      <c r="Q54" s="115"/>
    </row>
    <row r="55" spans="2:17" ht="15.95" customHeight="1">
      <c r="B55" s="20"/>
      <c r="C55" s="20" t="s">
        <v>134</v>
      </c>
      <c r="D55" s="4">
        <v>12295</v>
      </c>
      <c r="E55" s="11">
        <v>7465</v>
      </c>
      <c r="F55" s="130">
        <v>60.715738104920703</v>
      </c>
      <c r="G55" s="11">
        <v>1209</v>
      </c>
      <c r="H55" s="130">
        <v>9.8332655551037007</v>
      </c>
      <c r="I55" s="11">
        <v>1268</v>
      </c>
      <c r="J55" s="130">
        <v>10.313135420902805</v>
      </c>
      <c r="K55" s="11">
        <v>2353</v>
      </c>
      <c r="L55" s="130">
        <v>19.137860919072793</v>
      </c>
      <c r="M55" s="137">
        <v>0.6470194239785666</v>
      </c>
      <c r="N55" s="115"/>
      <c r="O55" s="115"/>
      <c r="P55" s="115"/>
      <c r="Q55" s="115"/>
    </row>
    <row r="56" spans="2:17" ht="7.15" customHeight="1" thickBot="1">
      <c r="B56" s="117"/>
      <c r="C56" s="118"/>
      <c r="D56" s="2"/>
      <c r="E56" s="3"/>
      <c r="F56" s="119"/>
      <c r="G56" s="135"/>
      <c r="H56" s="135"/>
      <c r="I56" s="135"/>
      <c r="J56" s="135"/>
      <c r="K56" s="135"/>
      <c r="L56" s="135"/>
      <c r="M56" s="135"/>
    </row>
    <row r="57" spans="2:17" ht="24.95" customHeight="1">
      <c r="B57" s="13" t="s">
        <v>35</v>
      </c>
      <c r="G57" s="13" t="s">
        <v>154</v>
      </c>
    </row>
    <row r="58" spans="2:17" ht="19.5" customHeight="1">
      <c r="B58" s="13" t="s">
        <v>36</v>
      </c>
      <c r="G58" s="81" t="s">
        <v>155</v>
      </c>
    </row>
    <row r="59" spans="2:17" ht="19.5" customHeight="1">
      <c r="B59" s="12" t="s">
        <v>37</v>
      </c>
      <c r="G59" s="81" t="s">
        <v>156</v>
      </c>
    </row>
    <row r="60" spans="2:17" ht="15.75" customHeight="1">
      <c r="B60" s="13" t="s">
        <v>145</v>
      </c>
    </row>
    <row r="61" spans="2:17">
      <c r="B61" s="12" t="s">
        <v>146</v>
      </c>
    </row>
  </sheetData>
  <mergeCells count="6">
    <mergeCell ref="F8:F9"/>
    <mergeCell ref="H8:H9"/>
    <mergeCell ref="J8:J9"/>
    <mergeCell ref="L8:L9"/>
    <mergeCell ref="E3:I3"/>
    <mergeCell ref="E4:I4"/>
  </mergeCells>
  <phoneticPr fontId="1"/>
  <pageMargins left="0.7" right="0.7" top="0.75" bottom="0.75" header="0.3" footer="0.3"/>
  <pageSetup paperSize="9" orientation="portrait" r:id="rId1"/>
  <headerFooter>
    <oddHeader>&amp;L【機密性○（取扱制限）】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52"/>
  <sheetViews>
    <sheetView zoomScaleNormal="100" workbookViewId="0"/>
  </sheetViews>
  <sheetFormatPr defaultColWidth="8.875" defaultRowHeight="13.5"/>
  <cols>
    <col min="1" max="1" width="2.5" style="12" customWidth="1"/>
    <col min="2" max="2" width="15.625" style="12" customWidth="1"/>
    <col min="3" max="3" width="11.125" style="12" customWidth="1"/>
    <col min="4" max="4" width="8.5" style="12" customWidth="1"/>
    <col min="5" max="5" width="11.125" style="12" customWidth="1"/>
    <col min="6" max="6" width="9.5" style="12" customWidth="1"/>
    <col min="7" max="7" width="9.625" style="12" customWidth="1"/>
    <col min="8" max="8" width="7.5" style="12" customWidth="1"/>
    <col min="9" max="10" width="9.625" style="12" customWidth="1"/>
    <col min="11" max="256" width="8.875" style="12"/>
    <col min="257" max="257" width="2.5" style="12" customWidth="1"/>
    <col min="258" max="258" width="15.625" style="12" customWidth="1"/>
    <col min="259" max="259" width="11.125" style="12" customWidth="1"/>
    <col min="260" max="260" width="8.5" style="12" customWidth="1"/>
    <col min="261" max="261" width="11.125" style="12" customWidth="1"/>
    <col min="262" max="262" width="9.5" style="12" customWidth="1"/>
    <col min="263" max="263" width="9.625" style="12" customWidth="1"/>
    <col min="264" max="264" width="7.5" style="12" customWidth="1"/>
    <col min="265" max="266" width="9.625" style="12" customWidth="1"/>
    <col min="267" max="512" width="8.875" style="12"/>
    <col min="513" max="513" width="2.5" style="12" customWidth="1"/>
    <col min="514" max="514" width="15.625" style="12" customWidth="1"/>
    <col min="515" max="515" width="11.125" style="12" customWidth="1"/>
    <col min="516" max="516" width="8.5" style="12" customWidth="1"/>
    <col min="517" max="517" width="11.125" style="12" customWidth="1"/>
    <col min="518" max="518" width="9.5" style="12" customWidth="1"/>
    <col min="519" max="519" width="9.625" style="12" customWidth="1"/>
    <col min="520" max="520" width="7.5" style="12" customWidth="1"/>
    <col min="521" max="522" width="9.625" style="12" customWidth="1"/>
    <col min="523" max="768" width="8.875" style="12"/>
    <col min="769" max="769" width="2.5" style="12" customWidth="1"/>
    <col min="770" max="770" width="15.625" style="12" customWidth="1"/>
    <col min="771" max="771" width="11.125" style="12" customWidth="1"/>
    <col min="772" max="772" width="8.5" style="12" customWidth="1"/>
    <col min="773" max="773" width="11.125" style="12" customWidth="1"/>
    <col min="774" max="774" width="9.5" style="12" customWidth="1"/>
    <col min="775" max="775" width="9.625" style="12" customWidth="1"/>
    <col min="776" max="776" width="7.5" style="12" customWidth="1"/>
    <col min="777" max="778" width="9.625" style="12" customWidth="1"/>
    <col min="779" max="1024" width="8.875" style="12"/>
    <col min="1025" max="1025" width="2.5" style="12" customWidth="1"/>
    <col min="1026" max="1026" width="15.625" style="12" customWidth="1"/>
    <col min="1027" max="1027" width="11.125" style="12" customWidth="1"/>
    <col min="1028" max="1028" width="8.5" style="12" customWidth="1"/>
    <col min="1029" max="1029" width="11.125" style="12" customWidth="1"/>
    <col min="1030" max="1030" width="9.5" style="12" customWidth="1"/>
    <col min="1031" max="1031" width="9.625" style="12" customWidth="1"/>
    <col min="1032" max="1032" width="7.5" style="12" customWidth="1"/>
    <col min="1033" max="1034" width="9.625" style="12" customWidth="1"/>
    <col min="1035" max="1280" width="8.875" style="12"/>
    <col min="1281" max="1281" width="2.5" style="12" customWidth="1"/>
    <col min="1282" max="1282" width="15.625" style="12" customWidth="1"/>
    <col min="1283" max="1283" width="11.125" style="12" customWidth="1"/>
    <col min="1284" max="1284" width="8.5" style="12" customWidth="1"/>
    <col min="1285" max="1285" width="11.125" style="12" customWidth="1"/>
    <col min="1286" max="1286" width="9.5" style="12" customWidth="1"/>
    <col min="1287" max="1287" width="9.625" style="12" customWidth="1"/>
    <col min="1288" max="1288" width="7.5" style="12" customWidth="1"/>
    <col min="1289" max="1290" width="9.625" style="12" customWidth="1"/>
    <col min="1291" max="1536" width="8.875" style="12"/>
    <col min="1537" max="1537" width="2.5" style="12" customWidth="1"/>
    <col min="1538" max="1538" width="15.625" style="12" customWidth="1"/>
    <col min="1539" max="1539" width="11.125" style="12" customWidth="1"/>
    <col min="1540" max="1540" width="8.5" style="12" customWidth="1"/>
    <col min="1541" max="1541" width="11.125" style="12" customWidth="1"/>
    <col min="1542" max="1542" width="9.5" style="12" customWidth="1"/>
    <col min="1543" max="1543" width="9.625" style="12" customWidth="1"/>
    <col min="1544" max="1544" width="7.5" style="12" customWidth="1"/>
    <col min="1545" max="1546" width="9.625" style="12" customWidth="1"/>
    <col min="1547" max="1792" width="8.875" style="12"/>
    <col min="1793" max="1793" width="2.5" style="12" customWidth="1"/>
    <col min="1794" max="1794" width="15.625" style="12" customWidth="1"/>
    <col min="1795" max="1795" width="11.125" style="12" customWidth="1"/>
    <col min="1796" max="1796" width="8.5" style="12" customWidth="1"/>
    <col min="1797" max="1797" width="11.125" style="12" customWidth="1"/>
    <col min="1798" max="1798" width="9.5" style="12" customWidth="1"/>
    <col min="1799" max="1799" width="9.625" style="12" customWidth="1"/>
    <col min="1800" max="1800" width="7.5" style="12" customWidth="1"/>
    <col min="1801" max="1802" width="9.625" style="12" customWidth="1"/>
    <col min="1803" max="2048" width="8.875" style="12"/>
    <col min="2049" max="2049" width="2.5" style="12" customWidth="1"/>
    <col min="2050" max="2050" width="15.625" style="12" customWidth="1"/>
    <col min="2051" max="2051" width="11.125" style="12" customWidth="1"/>
    <col min="2052" max="2052" width="8.5" style="12" customWidth="1"/>
    <col min="2053" max="2053" width="11.125" style="12" customWidth="1"/>
    <col min="2054" max="2054" width="9.5" style="12" customWidth="1"/>
    <col min="2055" max="2055" width="9.625" style="12" customWidth="1"/>
    <col min="2056" max="2056" width="7.5" style="12" customWidth="1"/>
    <col min="2057" max="2058" width="9.625" style="12" customWidth="1"/>
    <col min="2059" max="2304" width="8.875" style="12"/>
    <col min="2305" max="2305" width="2.5" style="12" customWidth="1"/>
    <col min="2306" max="2306" width="15.625" style="12" customWidth="1"/>
    <col min="2307" max="2307" width="11.125" style="12" customWidth="1"/>
    <col min="2308" max="2308" width="8.5" style="12" customWidth="1"/>
    <col min="2309" max="2309" width="11.125" style="12" customWidth="1"/>
    <col min="2310" max="2310" width="9.5" style="12" customWidth="1"/>
    <col min="2311" max="2311" width="9.625" style="12" customWidth="1"/>
    <col min="2312" max="2312" width="7.5" style="12" customWidth="1"/>
    <col min="2313" max="2314" width="9.625" style="12" customWidth="1"/>
    <col min="2315" max="2560" width="8.875" style="12"/>
    <col min="2561" max="2561" width="2.5" style="12" customWidth="1"/>
    <col min="2562" max="2562" width="15.625" style="12" customWidth="1"/>
    <col min="2563" max="2563" width="11.125" style="12" customWidth="1"/>
    <col min="2564" max="2564" width="8.5" style="12" customWidth="1"/>
    <col min="2565" max="2565" width="11.125" style="12" customWidth="1"/>
    <col min="2566" max="2566" width="9.5" style="12" customWidth="1"/>
    <col min="2567" max="2567" width="9.625" style="12" customWidth="1"/>
    <col min="2568" max="2568" width="7.5" style="12" customWidth="1"/>
    <col min="2569" max="2570" width="9.625" style="12" customWidth="1"/>
    <col min="2571" max="2816" width="8.875" style="12"/>
    <col min="2817" max="2817" width="2.5" style="12" customWidth="1"/>
    <col min="2818" max="2818" width="15.625" style="12" customWidth="1"/>
    <col min="2819" max="2819" width="11.125" style="12" customWidth="1"/>
    <col min="2820" max="2820" width="8.5" style="12" customWidth="1"/>
    <col min="2821" max="2821" width="11.125" style="12" customWidth="1"/>
    <col min="2822" max="2822" width="9.5" style="12" customWidth="1"/>
    <col min="2823" max="2823" width="9.625" style="12" customWidth="1"/>
    <col min="2824" max="2824" width="7.5" style="12" customWidth="1"/>
    <col min="2825" max="2826" width="9.625" style="12" customWidth="1"/>
    <col min="2827" max="3072" width="8.875" style="12"/>
    <col min="3073" max="3073" width="2.5" style="12" customWidth="1"/>
    <col min="3074" max="3074" width="15.625" style="12" customWidth="1"/>
    <col min="3075" max="3075" width="11.125" style="12" customWidth="1"/>
    <col min="3076" max="3076" width="8.5" style="12" customWidth="1"/>
    <col min="3077" max="3077" width="11.125" style="12" customWidth="1"/>
    <col min="3078" max="3078" width="9.5" style="12" customWidth="1"/>
    <col min="3079" max="3079" width="9.625" style="12" customWidth="1"/>
    <col min="3080" max="3080" width="7.5" style="12" customWidth="1"/>
    <col min="3081" max="3082" width="9.625" style="12" customWidth="1"/>
    <col min="3083" max="3328" width="8.875" style="12"/>
    <col min="3329" max="3329" width="2.5" style="12" customWidth="1"/>
    <col min="3330" max="3330" width="15.625" style="12" customWidth="1"/>
    <col min="3331" max="3331" width="11.125" style="12" customWidth="1"/>
    <col min="3332" max="3332" width="8.5" style="12" customWidth="1"/>
    <col min="3333" max="3333" width="11.125" style="12" customWidth="1"/>
    <col min="3334" max="3334" width="9.5" style="12" customWidth="1"/>
    <col min="3335" max="3335" width="9.625" style="12" customWidth="1"/>
    <col min="3336" max="3336" width="7.5" style="12" customWidth="1"/>
    <col min="3337" max="3338" width="9.625" style="12" customWidth="1"/>
    <col min="3339" max="3584" width="8.875" style="12"/>
    <col min="3585" max="3585" width="2.5" style="12" customWidth="1"/>
    <col min="3586" max="3586" width="15.625" style="12" customWidth="1"/>
    <col min="3587" max="3587" width="11.125" style="12" customWidth="1"/>
    <col min="3588" max="3588" width="8.5" style="12" customWidth="1"/>
    <col min="3589" max="3589" width="11.125" style="12" customWidth="1"/>
    <col min="3590" max="3590" width="9.5" style="12" customWidth="1"/>
    <col min="3591" max="3591" width="9.625" style="12" customWidth="1"/>
    <col min="3592" max="3592" width="7.5" style="12" customWidth="1"/>
    <col min="3593" max="3594" width="9.625" style="12" customWidth="1"/>
    <col min="3595" max="3840" width="8.875" style="12"/>
    <col min="3841" max="3841" width="2.5" style="12" customWidth="1"/>
    <col min="3842" max="3842" width="15.625" style="12" customWidth="1"/>
    <col min="3843" max="3843" width="11.125" style="12" customWidth="1"/>
    <col min="3844" max="3844" width="8.5" style="12" customWidth="1"/>
    <col min="3845" max="3845" width="11.125" style="12" customWidth="1"/>
    <col min="3846" max="3846" width="9.5" style="12" customWidth="1"/>
    <col min="3847" max="3847" width="9.625" style="12" customWidth="1"/>
    <col min="3848" max="3848" width="7.5" style="12" customWidth="1"/>
    <col min="3849" max="3850" width="9.625" style="12" customWidth="1"/>
    <col min="3851" max="4096" width="8.875" style="12"/>
    <col min="4097" max="4097" width="2.5" style="12" customWidth="1"/>
    <col min="4098" max="4098" width="15.625" style="12" customWidth="1"/>
    <col min="4099" max="4099" width="11.125" style="12" customWidth="1"/>
    <col min="4100" max="4100" width="8.5" style="12" customWidth="1"/>
    <col min="4101" max="4101" width="11.125" style="12" customWidth="1"/>
    <col min="4102" max="4102" width="9.5" style="12" customWidth="1"/>
    <col min="4103" max="4103" width="9.625" style="12" customWidth="1"/>
    <col min="4104" max="4104" width="7.5" style="12" customWidth="1"/>
    <col min="4105" max="4106" width="9.625" style="12" customWidth="1"/>
    <col min="4107" max="4352" width="8.875" style="12"/>
    <col min="4353" max="4353" width="2.5" style="12" customWidth="1"/>
    <col min="4354" max="4354" width="15.625" style="12" customWidth="1"/>
    <col min="4355" max="4355" width="11.125" style="12" customWidth="1"/>
    <col min="4356" max="4356" width="8.5" style="12" customWidth="1"/>
    <col min="4357" max="4357" width="11.125" style="12" customWidth="1"/>
    <col min="4358" max="4358" width="9.5" style="12" customWidth="1"/>
    <col min="4359" max="4359" width="9.625" style="12" customWidth="1"/>
    <col min="4360" max="4360" width="7.5" style="12" customWidth="1"/>
    <col min="4361" max="4362" width="9.625" style="12" customWidth="1"/>
    <col min="4363" max="4608" width="8.875" style="12"/>
    <col min="4609" max="4609" width="2.5" style="12" customWidth="1"/>
    <col min="4610" max="4610" width="15.625" style="12" customWidth="1"/>
    <col min="4611" max="4611" width="11.125" style="12" customWidth="1"/>
    <col min="4612" max="4612" width="8.5" style="12" customWidth="1"/>
    <col min="4613" max="4613" width="11.125" style="12" customWidth="1"/>
    <col min="4614" max="4614" width="9.5" style="12" customWidth="1"/>
    <col min="4615" max="4615" width="9.625" style="12" customWidth="1"/>
    <col min="4616" max="4616" width="7.5" style="12" customWidth="1"/>
    <col min="4617" max="4618" width="9.625" style="12" customWidth="1"/>
    <col min="4619" max="4864" width="8.875" style="12"/>
    <col min="4865" max="4865" width="2.5" style="12" customWidth="1"/>
    <col min="4866" max="4866" width="15.625" style="12" customWidth="1"/>
    <col min="4867" max="4867" width="11.125" style="12" customWidth="1"/>
    <col min="4868" max="4868" width="8.5" style="12" customWidth="1"/>
    <col min="4869" max="4869" width="11.125" style="12" customWidth="1"/>
    <col min="4870" max="4870" width="9.5" style="12" customWidth="1"/>
    <col min="4871" max="4871" width="9.625" style="12" customWidth="1"/>
    <col min="4872" max="4872" width="7.5" style="12" customWidth="1"/>
    <col min="4873" max="4874" width="9.625" style="12" customWidth="1"/>
    <col min="4875" max="5120" width="8.875" style="12"/>
    <col min="5121" max="5121" width="2.5" style="12" customWidth="1"/>
    <col min="5122" max="5122" width="15.625" style="12" customWidth="1"/>
    <col min="5123" max="5123" width="11.125" style="12" customWidth="1"/>
    <col min="5124" max="5124" width="8.5" style="12" customWidth="1"/>
    <col min="5125" max="5125" width="11.125" style="12" customWidth="1"/>
    <col min="5126" max="5126" width="9.5" style="12" customWidth="1"/>
    <col min="5127" max="5127" width="9.625" style="12" customWidth="1"/>
    <col min="5128" max="5128" width="7.5" style="12" customWidth="1"/>
    <col min="5129" max="5130" width="9.625" style="12" customWidth="1"/>
    <col min="5131" max="5376" width="8.875" style="12"/>
    <col min="5377" max="5377" width="2.5" style="12" customWidth="1"/>
    <col min="5378" max="5378" width="15.625" style="12" customWidth="1"/>
    <col min="5379" max="5379" width="11.125" style="12" customWidth="1"/>
    <col min="5380" max="5380" width="8.5" style="12" customWidth="1"/>
    <col min="5381" max="5381" width="11.125" style="12" customWidth="1"/>
    <col min="5382" max="5382" width="9.5" style="12" customWidth="1"/>
    <col min="5383" max="5383" width="9.625" style="12" customWidth="1"/>
    <col min="5384" max="5384" width="7.5" style="12" customWidth="1"/>
    <col min="5385" max="5386" width="9.625" style="12" customWidth="1"/>
    <col min="5387" max="5632" width="8.875" style="12"/>
    <col min="5633" max="5633" width="2.5" style="12" customWidth="1"/>
    <col min="5634" max="5634" width="15.625" style="12" customWidth="1"/>
    <col min="5635" max="5635" width="11.125" style="12" customWidth="1"/>
    <col min="5636" max="5636" width="8.5" style="12" customWidth="1"/>
    <col min="5637" max="5637" width="11.125" style="12" customWidth="1"/>
    <col min="5638" max="5638" width="9.5" style="12" customWidth="1"/>
    <col min="5639" max="5639" width="9.625" style="12" customWidth="1"/>
    <col min="5640" max="5640" width="7.5" style="12" customWidth="1"/>
    <col min="5641" max="5642" width="9.625" style="12" customWidth="1"/>
    <col min="5643" max="5888" width="8.875" style="12"/>
    <col min="5889" max="5889" width="2.5" style="12" customWidth="1"/>
    <col min="5890" max="5890" width="15.625" style="12" customWidth="1"/>
    <col min="5891" max="5891" width="11.125" style="12" customWidth="1"/>
    <col min="5892" max="5892" width="8.5" style="12" customWidth="1"/>
    <col min="5893" max="5893" width="11.125" style="12" customWidth="1"/>
    <col min="5894" max="5894" width="9.5" style="12" customWidth="1"/>
    <col min="5895" max="5895" width="9.625" style="12" customWidth="1"/>
    <col min="5896" max="5896" width="7.5" style="12" customWidth="1"/>
    <col min="5897" max="5898" width="9.625" style="12" customWidth="1"/>
    <col min="5899" max="6144" width="8.875" style="12"/>
    <col min="6145" max="6145" width="2.5" style="12" customWidth="1"/>
    <col min="6146" max="6146" width="15.625" style="12" customWidth="1"/>
    <col min="6147" max="6147" width="11.125" style="12" customWidth="1"/>
    <col min="6148" max="6148" width="8.5" style="12" customWidth="1"/>
    <col min="6149" max="6149" width="11.125" style="12" customWidth="1"/>
    <col min="6150" max="6150" width="9.5" style="12" customWidth="1"/>
    <col min="6151" max="6151" width="9.625" style="12" customWidth="1"/>
    <col min="6152" max="6152" width="7.5" style="12" customWidth="1"/>
    <col min="6153" max="6154" width="9.625" style="12" customWidth="1"/>
    <col min="6155" max="6400" width="8.875" style="12"/>
    <col min="6401" max="6401" width="2.5" style="12" customWidth="1"/>
    <col min="6402" max="6402" width="15.625" style="12" customWidth="1"/>
    <col min="6403" max="6403" width="11.125" style="12" customWidth="1"/>
    <col min="6404" max="6404" width="8.5" style="12" customWidth="1"/>
    <col min="6405" max="6405" width="11.125" style="12" customWidth="1"/>
    <col min="6406" max="6406" width="9.5" style="12" customWidth="1"/>
    <col min="6407" max="6407" width="9.625" style="12" customWidth="1"/>
    <col min="6408" max="6408" width="7.5" style="12" customWidth="1"/>
    <col min="6409" max="6410" width="9.625" style="12" customWidth="1"/>
    <col min="6411" max="6656" width="8.875" style="12"/>
    <col min="6657" max="6657" width="2.5" style="12" customWidth="1"/>
    <col min="6658" max="6658" width="15.625" style="12" customWidth="1"/>
    <col min="6659" max="6659" width="11.125" style="12" customWidth="1"/>
    <col min="6660" max="6660" width="8.5" style="12" customWidth="1"/>
    <col min="6661" max="6661" width="11.125" style="12" customWidth="1"/>
    <col min="6662" max="6662" width="9.5" style="12" customWidth="1"/>
    <col min="6663" max="6663" width="9.625" style="12" customWidth="1"/>
    <col min="6664" max="6664" width="7.5" style="12" customWidth="1"/>
    <col min="6665" max="6666" width="9.625" style="12" customWidth="1"/>
    <col min="6667" max="6912" width="8.875" style="12"/>
    <col min="6913" max="6913" width="2.5" style="12" customWidth="1"/>
    <col min="6914" max="6914" width="15.625" style="12" customWidth="1"/>
    <col min="6915" max="6915" width="11.125" style="12" customWidth="1"/>
    <col min="6916" max="6916" width="8.5" style="12" customWidth="1"/>
    <col min="6917" max="6917" width="11.125" style="12" customWidth="1"/>
    <col min="6918" max="6918" width="9.5" style="12" customWidth="1"/>
    <col min="6919" max="6919" width="9.625" style="12" customWidth="1"/>
    <col min="6920" max="6920" width="7.5" style="12" customWidth="1"/>
    <col min="6921" max="6922" width="9.625" style="12" customWidth="1"/>
    <col min="6923" max="7168" width="8.875" style="12"/>
    <col min="7169" max="7169" width="2.5" style="12" customWidth="1"/>
    <col min="7170" max="7170" width="15.625" style="12" customWidth="1"/>
    <col min="7171" max="7171" width="11.125" style="12" customWidth="1"/>
    <col min="7172" max="7172" width="8.5" style="12" customWidth="1"/>
    <col min="7173" max="7173" width="11.125" style="12" customWidth="1"/>
    <col min="7174" max="7174" width="9.5" style="12" customWidth="1"/>
    <col min="7175" max="7175" width="9.625" style="12" customWidth="1"/>
    <col min="7176" max="7176" width="7.5" style="12" customWidth="1"/>
    <col min="7177" max="7178" width="9.625" style="12" customWidth="1"/>
    <col min="7179" max="7424" width="8.875" style="12"/>
    <col min="7425" max="7425" width="2.5" style="12" customWidth="1"/>
    <col min="7426" max="7426" width="15.625" style="12" customWidth="1"/>
    <col min="7427" max="7427" width="11.125" style="12" customWidth="1"/>
    <col min="7428" max="7428" width="8.5" style="12" customWidth="1"/>
    <col min="7429" max="7429" width="11.125" style="12" customWidth="1"/>
    <col min="7430" max="7430" width="9.5" style="12" customWidth="1"/>
    <col min="7431" max="7431" width="9.625" style="12" customWidth="1"/>
    <col min="7432" max="7432" width="7.5" style="12" customWidth="1"/>
    <col min="7433" max="7434" width="9.625" style="12" customWidth="1"/>
    <col min="7435" max="7680" width="8.875" style="12"/>
    <col min="7681" max="7681" width="2.5" style="12" customWidth="1"/>
    <col min="7682" max="7682" width="15.625" style="12" customWidth="1"/>
    <col min="7683" max="7683" width="11.125" style="12" customWidth="1"/>
    <col min="7684" max="7684" width="8.5" style="12" customWidth="1"/>
    <col min="7685" max="7685" width="11.125" style="12" customWidth="1"/>
    <col min="7686" max="7686" width="9.5" style="12" customWidth="1"/>
    <col min="7687" max="7687" width="9.625" style="12" customWidth="1"/>
    <col min="7688" max="7688" width="7.5" style="12" customWidth="1"/>
    <col min="7689" max="7690" width="9.625" style="12" customWidth="1"/>
    <col min="7691" max="7936" width="8.875" style="12"/>
    <col min="7937" max="7937" width="2.5" style="12" customWidth="1"/>
    <col min="7938" max="7938" width="15.625" style="12" customWidth="1"/>
    <col min="7939" max="7939" width="11.125" style="12" customWidth="1"/>
    <col min="7940" max="7940" width="8.5" style="12" customWidth="1"/>
    <col min="7941" max="7941" width="11.125" style="12" customWidth="1"/>
    <col min="7942" max="7942" width="9.5" style="12" customWidth="1"/>
    <col min="7943" max="7943" width="9.625" style="12" customWidth="1"/>
    <col min="7944" max="7944" width="7.5" style="12" customWidth="1"/>
    <col min="7945" max="7946" width="9.625" style="12" customWidth="1"/>
    <col min="7947" max="8192" width="8.875" style="12"/>
    <col min="8193" max="8193" width="2.5" style="12" customWidth="1"/>
    <col min="8194" max="8194" width="15.625" style="12" customWidth="1"/>
    <col min="8195" max="8195" width="11.125" style="12" customWidth="1"/>
    <col min="8196" max="8196" width="8.5" style="12" customWidth="1"/>
    <col min="8197" max="8197" width="11.125" style="12" customWidth="1"/>
    <col min="8198" max="8198" width="9.5" style="12" customWidth="1"/>
    <col min="8199" max="8199" width="9.625" style="12" customWidth="1"/>
    <col min="8200" max="8200" width="7.5" style="12" customWidth="1"/>
    <col min="8201" max="8202" width="9.625" style="12" customWidth="1"/>
    <col min="8203" max="8448" width="8.875" style="12"/>
    <col min="8449" max="8449" width="2.5" style="12" customWidth="1"/>
    <col min="8450" max="8450" width="15.625" style="12" customWidth="1"/>
    <col min="8451" max="8451" width="11.125" style="12" customWidth="1"/>
    <col min="8452" max="8452" width="8.5" style="12" customWidth="1"/>
    <col min="8453" max="8453" width="11.125" style="12" customWidth="1"/>
    <col min="8454" max="8454" width="9.5" style="12" customWidth="1"/>
    <col min="8455" max="8455" width="9.625" style="12" customWidth="1"/>
    <col min="8456" max="8456" width="7.5" style="12" customWidth="1"/>
    <col min="8457" max="8458" width="9.625" style="12" customWidth="1"/>
    <col min="8459" max="8704" width="8.875" style="12"/>
    <col min="8705" max="8705" width="2.5" style="12" customWidth="1"/>
    <col min="8706" max="8706" width="15.625" style="12" customWidth="1"/>
    <col min="8707" max="8707" width="11.125" style="12" customWidth="1"/>
    <col min="8708" max="8708" width="8.5" style="12" customWidth="1"/>
    <col min="8709" max="8709" width="11.125" style="12" customWidth="1"/>
    <col min="8710" max="8710" width="9.5" style="12" customWidth="1"/>
    <col min="8711" max="8711" width="9.625" style="12" customWidth="1"/>
    <col min="8712" max="8712" width="7.5" style="12" customWidth="1"/>
    <col min="8713" max="8714" width="9.625" style="12" customWidth="1"/>
    <col min="8715" max="8960" width="8.875" style="12"/>
    <col min="8961" max="8961" width="2.5" style="12" customWidth="1"/>
    <col min="8962" max="8962" width="15.625" style="12" customWidth="1"/>
    <col min="8963" max="8963" width="11.125" style="12" customWidth="1"/>
    <col min="8964" max="8964" width="8.5" style="12" customWidth="1"/>
    <col min="8965" max="8965" width="11.125" style="12" customWidth="1"/>
    <col min="8966" max="8966" width="9.5" style="12" customWidth="1"/>
    <col min="8967" max="8967" width="9.625" style="12" customWidth="1"/>
    <col min="8968" max="8968" width="7.5" style="12" customWidth="1"/>
    <col min="8969" max="8970" width="9.625" style="12" customWidth="1"/>
    <col min="8971" max="9216" width="8.875" style="12"/>
    <col min="9217" max="9217" width="2.5" style="12" customWidth="1"/>
    <col min="9218" max="9218" width="15.625" style="12" customWidth="1"/>
    <col min="9219" max="9219" width="11.125" style="12" customWidth="1"/>
    <col min="9220" max="9220" width="8.5" style="12" customWidth="1"/>
    <col min="9221" max="9221" width="11.125" style="12" customWidth="1"/>
    <col min="9222" max="9222" width="9.5" style="12" customWidth="1"/>
    <col min="9223" max="9223" width="9.625" style="12" customWidth="1"/>
    <col min="9224" max="9224" width="7.5" style="12" customWidth="1"/>
    <col min="9225" max="9226" width="9.625" style="12" customWidth="1"/>
    <col min="9227" max="9472" width="8.875" style="12"/>
    <col min="9473" max="9473" width="2.5" style="12" customWidth="1"/>
    <col min="9474" max="9474" width="15.625" style="12" customWidth="1"/>
    <col min="9475" max="9475" width="11.125" style="12" customWidth="1"/>
    <col min="9476" max="9476" width="8.5" style="12" customWidth="1"/>
    <col min="9477" max="9477" width="11.125" style="12" customWidth="1"/>
    <col min="9478" max="9478" width="9.5" style="12" customWidth="1"/>
    <col min="9479" max="9479" width="9.625" style="12" customWidth="1"/>
    <col min="9480" max="9480" width="7.5" style="12" customWidth="1"/>
    <col min="9481" max="9482" width="9.625" style="12" customWidth="1"/>
    <col min="9483" max="9728" width="8.875" style="12"/>
    <col min="9729" max="9729" width="2.5" style="12" customWidth="1"/>
    <col min="9730" max="9730" width="15.625" style="12" customWidth="1"/>
    <col min="9731" max="9731" width="11.125" style="12" customWidth="1"/>
    <col min="9732" max="9732" width="8.5" style="12" customWidth="1"/>
    <col min="9733" max="9733" width="11.125" style="12" customWidth="1"/>
    <col min="9734" max="9734" width="9.5" style="12" customWidth="1"/>
    <col min="9735" max="9735" width="9.625" style="12" customWidth="1"/>
    <col min="9736" max="9736" width="7.5" style="12" customWidth="1"/>
    <col min="9737" max="9738" width="9.625" style="12" customWidth="1"/>
    <col min="9739" max="9984" width="8.875" style="12"/>
    <col min="9985" max="9985" width="2.5" style="12" customWidth="1"/>
    <col min="9986" max="9986" width="15.625" style="12" customWidth="1"/>
    <col min="9987" max="9987" width="11.125" style="12" customWidth="1"/>
    <col min="9988" max="9988" width="8.5" style="12" customWidth="1"/>
    <col min="9989" max="9989" width="11.125" style="12" customWidth="1"/>
    <col min="9990" max="9990" width="9.5" style="12" customWidth="1"/>
    <col min="9991" max="9991" width="9.625" style="12" customWidth="1"/>
    <col min="9992" max="9992" width="7.5" style="12" customWidth="1"/>
    <col min="9993" max="9994" width="9.625" style="12" customWidth="1"/>
    <col min="9995" max="10240" width="8.875" style="12"/>
    <col min="10241" max="10241" width="2.5" style="12" customWidth="1"/>
    <col min="10242" max="10242" width="15.625" style="12" customWidth="1"/>
    <col min="10243" max="10243" width="11.125" style="12" customWidth="1"/>
    <col min="10244" max="10244" width="8.5" style="12" customWidth="1"/>
    <col min="10245" max="10245" width="11.125" style="12" customWidth="1"/>
    <col min="10246" max="10246" width="9.5" style="12" customWidth="1"/>
    <col min="10247" max="10247" width="9.625" style="12" customWidth="1"/>
    <col min="10248" max="10248" width="7.5" style="12" customWidth="1"/>
    <col min="10249" max="10250" width="9.625" style="12" customWidth="1"/>
    <col min="10251" max="10496" width="8.875" style="12"/>
    <col min="10497" max="10497" width="2.5" style="12" customWidth="1"/>
    <col min="10498" max="10498" width="15.625" style="12" customWidth="1"/>
    <col min="10499" max="10499" width="11.125" style="12" customWidth="1"/>
    <col min="10500" max="10500" width="8.5" style="12" customWidth="1"/>
    <col min="10501" max="10501" width="11.125" style="12" customWidth="1"/>
    <col min="10502" max="10502" width="9.5" style="12" customWidth="1"/>
    <col min="10503" max="10503" width="9.625" style="12" customWidth="1"/>
    <col min="10504" max="10504" width="7.5" style="12" customWidth="1"/>
    <col min="10505" max="10506" width="9.625" style="12" customWidth="1"/>
    <col min="10507" max="10752" width="8.875" style="12"/>
    <col min="10753" max="10753" width="2.5" style="12" customWidth="1"/>
    <col min="10754" max="10754" width="15.625" style="12" customWidth="1"/>
    <col min="10755" max="10755" width="11.125" style="12" customWidth="1"/>
    <col min="10756" max="10756" width="8.5" style="12" customWidth="1"/>
    <col min="10757" max="10757" width="11.125" style="12" customWidth="1"/>
    <col min="10758" max="10758" width="9.5" style="12" customWidth="1"/>
    <col min="10759" max="10759" width="9.625" style="12" customWidth="1"/>
    <col min="10760" max="10760" width="7.5" style="12" customWidth="1"/>
    <col min="10761" max="10762" width="9.625" style="12" customWidth="1"/>
    <col min="10763" max="11008" width="8.875" style="12"/>
    <col min="11009" max="11009" width="2.5" style="12" customWidth="1"/>
    <col min="11010" max="11010" width="15.625" style="12" customWidth="1"/>
    <col min="11011" max="11011" width="11.125" style="12" customWidth="1"/>
    <col min="11012" max="11012" width="8.5" style="12" customWidth="1"/>
    <col min="11013" max="11013" width="11.125" style="12" customWidth="1"/>
    <col min="11014" max="11014" width="9.5" style="12" customWidth="1"/>
    <col min="11015" max="11015" width="9.625" style="12" customWidth="1"/>
    <col min="11016" max="11016" width="7.5" style="12" customWidth="1"/>
    <col min="11017" max="11018" width="9.625" style="12" customWidth="1"/>
    <col min="11019" max="11264" width="8.875" style="12"/>
    <col min="11265" max="11265" width="2.5" style="12" customWidth="1"/>
    <col min="11266" max="11266" width="15.625" style="12" customWidth="1"/>
    <col min="11267" max="11267" width="11.125" style="12" customWidth="1"/>
    <col min="11268" max="11268" width="8.5" style="12" customWidth="1"/>
    <col min="11269" max="11269" width="11.125" style="12" customWidth="1"/>
    <col min="11270" max="11270" width="9.5" style="12" customWidth="1"/>
    <col min="11271" max="11271" width="9.625" style="12" customWidth="1"/>
    <col min="11272" max="11272" width="7.5" style="12" customWidth="1"/>
    <col min="11273" max="11274" width="9.625" style="12" customWidth="1"/>
    <col min="11275" max="11520" width="8.875" style="12"/>
    <col min="11521" max="11521" width="2.5" style="12" customWidth="1"/>
    <col min="11522" max="11522" width="15.625" style="12" customWidth="1"/>
    <col min="11523" max="11523" width="11.125" style="12" customWidth="1"/>
    <col min="11524" max="11524" width="8.5" style="12" customWidth="1"/>
    <col min="11525" max="11525" width="11.125" style="12" customWidth="1"/>
    <col min="11526" max="11526" width="9.5" style="12" customWidth="1"/>
    <col min="11527" max="11527" width="9.625" style="12" customWidth="1"/>
    <col min="11528" max="11528" width="7.5" style="12" customWidth="1"/>
    <col min="11529" max="11530" width="9.625" style="12" customWidth="1"/>
    <col min="11531" max="11776" width="8.875" style="12"/>
    <col min="11777" max="11777" width="2.5" style="12" customWidth="1"/>
    <col min="11778" max="11778" width="15.625" style="12" customWidth="1"/>
    <col min="11779" max="11779" width="11.125" style="12" customWidth="1"/>
    <col min="11780" max="11780" width="8.5" style="12" customWidth="1"/>
    <col min="11781" max="11781" width="11.125" style="12" customWidth="1"/>
    <col min="11782" max="11782" width="9.5" style="12" customWidth="1"/>
    <col min="11783" max="11783" width="9.625" style="12" customWidth="1"/>
    <col min="11784" max="11784" width="7.5" style="12" customWidth="1"/>
    <col min="11785" max="11786" width="9.625" style="12" customWidth="1"/>
    <col min="11787" max="12032" width="8.875" style="12"/>
    <col min="12033" max="12033" width="2.5" style="12" customWidth="1"/>
    <col min="12034" max="12034" width="15.625" style="12" customWidth="1"/>
    <col min="12035" max="12035" width="11.125" style="12" customWidth="1"/>
    <col min="12036" max="12036" width="8.5" style="12" customWidth="1"/>
    <col min="12037" max="12037" width="11.125" style="12" customWidth="1"/>
    <col min="12038" max="12038" width="9.5" style="12" customWidth="1"/>
    <col min="12039" max="12039" width="9.625" style="12" customWidth="1"/>
    <col min="12040" max="12040" width="7.5" style="12" customWidth="1"/>
    <col min="12041" max="12042" width="9.625" style="12" customWidth="1"/>
    <col min="12043" max="12288" width="8.875" style="12"/>
    <col min="12289" max="12289" width="2.5" style="12" customWidth="1"/>
    <col min="12290" max="12290" width="15.625" style="12" customWidth="1"/>
    <col min="12291" max="12291" width="11.125" style="12" customWidth="1"/>
    <col min="12292" max="12292" width="8.5" style="12" customWidth="1"/>
    <col min="12293" max="12293" width="11.125" style="12" customWidth="1"/>
    <col min="12294" max="12294" width="9.5" style="12" customWidth="1"/>
    <col min="12295" max="12295" width="9.625" style="12" customWidth="1"/>
    <col min="12296" max="12296" width="7.5" style="12" customWidth="1"/>
    <col min="12297" max="12298" width="9.625" style="12" customWidth="1"/>
    <col min="12299" max="12544" width="8.875" style="12"/>
    <col min="12545" max="12545" width="2.5" style="12" customWidth="1"/>
    <col min="12546" max="12546" width="15.625" style="12" customWidth="1"/>
    <col min="12547" max="12547" width="11.125" style="12" customWidth="1"/>
    <col min="12548" max="12548" width="8.5" style="12" customWidth="1"/>
    <col min="12549" max="12549" width="11.125" style="12" customWidth="1"/>
    <col min="12550" max="12550" width="9.5" style="12" customWidth="1"/>
    <col min="12551" max="12551" width="9.625" style="12" customWidth="1"/>
    <col min="12552" max="12552" width="7.5" style="12" customWidth="1"/>
    <col min="12553" max="12554" width="9.625" style="12" customWidth="1"/>
    <col min="12555" max="12800" width="8.875" style="12"/>
    <col min="12801" max="12801" width="2.5" style="12" customWidth="1"/>
    <col min="12802" max="12802" width="15.625" style="12" customWidth="1"/>
    <col min="12803" max="12803" width="11.125" style="12" customWidth="1"/>
    <col min="12804" max="12804" width="8.5" style="12" customWidth="1"/>
    <col min="12805" max="12805" width="11.125" style="12" customWidth="1"/>
    <col min="12806" max="12806" width="9.5" style="12" customWidth="1"/>
    <col min="12807" max="12807" width="9.625" style="12" customWidth="1"/>
    <col min="12808" max="12808" width="7.5" style="12" customWidth="1"/>
    <col min="12809" max="12810" width="9.625" style="12" customWidth="1"/>
    <col min="12811" max="13056" width="8.875" style="12"/>
    <col min="13057" max="13057" width="2.5" style="12" customWidth="1"/>
    <col min="13058" max="13058" width="15.625" style="12" customWidth="1"/>
    <col min="13059" max="13059" width="11.125" style="12" customWidth="1"/>
    <col min="13060" max="13060" width="8.5" style="12" customWidth="1"/>
    <col min="13061" max="13061" width="11.125" style="12" customWidth="1"/>
    <col min="13062" max="13062" width="9.5" style="12" customWidth="1"/>
    <col min="13063" max="13063" width="9.625" style="12" customWidth="1"/>
    <col min="13064" max="13064" width="7.5" style="12" customWidth="1"/>
    <col min="13065" max="13066" width="9.625" style="12" customWidth="1"/>
    <col min="13067" max="13312" width="8.875" style="12"/>
    <col min="13313" max="13313" width="2.5" style="12" customWidth="1"/>
    <col min="13314" max="13314" width="15.625" style="12" customWidth="1"/>
    <col min="13315" max="13315" width="11.125" style="12" customWidth="1"/>
    <col min="13316" max="13316" width="8.5" style="12" customWidth="1"/>
    <col min="13317" max="13317" width="11.125" style="12" customWidth="1"/>
    <col min="13318" max="13318" width="9.5" style="12" customWidth="1"/>
    <col min="13319" max="13319" width="9.625" style="12" customWidth="1"/>
    <col min="13320" max="13320" width="7.5" style="12" customWidth="1"/>
    <col min="13321" max="13322" width="9.625" style="12" customWidth="1"/>
    <col min="13323" max="13568" width="8.875" style="12"/>
    <col min="13569" max="13569" width="2.5" style="12" customWidth="1"/>
    <col min="13570" max="13570" width="15.625" style="12" customWidth="1"/>
    <col min="13571" max="13571" width="11.125" style="12" customWidth="1"/>
    <col min="13572" max="13572" width="8.5" style="12" customWidth="1"/>
    <col min="13573" max="13573" width="11.125" style="12" customWidth="1"/>
    <col min="13574" max="13574" width="9.5" style="12" customWidth="1"/>
    <col min="13575" max="13575" width="9.625" style="12" customWidth="1"/>
    <col min="13576" max="13576" width="7.5" style="12" customWidth="1"/>
    <col min="13577" max="13578" width="9.625" style="12" customWidth="1"/>
    <col min="13579" max="13824" width="8.875" style="12"/>
    <col min="13825" max="13825" width="2.5" style="12" customWidth="1"/>
    <col min="13826" max="13826" width="15.625" style="12" customWidth="1"/>
    <col min="13827" max="13827" width="11.125" style="12" customWidth="1"/>
    <col min="13828" max="13828" width="8.5" style="12" customWidth="1"/>
    <col min="13829" max="13829" width="11.125" style="12" customWidth="1"/>
    <col min="13830" max="13830" width="9.5" style="12" customWidth="1"/>
    <col min="13831" max="13831" width="9.625" style="12" customWidth="1"/>
    <col min="13832" max="13832" width="7.5" style="12" customWidth="1"/>
    <col min="13833" max="13834" width="9.625" style="12" customWidth="1"/>
    <col min="13835" max="14080" width="8.875" style="12"/>
    <col min="14081" max="14081" width="2.5" style="12" customWidth="1"/>
    <col min="14082" max="14082" width="15.625" style="12" customWidth="1"/>
    <col min="14083" max="14083" width="11.125" style="12" customWidth="1"/>
    <col min="14084" max="14084" width="8.5" style="12" customWidth="1"/>
    <col min="14085" max="14085" width="11.125" style="12" customWidth="1"/>
    <col min="14086" max="14086" width="9.5" style="12" customWidth="1"/>
    <col min="14087" max="14087" width="9.625" style="12" customWidth="1"/>
    <col min="14088" max="14088" width="7.5" style="12" customWidth="1"/>
    <col min="14089" max="14090" width="9.625" style="12" customWidth="1"/>
    <col min="14091" max="14336" width="8.875" style="12"/>
    <col min="14337" max="14337" width="2.5" style="12" customWidth="1"/>
    <col min="14338" max="14338" width="15.625" style="12" customWidth="1"/>
    <col min="14339" max="14339" width="11.125" style="12" customWidth="1"/>
    <col min="14340" max="14340" width="8.5" style="12" customWidth="1"/>
    <col min="14341" max="14341" width="11.125" style="12" customWidth="1"/>
    <col min="14342" max="14342" width="9.5" style="12" customWidth="1"/>
    <col min="14343" max="14343" width="9.625" style="12" customWidth="1"/>
    <col min="14344" max="14344" width="7.5" style="12" customWidth="1"/>
    <col min="14345" max="14346" width="9.625" style="12" customWidth="1"/>
    <col min="14347" max="14592" width="8.875" style="12"/>
    <col min="14593" max="14593" width="2.5" style="12" customWidth="1"/>
    <col min="14594" max="14594" width="15.625" style="12" customWidth="1"/>
    <col min="14595" max="14595" width="11.125" style="12" customWidth="1"/>
    <col min="14596" max="14596" width="8.5" style="12" customWidth="1"/>
    <col min="14597" max="14597" width="11.125" style="12" customWidth="1"/>
    <col min="14598" max="14598" width="9.5" style="12" customWidth="1"/>
    <col min="14599" max="14599" width="9.625" style="12" customWidth="1"/>
    <col min="14600" max="14600" width="7.5" style="12" customWidth="1"/>
    <col min="14601" max="14602" width="9.625" style="12" customWidth="1"/>
    <col min="14603" max="14848" width="8.875" style="12"/>
    <col min="14849" max="14849" width="2.5" style="12" customWidth="1"/>
    <col min="14850" max="14850" width="15.625" style="12" customWidth="1"/>
    <col min="14851" max="14851" width="11.125" style="12" customWidth="1"/>
    <col min="14852" max="14852" width="8.5" style="12" customWidth="1"/>
    <col min="14853" max="14853" width="11.125" style="12" customWidth="1"/>
    <col min="14854" max="14854" width="9.5" style="12" customWidth="1"/>
    <col min="14855" max="14855" width="9.625" style="12" customWidth="1"/>
    <col min="14856" max="14856" width="7.5" style="12" customWidth="1"/>
    <col min="14857" max="14858" width="9.625" style="12" customWidth="1"/>
    <col min="14859" max="15104" width="8.875" style="12"/>
    <col min="15105" max="15105" width="2.5" style="12" customWidth="1"/>
    <col min="15106" max="15106" width="15.625" style="12" customWidth="1"/>
    <col min="15107" max="15107" width="11.125" style="12" customWidth="1"/>
    <col min="15108" max="15108" width="8.5" style="12" customWidth="1"/>
    <col min="15109" max="15109" width="11.125" style="12" customWidth="1"/>
    <col min="15110" max="15110" width="9.5" style="12" customWidth="1"/>
    <col min="15111" max="15111" width="9.625" style="12" customWidth="1"/>
    <col min="15112" max="15112" width="7.5" style="12" customWidth="1"/>
    <col min="15113" max="15114" width="9.625" style="12" customWidth="1"/>
    <col min="15115" max="15360" width="8.875" style="12"/>
    <col min="15361" max="15361" width="2.5" style="12" customWidth="1"/>
    <col min="15362" max="15362" width="15.625" style="12" customWidth="1"/>
    <col min="15363" max="15363" width="11.125" style="12" customWidth="1"/>
    <col min="15364" max="15364" width="8.5" style="12" customWidth="1"/>
    <col min="15365" max="15365" width="11.125" style="12" customWidth="1"/>
    <col min="15366" max="15366" width="9.5" style="12" customWidth="1"/>
    <col min="15367" max="15367" width="9.625" style="12" customWidth="1"/>
    <col min="15368" max="15368" width="7.5" style="12" customWidth="1"/>
    <col min="15369" max="15370" width="9.625" style="12" customWidth="1"/>
    <col min="15371" max="15616" width="8.875" style="12"/>
    <col min="15617" max="15617" width="2.5" style="12" customWidth="1"/>
    <col min="15618" max="15618" width="15.625" style="12" customWidth="1"/>
    <col min="15619" max="15619" width="11.125" style="12" customWidth="1"/>
    <col min="15620" max="15620" width="8.5" style="12" customWidth="1"/>
    <col min="15621" max="15621" width="11.125" style="12" customWidth="1"/>
    <col min="15622" max="15622" width="9.5" style="12" customWidth="1"/>
    <col min="15623" max="15623" width="9.625" style="12" customWidth="1"/>
    <col min="15624" max="15624" width="7.5" style="12" customWidth="1"/>
    <col min="15625" max="15626" width="9.625" style="12" customWidth="1"/>
    <col min="15627" max="15872" width="8.875" style="12"/>
    <col min="15873" max="15873" width="2.5" style="12" customWidth="1"/>
    <col min="15874" max="15874" width="15.625" style="12" customWidth="1"/>
    <col min="15875" max="15875" width="11.125" style="12" customWidth="1"/>
    <col min="15876" max="15876" width="8.5" style="12" customWidth="1"/>
    <col min="15877" max="15877" width="11.125" style="12" customWidth="1"/>
    <col min="15878" max="15878" width="9.5" style="12" customWidth="1"/>
    <col min="15879" max="15879" width="9.625" style="12" customWidth="1"/>
    <col min="15880" max="15880" width="7.5" style="12" customWidth="1"/>
    <col min="15881" max="15882" width="9.625" style="12" customWidth="1"/>
    <col min="15883" max="16128" width="8.875" style="12"/>
    <col min="16129" max="16129" width="2.5" style="12" customWidth="1"/>
    <col min="16130" max="16130" width="15.625" style="12" customWidth="1"/>
    <col min="16131" max="16131" width="11.125" style="12" customWidth="1"/>
    <col min="16132" max="16132" width="8.5" style="12" customWidth="1"/>
    <col min="16133" max="16133" width="11.125" style="12" customWidth="1"/>
    <col min="16134" max="16134" width="9.5" style="12" customWidth="1"/>
    <col min="16135" max="16135" width="9.625" style="12" customWidth="1"/>
    <col min="16136" max="16136" width="7.5" style="12" customWidth="1"/>
    <col min="16137" max="16138" width="9.625" style="12" customWidth="1"/>
    <col min="16139" max="16384" width="8.875" style="12"/>
  </cols>
  <sheetData>
    <row r="1" spans="2:20" ht="14.25">
      <c r="B1" s="13" t="s">
        <v>157</v>
      </c>
      <c r="T1" s="14" t="s">
        <v>217</v>
      </c>
    </row>
    <row r="2" spans="2:20" ht="16.5" customHeight="1">
      <c r="I2" s="787" t="s">
        <v>1209</v>
      </c>
      <c r="J2" s="787"/>
      <c r="K2" s="787"/>
      <c r="L2" s="787"/>
      <c r="M2" s="787"/>
    </row>
    <row r="3" spans="2:20" ht="21.75" customHeight="1">
      <c r="D3" s="20"/>
      <c r="E3" s="20"/>
      <c r="I3" s="785" t="s">
        <v>1210</v>
      </c>
      <c r="J3" s="785"/>
      <c r="K3" s="785"/>
      <c r="L3" s="785"/>
      <c r="M3" s="785"/>
    </row>
    <row r="4" spans="2:20" ht="20.100000000000001" customHeight="1">
      <c r="B4" s="101" t="s">
        <v>158</v>
      </c>
      <c r="C4" s="20"/>
      <c r="D4" s="20"/>
      <c r="E4" s="20"/>
      <c r="I4" s="139"/>
      <c r="J4" s="17"/>
      <c r="K4" s="112"/>
      <c r="L4" s="139"/>
    </row>
    <row r="5" spans="2:20" ht="19.5" customHeight="1" thickBot="1">
      <c r="B5" s="20" t="s">
        <v>159</v>
      </c>
      <c r="C5" s="25"/>
      <c r="D5" s="25"/>
      <c r="E5" s="25"/>
      <c r="F5" s="25"/>
      <c r="G5" s="25"/>
      <c r="H5" s="25"/>
      <c r="I5" s="112"/>
      <c r="J5" s="25"/>
      <c r="K5" s="112"/>
      <c r="L5" s="25"/>
      <c r="M5" s="25"/>
      <c r="T5" s="15" t="s">
        <v>148</v>
      </c>
    </row>
    <row r="6" spans="2:20" ht="14.25">
      <c r="B6" s="140" t="s">
        <v>160</v>
      </c>
      <c r="C6" s="764" t="s">
        <v>161</v>
      </c>
      <c r="D6" s="765"/>
      <c r="E6" s="765"/>
      <c r="F6" s="766"/>
      <c r="G6" s="764" t="s">
        <v>3</v>
      </c>
      <c r="H6" s="766"/>
      <c r="I6" s="764" t="s">
        <v>1201</v>
      </c>
      <c r="J6" s="765"/>
      <c r="K6" s="765"/>
      <c r="L6" s="765"/>
      <c r="M6" s="766"/>
      <c r="N6" s="764" t="s">
        <v>218</v>
      </c>
      <c r="O6" s="765"/>
      <c r="P6" s="765"/>
      <c r="Q6" s="765"/>
      <c r="R6" s="766"/>
      <c r="S6" s="159"/>
      <c r="T6" s="160"/>
    </row>
    <row r="7" spans="2:20" ht="14.25">
      <c r="B7" s="141" t="s">
        <v>162</v>
      </c>
      <c r="C7" s="777"/>
      <c r="D7" s="778"/>
      <c r="E7" s="778"/>
      <c r="F7" s="776"/>
      <c r="G7" s="767"/>
      <c r="H7" s="758"/>
      <c r="I7" s="767"/>
      <c r="J7" s="768"/>
      <c r="K7" s="768"/>
      <c r="L7" s="768"/>
      <c r="M7" s="758"/>
      <c r="N7" s="777"/>
      <c r="O7" s="778"/>
      <c r="P7" s="778"/>
      <c r="Q7" s="778"/>
      <c r="R7" s="776"/>
      <c r="S7" s="784" t="s">
        <v>219</v>
      </c>
      <c r="T7" s="785"/>
    </row>
    <row r="8" spans="2:20" ht="24" customHeight="1">
      <c r="B8" s="141"/>
      <c r="C8" s="771" t="s">
        <v>1211</v>
      </c>
      <c r="D8" s="772"/>
      <c r="E8" s="772"/>
      <c r="F8" s="773"/>
      <c r="G8" s="779" t="s">
        <v>163</v>
      </c>
      <c r="H8" s="780"/>
      <c r="I8" s="815" t="s">
        <v>1212</v>
      </c>
      <c r="J8" s="816"/>
      <c r="K8" s="816"/>
      <c r="L8" s="816"/>
      <c r="M8" s="865"/>
      <c r="N8" s="771" t="s">
        <v>1213</v>
      </c>
      <c r="O8" s="772"/>
      <c r="P8" s="772"/>
      <c r="Q8" s="772"/>
      <c r="R8" s="773"/>
      <c r="S8" s="784" t="s">
        <v>221</v>
      </c>
      <c r="T8" s="785"/>
    </row>
    <row r="9" spans="2:20" ht="15.75" customHeight="1">
      <c r="C9" s="769" t="s">
        <v>10</v>
      </c>
      <c r="D9" s="781" t="s">
        <v>164</v>
      </c>
      <c r="E9" s="782" t="s">
        <v>165</v>
      </c>
      <c r="F9" s="126"/>
      <c r="G9" s="783" t="s">
        <v>166</v>
      </c>
      <c r="H9" s="758"/>
      <c r="I9" s="757" t="s">
        <v>167</v>
      </c>
      <c r="J9" s="769" t="s">
        <v>168</v>
      </c>
      <c r="K9" s="786" t="s">
        <v>222</v>
      </c>
      <c r="L9" s="161"/>
      <c r="M9" s="162"/>
      <c r="N9" s="769" t="s">
        <v>15</v>
      </c>
      <c r="O9" s="769" t="s">
        <v>16</v>
      </c>
      <c r="P9" s="769" t="s">
        <v>17</v>
      </c>
      <c r="Q9" s="782" t="s">
        <v>223</v>
      </c>
      <c r="R9" s="126"/>
      <c r="S9" s="163"/>
      <c r="T9" s="164"/>
    </row>
    <row r="10" spans="2:20" ht="28.5" customHeight="1">
      <c r="B10" s="142" t="s">
        <v>169</v>
      </c>
      <c r="C10" s="763"/>
      <c r="D10" s="763"/>
      <c r="E10" s="777"/>
      <c r="F10" s="143" t="s">
        <v>170</v>
      </c>
      <c r="G10" s="144"/>
      <c r="H10" s="145" t="s">
        <v>171</v>
      </c>
      <c r="I10" s="776"/>
      <c r="J10" s="763"/>
      <c r="K10" s="776"/>
      <c r="L10" s="165" t="s">
        <v>224</v>
      </c>
      <c r="M10" s="143" t="s">
        <v>225</v>
      </c>
      <c r="N10" s="770"/>
      <c r="O10" s="770"/>
      <c r="P10" s="770"/>
      <c r="Q10" s="767"/>
      <c r="R10" s="143" t="s">
        <v>226</v>
      </c>
      <c r="S10" s="166" t="s">
        <v>227</v>
      </c>
      <c r="T10" s="167" t="s">
        <v>228</v>
      </c>
    </row>
    <row r="11" spans="2:20" ht="29.25" customHeight="1">
      <c r="B11" s="146"/>
      <c r="C11" s="147" t="s">
        <v>172</v>
      </c>
      <c r="D11" s="37"/>
      <c r="E11" s="147" t="s">
        <v>173</v>
      </c>
      <c r="F11" s="148" t="s">
        <v>174</v>
      </c>
      <c r="G11" s="49"/>
      <c r="H11" s="148" t="s">
        <v>174</v>
      </c>
      <c r="I11" s="147" t="s">
        <v>175</v>
      </c>
      <c r="J11" s="149" t="s">
        <v>176</v>
      </c>
      <c r="K11" s="168"/>
      <c r="L11" s="50" t="s">
        <v>229</v>
      </c>
      <c r="M11" s="148" t="s">
        <v>230</v>
      </c>
      <c r="N11" s="169" t="s">
        <v>20</v>
      </c>
      <c r="O11" s="169" t="s">
        <v>21</v>
      </c>
      <c r="P11" s="169" t="s">
        <v>19</v>
      </c>
      <c r="Q11" s="169" t="s">
        <v>231</v>
      </c>
      <c r="R11" s="148" t="s">
        <v>230</v>
      </c>
      <c r="S11" s="170"/>
      <c r="T11" s="48" t="s">
        <v>12</v>
      </c>
    </row>
    <row r="12" spans="2:20" ht="30" customHeight="1">
      <c r="B12" s="151" t="s">
        <v>178</v>
      </c>
      <c r="C12" s="1">
        <v>220835</v>
      </c>
      <c r="D12" s="57">
        <v>3047</v>
      </c>
      <c r="E12" s="57">
        <v>223882</v>
      </c>
      <c r="F12" s="150">
        <v>49.742380849754383</v>
      </c>
      <c r="G12" s="57">
        <v>6856</v>
      </c>
      <c r="H12" s="150">
        <v>1.5232745960189567</v>
      </c>
      <c r="I12" s="57">
        <v>10777</v>
      </c>
      <c r="J12" s="57">
        <v>15287</v>
      </c>
      <c r="K12" s="57">
        <v>2697</v>
      </c>
      <c r="L12" s="57">
        <v>28761</v>
      </c>
      <c r="M12" s="150">
        <v>6.390154704798892</v>
      </c>
      <c r="N12" s="57">
        <v>85179</v>
      </c>
      <c r="O12" s="57">
        <v>14139</v>
      </c>
      <c r="P12" s="57">
        <v>91266</v>
      </c>
      <c r="Q12" s="57">
        <v>190584</v>
      </c>
      <c r="R12" s="150">
        <v>42.344189849427771</v>
      </c>
      <c r="S12" s="57">
        <v>450083</v>
      </c>
      <c r="T12" s="150">
        <v>100</v>
      </c>
    </row>
    <row r="13" spans="2:20" ht="21.95" customHeight="1">
      <c r="B13" s="151" t="s">
        <v>179</v>
      </c>
      <c r="C13" s="1">
        <v>230445</v>
      </c>
      <c r="D13" s="57">
        <v>652</v>
      </c>
      <c r="E13" s="57">
        <v>231097</v>
      </c>
      <c r="F13" s="150">
        <v>49.924712297279491</v>
      </c>
      <c r="G13" s="57">
        <v>7198</v>
      </c>
      <c r="H13" s="150">
        <v>1.5550097107094327</v>
      </c>
      <c r="I13" s="57">
        <v>10641</v>
      </c>
      <c r="J13" s="57">
        <v>15464</v>
      </c>
      <c r="K13" s="57">
        <v>2713</v>
      </c>
      <c r="L13" s="57">
        <v>28818</v>
      </c>
      <c r="M13" s="150">
        <v>6.225655715924483</v>
      </c>
      <c r="N13" s="57">
        <v>87061</v>
      </c>
      <c r="O13" s="57">
        <v>14658</v>
      </c>
      <c r="P13" s="57">
        <v>94059</v>
      </c>
      <c r="Q13" s="57">
        <v>195778</v>
      </c>
      <c r="R13" s="150">
        <v>42.294622276086599</v>
      </c>
      <c r="S13" s="57">
        <v>462891</v>
      </c>
      <c r="T13" s="150">
        <v>100</v>
      </c>
    </row>
    <row r="14" spans="2:20" ht="21.95" customHeight="1">
      <c r="B14" s="151" t="s">
        <v>180</v>
      </c>
      <c r="C14" s="1">
        <v>251138</v>
      </c>
      <c r="D14" s="57">
        <v>633</v>
      </c>
      <c r="E14" s="57">
        <v>251771</v>
      </c>
      <c r="F14" s="150">
        <v>51.47638519730117</v>
      </c>
      <c r="G14" s="57">
        <v>7565</v>
      </c>
      <c r="H14" s="150">
        <v>1.54671846248211</v>
      </c>
      <c r="I14" s="57">
        <v>10770</v>
      </c>
      <c r="J14" s="57">
        <v>15340</v>
      </c>
      <c r="K14" s="57">
        <v>2780</v>
      </c>
      <c r="L14" s="57">
        <v>28890</v>
      </c>
      <c r="M14" s="150">
        <v>5.9067675322020037</v>
      </c>
      <c r="N14" s="57">
        <v>89139</v>
      </c>
      <c r="O14" s="57">
        <v>14924</v>
      </c>
      <c r="P14" s="57">
        <v>96811</v>
      </c>
      <c r="Q14" s="57">
        <v>200874</v>
      </c>
      <c r="R14" s="150">
        <v>41.070128808014722</v>
      </c>
      <c r="S14" s="57">
        <v>489100</v>
      </c>
      <c r="T14" s="150">
        <v>100</v>
      </c>
    </row>
    <row r="15" spans="2:20" ht="21.75" customHeight="1">
      <c r="B15" s="151" t="s">
        <v>181</v>
      </c>
      <c r="C15" s="1">
        <v>260457</v>
      </c>
      <c r="D15" s="57">
        <v>389</v>
      </c>
      <c r="E15" s="57">
        <v>260846</v>
      </c>
      <c r="F15" s="150">
        <v>51.754337232742344</v>
      </c>
      <c r="G15" s="57">
        <v>8427</v>
      </c>
      <c r="H15" s="150">
        <v>1.6719972698846051</v>
      </c>
      <c r="I15" s="57">
        <v>10697</v>
      </c>
      <c r="J15" s="57">
        <v>15294</v>
      </c>
      <c r="K15" s="57">
        <v>2918</v>
      </c>
      <c r="L15" s="57">
        <v>28909</v>
      </c>
      <c r="M15" s="150">
        <v>5.7358216536245452</v>
      </c>
      <c r="N15" s="57">
        <v>91078</v>
      </c>
      <c r="O15" s="57">
        <v>15281</v>
      </c>
      <c r="P15" s="57">
        <v>99467</v>
      </c>
      <c r="Q15" s="57">
        <v>205826</v>
      </c>
      <c r="R15" s="150">
        <v>40.837843843748509</v>
      </c>
      <c r="S15" s="57">
        <v>504008</v>
      </c>
      <c r="T15" s="150">
        <v>100</v>
      </c>
    </row>
    <row r="16" spans="2:20" ht="21.75" customHeight="1">
      <c r="B16" s="151" t="s">
        <v>182</v>
      </c>
      <c r="C16" s="1">
        <v>278904</v>
      </c>
      <c r="D16" s="57">
        <v>394</v>
      </c>
      <c r="E16" s="57">
        <v>279298</v>
      </c>
      <c r="F16" s="150">
        <v>52.648564076947004</v>
      </c>
      <c r="G16" s="57">
        <v>9632</v>
      </c>
      <c r="H16" s="150">
        <v>1.8156627300917068</v>
      </c>
      <c r="I16" s="57">
        <v>10766</v>
      </c>
      <c r="J16" s="57">
        <v>15004</v>
      </c>
      <c r="K16" s="57">
        <v>3139</v>
      </c>
      <c r="L16" s="57">
        <v>28909</v>
      </c>
      <c r="M16" s="150">
        <v>5.4494387317505346</v>
      </c>
      <c r="N16" s="57">
        <v>93823</v>
      </c>
      <c r="O16" s="57">
        <v>15447</v>
      </c>
      <c r="P16" s="57">
        <v>103386</v>
      </c>
      <c r="Q16" s="57">
        <v>212656</v>
      </c>
      <c r="R16" s="150">
        <v>40.086334461210754</v>
      </c>
      <c r="S16" s="57">
        <v>530495</v>
      </c>
      <c r="T16" s="150">
        <v>100</v>
      </c>
    </row>
    <row r="17" spans="2:20" ht="29.25" customHeight="1">
      <c r="B17" s="58" t="s">
        <v>183</v>
      </c>
      <c r="C17" s="1">
        <v>293789</v>
      </c>
      <c r="D17" s="57">
        <v>413</v>
      </c>
      <c r="E17" s="57">
        <v>294202</v>
      </c>
      <c r="F17" s="150">
        <v>53.168779909494411</v>
      </c>
      <c r="G17" s="57">
        <v>10788</v>
      </c>
      <c r="H17" s="150">
        <v>1.9496291584136942</v>
      </c>
      <c r="I17" s="57">
        <v>10899</v>
      </c>
      <c r="J17" s="57">
        <v>15215</v>
      </c>
      <c r="K17" s="57">
        <v>3174</v>
      </c>
      <c r="L17" s="57">
        <v>29288</v>
      </c>
      <c r="M17" s="150">
        <v>5.2929865398239047</v>
      </c>
      <c r="N17" s="57">
        <v>95749</v>
      </c>
      <c r="O17" s="57">
        <v>16099</v>
      </c>
      <c r="P17" s="57">
        <v>107210</v>
      </c>
      <c r="Q17" s="57">
        <v>219058</v>
      </c>
      <c r="R17" s="150">
        <v>39.588604392267989</v>
      </c>
      <c r="S17" s="57">
        <v>553336</v>
      </c>
      <c r="T17" s="150">
        <v>100</v>
      </c>
    </row>
    <row r="18" spans="2:20" ht="21.95" customHeight="1">
      <c r="B18" s="151" t="s">
        <v>184</v>
      </c>
      <c r="C18" s="1">
        <v>313527</v>
      </c>
      <c r="D18" s="57">
        <v>421</v>
      </c>
      <c r="E18" s="57">
        <v>313948</v>
      </c>
      <c r="F18" s="150">
        <v>54.170807796366852</v>
      </c>
      <c r="G18" s="57">
        <v>11497</v>
      </c>
      <c r="H18" s="150">
        <v>1.9837736734581193</v>
      </c>
      <c r="I18" s="57">
        <v>10864</v>
      </c>
      <c r="J18" s="57">
        <v>15094</v>
      </c>
      <c r="K18" s="57">
        <v>3364</v>
      </c>
      <c r="L18" s="57">
        <v>29322</v>
      </c>
      <c r="M18" s="150">
        <v>5.059425211197615</v>
      </c>
      <c r="N18" s="57">
        <v>98190</v>
      </c>
      <c r="O18" s="57">
        <v>16292</v>
      </c>
      <c r="P18" s="57">
        <v>110303</v>
      </c>
      <c r="Q18" s="57">
        <v>224785</v>
      </c>
      <c r="R18" s="150">
        <v>38.785993318977418</v>
      </c>
      <c r="S18" s="57">
        <v>579552</v>
      </c>
      <c r="T18" s="150">
        <v>100</v>
      </c>
    </row>
    <row r="19" spans="2:20" ht="21.95" customHeight="1">
      <c r="B19" s="151" t="s">
        <v>185</v>
      </c>
      <c r="C19" s="1">
        <v>330573</v>
      </c>
      <c r="D19" s="57">
        <v>423</v>
      </c>
      <c r="E19" s="57">
        <v>330996</v>
      </c>
      <c r="F19" s="150">
        <v>54.841702731182941</v>
      </c>
      <c r="G19" s="57">
        <v>12405</v>
      </c>
      <c r="H19" s="150">
        <v>2.0553460536693025</v>
      </c>
      <c r="I19" s="57">
        <v>10895</v>
      </c>
      <c r="J19" s="57">
        <v>15107</v>
      </c>
      <c r="K19" s="57">
        <v>3514</v>
      </c>
      <c r="L19" s="57">
        <v>29516</v>
      </c>
      <c r="M19" s="150">
        <v>4.8904146811852582</v>
      </c>
      <c r="N19" s="57">
        <v>99764</v>
      </c>
      <c r="O19" s="57">
        <v>16879</v>
      </c>
      <c r="P19" s="57">
        <v>113988</v>
      </c>
      <c r="Q19" s="57">
        <v>230631</v>
      </c>
      <c r="R19" s="150">
        <v>38.212536533962506</v>
      </c>
      <c r="S19" s="57">
        <v>603548</v>
      </c>
      <c r="T19" s="150">
        <v>100</v>
      </c>
    </row>
    <row r="20" spans="2:20" ht="21.75" customHeight="1">
      <c r="B20" s="151" t="s">
        <v>186</v>
      </c>
      <c r="C20" s="1">
        <v>340387</v>
      </c>
      <c r="D20" s="57">
        <v>422</v>
      </c>
      <c r="E20" s="57">
        <v>340809</v>
      </c>
      <c r="F20" s="150">
        <v>54.967952336560145</v>
      </c>
      <c r="G20" s="57">
        <v>13459</v>
      </c>
      <c r="H20" s="150">
        <v>2.1707574345095431</v>
      </c>
      <c r="I20" s="57">
        <v>10943</v>
      </c>
      <c r="J20" s="57">
        <v>15037</v>
      </c>
      <c r="K20" s="57">
        <v>3623</v>
      </c>
      <c r="L20" s="57">
        <v>29603</v>
      </c>
      <c r="M20" s="150">
        <v>4.774569606492757</v>
      </c>
      <c r="N20" s="57">
        <v>102118</v>
      </c>
      <c r="O20" s="57">
        <v>16801</v>
      </c>
      <c r="P20" s="57">
        <v>117224</v>
      </c>
      <c r="Q20" s="57">
        <v>236143</v>
      </c>
      <c r="R20" s="150">
        <v>38.086720622437561</v>
      </c>
      <c r="S20" s="57">
        <v>620014</v>
      </c>
      <c r="T20" s="150">
        <v>100</v>
      </c>
    </row>
    <row r="21" spans="2:20" ht="21.75" customHeight="1">
      <c r="B21" s="151" t="s">
        <v>187</v>
      </c>
      <c r="C21" s="1">
        <v>355957</v>
      </c>
      <c r="D21" s="57">
        <v>449</v>
      </c>
      <c r="E21" s="57">
        <v>356406</v>
      </c>
      <c r="F21" s="150">
        <v>55.2587146518403</v>
      </c>
      <c r="G21" s="57">
        <v>14104</v>
      </c>
      <c r="H21" s="150">
        <v>2.1867446436074465</v>
      </c>
      <c r="I21" s="57">
        <v>11096</v>
      </c>
      <c r="J21" s="57">
        <v>15048</v>
      </c>
      <c r="K21" s="57">
        <v>3750</v>
      </c>
      <c r="L21" s="57">
        <v>29894</v>
      </c>
      <c r="M21" s="150">
        <v>4.6348939574589476</v>
      </c>
      <c r="N21" s="57">
        <v>107175</v>
      </c>
      <c r="O21" s="57">
        <v>17554</v>
      </c>
      <c r="P21" s="57">
        <v>119844</v>
      </c>
      <c r="Q21" s="57">
        <v>244573</v>
      </c>
      <c r="R21" s="150">
        <v>37.919646747093303</v>
      </c>
      <c r="S21" s="57">
        <v>644977</v>
      </c>
      <c r="T21" s="150">
        <v>100</v>
      </c>
    </row>
    <row r="22" spans="2:20" ht="30" customHeight="1">
      <c r="B22" s="151" t="s">
        <v>188</v>
      </c>
      <c r="C22" s="1">
        <v>366845</v>
      </c>
      <c r="D22" s="57">
        <v>433</v>
      </c>
      <c r="E22" s="57">
        <v>367278</v>
      </c>
      <c r="F22" s="150">
        <v>55.24181964488497</v>
      </c>
      <c r="G22" s="57">
        <v>14734</v>
      </c>
      <c r="H22" s="150">
        <v>2.2161223123839036</v>
      </c>
      <c r="I22" s="57">
        <v>11210</v>
      </c>
      <c r="J22" s="57">
        <v>14862</v>
      </c>
      <c r="K22" s="57">
        <v>3835</v>
      </c>
      <c r="L22" s="57">
        <v>29907</v>
      </c>
      <c r="M22" s="150">
        <v>4.4982740597573905</v>
      </c>
      <c r="N22" s="57">
        <v>111608</v>
      </c>
      <c r="O22" s="57">
        <v>18434</v>
      </c>
      <c r="P22" s="57">
        <v>122894</v>
      </c>
      <c r="Q22" s="57">
        <v>252936</v>
      </c>
      <c r="R22" s="150">
        <v>38.043783982973736</v>
      </c>
      <c r="S22" s="57">
        <v>664855</v>
      </c>
      <c r="T22" s="150">
        <v>100</v>
      </c>
    </row>
    <row r="23" spans="2:20" ht="21.95" customHeight="1">
      <c r="B23" s="151" t="s">
        <v>189</v>
      </c>
      <c r="C23" s="1">
        <v>376179</v>
      </c>
      <c r="D23" s="57">
        <v>460</v>
      </c>
      <c r="E23" s="57">
        <v>376639</v>
      </c>
      <c r="F23" s="150">
        <v>55.177925255277692</v>
      </c>
      <c r="G23" s="57">
        <v>16262</v>
      </c>
      <c r="H23" s="150">
        <v>2.3823964605400021</v>
      </c>
      <c r="I23" s="57">
        <v>11223</v>
      </c>
      <c r="J23" s="57">
        <v>14957</v>
      </c>
      <c r="K23" s="57">
        <v>4083</v>
      </c>
      <c r="L23" s="57">
        <v>30263</v>
      </c>
      <c r="M23" s="150">
        <v>4.4335545495832056</v>
      </c>
      <c r="N23" s="57">
        <v>114629</v>
      </c>
      <c r="O23" s="57">
        <v>19479</v>
      </c>
      <c r="P23" s="57">
        <v>125318</v>
      </c>
      <c r="Q23" s="57">
        <v>259426</v>
      </c>
      <c r="R23" s="150">
        <v>38.0061237345991</v>
      </c>
      <c r="S23" s="57">
        <v>682590</v>
      </c>
      <c r="T23" s="150">
        <v>100</v>
      </c>
    </row>
    <row r="24" spans="2:20" ht="21.95" customHeight="1">
      <c r="B24" s="151" t="s">
        <v>190</v>
      </c>
      <c r="C24" s="1">
        <v>383565</v>
      </c>
      <c r="D24" s="57">
        <v>535</v>
      </c>
      <c r="E24" s="57">
        <v>384100</v>
      </c>
      <c r="F24" s="150">
        <v>55.046003038206884</v>
      </c>
      <c r="G24" s="57">
        <v>16113</v>
      </c>
      <c r="H24" s="150">
        <v>2.3091805440110065</v>
      </c>
      <c r="I24" s="57">
        <v>11243</v>
      </c>
      <c r="J24" s="57">
        <v>14936</v>
      </c>
      <c r="K24" s="57">
        <v>4167</v>
      </c>
      <c r="L24" s="57">
        <v>30346</v>
      </c>
      <c r="M24" s="150">
        <v>4.3489351944739036</v>
      </c>
      <c r="N24" s="57">
        <v>119210</v>
      </c>
      <c r="O24" s="57">
        <v>20206</v>
      </c>
      <c r="P24" s="57">
        <v>127805</v>
      </c>
      <c r="Q24" s="57">
        <v>267221</v>
      </c>
      <c r="R24" s="150">
        <v>38.2958812233082</v>
      </c>
      <c r="S24" s="57">
        <v>697780</v>
      </c>
      <c r="T24" s="150">
        <v>100</v>
      </c>
    </row>
    <row r="25" spans="2:20" ht="21.75" customHeight="1">
      <c r="B25" s="151" t="s">
        <v>191</v>
      </c>
      <c r="C25" s="1">
        <v>399859</v>
      </c>
      <c r="D25" s="57">
        <v>502</v>
      </c>
      <c r="E25" s="57">
        <v>400361</v>
      </c>
      <c r="F25" s="150">
        <v>55.562479182857786</v>
      </c>
      <c r="G25" s="57">
        <v>16746</v>
      </c>
      <c r="H25" s="150">
        <v>2.3240257577439771</v>
      </c>
      <c r="I25" s="57">
        <v>11370</v>
      </c>
      <c r="J25" s="57">
        <v>14698</v>
      </c>
      <c r="K25" s="57">
        <v>4173</v>
      </c>
      <c r="L25" s="57">
        <v>30241</v>
      </c>
      <c r="M25" s="150">
        <v>4.1968746530476295</v>
      </c>
      <c r="N25" s="57">
        <v>122858</v>
      </c>
      <c r="O25" s="57">
        <v>21104</v>
      </c>
      <c r="P25" s="57">
        <v>129250</v>
      </c>
      <c r="Q25" s="57">
        <v>273212</v>
      </c>
      <c r="R25" s="150">
        <v>37.916620406350617</v>
      </c>
      <c r="S25" s="57">
        <v>720560</v>
      </c>
      <c r="T25" s="150">
        <v>100</v>
      </c>
    </row>
    <row r="26" spans="2:20" ht="21.75" customHeight="1">
      <c r="B26" s="151" t="s">
        <v>192</v>
      </c>
      <c r="C26" s="1">
        <v>403737</v>
      </c>
      <c r="D26" s="57">
        <v>495</v>
      </c>
      <c r="E26" s="57">
        <v>404232</v>
      </c>
      <c r="F26" s="150">
        <v>55.297209230428294</v>
      </c>
      <c r="G26" s="57">
        <v>16905</v>
      </c>
      <c r="H26" s="150">
        <v>2.3125317195085748</v>
      </c>
      <c r="I26" s="57">
        <v>11412</v>
      </c>
      <c r="J26" s="57">
        <v>14347</v>
      </c>
      <c r="K26" s="57">
        <v>4453</v>
      </c>
      <c r="L26" s="57">
        <v>30212</v>
      </c>
      <c r="M26" s="150">
        <v>4.132872422939549</v>
      </c>
      <c r="N26" s="57">
        <v>125386</v>
      </c>
      <c r="O26" s="57">
        <v>21737</v>
      </c>
      <c r="P26" s="57">
        <v>132545</v>
      </c>
      <c r="Q26" s="57">
        <v>279668</v>
      </c>
      <c r="R26" s="150">
        <v>38.257386627123587</v>
      </c>
      <c r="S26" s="57">
        <v>731017</v>
      </c>
      <c r="T26" s="150">
        <v>100</v>
      </c>
    </row>
    <row r="27" spans="2:20" ht="30" customHeight="1">
      <c r="B27" s="151" t="s">
        <v>193</v>
      </c>
      <c r="C27" s="1">
        <v>428693</v>
      </c>
      <c r="D27" s="57">
        <v>502</v>
      </c>
      <c r="E27" s="57">
        <v>429195</v>
      </c>
      <c r="F27" s="150">
        <v>56.678560675290925</v>
      </c>
      <c r="G27" s="57">
        <v>16113</v>
      </c>
      <c r="H27" s="150">
        <v>2.1278478271204526</v>
      </c>
      <c r="I27" s="57">
        <v>11471</v>
      </c>
      <c r="J27" s="57">
        <v>14576</v>
      </c>
      <c r="K27" s="57">
        <v>4863</v>
      </c>
      <c r="L27" s="57">
        <v>30910</v>
      </c>
      <c r="M27" s="150">
        <v>4.0819075489538381</v>
      </c>
      <c r="N27" s="57">
        <v>125955</v>
      </c>
      <c r="O27" s="57">
        <v>21749</v>
      </c>
      <c r="P27" s="57">
        <v>133322</v>
      </c>
      <c r="Q27" s="57">
        <v>281026</v>
      </c>
      <c r="R27" s="150">
        <v>37.111683948634791</v>
      </c>
      <c r="S27" s="57">
        <v>757244</v>
      </c>
      <c r="T27" s="150">
        <v>100</v>
      </c>
    </row>
    <row r="28" spans="2:20" ht="21.95" customHeight="1">
      <c r="B28" s="151" t="s">
        <v>194</v>
      </c>
      <c r="C28" s="1">
        <v>433256</v>
      </c>
      <c r="D28" s="57">
        <v>502</v>
      </c>
      <c r="E28" s="57">
        <v>433758</v>
      </c>
      <c r="F28" s="150">
        <v>56.934306569343065</v>
      </c>
      <c r="G28" s="57">
        <v>15747</v>
      </c>
      <c r="H28" s="150">
        <v>2.0669233202556385</v>
      </c>
      <c r="I28" s="57">
        <v>11373</v>
      </c>
      <c r="J28" s="57">
        <v>14678</v>
      </c>
      <c r="K28" s="57">
        <v>4936</v>
      </c>
      <c r="L28" s="57">
        <v>30987</v>
      </c>
      <c r="M28" s="150">
        <v>4.0672987187884342</v>
      </c>
      <c r="N28" s="57">
        <v>125796</v>
      </c>
      <c r="O28" s="57">
        <v>22090</v>
      </c>
      <c r="P28" s="57">
        <v>133479</v>
      </c>
      <c r="Q28" s="57">
        <v>281365</v>
      </c>
      <c r="R28" s="150">
        <v>36.931471391612867</v>
      </c>
      <c r="S28" s="57">
        <v>761857</v>
      </c>
      <c r="T28" s="150">
        <v>100</v>
      </c>
    </row>
    <row r="29" spans="2:20" ht="21.95" customHeight="1">
      <c r="B29" s="151" t="s">
        <v>195</v>
      </c>
      <c r="C29" s="1">
        <v>420881</v>
      </c>
      <c r="D29" s="57">
        <v>482</v>
      </c>
      <c r="E29" s="57">
        <v>421363</v>
      </c>
      <c r="F29" s="150">
        <v>56.126430090883787</v>
      </c>
      <c r="G29" s="57">
        <v>15865</v>
      </c>
      <c r="H29" s="150">
        <v>2.113251076605851</v>
      </c>
      <c r="I29" s="57">
        <v>11463</v>
      </c>
      <c r="J29" s="57">
        <v>14661</v>
      </c>
      <c r="K29" s="57">
        <v>5104</v>
      </c>
      <c r="L29" s="57">
        <v>31228</v>
      </c>
      <c r="M29" s="150">
        <v>4.1596347066024277</v>
      </c>
      <c r="N29" s="57">
        <v>126749</v>
      </c>
      <c r="O29" s="57">
        <v>21974</v>
      </c>
      <c r="P29" s="57">
        <v>133560</v>
      </c>
      <c r="Q29" s="57">
        <v>282283</v>
      </c>
      <c r="R29" s="150">
        <v>37.600684125907939</v>
      </c>
      <c r="S29" s="57">
        <v>750739</v>
      </c>
      <c r="T29" s="150">
        <v>100</v>
      </c>
    </row>
    <row r="30" spans="2:20" ht="21.75" customHeight="1">
      <c r="B30" s="151" t="s">
        <v>196</v>
      </c>
      <c r="C30" s="1">
        <v>429981</v>
      </c>
      <c r="D30" s="57">
        <v>707</v>
      </c>
      <c r="E30" s="57">
        <v>430688</v>
      </c>
      <c r="F30" s="150">
        <v>56.944003723212965</v>
      </c>
      <c r="G30" s="57">
        <v>11188</v>
      </c>
      <c r="H30" s="150">
        <v>1.4792367413424721</v>
      </c>
      <c r="I30" s="57">
        <v>3473</v>
      </c>
      <c r="J30" s="57">
        <v>14853</v>
      </c>
      <c r="K30" s="57">
        <v>15424</v>
      </c>
      <c r="L30" s="57">
        <v>33750</v>
      </c>
      <c r="M30" s="150">
        <v>4.4623024687440509</v>
      </c>
      <c r="N30" s="57">
        <v>126673</v>
      </c>
      <c r="O30" s="57">
        <v>21978</v>
      </c>
      <c r="P30" s="57">
        <v>132059</v>
      </c>
      <c r="Q30" s="57">
        <v>280710</v>
      </c>
      <c r="R30" s="150">
        <v>37.11445706670051</v>
      </c>
      <c r="S30" s="57">
        <v>756336</v>
      </c>
      <c r="T30" s="150">
        <v>100</v>
      </c>
    </row>
    <row r="31" spans="2:20" ht="21.75" customHeight="1">
      <c r="B31" s="151" t="s">
        <v>197</v>
      </c>
      <c r="C31" s="1">
        <v>430493</v>
      </c>
      <c r="D31" s="57">
        <v>697</v>
      </c>
      <c r="E31" s="57">
        <v>431190</v>
      </c>
      <c r="F31" s="150">
        <v>56.934873286599533</v>
      </c>
      <c r="G31" s="57">
        <v>10954</v>
      </c>
      <c r="H31" s="150">
        <v>1.4463800226846895</v>
      </c>
      <c r="I31" s="57">
        <v>3264</v>
      </c>
      <c r="J31" s="57">
        <v>14492</v>
      </c>
      <c r="K31" s="57">
        <v>16135</v>
      </c>
      <c r="L31" s="57">
        <v>33891</v>
      </c>
      <c r="M31" s="150">
        <v>4.4750105302909269</v>
      </c>
      <c r="N31" s="57">
        <v>128159</v>
      </c>
      <c r="O31" s="57">
        <v>22217</v>
      </c>
      <c r="P31" s="57">
        <v>130928</v>
      </c>
      <c r="Q31" s="57">
        <v>281304</v>
      </c>
      <c r="R31" s="150">
        <v>37.143736160424858</v>
      </c>
      <c r="S31" s="57">
        <v>757339</v>
      </c>
      <c r="T31" s="150">
        <v>100</v>
      </c>
    </row>
    <row r="32" spans="2:20" ht="30" customHeight="1">
      <c r="B32" s="151" t="s">
        <v>198</v>
      </c>
      <c r="C32" s="1">
        <v>458271</v>
      </c>
      <c r="D32" s="57">
        <v>574</v>
      </c>
      <c r="E32" s="57">
        <v>458845</v>
      </c>
      <c r="F32" s="150">
        <v>58.283498292821726</v>
      </c>
      <c r="G32" s="57">
        <v>10378</v>
      </c>
      <c r="H32" s="150">
        <v>1.3182363222502236</v>
      </c>
      <c r="I32" s="57">
        <v>3235</v>
      </c>
      <c r="J32" s="57">
        <v>13989</v>
      </c>
      <c r="K32" s="57">
        <v>16487</v>
      </c>
      <c r="L32" s="57">
        <v>33711</v>
      </c>
      <c r="M32" s="150">
        <v>4.2820451589301678</v>
      </c>
      <c r="N32" s="57">
        <v>131081</v>
      </c>
      <c r="O32" s="57">
        <v>21963</v>
      </c>
      <c r="P32" s="57">
        <v>131286</v>
      </c>
      <c r="Q32" s="57">
        <v>284330</v>
      </c>
      <c r="R32" s="150">
        <v>36.116220225997886</v>
      </c>
      <c r="S32" s="57">
        <v>787264</v>
      </c>
      <c r="T32" s="150">
        <v>100</v>
      </c>
    </row>
    <row r="33" spans="2:20" ht="21.95" customHeight="1">
      <c r="B33" s="151" t="s">
        <v>199</v>
      </c>
      <c r="C33" s="1">
        <v>455365</v>
      </c>
      <c r="D33" s="57">
        <v>503</v>
      </c>
      <c r="E33" s="57">
        <v>455868</v>
      </c>
      <c r="F33" s="150">
        <v>57.636813278511937</v>
      </c>
      <c r="G33" s="57">
        <v>10023</v>
      </c>
      <c r="H33" s="150">
        <v>1.2672391558313483</v>
      </c>
      <c r="I33" s="57">
        <v>3373</v>
      </c>
      <c r="J33" s="57">
        <v>13630</v>
      </c>
      <c r="K33" s="57">
        <v>16891</v>
      </c>
      <c r="L33" s="57">
        <v>33894</v>
      </c>
      <c r="M33" s="150">
        <v>4.2853241492315401</v>
      </c>
      <c r="N33" s="57">
        <v>133989</v>
      </c>
      <c r="O33" s="57">
        <v>22266</v>
      </c>
      <c r="P33" s="57">
        <v>134892</v>
      </c>
      <c r="Q33" s="57">
        <v>291147</v>
      </c>
      <c r="R33" s="150">
        <v>36.81062341642518</v>
      </c>
      <c r="S33" s="57">
        <v>790932</v>
      </c>
      <c r="T33" s="150">
        <v>100</v>
      </c>
    </row>
    <row r="34" spans="2:20" ht="21.95" customHeight="1">
      <c r="B34" s="151" t="s">
        <v>200</v>
      </c>
      <c r="C34" s="1">
        <v>481097</v>
      </c>
      <c r="D34" s="57">
        <v>399</v>
      </c>
      <c r="E34" s="57">
        <v>481496</v>
      </c>
      <c r="F34" s="150">
        <v>58.723965797121956</v>
      </c>
      <c r="G34" s="57">
        <v>8924</v>
      </c>
      <c r="H34" s="150">
        <v>1.08838426648096</v>
      </c>
      <c r="I34" s="57">
        <v>3368</v>
      </c>
      <c r="J34" s="57">
        <v>13700</v>
      </c>
      <c r="K34" s="57">
        <v>16967</v>
      </c>
      <c r="L34" s="57">
        <v>34035</v>
      </c>
      <c r="M34" s="150">
        <v>4.1509590441146873</v>
      </c>
      <c r="N34" s="57">
        <v>135447</v>
      </c>
      <c r="O34" s="57">
        <v>22483</v>
      </c>
      <c r="P34" s="57">
        <v>137546</v>
      </c>
      <c r="Q34" s="57">
        <v>295476</v>
      </c>
      <c r="R34" s="150">
        <v>36.036690892282394</v>
      </c>
      <c r="S34" s="57">
        <v>819931</v>
      </c>
      <c r="T34" s="150">
        <v>100</v>
      </c>
    </row>
    <row r="35" spans="2:20" ht="21.75" customHeight="1">
      <c r="B35" s="151" t="s">
        <v>201</v>
      </c>
      <c r="C35" s="1">
        <v>482961</v>
      </c>
      <c r="D35" s="57">
        <v>378</v>
      </c>
      <c r="E35" s="57">
        <v>483339</v>
      </c>
      <c r="F35" s="150">
        <v>58.475618977333909</v>
      </c>
      <c r="G35" s="57">
        <v>8440</v>
      </c>
      <c r="H35" s="150">
        <v>1.02109331994459</v>
      </c>
      <c r="I35" s="57">
        <v>3413</v>
      </c>
      <c r="J35" s="57">
        <v>13142</v>
      </c>
      <c r="K35" s="57">
        <v>17038</v>
      </c>
      <c r="L35" s="57">
        <v>33593</v>
      </c>
      <c r="M35" s="150">
        <v>4.0641691820969914</v>
      </c>
      <c r="N35" s="57">
        <v>138172</v>
      </c>
      <c r="O35" s="57">
        <v>22548</v>
      </c>
      <c r="P35" s="57">
        <v>140473</v>
      </c>
      <c r="Q35" s="57">
        <v>301193</v>
      </c>
      <c r="R35" s="150">
        <v>36.439118520624511</v>
      </c>
      <c r="S35" s="57">
        <v>826565</v>
      </c>
      <c r="T35" s="150">
        <v>100</v>
      </c>
    </row>
    <row r="36" spans="2:20" ht="21.75" customHeight="1">
      <c r="B36" s="151" t="s">
        <v>202</v>
      </c>
      <c r="C36" s="1">
        <v>483354</v>
      </c>
      <c r="D36" s="57">
        <v>374</v>
      </c>
      <c r="E36" s="57">
        <v>483728</v>
      </c>
      <c r="F36" s="150">
        <v>58.471323875153971</v>
      </c>
      <c r="G36" s="57">
        <v>8366</v>
      </c>
      <c r="H36" s="150">
        <v>1.0112523888208622</v>
      </c>
      <c r="I36" s="57">
        <v>3067</v>
      </c>
      <c r="J36" s="57">
        <v>12645</v>
      </c>
      <c r="K36" s="57">
        <v>16993</v>
      </c>
      <c r="L36" s="57">
        <v>32705</v>
      </c>
      <c r="M36" s="150">
        <v>3.9532643289966889</v>
      </c>
      <c r="N36" s="57">
        <v>137525</v>
      </c>
      <c r="O36" s="57">
        <v>22081</v>
      </c>
      <c r="P36" s="57">
        <v>142886</v>
      </c>
      <c r="Q36" s="57">
        <v>302492</v>
      </c>
      <c r="R36" s="150">
        <v>36.564159407028484</v>
      </c>
      <c r="S36" s="57">
        <v>827291</v>
      </c>
      <c r="T36" s="150">
        <v>100</v>
      </c>
    </row>
    <row r="37" spans="2:20" ht="29.25" customHeight="1">
      <c r="B37" s="151" t="s">
        <v>203</v>
      </c>
      <c r="C37" s="1">
        <v>492446</v>
      </c>
      <c r="D37" s="57">
        <v>359</v>
      </c>
      <c r="E37" s="57">
        <v>492805</v>
      </c>
      <c r="F37" s="150">
        <v>58.739007406665756</v>
      </c>
      <c r="G37" s="57">
        <v>8272</v>
      </c>
      <c r="H37" s="150">
        <v>0.98596619203932434</v>
      </c>
      <c r="I37" s="57">
        <v>3109</v>
      </c>
      <c r="J37" s="57">
        <v>12335</v>
      </c>
      <c r="K37" s="57">
        <v>16606</v>
      </c>
      <c r="L37" s="57">
        <v>32050</v>
      </c>
      <c r="M37" s="150">
        <v>3.8201422213322465</v>
      </c>
      <c r="N37" s="57">
        <v>138346</v>
      </c>
      <c r="O37" s="57">
        <v>22298</v>
      </c>
      <c r="P37" s="57">
        <v>145203</v>
      </c>
      <c r="Q37" s="57">
        <v>305847</v>
      </c>
      <c r="R37" s="150">
        <v>36.454884179962669</v>
      </c>
      <c r="S37" s="57">
        <v>838974</v>
      </c>
      <c r="T37" s="150">
        <v>100</v>
      </c>
    </row>
    <row r="38" spans="2:20" ht="21.6" customHeight="1">
      <c r="B38" s="151" t="s">
        <v>204</v>
      </c>
      <c r="C38" s="1">
        <v>490138</v>
      </c>
      <c r="D38" s="57">
        <v>356</v>
      </c>
      <c r="E38" s="57">
        <v>490494</v>
      </c>
      <c r="F38" s="150">
        <v>58.371782223581533</v>
      </c>
      <c r="G38" s="57">
        <v>8097</v>
      </c>
      <c r="H38" s="150">
        <v>0.96359246120103359</v>
      </c>
      <c r="I38" s="57">
        <v>3444</v>
      </c>
      <c r="J38" s="57">
        <v>11724</v>
      </c>
      <c r="K38" s="57">
        <v>17547</v>
      </c>
      <c r="L38" s="57">
        <v>32715</v>
      </c>
      <c r="M38" s="150">
        <v>3.8932848423109561</v>
      </c>
      <c r="N38" s="57">
        <v>139415</v>
      </c>
      <c r="O38" s="57">
        <v>22067</v>
      </c>
      <c r="P38" s="57">
        <v>147505</v>
      </c>
      <c r="Q38" s="57">
        <v>308987</v>
      </c>
      <c r="R38" s="150">
        <v>36.771340472906473</v>
      </c>
      <c r="S38" s="57">
        <v>840293</v>
      </c>
      <c r="T38" s="150">
        <v>100</v>
      </c>
    </row>
    <row r="39" spans="2:20" s="63" customFormat="1" ht="21.6" customHeight="1">
      <c r="B39" s="152" t="s">
        <v>205</v>
      </c>
      <c r="C39" s="4">
        <v>490178</v>
      </c>
      <c r="D39" s="62">
        <v>360</v>
      </c>
      <c r="E39" s="62">
        <v>490538</v>
      </c>
      <c r="F39" s="150">
        <v>58.198674050978326</v>
      </c>
      <c r="G39" s="62">
        <v>7809</v>
      </c>
      <c r="H39" s="150">
        <v>0.92647959111035183</v>
      </c>
      <c r="I39" s="62">
        <v>2392</v>
      </c>
      <c r="J39" s="62">
        <v>10796</v>
      </c>
      <c r="K39" s="62">
        <v>19234</v>
      </c>
      <c r="L39" s="62">
        <v>32422</v>
      </c>
      <c r="M39" s="150">
        <v>3.8466284163119258</v>
      </c>
      <c r="N39" s="62">
        <v>141472</v>
      </c>
      <c r="O39" s="62">
        <v>22312</v>
      </c>
      <c r="P39" s="62">
        <v>148315</v>
      </c>
      <c r="Q39" s="62">
        <v>312099</v>
      </c>
      <c r="R39" s="150">
        <v>37.028217941599394</v>
      </c>
      <c r="S39" s="62">
        <v>842868</v>
      </c>
      <c r="T39" s="171">
        <v>100</v>
      </c>
    </row>
    <row r="40" spans="2:20" s="63" customFormat="1" ht="21.6" customHeight="1">
      <c r="B40" s="152" t="s">
        <v>206</v>
      </c>
      <c r="C40" s="4">
        <v>490920</v>
      </c>
      <c r="D40" s="174" t="s">
        <v>207</v>
      </c>
      <c r="E40" s="62">
        <v>490920</v>
      </c>
      <c r="F40" s="150">
        <v>58.13625759387989</v>
      </c>
      <c r="G40" s="62">
        <v>7434</v>
      </c>
      <c r="H40" s="150">
        <v>0.88035716400412101</v>
      </c>
      <c r="I40" s="62">
        <v>2365</v>
      </c>
      <c r="J40" s="62">
        <v>10583</v>
      </c>
      <c r="K40" s="62">
        <v>19216</v>
      </c>
      <c r="L40" s="62">
        <v>32164</v>
      </c>
      <c r="M40" s="150">
        <v>3.8089598901033832</v>
      </c>
      <c r="N40" s="172">
        <v>142667</v>
      </c>
      <c r="O40" s="172">
        <v>22272</v>
      </c>
      <c r="P40" s="172">
        <v>148973</v>
      </c>
      <c r="Q40" s="62">
        <v>313912</v>
      </c>
      <c r="R40" s="150">
        <v>37.174425352012605</v>
      </c>
      <c r="S40" s="173">
        <v>844430</v>
      </c>
      <c r="T40" s="150">
        <v>100</v>
      </c>
    </row>
    <row r="41" spans="2:20" s="63" customFormat="1" ht="21.6" customHeight="1">
      <c r="B41" s="69" t="s">
        <v>208</v>
      </c>
      <c r="C41" s="4">
        <v>481425</v>
      </c>
      <c r="D41" s="174" t="s">
        <v>207</v>
      </c>
      <c r="E41" s="62">
        <v>481425</v>
      </c>
      <c r="F41" s="171">
        <v>57.607326065183592</v>
      </c>
      <c r="G41" s="62">
        <v>7465</v>
      </c>
      <c r="H41" s="171">
        <v>0.89326206382426254</v>
      </c>
      <c r="I41" s="62">
        <v>2334</v>
      </c>
      <c r="J41" s="62">
        <v>10238</v>
      </c>
      <c r="K41" s="62">
        <v>18995</v>
      </c>
      <c r="L41" s="62">
        <v>31567</v>
      </c>
      <c r="M41" s="171">
        <v>3.7773079127582712</v>
      </c>
      <c r="N41" s="172">
        <v>143313</v>
      </c>
      <c r="O41" s="172">
        <v>22679</v>
      </c>
      <c r="P41" s="172">
        <v>149252</v>
      </c>
      <c r="Q41" s="62">
        <v>315244</v>
      </c>
      <c r="R41" s="171">
        <v>37.722103958233866</v>
      </c>
      <c r="S41" s="173">
        <v>835701</v>
      </c>
      <c r="T41" s="171">
        <v>100</v>
      </c>
    </row>
    <row r="42" spans="2:20" ht="9.9499999999999993" customHeight="1" thickBot="1">
      <c r="B42" s="154"/>
      <c r="C42" s="155"/>
      <c r="D42" s="156"/>
      <c r="E42" s="156"/>
      <c r="F42" s="157"/>
      <c r="G42" s="156"/>
      <c r="H42" s="156"/>
      <c r="I42" s="156"/>
      <c r="J42" s="156"/>
      <c r="K42" s="156"/>
      <c r="L42" s="156"/>
      <c r="M42" s="157"/>
      <c r="N42" s="156"/>
      <c r="O42" s="156"/>
      <c r="P42" s="156"/>
      <c r="Q42" s="156"/>
      <c r="R42" s="157"/>
      <c r="S42" s="156"/>
      <c r="T42" s="156"/>
    </row>
    <row r="43" spans="2:20" ht="20.100000000000001" customHeight="1">
      <c r="B43" s="13" t="s">
        <v>209</v>
      </c>
      <c r="C43" s="25"/>
      <c r="D43" s="25"/>
      <c r="E43" s="25"/>
      <c r="F43" s="25"/>
      <c r="G43" s="25"/>
      <c r="H43" s="25"/>
      <c r="I43" s="25"/>
      <c r="J43" s="25"/>
      <c r="K43" s="81" t="s">
        <v>232</v>
      </c>
      <c r="L43" s="25"/>
      <c r="M43" s="25"/>
      <c r="N43" s="25"/>
      <c r="O43" s="25"/>
      <c r="P43" s="25"/>
      <c r="Q43" s="25"/>
      <c r="R43" s="25"/>
      <c r="S43" s="25"/>
      <c r="T43" s="25"/>
    </row>
    <row r="44" spans="2:20" ht="20.100000000000001" customHeight="1">
      <c r="B44" s="13" t="s">
        <v>210</v>
      </c>
      <c r="D44" s="25"/>
      <c r="E44" s="25"/>
      <c r="F44" s="25"/>
      <c r="G44" s="25"/>
      <c r="H44" s="25"/>
      <c r="I44" s="25"/>
      <c r="J44" s="25"/>
      <c r="K44" s="81" t="s">
        <v>233</v>
      </c>
      <c r="M44" s="25"/>
      <c r="N44" s="25"/>
      <c r="O44" s="25"/>
      <c r="P44" s="25"/>
      <c r="Q44" s="25"/>
      <c r="R44" s="25"/>
      <c r="S44" s="25"/>
      <c r="T44" s="25"/>
    </row>
    <row r="45" spans="2:20" ht="20.100000000000001" customHeight="1">
      <c r="B45" s="13" t="s">
        <v>211</v>
      </c>
      <c r="K45" s="81" t="s">
        <v>234</v>
      </c>
    </row>
    <row r="46" spans="2:20" ht="20.100000000000001" customHeight="1">
      <c r="B46" s="13" t="s">
        <v>212</v>
      </c>
      <c r="K46" s="81" t="s">
        <v>235</v>
      </c>
    </row>
    <row r="47" spans="2:20" ht="20.100000000000001" customHeight="1">
      <c r="B47" s="13" t="s">
        <v>213</v>
      </c>
      <c r="K47" s="81" t="s">
        <v>236</v>
      </c>
    </row>
    <row r="48" spans="2:20" ht="20.100000000000001" customHeight="1">
      <c r="B48" s="13" t="s">
        <v>214</v>
      </c>
      <c r="C48" s="13"/>
      <c r="D48" s="13"/>
      <c r="E48" s="13"/>
      <c r="F48" s="13"/>
      <c r="G48" s="13"/>
      <c r="H48" s="13"/>
      <c r="I48" s="13"/>
      <c r="J48" s="13"/>
    </row>
    <row r="49" spans="2:10" ht="20.100000000000001" customHeight="1">
      <c r="B49" s="13" t="s">
        <v>215</v>
      </c>
      <c r="C49" s="13"/>
      <c r="D49" s="13"/>
      <c r="E49" s="13"/>
      <c r="F49" s="13"/>
      <c r="G49" s="13"/>
      <c r="H49" s="13"/>
      <c r="I49" s="13"/>
      <c r="J49" s="13"/>
    </row>
    <row r="50" spans="2:10" ht="20.100000000000001" customHeight="1">
      <c r="B50" s="13" t="s">
        <v>216</v>
      </c>
    </row>
    <row r="51" spans="2:10" ht="16.5" customHeight="1"/>
    <row r="52" spans="2:10" ht="16.5" customHeight="1"/>
  </sheetData>
  <mergeCells count="23">
    <mergeCell ref="I2:M2"/>
    <mergeCell ref="I3:M3"/>
    <mergeCell ref="I8:M8"/>
    <mergeCell ref="I6:M7"/>
    <mergeCell ref="K9:K10"/>
    <mergeCell ref="N9:N10"/>
    <mergeCell ref="O9:O10"/>
    <mergeCell ref="P9:P10"/>
    <mergeCell ref="Q9:Q10"/>
    <mergeCell ref="N6:R7"/>
    <mergeCell ref="S7:T7"/>
    <mergeCell ref="N8:R8"/>
    <mergeCell ref="S8:T8"/>
    <mergeCell ref="I9:I10"/>
    <mergeCell ref="J9:J10"/>
    <mergeCell ref="C6:F7"/>
    <mergeCell ref="G6:H7"/>
    <mergeCell ref="C8:F8"/>
    <mergeCell ref="G8:H8"/>
    <mergeCell ref="C9:C10"/>
    <mergeCell ref="D9:D10"/>
    <mergeCell ref="E9:E10"/>
    <mergeCell ref="G9:H9"/>
  </mergeCells>
  <phoneticPr fontId="1"/>
  <pageMargins left="0.7" right="0.7" top="0.75" bottom="0.75" header="0.3" footer="0.3"/>
  <pageSetup paperSize="9" orientation="portrait" r:id="rId1"/>
  <headerFooter>
    <oddHeader>&amp;L【機密性○（取扱制限）】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7"/>
  <sheetViews>
    <sheetView topLeftCell="A3" zoomScaleNormal="100" workbookViewId="0">
      <selection activeCell="A3" sqref="A3"/>
    </sheetView>
  </sheetViews>
  <sheetFormatPr defaultColWidth="8.875" defaultRowHeight="13.5"/>
  <cols>
    <col min="1" max="1" width="1.875" style="12" customWidth="1"/>
    <col min="2" max="2" width="4.625" style="12" customWidth="1"/>
    <col min="3" max="3" width="5.625" style="12" customWidth="1"/>
    <col min="4" max="4" width="31.5" style="12" customWidth="1"/>
    <col min="5" max="5" width="10.625" style="12" customWidth="1"/>
    <col min="6" max="6" width="10.875" style="63" customWidth="1"/>
    <col min="7" max="7" width="10.875" style="12" customWidth="1"/>
    <col min="8" max="8" width="12.125" style="12" customWidth="1"/>
    <col min="9" max="9" width="12.5" style="12" customWidth="1"/>
    <col min="10" max="256" width="8.875" style="12"/>
    <col min="257" max="257" width="1.875" style="12" customWidth="1"/>
    <col min="258" max="258" width="4.625" style="12" customWidth="1"/>
    <col min="259" max="259" width="5.625" style="12" customWidth="1"/>
    <col min="260" max="260" width="31.5" style="12" customWidth="1"/>
    <col min="261" max="261" width="10.625" style="12" customWidth="1"/>
    <col min="262" max="263" width="10.875" style="12" customWidth="1"/>
    <col min="264" max="264" width="12.125" style="12" customWidth="1"/>
    <col min="265" max="265" width="12.5" style="12" customWidth="1"/>
    <col min="266" max="512" width="8.875" style="12"/>
    <col min="513" max="513" width="1.875" style="12" customWidth="1"/>
    <col min="514" max="514" width="4.625" style="12" customWidth="1"/>
    <col min="515" max="515" width="5.625" style="12" customWidth="1"/>
    <col min="516" max="516" width="31.5" style="12" customWidth="1"/>
    <col min="517" max="517" width="10.625" style="12" customWidth="1"/>
    <col min="518" max="519" width="10.875" style="12" customWidth="1"/>
    <col min="520" max="520" width="12.125" style="12" customWidth="1"/>
    <col min="521" max="521" width="12.5" style="12" customWidth="1"/>
    <col min="522" max="768" width="8.875" style="12"/>
    <col min="769" max="769" width="1.875" style="12" customWidth="1"/>
    <col min="770" max="770" width="4.625" style="12" customWidth="1"/>
    <col min="771" max="771" width="5.625" style="12" customWidth="1"/>
    <col min="772" max="772" width="31.5" style="12" customWidth="1"/>
    <col min="773" max="773" width="10.625" style="12" customWidth="1"/>
    <col min="774" max="775" width="10.875" style="12" customWidth="1"/>
    <col min="776" max="776" width="12.125" style="12" customWidth="1"/>
    <col min="777" max="777" width="12.5" style="12" customWidth="1"/>
    <col min="778" max="1024" width="8.875" style="12"/>
    <col min="1025" max="1025" width="1.875" style="12" customWidth="1"/>
    <col min="1026" max="1026" width="4.625" style="12" customWidth="1"/>
    <col min="1027" max="1027" width="5.625" style="12" customWidth="1"/>
    <col min="1028" max="1028" width="31.5" style="12" customWidth="1"/>
    <col min="1029" max="1029" width="10.625" style="12" customWidth="1"/>
    <col min="1030" max="1031" width="10.875" style="12" customWidth="1"/>
    <col min="1032" max="1032" width="12.125" style="12" customWidth="1"/>
    <col min="1033" max="1033" width="12.5" style="12" customWidth="1"/>
    <col min="1034" max="1280" width="8.875" style="12"/>
    <col min="1281" max="1281" width="1.875" style="12" customWidth="1"/>
    <col min="1282" max="1282" width="4.625" style="12" customWidth="1"/>
    <col min="1283" max="1283" width="5.625" style="12" customWidth="1"/>
    <col min="1284" max="1284" width="31.5" style="12" customWidth="1"/>
    <col min="1285" max="1285" width="10.625" style="12" customWidth="1"/>
    <col min="1286" max="1287" width="10.875" style="12" customWidth="1"/>
    <col min="1288" max="1288" width="12.125" style="12" customWidth="1"/>
    <col min="1289" max="1289" width="12.5" style="12" customWidth="1"/>
    <col min="1290" max="1536" width="8.875" style="12"/>
    <col min="1537" max="1537" width="1.875" style="12" customWidth="1"/>
    <col min="1538" max="1538" width="4.625" style="12" customWidth="1"/>
    <col min="1539" max="1539" width="5.625" style="12" customWidth="1"/>
    <col min="1540" max="1540" width="31.5" style="12" customWidth="1"/>
    <col min="1541" max="1541" width="10.625" style="12" customWidth="1"/>
    <col min="1542" max="1543" width="10.875" style="12" customWidth="1"/>
    <col min="1544" max="1544" width="12.125" style="12" customWidth="1"/>
    <col min="1545" max="1545" width="12.5" style="12" customWidth="1"/>
    <col min="1546" max="1792" width="8.875" style="12"/>
    <col min="1793" max="1793" width="1.875" style="12" customWidth="1"/>
    <col min="1794" max="1794" width="4.625" style="12" customWidth="1"/>
    <col min="1795" max="1795" width="5.625" style="12" customWidth="1"/>
    <col min="1796" max="1796" width="31.5" style="12" customWidth="1"/>
    <col min="1797" max="1797" width="10.625" style="12" customWidth="1"/>
    <col min="1798" max="1799" width="10.875" style="12" customWidth="1"/>
    <col min="1800" max="1800" width="12.125" style="12" customWidth="1"/>
    <col min="1801" max="1801" width="12.5" style="12" customWidth="1"/>
    <col min="1802" max="2048" width="8.875" style="12"/>
    <col min="2049" max="2049" width="1.875" style="12" customWidth="1"/>
    <col min="2050" max="2050" width="4.625" style="12" customWidth="1"/>
    <col min="2051" max="2051" width="5.625" style="12" customWidth="1"/>
    <col min="2052" max="2052" width="31.5" style="12" customWidth="1"/>
    <col min="2053" max="2053" width="10.625" style="12" customWidth="1"/>
    <col min="2054" max="2055" width="10.875" style="12" customWidth="1"/>
    <col min="2056" max="2056" width="12.125" style="12" customWidth="1"/>
    <col min="2057" max="2057" width="12.5" style="12" customWidth="1"/>
    <col min="2058" max="2304" width="8.875" style="12"/>
    <col min="2305" max="2305" width="1.875" style="12" customWidth="1"/>
    <col min="2306" max="2306" width="4.625" style="12" customWidth="1"/>
    <col min="2307" max="2307" width="5.625" style="12" customWidth="1"/>
    <col min="2308" max="2308" width="31.5" style="12" customWidth="1"/>
    <col min="2309" max="2309" width="10.625" style="12" customWidth="1"/>
    <col min="2310" max="2311" width="10.875" style="12" customWidth="1"/>
    <col min="2312" max="2312" width="12.125" style="12" customWidth="1"/>
    <col min="2313" max="2313" width="12.5" style="12" customWidth="1"/>
    <col min="2314" max="2560" width="8.875" style="12"/>
    <col min="2561" max="2561" width="1.875" style="12" customWidth="1"/>
    <col min="2562" max="2562" width="4.625" style="12" customWidth="1"/>
    <col min="2563" max="2563" width="5.625" style="12" customWidth="1"/>
    <col min="2564" max="2564" width="31.5" style="12" customWidth="1"/>
    <col min="2565" max="2565" width="10.625" style="12" customWidth="1"/>
    <col min="2566" max="2567" width="10.875" style="12" customWidth="1"/>
    <col min="2568" max="2568" width="12.125" style="12" customWidth="1"/>
    <col min="2569" max="2569" width="12.5" style="12" customWidth="1"/>
    <col min="2570" max="2816" width="8.875" style="12"/>
    <col min="2817" max="2817" width="1.875" style="12" customWidth="1"/>
    <col min="2818" max="2818" width="4.625" style="12" customWidth="1"/>
    <col min="2819" max="2819" width="5.625" style="12" customWidth="1"/>
    <col min="2820" max="2820" width="31.5" style="12" customWidth="1"/>
    <col min="2821" max="2821" width="10.625" style="12" customWidth="1"/>
    <col min="2822" max="2823" width="10.875" style="12" customWidth="1"/>
    <col min="2824" max="2824" width="12.125" style="12" customWidth="1"/>
    <col min="2825" max="2825" width="12.5" style="12" customWidth="1"/>
    <col min="2826" max="3072" width="8.875" style="12"/>
    <col min="3073" max="3073" width="1.875" style="12" customWidth="1"/>
    <col min="3074" max="3074" width="4.625" style="12" customWidth="1"/>
    <col min="3075" max="3075" width="5.625" style="12" customWidth="1"/>
    <col min="3076" max="3076" width="31.5" style="12" customWidth="1"/>
    <col min="3077" max="3077" width="10.625" style="12" customWidth="1"/>
    <col min="3078" max="3079" width="10.875" style="12" customWidth="1"/>
    <col min="3080" max="3080" width="12.125" style="12" customWidth="1"/>
    <col min="3081" max="3081" width="12.5" style="12" customWidth="1"/>
    <col min="3082" max="3328" width="8.875" style="12"/>
    <col min="3329" max="3329" width="1.875" style="12" customWidth="1"/>
    <col min="3330" max="3330" width="4.625" style="12" customWidth="1"/>
    <col min="3331" max="3331" width="5.625" style="12" customWidth="1"/>
    <col min="3332" max="3332" width="31.5" style="12" customWidth="1"/>
    <col min="3333" max="3333" width="10.625" style="12" customWidth="1"/>
    <col min="3334" max="3335" width="10.875" style="12" customWidth="1"/>
    <col min="3336" max="3336" width="12.125" style="12" customWidth="1"/>
    <col min="3337" max="3337" width="12.5" style="12" customWidth="1"/>
    <col min="3338" max="3584" width="8.875" style="12"/>
    <col min="3585" max="3585" width="1.875" style="12" customWidth="1"/>
    <col min="3586" max="3586" width="4.625" style="12" customWidth="1"/>
    <col min="3587" max="3587" width="5.625" style="12" customWidth="1"/>
    <col min="3588" max="3588" width="31.5" style="12" customWidth="1"/>
    <col min="3589" max="3589" width="10.625" style="12" customWidth="1"/>
    <col min="3590" max="3591" width="10.875" style="12" customWidth="1"/>
    <col min="3592" max="3592" width="12.125" style="12" customWidth="1"/>
    <col min="3593" max="3593" width="12.5" style="12" customWidth="1"/>
    <col min="3594" max="3840" width="8.875" style="12"/>
    <col min="3841" max="3841" width="1.875" style="12" customWidth="1"/>
    <col min="3842" max="3842" width="4.625" style="12" customWidth="1"/>
    <col min="3843" max="3843" width="5.625" style="12" customWidth="1"/>
    <col min="3844" max="3844" width="31.5" style="12" customWidth="1"/>
    <col min="3845" max="3845" width="10.625" style="12" customWidth="1"/>
    <col min="3846" max="3847" width="10.875" style="12" customWidth="1"/>
    <col min="3848" max="3848" width="12.125" style="12" customWidth="1"/>
    <col min="3849" max="3849" width="12.5" style="12" customWidth="1"/>
    <col min="3850" max="4096" width="8.875" style="12"/>
    <col min="4097" max="4097" width="1.875" style="12" customWidth="1"/>
    <col min="4098" max="4098" width="4.625" style="12" customWidth="1"/>
    <col min="4099" max="4099" width="5.625" style="12" customWidth="1"/>
    <col min="4100" max="4100" width="31.5" style="12" customWidth="1"/>
    <col min="4101" max="4101" width="10.625" style="12" customWidth="1"/>
    <col min="4102" max="4103" width="10.875" style="12" customWidth="1"/>
    <col min="4104" max="4104" width="12.125" style="12" customWidth="1"/>
    <col min="4105" max="4105" width="12.5" style="12" customWidth="1"/>
    <col min="4106" max="4352" width="8.875" style="12"/>
    <col min="4353" max="4353" width="1.875" style="12" customWidth="1"/>
    <col min="4354" max="4354" width="4.625" style="12" customWidth="1"/>
    <col min="4355" max="4355" width="5.625" style="12" customWidth="1"/>
    <col min="4356" max="4356" width="31.5" style="12" customWidth="1"/>
    <col min="4357" max="4357" width="10.625" style="12" customWidth="1"/>
    <col min="4358" max="4359" width="10.875" style="12" customWidth="1"/>
    <col min="4360" max="4360" width="12.125" style="12" customWidth="1"/>
    <col min="4361" max="4361" width="12.5" style="12" customWidth="1"/>
    <col min="4362" max="4608" width="8.875" style="12"/>
    <col min="4609" max="4609" width="1.875" style="12" customWidth="1"/>
    <col min="4610" max="4610" width="4.625" style="12" customWidth="1"/>
    <col min="4611" max="4611" width="5.625" style="12" customWidth="1"/>
    <col min="4612" max="4612" width="31.5" style="12" customWidth="1"/>
    <col min="4613" max="4613" width="10.625" style="12" customWidth="1"/>
    <col min="4614" max="4615" width="10.875" style="12" customWidth="1"/>
    <col min="4616" max="4616" width="12.125" style="12" customWidth="1"/>
    <col min="4617" max="4617" width="12.5" style="12" customWidth="1"/>
    <col min="4618" max="4864" width="8.875" style="12"/>
    <col min="4865" max="4865" width="1.875" style="12" customWidth="1"/>
    <col min="4866" max="4866" width="4.625" style="12" customWidth="1"/>
    <col min="4867" max="4867" width="5.625" style="12" customWidth="1"/>
    <col min="4868" max="4868" width="31.5" style="12" customWidth="1"/>
    <col min="4869" max="4869" width="10.625" style="12" customWidth="1"/>
    <col min="4870" max="4871" width="10.875" style="12" customWidth="1"/>
    <col min="4872" max="4872" width="12.125" style="12" customWidth="1"/>
    <col min="4873" max="4873" width="12.5" style="12" customWidth="1"/>
    <col min="4874" max="5120" width="8.875" style="12"/>
    <col min="5121" max="5121" width="1.875" style="12" customWidth="1"/>
    <col min="5122" max="5122" width="4.625" style="12" customWidth="1"/>
    <col min="5123" max="5123" width="5.625" style="12" customWidth="1"/>
    <col min="5124" max="5124" width="31.5" style="12" customWidth="1"/>
    <col min="5125" max="5125" width="10.625" style="12" customWidth="1"/>
    <col min="5126" max="5127" width="10.875" style="12" customWidth="1"/>
    <col min="5128" max="5128" width="12.125" style="12" customWidth="1"/>
    <col min="5129" max="5129" width="12.5" style="12" customWidth="1"/>
    <col min="5130" max="5376" width="8.875" style="12"/>
    <col min="5377" max="5377" width="1.875" style="12" customWidth="1"/>
    <col min="5378" max="5378" width="4.625" style="12" customWidth="1"/>
    <col min="5379" max="5379" width="5.625" style="12" customWidth="1"/>
    <col min="5380" max="5380" width="31.5" style="12" customWidth="1"/>
    <col min="5381" max="5381" width="10.625" style="12" customWidth="1"/>
    <col min="5382" max="5383" width="10.875" style="12" customWidth="1"/>
    <col min="5384" max="5384" width="12.125" style="12" customWidth="1"/>
    <col min="5385" max="5385" width="12.5" style="12" customWidth="1"/>
    <col min="5386" max="5632" width="8.875" style="12"/>
    <col min="5633" max="5633" width="1.875" style="12" customWidth="1"/>
    <col min="5634" max="5634" width="4.625" style="12" customWidth="1"/>
    <col min="5635" max="5635" width="5.625" style="12" customWidth="1"/>
    <col min="5636" max="5636" width="31.5" style="12" customWidth="1"/>
    <col min="5637" max="5637" width="10.625" style="12" customWidth="1"/>
    <col min="5638" max="5639" width="10.875" style="12" customWidth="1"/>
    <col min="5640" max="5640" width="12.125" style="12" customWidth="1"/>
    <col min="5641" max="5641" width="12.5" style="12" customWidth="1"/>
    <col min="5642" max="5888" width="8.875" style="12"/>
    <col min="5889" max="5889" width="1.875" style="12" customWidth="1"/>
    <col min="5890" max="5890" width="4.625" style="12" customWidth="1"/>
    <col min="5891" max="5891" width="5.625" style="12" customWidth="1"/>
    <col min="5892" max="5892" width="31.5" style="12" customWidth="1"/>
    <col min="5893" max="5893" width="10.625" style="12" customWidth="1"/>
    <col min="5894" max="5895" width="10.875" style="12" customWidth="1"/>
    <col min="5896" max="5896" width="12.125" style="12" customWidth="1"/>
    <col min="5897" max="5897" width="12.5" style="12" customWidth="1"/>
    <col min="5898" max="6144" width="8.875" style="12"/>
    <col min="6145" max="6145" width="1.875" style="12" customWidth="1"/>
    <col min="6146" max="6146" width="4.625" style="12" customWidth="1"/>
    <col min="6147" max="6147" width="5.625" style="12" customWidth="1"/>
    <col min="6148" max="6148" width="31.5" style="12" customWidth="1"/>
    <col min="6149" max="6149" width="10.625" style="12" customWidth="1"/>
    <col min="6150" max="6151" width="10.875" style="12" customWidth="1"/>
    <col min="6152" max="6152" width="12.125" style="12" customWidth="1"/>
    <col min="6153" max="6153" width="12.5" style="12" customWidth="1"/>
    <col min="6154" max="6400" width="8.875" style="12"/>
    <col min="6401" max="6401" width="1.875" style="12" customWidth="1"/>
    <col min="6402" max="6402" width="4.625" style="12" customWidth="1"/>
    <col min="6403" max="6403" width="5.625" style="12" customWidth="1"/>
    <col min="6404" max="6404" width="31.5" style="12" customWidth="1"/>
    <col min="6405" max="6405" width="10.625" style="12" customWidth="1"/>
    <col min="6406" max="6407" width="10.875" style="12" customWidth="1"/>
    <col min="6408" max="6408" width="12.125" style="12" customWidth="1"/>
    <col min="6409" max="6409" width="12.5" style="12" customWidth="1"/>
    <col min="6410" max="6656" width="8.875" style="12"/>
    <col min="6657" max="6657" width="1.875" style="12" customWidth="1"/>
    <col min="6658" max="6658" width="4.625" style="12" customWidth="1"/>
    <col min="6659" max="6659" width="5.625" style="12" customWidth="1"/>
    <col min="6660" max="6660" width="31.5" style="12" customWidth="1"/>
    <col min="6661" max="6661" width="10.625" style="12" customWidth="1"/>
    <col min="6662" max="6663" width="10.875" style="12" customWidth="1"/>
    <col min="6664" max="6664" width="12.125" style="12" customWidth="1"/>
    <col min="6665" max="6665" width="12.5" style="12" customWidth="1"/>
    <col min="6666" max="6912" width="8.875" style="12"/>
    <col min="6913" max="6913" width="1.875" style="12" customWidth="1"/>
    <col min="6914" max="6914" width="4.625" style="12" customWidth="1"/>
    <col min="6915" max="6915" width="5.625" style="12" customWidth="1"/>
    <col min="6916" max="6916" width="31.5" style="12" customWidth="1"/>
    <col min="6917" max="6917" width="10.625" style="12" customWidth="1"/>
    <col min="6918" max="6919" width="10.875" style="12" customWidth="1"/>
    <col min="6920" max="6920" width="12.125" style="12" customWidth="1"/>
    <col min="6921" max="6921" width="12.5" style="12" customWidth="1"/>
    <col min="6922" max="7168" width="8.875" style="12"/>
    <col min="7169" max="7169" width="1.875" style="12" customWidth="1"/>
    <col min="7170" max="7170" width="4.625" style="12" customWidth="1"/>
    <col min="7171" max="7171" width="5.625" style="12" customWidth="1"/>
    <col min="7172" max="7172" width="31.5" style="12" customWidth="1"/>
    <col min="7173" max="7173" width="10.625" style="12" customWidth="1"/>
    <col min="7174" max="7175" width="10.875" style="12" customWidth="1"/>
    <col min="7176" max="7176" width="12.125" style="12" customWidth="1"/>
    <col min="7177" max="7177" width="12.5" style="12" customWidth="1"/>
    <col min="7178" max="7424" width="8.875" style="12"/>
    <col min="7425" max="7425" width="1.875" style="12" customWidth="1"/>
    <col min="7426" max="7426" width="4.625" style="12" customWidth="1"/>
    <col min="7427" max="7427" width="5.625" style="12" customWidth="1"/>
    <col min="7428" max="7428" width="31.5" style="12" customWidth="1"/>
    <col min="7429" max="7429" width="10.625" style="12" customWidth="1"/>
    <col min="7430" max="7431" width="10.875" style="12" customWidth="1"/>
    <col min="7432" max="7432" width="12.125" style="12" customWidth="1"/>
    <col min="7433" max="7433" width="12.5" style="12" customWidth="1"/>
    <col min="7434" max="7680" width="8.875" style="12"/>
    <col min="7681" max="7681" width="1.875" style="12" customWidth="1"/>
    <col min="7682" max="7682" width="4.625" style="12" customWidth="1"/>
    <col min="7683" max="7683" width="5.625" style="12" customWidth="1"/>
    <col min="7684" max="7684" width="31.5" style="12" customWidth="1"/>
    <col min="7685" max="7685" width="10.625" style="12" customWidth="1"/>
    <col min="7686" max="7687" width="10.875" style="12" customWidth="1"/>
    <col min="7688" max="7688" width="12.125" style="12" customWidth="1"/>
    <col min="7689" max="7689" width="12.5" style="12" customWidth="1"/>
    <col min="7690" max="7936" width="8.875" style="12"/>
    <col min="7937" max="7937" width="1.875" style="12" customWidth="1"/>
    <col min="7938" max="7938" width="4.625" style="12" customWidth="1"/>
    <col min="7939" max="7939" width="5.625" style="12" customWidth="1"/>
    <col min="7940" max="7940" width="31.5" style="12" customWidth="1"/>
    <col min="7941" max="7941" width="10.625" style="12" customWidth="1"/>
    <col min="7942" max="7943" width="10.875" style="12" customWidth="1"/>
    <col min="7944" max="7944" width="12.125" style="12" customWidth="1"/>
    <col min="7945" max="7945" width="12.5" style="12" customWidth="1"/>
    <col min="7946" max="8192" width="8.875" style="12"/>
    <col min="8193" max="8193" width="1.875" style="12" customWidth="1"/>
    <col min="8194" max="8194" width="4.625" style="12" customWidth="1"/>
    <col min="8195" max="8195" width="5.625" style="12" customWidth="1"/>
    <col min="8196" max="8196" width="31.5" style="12" customWidth="1"/>
    <col min="8197" max="8197" width="10.625" style="12" customWidth="1"/>
    <col min="8198" max="8199" width="10.875" style="12" customWidth="1"/>
    <col min="8200" max="8200" width="12.125" style="12" customWidth="1"/>
    <col min="8201" max="8201" width="12.5" style="12" customWidth="1"/>
    <col min="8202" max="8448" width="8.875" style="12"/>
    <col min="8449" max="8449" width="1.875" style="12" customWidth="1"/>
    <col min="8450" max="8450" width="4.625" style="12" customWidth="1"/>
    <col min="8451" max="8451" width="5.625" style="12" customWidth="1"/>
    <col min="8452" max="8452" width="31.5" style="12" customWidth="1"/>
    <col min="8453" max="8453" width="10.625" style="12" customWidth="1"/>
    <col min="8454" max="8455" width="10.875" style="12" customWidth="1"/>
    <col min="8456" max="8456" width="12.125" style="12" customWidth="1"/>
    <col min="8457" max="8457" width="12.5" style="12" customWidth="1"/>
    <col min="8458" max="8704" width="8.875" style="12"/>
    <col min="8705" max="8705" width="1.875" style="12" customWidth="1"/>
    <col min="8706" max="8706" width="4.625" style="12" customWidth="1"/>
    <col min="8707" max="8707" width="5.625" style="12" customWidth="1"/>
    <col min="8708" max="8708" width="31.5" style="12" customWidth="1"/>
    <col min="8709" max="8709" width="10.625" style="12" customWidth="1"/>
    <col min="8710" max="8711" width="10.875" style="12" customWidth="1"/>
    <col min="8712" max="8712" width="12.125" style="12" customWidth="1"/>
    <col min="8713" max="8713" width="12.5" style="12" customWidth="1"/>
    <col min="8714" max="8960" width="8.875" style="12"/>
    <col min="8961" max="8961" width="1.875" style="12" customWidth="1"/>
    <col min="8962" max="8962" width="4.625" style="12" customWidth="1"/>
    <col min="8963" max="8963" width="5.625" style="12" customWidth="1"/>
    <col min="8964" max="8964" width="31.5" style="12" customWidth="1"/>
    <col min="8965" max="8965" width="10.625" style="12" customWidth="1"/>
    <col min="8966" max="8967" width="10.875" style="12" customWidth="1"/>
    <col min="8968" max="8968" width="12.125" style="12" customWidth="1"/>
    <col min="8969" max="8969" width="12.5" style="12" customWidth="1"/>
    <col min="8970" max="9216" width="8.875" style="12"/>
    <col min="9217" max="9217" width="1.875" style="12" customWidth="1"/>
    <col min="9218" max="9218" width="4.625" style="12" customWidth="1"/>
    <col min="9219" max="9219" width="5.625" style="12" customWidth="1"/>
    <col min="9220" max="9220" width="31.5" style="12" customWidth="1"/>
    <col min="9221" max="9221" width="10.625" style="12" customWidth="1"/>
    <col min="9222" max="9223" width="10.875" style="12" customWidth="1"/>
    <col min="9224" max="9224" width="12.125" style="12" customWidth="1"/>
    <col min="9225" max="9225" width="12.5" style="12" customWidth="1"/>
    <col min="9226" max="9472" width="8.875" style="12"/>
    <col min="9473" max="9473" width="1.875" style="12" customWidth="1"/>
    <col min="9474" max="9474" width="4.625" style="12" customWidth="1"/>
    <col min="9475" max="9475" width="5.625" style="12" customWidth="1"/>
    <col min="9476" max="9476" width="31.5" style="12" customWidth="1"/>
    <col min="9477" max="9477" width="10.625" style="12" customWidth="1"/>
    <col min="9478" max="9479" width="10.875" style="12" customWidth="1"/>
    <col min="9480" max="9480" width="12.125" style="12" customWidth="1"/>
    <col min="9481" max="9481" width="12.5" style="12" customWidth="1"/>
    <col min="9482" max="9728" width="8.875" style="12"/>
    <col min="9729" max="9729" width="1.875" style="12" customWidth="1"/>
    <col min="9730" max="9730" width="4.625" style="12" customWidth="1"/>
    <col min="9731" max="9731" width="5.625" style="12" customWidth="1"/>
    <col min="9732" max="9732" width="31.5" style="12" customWidth="1"/>
    <col min="9733" max="9733" width="10.625" style="12" customWidth="1"/>
    <col min="9734" max="9735" width="10.875" style="12" customWidth="1"/>
    <col min="9736" max="9736" width="12.125" style="12" customWidth="1"/>
    <col min="9737" max="9737" width="12.5" style="12" customWidth="1"/>
    <col min="9738" max="9984" width="8.875" style="12"/>
    <col min="9985" max="9985" width="1.875" style="12" customWidth="1"/>
    <col min="9986" max="9986" width="4.625" style="12" customWidth="1"/>
    <col min="9987" max="9987" width="5.625" style="12" customWidth="1"/>
    <col min="9988" max="9988" width="31.5" style="12" customWidth="1"/>
    <col min="9989" max="9989" width="10.625" style="12" customWidth="1"/>
    <col min="9990" max="9991" width="10.875" style="12" customWidth="1"/>
    <col min="9992" max="9992" width="12.125" style="12" customWidth="1"/>
    <col min="9993" max="9993" width="12.5" style="12" customWidth="1"/>
    <col min="9994" max="10240" width="8.875" style="12"/>
    <col min="10241" max="10241" width="1.875" style="12" customWidth="1"/>
    <col min="10242" max="10242" width="4.625" style="12" customWidth="1"/>
    <col min="10243" max="10243" width="5.625" style="12" customWidth="1"/>
    <col min="10244" max="10244" width="31.5" style="12" customWidth="1"/>
    <col min="10245" max="10245" width="10.625" style="12" customWidth="1"/>
    <col min="10246" max="10247" width="10.875" style="12" customWidth="1"/>
    <col min="10248" max="10248" width="12.125" style="12" customWidth="1"/>
    <col min="10249" max="10249" width="12.5" style="12" customWidth="1"/>
    <col min="10250" max="10496" width="8.875" style="12"/>
    <col min="10497" max="10497" width="1.875" style="12" customWidth="1"/>
    <col min="10498" max="10498" width="4.625" style="12" customWidth="1"/>
    <col min="10499" max="10499" width="5.625" style="12" customWidth="1"/>
    <col min="10500" max="10500" width="31.5" style="12" customWidth="1"/>
    <col min="10501" max="10501" width="10.625" style="12" customWidth="1"/>
    <col min="10502" max="10503" width="10.875" style="12" customWidth="1"/>
    <col min="10504" max="10504" width="12.125" style="12" customWidth="1"/>
    <col min="10505" max="10505" width="12.5" style="12" customWidth="1"/>
    <col min="10506" max="10752" width="8.875" style="12"/>
    <col min="10753" max="10753" width="1.875" style="12" customWidth="1"/>
    <col min="10754" max="10754" width="4.625" style="12" customWidth="1"/>
    <col min="10755" max="10755" width="5.625" style="12" customWidth="1"/>
    <col min="10756" max="10756" width="31.5" style="12" customWidth="1"/>
    <col min="10757" max="10757" width="10.625" style="12" customWidth="1"/>
    <col min="10758" max="10759" width="10.875" style="12" customWidth="1"/>
    <col min="10760" max="10760" width="12.125" style="12" customWidth="1"/>
    <col min="10761" max="10761" width="12.5" style="12" customWidth="1"/>
    <col min="10762" max="11008" width="8.875" style="12"/>
    <col min="11009" max="11009" width="1.875" style="12" customWidth="1"/>
    <col min="11010" max="11010" width="4.625" style="12" customWidth="1"/>
    <col min="11011" max="11011" width="5.625" style="12" customWidth="1"/>
    <col min="11012" max="11012" width="31.5" style="12" customWidth="1"/>
    <col min="11013" max="11013" width="10.625" style="12" customWidth="1"/>
    <col min="11014" max="11015" width="10.875" style="12" customWidth="1"/>
    <col min="11016" max="11016" width="12.125" style="12" customWidth="1"/>
    <col min="11017" max="11017" width="12.5" style="12" customWidth="1"/>
    <col min="11018" max="11264" width="8.875" style="12"/>
    <col min="11265" max="11265" width="1.875" style="12" customWidth="1"/>
    <col min="11266" max="11266" width="4.625" style="12" customWidth="1"/>
    <col min="11267" max="11267" width="5.625" style="12" customWidth="1"/>
    <col min="11268" max="11268" width="31.5" style="12" customWidth="1"/>
    <col min="11269" max="11269" width="10.625" style="12" customWidth="1"/>
    <col min="11270" max="11271" width="10.875" style="12" customWidth="1"/>
    <col min="11272" max="11272" width="12.125" style="12" customWidth="1"/>
    <col min="11273" max="11273" width="12.5" style="12" customWidth="1"/>
    <col min="11274" max="11520" width="8.875" style="12"/>
    <col min="11521" max="11521" width="1.875" style="12" customWidth="1"/>
    <col min="11522" max="11522" width="4.625" style="12" customWidth="1"/>
    <col min="11523" max="11523" width="5.625" style="12" customWidth="1"/>
    <col min="11524" max="11524" width="31.5" style="12" customWidth="1"/>
    <col min="11525" max="11525" width="10.625" style="12" customWidth="1"/>
    <col min="11526" max="11527" width="10.875" style="12" customWidth="1"/>
    <col min="11528" max="11528" width="12.125" style="12" customWidth="1"/>
    <col min="11529" max="11529" width="12.5" style="12" customWidth="1"/>
    <col min="11530" max="11776" width="8.875" style="12"/>
    <col min="11777" max="11777" width="1.875" style="12" customWidth="1"/>
    <col min="11778" max="11778" width="4.625" style="12" customWidth="1"/>
    <col min="11779" max="11779" width="5.625" style="12" customWidth="1"/>
    <col min="11780" max="11780" width="31.5" style="12" customWidth="1"/>
    <col min="11781" max="11781" width="10.625" style="12" customWidth="1"/>
    <col min="11782" max="11783" width="10.875" style="12" customWidth="1"/>
    <col min="11784" max="11784" width="12.125" style="12" customWidth="1"/>
    <col min="11785" max="11785" width="12.5" style="12" customWidth="1"/>
    <col min="11786" max="12032" width="8.875" style="12"/>
    <col min="12033" max="12033" width="1.875" style="12" customWidth="1"/>
    <col min="12034" max="12034" width="4.625" style="12" customWidth="1"/>
    <col min="12035" max="12035" width="5.625" style="12" customWidth="1"/>
    <col min="12036" max="12036" width="31.5" style="12" customWidth="1"/>
    <col min="12037" max="12037" width="10.625" style="12" customWidth="1"/>
    <col min="12038" max="12039" width="10.875" style="12" customWidth="1"/>
    <col min="12040" max="12040" width="12.125" style="12" customWidth="1"/>
    <col min="12041" max="12041" width="12.5" style="12" customWidth="1"/>
    <col min="12042" max="12288" width="8.875" style="12"/>
    <col min="12289" max="12289" width="1.875" style="12" customWidth="1"/>
    <col min="12290" max="12290" width="4.625" style="12" customWidth="1"/>
    <col min="12291" max="12291" width="5.625" style="12" customWidth="1"/>
    <col min="12292" max="12292" width="31.5" style="12" customWidth="1"/>
    <col min="12293" max="12293" width="10.625" style="12" customWidth="1"/>
    <col min="12294" max="12295" width="10.875" style="12" customWidth="1"/>
    <col min="12296" max="12296" width="12.125" style="12" customWidth="1"/>
    <col min="12297" max="12297" width="12.5" style="12" customWidth="1"/>
    <col min="12298" max="12544" width="8.875" style="12"/>
    <col min="12545" max="12545" width="1.875" style="12" customWidth="1"/>
    <col min="12546" max="12546" width="4.625" style="12" customWidth="1"/>
    <col min="12547" max="12547" width="5.625" style="12" customWidth="1"/>
    <col min="12548" max="12548" width="31.5" style="12" customWidth="1"/>
    <col min="12549" max="12549" width="10.625" style="12" customWidth="1"/>
    <col min="12550" max="12551" width="10.875" style="12" customWidth="1"/>
    <col min="12552" max="12552" width="12.125" style="12" customWidth="1"/>
    <col min="12553" max="12553" width="12.5" style="12" customWidth="1"/>
    <col min="12554" max="12800" width="8.875" style="12"/>
    <col min="12801" max="12801" width="1.875" style="12" customWidth="1"/>
    <col min="12802" max="12802" width="4.625" style="12" customWidth="1"/>
    <col min="12803" max="12803" width="5.625" style="12" customWidth="1"/>
    <col min="12804" max="12804" width="31.5" style="12" customWidth="1"/>
    <col min="12805" max="12805" width="10.625" style="12" customWidth="1"/>
    <col min="12806" max="12807" width="10.875" style="12" customWidth="1"/>
    <col min="12808" max="12808" width="12.125" style="12" customWidth="1"/>
    <col min="12809" max="12809" width="12.5" style="12" customWidth="1"/>
    <col min="12810" max="13056" width="8.875" style="12"/>
    <col min="13057" max="13057" width="1.875" style="12" customWidth="1"/>
    <col min="13058" max="13058" width="4.625" style="12" customWidth="1"/>
    <col min="13059" max="13059" width="5.625" style="12" customWidth="1"/>
    <col min="13060" max="13060" width="31.5" style="12" customWidth="1"/>
    <col min="13061" max="13061" width="10.625" style="12" customWidth="1"/>
    <col min="13062" max="13063" width="10.875" style="12" customWidth="1"/>
    <col min="13064" max="13064" width="12.125" style="12" customWidth="1"/>
    <col min="13065" max="13065" width="12.5" style="12" customWidth="1"/>
    <col min="13066" max="13312" width="8.875" style="12"/>
    <col min="13313" max="13313" width="1.875" style="12" customWidth="1"/>
    <col min="13314" max="13314" width="4.625" style="12" customWidth="1"/>
    <col min="13315" max="13315" width="5.625" style="12" customWidth="1"/>
    <col min="13316" max="13316" width="31.5" style="12" customWidth="1"/>
    <col min="13317" max="13317" width="10.625" style="12" customWidth="1"/>
    <col min="13318" max="13319" width="10.875" style="12" customWidth="1"/>
    <col min="13320" max="13320" width="12.125" style="12" customWidth="1"/>
    <col min="13321" max="13321" width="12.5" style="12" customWidth="1"/>
    <col min="13322" max="13568" width="8.875" style="12"/>
    <col min="13569" max="13569" width="1.875" style="12" customWidth="1"/>
    <col min="13570" max="13570" width="4.625" style="12" customWidth="1"/>
    <col min="13571" max="13571" width="5.625" style="12" customWidth="1"/>
    <col min="13572" max="13572" width="31.5" style="12" customWidth="1"/>
    <col min="13573" max="13573" width="10.625" style="12" customWidth="1"/>
    <col min="13574" max="13575" width="10.875" style="12" customWidth="1"/>
    <col min="13576" max="13576" width="12.125" style="12" customWidth="1"/>
    <col min="13577" max="13577" width="12.5" style="12" customWidth="1"/>
    <col min="13578" max="13824" width="8.875" style="12"/>
    <col min="13825" max="13825" width="1.875" style="12" customWidth="1"/>
    <col min="13826" max="13826" width="4.625" style="12" customWidth="1"/>
    <col min="13827" max="13827" width="5.625" style="12" customWidth="1"/>
    <col min="13828" max="13828" width="31.5" style="12" customWidth="1"/>
    <col min="13829" max="13829" width="10.625" style="12" customWidth="1"/>
    <col min="13830" max="13831" width="10.875" style="12" customWidth="1"/>
    <col min="13832" max="13832" width="12.125" style="12" customWidth="1"/>
    <col min="13833" max="13833" width="12.5" style="12" customWidth="1"/>
    <col min="13834" max="14080" width="8.875" style="12"/>
    <col min="14081" max="14081" width="1.875" style="12" customWidth="1"/>
    <col min="14082" max="14082" width="4.625" style="12" customWidth="1"/>
    <col min="14083" max="14083" width="5.625" style="12" customWidth="1"/>
    <col min="14084" max="14084" width="31.5" style="12" customWidth="1"/>
    <col min="14085" max="14085" width="10.625" style="12" customWidth="1"/>
    <col min="14086" max="14087" width="10.875" style="12" customWidth="1"/>
    <col min="14088" max="14088" width="12.125" style="12" customWidth="1"/>
    <col min="14089" max="14089" width="12.5" style="12" customWidth="1"/>
    <col min="14090" max="14336" width="8.875" style="12"/>
    <col min="14337" max="14337" width="1.875" style="12" customWidth="1"/>
    <col min="14338" max="14338" width="4.625" style="12" customWidth="1"/>
    <col min="14339" max="14339" width="5.625" style="12" customWidth="1"/>
    <col min="14340" max="14340" width="31.5" style="12" customWidth="1"/>
    <col min="14341" max="14341" width="10.625" style="12" customWidth="1"/>
    <col min="14342" max="14343" width="10.875" style="12" customWidth="1"/>
    <col min="14344" max="14344" width="12.125" style="12" customWidth="1"/>
    <col min="14345" max="14345" width="12.5" style="12" customWidth="1"/>
    <col min="14346" max="14592" width="8.875" style="12"/>
    <col min="14593" max="14593" width="1.875" style="12" customWidth="1"/>
    <col min="14594" max="14594" width="4.625" style="12" customWidth="1"/>
    <col min="14595" max="14595" width="5.625" style="12" customWidth="1"/>
    <col min="14596" max="14596" width="31.5" style="12" customWidth="1"/>
    <col min="14597" max="14597" width="10.625" style="12" customWidth="1"/>
    <col min="14598" max="14599" width="10.875" style="12" customWidth="1"/>
    <col min="14600" max="14600" width="12.125" style="12" customWidth="1"/>
    <col min="14601" max="14601" width="12.5" style="12" customWidth="1"/>
    <col min="14602" max="14848" width="8.875" style="12"/>
    <col min="14849" max="14849" width="1.875" style="12" customWidth="1"/>
    <col min="14850" max="14850" width="4.625" style="12" customWidth="1"/>
    <col min="14851" max="14851" width="5.625" style="12" customWidth="1"/>
    <col min="14852" max="14852" width="31.5" style="12" customWidth="1"/>
    <col min="14853" max="14853" width="10.625" style="12" customWidth="1"/>
    <col min="14854" max="14855" width="10.875" style="12" customWidth="1"/>
    <col min="14856" max="14856" width="12.125" style="12" customWidth="1"/>
    <col min="14857" max="14857" width="12.5" style="12" customWidth="1"/>
    <col min="14858" max="15104" width="8.875" style="12"/>
    <col min="15105" max="15105" width="1.875" style="12" customWidth="1"/>
    <col min="15106" max="15106" width="4.625" style="12" customWidth="1"/>
    <col min="15107" max="15107" width="5.625" style="12" customWidth="1"/>
    <col min="15108" max="15108" width="31.5" style="12" customWidth="1"/>
    <col min="15109" max="15109" width="10.625" style="12" customWidth="1"/>
    <col min="15110" max="15111" width="10.875" style="12" customWidth="1"/>
    <col min="15112" max="15112" width="12.125" style="12" customWidth="1"/>
    <col min="15113" max="15113" width="12.5" style="12" customWidth="1"/>
    <col min="15114" max="15360" width="8.875" style="12"/>
    <col min="15361" max="15361" width="1.875" style="12" customWidth="1"/>
    <col min="15362" max="15362" width="4.625" style="12" customWidth="1"/>
    <col min="15363" max="15363" width="5.625" style="12" customWidth="1"/>
    <col min="15364" max="15364" width="31.5" style="12" customWidth="1"/>
    <col min="15365" max="15365" width="10.625" style="12" customWidth="1"/>
    <col min="15366" max="15367" width="10.875" style="12" customWidth="1"/>
    <col min="15368" max="15368" width="12.125" style="12" customWidth="1"/>
    <col min="15369" max="15369" width="12.5" style="12" customWidth="1"/>
    <col min="15370" max="15616" width="8.875" style="12"/>
    <col min="15617" max="15617" width="1.875" style="12" customWidth="1"/>
    <col min="15618" max="15618" width="4.625" style="12" customWidth="1"/>
    <col min="15619" max="15619" width="5.625" style="12" customWidth="1"/>
    <col min="15620" max="15620" width="31.5" style="12" customWidth="1"/>
    <col min="15621" max="15621" width="10.625" style="12" customWidth="1"/>
    <col min="15622" max="15623" width="10.875" style="12" customWidth="1"/>
    <col min="15624" max="15624" width="12.125" style="12" customWidth="1"/>
    <col min="15625" max="15625" width="12.5" style="12" customWidth="1"/>
    <col min="15626" max="15872" width="8.875" style="12"/>
    <col min="15873" max="15873" width="1.875" style="12" customWidth="1"/>
    <col min="15874" max="15874" width="4.625" style="12" customWidth="1"/>
    <col min="15875" max="15875" width="5.625" style="12" customWidth="1"/>
    <col min="15876" max="15876" width="31.5" style="12" customWidth="1"/>
    <col min="15877" max="15877" width="10.625" style="12" customWidth="1"/>
    <col min="15878" max="15879" width="10.875" style="12" customWidth="1"/>
    <col min="15880" max="15880" width="12.125" style="12" customWidth="1"/>
    <col min="15881" max="15881" width="12.5" style="12" customWidth="1"/>
    <col min="15882" max="16128" width="8.875" style="12"/>
    <col min="16129" max="16129" width="1.875" style="12" customWidth="1"/>
    <col min="16130" max="16130" width="4.625" style="12" customWidth="1"/>
    <col min="16131" max="16131" width="5.625" style="12" customWidth="1"/>
    <col min="16132" max="16132" width="31.5" style="12" customWidth="1"/>
    <col min="16133" max="16133" width="10.625" style="12" customWidth="1"/>
    <col min="16134" max="16135" width="10.875" style="12" customWidth="1"/>
    <col min="16136" max="16136" width="12.125" style="12" customWidth="1"/>
    <col min="16137" max="16137" width="12.5" style="12" customWidth="1"/>
    <col min="16138" max="16384" width="8.875" style="12"/>
  </cols>
  <sheetData>
    <row r="1" spans="2:16">
      <c r="B1" s="175" t="s">
        <v>237</v>
      </c>
      <c r="C1" s="63"/>
      <c r="D1" s="63"/>
      <c r="E1" s="63"/>
      <c r="G1" s="63"/>
      <c r="H1" s="63"/>
      <c r="I1" s="63"/>
    </row>
    <row r="2" spans="2:16">
      <c r="B2" s="63"/>
      <c r="C2" s="63"/>
      <c r="D2" s="63"/>
      <c r="E2" s="63"/>
      <c r="G2" s="63"/>
      <c r="H2" s="63"/>
      <c r="I2" s="63"/>
    </row>
    <row r="3" spans="2:16" ht="16.5" customHeight="1">
      <c r="B3" s="787" t="s">
        <v>277</v>
      </c>
      <c r="C3" s="787"/>
      <c r="D3" s="787"/>
      <c r="E3" s="787"/>
      <c r="F3" s="787"/>
      <c r="G3" s="787"/>
      <c r="H3" s="787"/>
      <c r="I3" s="787"/>
    </row>
    <row r="4" spans="2:16" ht="21.75" customHeight="1">
      <c r="B4" s="785" t="s">
        <v>278</v>
      </c>
      <c r="C4" s="785"/>
      <c r="D4" s="785"/>
      <c r="E4" s="785"/>
      <c r="F4" s="785"/>
      <c r="G4" s="785"/>
      <c r="H4" s="785"/>
      <c r="I4" s="785"/>
    </row>
    <row r="5" spans="2:16" ht="16.5" customHeight="1">
      <c r="B5" s="63"/>
      <c r="C5" s="63"/>
      <c r="D5" s="63"/>
      <c r="E5" s="63"/>
      <c r="G5" s="63"/>
      <c r="H5" s="63"/>
      <c r="I5" s="63"/>
    </row>
    <row r="6" spans="2:16" ht="22.5" customHeight="1">
      <c r="B6" s="176" t="s">
        <v>238</v>
      </c>
      <c r="C6" s="177"/>
      <c r="D6" s="177"/>
      <c r="E6" s="177"/>
      <c r="F6" s="177"/>
      <c r="G6" s="177"/>
      <c r="H6" s="177"/>
      <c r="I6" s="177"/>
    </row>
    <row r="7" spans="2:16" ht="21.95" customHeight="1" thickBot="1">
      <c r="B7" s="176"/>
      <c r="C7" s="63"/>
      <c r="D7" s="63"/>
      <c r="E7" s="178"/>
      <c r="F7" s="178"/>
      <c r="G7" s="178"/>
      <c r="H7" s="178"/>
      <c r="I7" s="15" t="s">
        <v>279</v>
      </c>
    </row>
    <row r="8" spans="2:16" ht="15" customHeight="1">
      <c r="B8" s="179"/>
      <c r="C8" s="179"/>
      <c r="D8" s="180" t="s">
        <v>280</v>
      </c>
      <c r="E8" s="181"/>
      <c r="F8" s="182"/>
      <c r="G8" s="182"/>
      <c r="H8" s="182"/>
      <c r="I8" s="179"/>
    </row>
    <row r="9" spans="2:16" ht="15" customHeight="1">
      <c r="B9" s="183"/>
      <c r="C9" s="183"/>
      <c r="D9" s="184" t="s">
        <v>281</v>
      </c>
      <c r="E9" s="185" t="s">
        <v>9</v>
      </c>
      <c r="F9" s="185" t="s">
        <v>239</v>
      </c>
      <c r="G9" s="186" t="s">
        <v>240</v>
      </c>
      <c r="H9" s="185" t="s">
        <v>241</v>
      </c>
      <c r="I9" s="187" t="s">
        <v>242</v>
      </c>
    </row>
    <row r="10" spans="2:16" ht="15" customHeight="1">
      <c r="B10" s="63"/>
      <c r="C10" s="188"/>
      <c r="D10" s="189"/>
      <c r="E10" s="788" t="s">
        <v>243</v>
      </c>
      <c r="F10" s="190" t="s">
        <v>244</v>
      </c>
      <c r="G10" s="190" t="s">
        <v>245</v>
      </c>
      <c r="H10" s="190" t="s">
        <v>21</v>
      </c>
      <c r="I10" s="191" t="s">
        <v>246</v>
      </c>
    </row>
    <row r="11" spans="2:16" ht="15" customHeight="1">
      <c r="B11" s="192" t="s">
        <v>282</v>
      </c>
      <c r="C11" s="193"/>
      <c r="D11" s="194"/>
      <c r="E11" s="789"/>
      <c r="F11" s="195" t="s">
        <v>247</v>
      </c>
      <c r="G11" s="195" t="s">
        <v>283</v>
      </c>
      <c r="H11" s="195" t="s">
        <v>220</v>
      </c>
      <c r="I11" s="196" t="s">
        <v>284</v>
      </c>
    </row>
    <row r="12" spans="2:16" ht="9.9499999999999993" customHeight="1">
      <c r="B12" s="63"/>
      <c r="C12" s="63"/>
      <c r="D12" s="63"/>
      <c r="E12" s="63"/>
      <c r="G12" s="63"/>
      <c r="H12" s="63"/>
      <c r="I12" s="63"/>
    </row>
    <row r="13" spans="2:16" ht="20.100000000000001" customHeight="1">
      <c r="B13" s="197" t="s">
        <v>285</v>
      </c>
      <c r="C13" s="197"/>
      <c r="D13" s="198"/>
      <c r="E13" s="239">
        <v>857809</v>
      </c>
      <c r="F13" s="239">
        <v>528300</v>
      </c>
      <c r="G13" s="239">
        <v>8694</v>
      </c>
      <c r="H13" s="239">
        <v>34829</v>
      </c>
      <c r="I13" s="239">
        <v>285986</v>
      </c>
      <c r="M13" s="114"/>
      <c r="N13" s="114"/>
      <c r="O13" s="114"/>
      <c r="P13" s="114"/>
    </row>
    <row r="14" spans="2:16" ht="9.9499999999999993" customHeight="1">
      <c r="B14" s="176"/>
      <c r="C14" s="176"/>
      <c r="D14" s="176"/>
      <c r="E14" s="239"/>
      <c r="F14" s="240"/>
      <c r="G14" s="240"/>
      <c r="H14" s="63"/>
      <c r="I14" s="63"/>
    </row>
    <row r="15" spans="2:16" ht="20.100000000000001" customHeight="1">
      <c r="B15" s="199" t="s">
        <v>286</v>
      </c>
      <c r="C15" s="200"/>
      <c r="D15" s="200"/>
      <c r="E15" s="239">
        <v>754831</v>
      </c>
      <c r="F15" s="241">
        <v>521956</v>
      </c>
      <c r="G15" s="240">
        <v>7489</v>
      </c>
      <c r="H15" s="240">
        <v>32091</v>
      </c>
      <c r="I15" s="240">
        <v>193295</v>
      </c>
    </row>
    <row r="16" spans="2:16" ht="20.100000000000001" customHeight="1">
      <c r="B16" s="176"/>
      <c r="C16" s="176"/>
      <c r="D16" s="201" t="s">
        <v>248</v>
      </c>
      <c r="E16" s="239">
        <v>150984</v>
      </c>
      <c r="F16" s="242">
        <v>111327</v>
      </c>
      <c r="G16" s="240">
        <v>1571</v>
      </c>
      <c r="H16" s="240">
        <v>7849</v>
      </c>
      <c r="I16" s="240">
        <v>30237</v>
      </c>
    </row>
    <row r="17" spans="2:9" ht="28.5" customHeight="1">
      <c r="B17" s="176"/>
      <c r="C17" s="176" t="s">
        <v>249</v>
      </c>
      <c r="D17" s="202" t="s">
        <v>287</v>
      </c>
      <c r="E17" s="239">
        <v>31154</v>
      </c>
      <c r="F17" s="242">
        <v>17780</v>
      </c>
      <c r="G17" s="240">
        <v>287</v>
      </c>
      <c r="H17" s="240">
        <v>2127</v>
      </c>
      <c r="I17" s="240">
        <v>10960</v>
      </c>
    </row>
    <row r="18" spans="2:9" ht="27.75" customHeight="1">
      <c r="B18" s="176"/>
      <c r="C18" s="176"/>
      <c r="D18" s="202" t="s">
        <v>288</v>
      </c>
      <c r="E18" s="239">
        <v>33392</v>
      </c>
      <c r="F18" s="242">
        <v>29402</v>
      </c>
      <c r="G18" s="240">
        <v>98</v>
      </c>
      <c r="H18" s="240">
        <v>304</v>
      </c>
      <c r="I18" s="240">
        <v>3588</v>
      </c>
    </row>
    <row r="19" spans="2:9" ht="20.100000000000001" customHeight="1">
      <c r="B19" s="176"/>
      <c r="C19" s="176"/>
      <c r="D19" s="199" t="s">
        <v>289</v>
      </c>
      <c r="E19" s="239">
        <v>58854</v>
      </c>
      <c r="F19" s="242">
        <v>51691</v>
      </c>
      <c r="G19" s="240">
        <v>395</v>
      </c>
      <c r="H19" s="240">
        <v>2200</v>
      </c>
      <c r="I19" s="240">
        <v>4568</v>
      </c>
    </row>
    <row r="20" spans="2:9" ht="20.100000000000001" customHeight="1">
      <c r="B20" s="176"/>
      <c r="C20" s="176"/>
      <c r="D20" s="199" t="s">
        <v>290</v>
      </c>
      <c r="E20" s="239">
        <v>16844</v>
      </c>
      <c r="F20" s="242">
        <v>6984</v>
      </c>
      <c r="G20" s="240">
        <v>463</v>
      </c>
      <c r="H20" s="240">
        <v>2255</v>
      </c>
      <c r="I20" s="240">
        <v>7142</v>
      </c>
    </row>
    <row r="21" spans="2:9" ht="20.100000000000001" customHeight="1">
      <c r="B21" s="176" t="s">
        <v>250</v>
      </c>
      <c r="C21" s="176" t="s">
        <v>251</v>
      </c>
      <c r="D21" s="199" t="s">
        <v>291</v>
      </c>
      <c r="E21" s="239">
        <v>3171</v>
      </c>
      <c r="F21" s="243">
        <v>347</v>
      </c>
      <c r="G21" s="240">
        <v>137</v>
      </c>
      <c r="H21" s="240">
        <v>675</v>
      </c>
      <c r="I21" s="240">
        <v>2012</v>
      </c>
    </row>
    <row r="22" spans="2:9" ht="19.5" customHeight="1">
      <c r="B22" s="176"/>
      <c r="C22" s="176"/>
      <c r="D22" s="199" t="s">
        <v>292</v>
      </c>
      <c r="E22" s="239">
        <v>7569</v>
      </c>
      <c r="F22" s="242">
        <v>5123</v>
      </c>
      <c r="G22" s="240">
        <v>191</v>
      </c>
      <c r="H22" s="240">
        <v>288</v>
      </c>
      <c r="I22" s="240">
        <v>1967</v>
      </c>
    </row>
    <row r="23" spans="2:9" ht="9.75" customHeight="1">
      <c r="B23" s="20"/>
      <c r="C23" s="20"/>
      <c r="D23" s="20"/>
      <c r="E23" s="239"/>
      <c r="F23" s="240"/>
      <c r="G23" s="240"/>
      <c r="H23" s="63"/>
      <c r="I23" s="63"/>
    </row>
    <row r="24" spans="2:9" ht="20.100000000000001" customHeight="1">
      <c r="B24" s="20"/>
      <c r="C24" s="20"/>
      <c r="D24" s="203" t="s">
        <v>252</v>
      </c>
      <c r="E24" s="239">
        <v>436492</v>
      </c>
      <c r="F24" s="240">
        <v>377815</v>
      </c>
      <c r="G24" s="240">
        <v>3905</v>
      </c>
      <c r="H24" s="240">
        <v>9566</v>
      </c>
      <c r="I24" s="240">
        <v>45206</v>
      </c>
    </row>
    <row r="25" spans="2:9" ht="20.100000000000001" customHeight="1">
      <c r="B25" s="20"/>
      <c r="C25" s="20" t="s">
        <v>253</v>
      </c>
      <c r="D25" s="101" t="s">
        <v>293</v>
      </c>
      <c r="E25" s="239">
        <v>150757</v>
      </c>
      <c r="F25" s="240">
        <v>140206</v>
      </c>
      <c r="G25" s="240">
        <v>614</v>
      </c>
      <c r="H25" s="240">
        <v>2442</v>
      </c>
      <c r="I25" s="240">
        <v>7495</v>
      </c>
    </row>
    <row r="26" spans="2:9" ht="20.100000000000001" customHeight="1">
      <c r="B26" s="20" t="s">
        <v>254</v>
      </c>
      <c r="C26" s="20"/>
      <c r="D26" s="101" t="s">
        <v>294</v>
      </c>
      <c r="E26" s="239">
        <v>170269</v>
      </c>
      <c r="F26" s="240">
        <v>155347</v>
      </c>
      <c r="G26" s="240">
        <v>712</v>
      </c>
      <c r="H26" s="240">
        <v>2426</v>
      </c>
      <c r="I26" s="240">
        <v>11784</v>
      </c>
    </row>
    <row r="27" spans="2:9" ht="20.100000000000001" customHeight="1">
      <c r="B27" s="20"/>
      <c r="C27" s="20"/>
      <c r="D27" s="101" t="s">
        <v>255</v>
      </c>
      <c r="E27" s="239">
        <v>17586</v>
      </c>
      <c r="F27" s="240">
        <v>8337</v>
      </c>
      <c r="G27" s="240">
        <v>1080</v>
      </c>
      <c r="H27" s="240">
        <v>876</v>
      </c>
      <c r="I27" s="240">
        <v>7293</v>
      </c>
    </row>
    <row r="28" spans="2:9" ht="20.100000000000001" customHeight="1">
      <c r="B28" s="20"/>
      <c r="C28" s="20"/>
      <c r="D28" s="101" t="s">
        <v>256</v>
      </c>
      <c r="E28" s="239">
        <v>33609</v>
      </c>
      <c r="F28" s="240">
        <v>28664</v>
      </c>
      <c r="G28" s="240">
        <v>387</v>
      </c>
      <c r="H28" s="240">
        <v>1639</v>
      </c>
      <c r="I28" s="240">
        <v>2919</v>
      </c>
    </row>
    <row r="29" spans="2:9" ht="20.100000000000001" customHeight="1">
      <c r="B29" s="20"/>
      <c r="C29" s="20" t="s">
        <v>251</v>
      </c>
      <c r="D29" s="101" t="s">
        <v>295</v>
      </c>
      <c r="E29" s="239">
        <v>2631</v>
      </c>
      <c r="F29" s="240">
        <v>2046</v>
      </c>
      <c r="G29" s="240">
        <v>20</v>
      </c>
      <c r="H29" s="240">
        <v>248</v>
      </c>
      <c r="I29" s="240">
        <v>317</v>
      </c>
    </row>
    <row r="30" spans="2:9" ht="19.5" customHeight="1">
      <c r="B30" s="20" t="s">
        <v>257</v>
      </c>
      <c r="C30" s="20"/>
      <c r="D30" s="101" t="s">
        <v>292</v>
      </c>
      <c r="E30" s="239">
        <v>61641</v>
      </c>
      <c r="F30" s="240">
        <v>43216</v>
      </c>
      <c r="G30" s="240">
        <v>1092</v>
      </c>
      <c r="H30" s="240">
        <v>1935</v>
      </c>
      <c r="I30" s="240">
        <v>15398</v>
      </c>
    </row>
    <row r="31" spans="2:9" ht="9.75" customHeight="1">
      <c r="B31" s="20"/>
      <c r="C31" s="20"/>
      <c r="D31" s="20"/>
      <c r="E31" s="239"/>
      <c r="F31" s="240"/>
      <c r="G31" s="240"/>
      <c r="H31" s="63"/>
      <c r="I31" s="63"/>
    </row>
    <row r="32" spans="2:9" ht="20.100000000000001" customHeight="1">
      <c r="B32" s="20"/>
      <c r="C32" s="20"/>
      <c r="D32" s="204" t="s">
        <v>258</v>
      </c>
      <c r="E32" s="239">
        <v>39086</v>
      </c>
      <c r="F32" s="240">
        <v>15707</v>
      </c>
      <c r="G32" s="240">
        <v>775</v>
      </c>
      <c r="H32" s="240">
        <v>10723</v>
      </c>
      <c r="I32" s="240">
        <v>11881</v>
      </c>
    </row>
    <row r="33" spans="2:9" ht="20.100000000000001" customHeight="1">
      <c r="B33" s="20"/>
      <c r="C33" s="20" t="s">
        <v>259</v>
      </c>
      <c r="D33" s="101" t="s">
        <v>296</v>
      </c>
      <c r="E33" s="239">
        <v>21950</v>
      </c>
      <c r="F33" s="240">
        <v>4434</v>
      </c>
      <c r="G33" s="240">
        <v>527</v>
      </c>
      <c r="H33" s="240">
        <v>7495</v>
      </c>
      <c r="I33" s="240">
        <v>9494</v>
      </c>
    </row>
    <row r="34" spans="2:9" ht="20.100000000000001" customHeight="1">
      <c r="B34" s="20"/>
      <c r="C34" s="20" t="s">
        <v>251</v>
      </c>
      <c r="D34" s="101" t="s">
        <v>297</v>
      </c>
      <c r="E34" s="239">
        <v>3574</v>
      </c>
      <c r="F34" s="240">
        <v>553</v>
      </c>
      <c r="G34" s="240">
        <v>57</v>
      </c>
      <c r="H34" s="240">
        <v>1797</v>
      </c>
      <c r="I34" s="240">
        <v>1167</v>
      </c>
    </row>
    <row r="35" spans="2:9" ht="19.5" customHeight="1">
      <c r="B35" s="20" t="s">
        <v>251</v>
      </c>
      <c r="C35" s="20"/>
      <c r="D35" s="101" t="s">
        <v>292</v>
      </c>
      <c r="E35" s="239">
        <v>13562</v>
      </c>
      <c r="F35" s="240">
        <v>10720</v>
      </c>
      <c r="G35" s="240">
        <v>191</v>
      </c>
      <c r="H35" s="240">
        <v>1431</v>
      </c>
      <c r="I35" s="240">
        <v>1220</v>
      </c>
    </row>
    <row r="36" spans="2:9" ht="9.75" customHeight="1">
      <c r="B36" s="20"/>
      <c r="C36" s="20"/>
      <c r="D36" s="20"/>
      <c r="E36" s="239"/>
      <c r="F36" s="240"/>
      <c r="G36" s="240"/>
      <c r="H36" s="63"/>
      <c r="I36" s="63"/>
    </row>
    <row r="37" spans="2:9" ht="28.5" customHeight="1">
      <c r="B37" s="20"/>
      <c r="C37" s="20"/>
      <c r="D37" s="204" t="s">
        <v>260</v>
      </c>
      <c r="E37" s="239">
        <v>128268</v>
      </c>
      <c r="F37" s="240">
        <v>17106</v>
      </c>
      <c r="G37" s="240">
        <v>1238</v>
      </c>
      <c r="H37" s="240">
        <v>3953</v>
      </c>
      <c r="I37" s="240">
        <v>105971</v>
      </c>
    </row>
    <row r="38" spans="2:9" ht="28.5">
      <c r="B38" s="20"/>
      <c r="C38" s="20" t="s">
        <v>261</v>
      </c>
      <c r="D38" s="205" t="s">
        <v>298</v>
      </c>
      <c r="E38" s="239">
        <v>87998</v>
      </c>
      <c r="F38" s="240">
        <v>859</v>
      </c>
      <c r="G38" s="240">
        <v>1013</v>
      </c>
      <c r="H38" s="240">
        <v>2112</v>
      </c>
      <c r="I38" s="240">
        <v>84014</v>
      </c>
    </row>
    <row r="39" spans="2:9" ht="20.100000000000001" customHeight="1">
      <c r="B39" s="20"/>
      <c r="C39" s="20" t="s">
        <v>262</v>
      </c>
      <c r="D39" s="101" t="s">
        <v>299</v>
      </c>
      <c r="E39" s="239">
        <v>22754</v>
      </c>
      <c r="F39" s="240">
        <v>15058</v>
      </c>
      <c r="G39" s="240">
        <v>161</v>
      </c>
      <c r="H39" s="240">
        <v>1107</v>
      </c>
      <c r="I39" s="240">
        <v>6428</v>
      </c>
    </row>
    <row r="40" spans="2:9" ht="18.75" customHeight="1">
      <c r="B40" s="20"/>
      <c r="C40" s="20"/>
      <c r="D40" s="101" t="s">
        <v>292</v>
      </c>
      <c r="E40" s="239">
        <v>17516</v>
      </c>
      <c r="F40" s="240">
        <v>1189</v>
      </c>
      <c r="G40" s="240">
        <v>64</v>
      </c>
      <c r="H40" s="240">
        <v>734</v>
      </c>
      <c r="I40" s="240">
        <v>15529</v>
      </c>
    </row>
    <row r="41" spans="2:9" ht="9.75" customHeight="1">
      <c r="B41" s="20"/>
      <c r="C41" s="20"/>
      <c r="D41" s="20"/>
      <c r="E41" s="239"/>
      <c r="F41" s="240"/>
      <c r="G41" s="240"/>
      <c r="H41" s="63"/>
      <c r="I41" s="63"/>
    </row>
    <row r="42" spans="2:9" ht="20.100000000000001" customHeight="1">
      <c r="B42" s="206" t="s">
        <v>300</v>
      </c>
      <c r="C42" s="206"/>
      <c r="D42" s="206"/>
      <c r="E42" s="239">
        <v>102979</v>
      </c>
      <c r="F42" s="244">
        <v>6345</v>
      </c>
      <c r="G42" s="240">
        <v>1205</v>
      </c>
      <c r="H42" s="240">
        <v>2738</v>
      </c>
      <c r="I42" s="240">
        <v>92691</v>
      </c>
    </row>
    <row r="43" spans="2:9" ht="18.75" customHeight="1">
      <c r="B43" s="206"/>
      <c r="C43" s="204" t="s">
        <v>301</v>
      </c>
      <c r="D43" s="206"/>
      <c r="E43" s="207"/>
      <c r="F43" s="11"/>
      <c r="G43" s="11"/>
      <c r="H43" s="11"/>
      <c r="I43" s="208"/>
    </row>
    <row r="44" spans="2:9" ht="15" customHeight="1" thickBot="1">
      <c r="B44" s="117"/>
      <c r="C44" s="117"/>
      <c r="D44" s="117"/>
      <c r="E44" s="135"/>
      <c r="F44" s="209"/>
      <c r="G44" s="135"/>
      <c r="H44" s="135"/>
      <c r="I44" s="135"/>
    </row>
    <row r="45" spans="2:9" ht="16.5" customHeight="1">
      <c r="B45" s="175" t="s">
        <v>263</v>
      </c>
      <c r="C45" s="63"/>
      <c r="D45" s="63"/>
    </row>
    <row r="46" spans="2:9">
      <c r="B46" s="210" t="s">
        <v>302</v>
      </c>
      <c r="C46" s="211"/>
      <c r="D46" s="211"/>
      <c r="E46" s="211"/>
      <c r="F46" s="212"/>
      <c r="G46" s="211"/>
    </row>
    <row r="47" spans="2:9" ht="13.5" customHeight="1">
      <c r="B47" s="210" t="s">
        <v>303</v>
      </c>
      <c r="C47" s="211"/>
      <c r="D47" s="211"/>
      <c r="E47" s="211"/>
      <c r="F47" s="212"/>
      <c r="G47" s="211"/>
    </row>
    <row r="48" spans="2:9" ht="13.5" customHeight="1">
      <c r="B48" s="213" t="s">
        <v>264</v>
      </c>
      <c r="C48" s="211"/>
      <c r="D48" s="211"/>
      <c r="E48" s="211"/>
      <c r="F48" s="212"/>
      <c r="G48" s="211"/>
    </row>
    <row r="49" spans="2:7" ht="14.25" customHeight="1">
      <c r="C49" s="214" t="s">
        <v>304</v>
      </c>
      <c r="D49" s="40"/>
      <c r="E49" s="40"/>
      <c r="F49" s="215"/>
      <c r="G49" s="211"/>
    </row>
    <row r="50" spans="2:7" ht="14.25" customHeight="1">
      <c r="B50" s="40"/>
      <c r="C50" s="216" t="s">
        <v>305</v>
      </c>
      <c r="D50" s="211"/>
      <c r="E50" s="211"/>
      <c r="F50" s="212"/>
      <c r="G50" s="211"/>
    </row>
    <row r="51" spans="2:7" ht="14.25" customHeight="1">
      <c r="B51" s="40"/>
      <c r="C51" s="216" t="s">
        <v>306</v>
      </c>
      <c r="D51" s="211"/>
      <c r="E51" s="211"/>
      <c r="F51" s="212"/>
      <c r="G51" s="211"/>
    </row>
    <row r="52" spans="2:7" ht="14.25" customHeight="1">
      <c r="C52" s="81" t="s">
        <v>307</v>
      </c>
    </row>
    <row r="53" spans="2:7" ht="14.25" customHeight="1"/>
    <row r="67" spans="3:3">
      <c r="C67" s="217"/>
    </row>
  </sheetData>
  <mergeCells count="3">
    <mergeCell ref="B3:I3"/>
    <mergeCell ref="B4:I4"/>
    <mergeCell ref="E10:E11"/>
  </mergeCells>
  <phoneticPr fontId="1"/>
  <pageMargins left="0.7" right="0.7" top="0.75" bottom="0.75" header="0.3" footer="0.3"/>
  <pageSetup paperSize="9" orientation="portrait" r:id="rId1"/>
  <headerFooter>
    <oddHeader>&amp;L【機密性○（取扱制限）】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5"/>
  <sheetViews>
    <sheetView zoomScaleNormal="100" workbookViewId="0"/>
  </sheetViews>
  <sheetFormatPr defaultColWidth="8.875" defaultRowHeight="13.5"/>
  <cols>
    <col min="1" max="1" width="2.375" style="12" customWidth="1"/>
    <col min="2" max="2" width="15.375" style="12" customWidth="1"/>
    <col min="3" max="5" width="15.125" style="12" customWidth="1"/>
    <col min="6" max="6" width="16.625" style="12" customWidth="1"/>
    <col min="7" max="7" width="15.125" style="12" customWidth="1"/>
    <col min="8" max="8" width="8.875" style="12" customWidth="1"/>
    <col min="9" max="9" width="6.625" style="12" hidden="1" customWidth="1"/>
    <col min="10" max="10" width="7.5" style="12" hidden="1" customWidth="1"/>
    <col min="11" max="14" width="6.625" style="12" hidden="1" customWidth="1"/>
    <col min="15" max="15" width="8.875" style="12" hidden="1" customWidth="1"/>
    <col min="16" max="16" width="10.5" style="12" hidden="1" customWidth="1"/>
    <col min="17" max="17" width="8.875" style="12" hidden="1" customWidth="1"/>
    <col min="18" max="256" width="8.875" style="12"/>
    <col min="257" max="257" width="2.375" style="12" customWidth="1"/>
    <col min="258" max="258" width="15.375" style="12" customWidth="1"/>
    <col min="259" max="261" width="15.125" style="12" customWidth="1"/>
    <col min="262" max="262" width="16.625" style="12" customWidth="1"/>
    <col min="263" max="263" width="15.125" style="12" customWidth="1"/>
    <col min="264" max="264" width="8.875" style="12" customWidth="1"/>
    <col min="265" max="273" width="0" style="12" hidden="1" customWidth="1"/>
    <col min="274" max="512" width="8.875" style="12"/>
    <col min="513" max="513" width="2.375" style="12" customWidth="1"/>
    <col min="514" max="514" width="15.375" style="12" customWidth="1"/>
    <col min="515" max="517" width="15.125" style="12" customWidth="1"/>
    <col min="518" max="518" width="16.625" style="12" customWidth="1"/>
    <col min="519" max="519" width="15.125" style="12" customWidth="1"/>
    <col min="520" max="520" width="8.875" style="12" customWidth="1"/>
    <col min="521" max="529" width="0" style="12" hidden="1" customWidth="1"/>
    <col min="530" max="768" width="8.875" style="12"/>
    <col min="769" max="769" width="2.375" style="12" customWidth="1"/>
    <col min="770" max="770" width="15.375" style="12" customWidth="1"/>
    <col min="771" max="773" width="15.125" style="12" customWidth="1"/>
    <col min="774" max="774" width="16.625" style="12" customWidth="1"/>
    <col min="775" max="775" width="15.125" style="12" customWidth="1"/>
    <col min="776" max="776" width="8.875" style="12" customWidth="1"/>
    <col min="777" max="785" width="0" style="12" hidden="1" customWidth="1"/>
    <col min="786" max="1024" width="8.875" style="12"/>
    <col min="1025" max="1025" width="2.375" style="12" customWidth="1"/>
    <col min="1026" max="1026" width="15.375" style="12" customWidth="1"/>
    <col min="1027" max="1029" width="15.125" style="12" customWidth="1"/>
    <col min="1030" max="1030" width="16.625" style="12" customWidth="1"/>
    <col min="1031" max="1031" width="15.125" style="12" customWidth="1"/>
    <col min="1032" max="1032" width="8.875" style="12" customWidth="1"/>
    <col min="1033" max="1041" width="0" style="12" hidden="1" customWidth="1"/>
    <col min="1042" max="1280" width="8.875" style="12"/>
    <col min="1281" max="1281" width="2.375" style="12" customWidth="1"/>
    <col min="1282" max="1282" width="15.375" style="12" customWidth="1"/>
    <col min="1283" max="1285" width="15.125" style="12" customWidth="1"/>
    <col min="1286" max="1286" width="16.625" style="12" customWidth="1"/>
    <col min="1287" max="1287" width="15.125" style="12" customWidth="1"/>
    <col min="1288" max="1288" width="8.875" style="12" customWidth="1"/>
    <col min="1289" max="1297" width="0" style="12" hidden="1" customWidth="1"/>
    <col min="1298" max="1536" width="8.875" style="12"/>
    <col min="1537" max="1537" width="2.375" style="12" customWidth="1"/>
    <col min="1538" max="1538" width="15.375" style="12" customWidth="1"/>
    <col min="1539" max="1541" width="15.125" style="12" customWidth="1"/>
    <col min="1542" max="1542" width="16.625" style="12" customWidth="1"/>
    <col min="1543" max="1543" width="15.125" style="12" customWidth="1"/>
    <col min="1544" max="1544" width="8.875" style="12" customWidth="1"/>
    <col min="1545" max="1553" width="0" style="12" hidden="1" customWidth="1"/>
    <col min="1554" max="1792" width="8.875" style="12"/>
    <col min="1793" max="1793" width="2.375" style="12" customWidth="1"/>
    <col min="1794" max="1794" width="15.375" style="12" customWidth="1"/>
    <col min="1795" max="1797" width="15.125" style="12" customWidth="1"/>
    <col min="1798" max="1798" width="16.625" style="12" customWidth="1"/>
    <col min="1799" max="1799" width="15.125" style="12" customWidth="1"/>
    <col min="1800" max="1800" width="8.875" style="12" customWidth="1"/>
    <col min="1801" max="1809" width="0" style="12" hidden="1" customWidth="1"/>
    <col min="1810" max="2048" width="8.875" style="12"/>
    <col min="2049" max="2049" width="2.375" style="12" customWidth="1"/>
    <col min="2050" max="2050" width="15.375" style="12" customWidth="1"/>
    <col min="2051" max="2053" width="15.125" style="12" customWidth="1"/>
    <col min="2054" max="2054" width="16.625" style="12" customWidth="1"/>
    <col min="2055" max="2055" width="15.125" style="12" customWidth="1"/>
    <col min="2056" max="2056" width="8.875" style="12" customWidth="1"/>
    <col min="2057" max="2065" width="0" style="12" hidden="1" customWidth="1"/>
    <col min="2066" max="2304" width="8.875" style="12"/>
    <col min="2305" max="2305" width="2.375" style="12" customWidth="1"/>
    <col min="2306" max="2306" width="15.375" style="12" customWidth="1"/>
    <col min="2307" max="2309" width="15.125" style="12" customWidth="1"/>
    <col min="2310" max="2310" width="16.625" style="12" customWidth="1"/>
    <col min="2311" max="2311" width="15.125" style="12" customWidth="1"/>
    <col min="2312" max="2312" width="8.875" style="12" customWidth="1"/>
    <col min="2313" max="2321" width="0" style="12" hidden="1" customWidth="1"/>
    <col min="2322" max="2560" width="8.875" style="12"/>
    <col min="2561" max="2561" width="2.375" style="12" customWidth="1"/>
    <col min="2562" max="2562" width="15.375" style="12" customWidth="1"/>
    <col min="2563" max="2565" width="15.125" style="12" customWidth="1"/>
    <col min="2566" max="2566" width="16.625" style="12" customWidth="1"/>
    <col min="2567" max="2567" width="15.125" style="12" customWidth="1"/>
    <col min="2568" max="2568" width="8.875" style="12" customWidth="1"/>
    <col min="2569" max="2577" width="0" style="12" hidden="1" customWidth="1"/>
    <col min="2578" max="2816" width="8.875" style="12"/>
    <col min="2817" max="2817" width="2.375" style="12" customWidth="1"/>
    <col min="2818" max="2818" width="15.375" style="12" customWidth="1"/>
    <col min="2819" max="2821" width="15.125" style="12" customWidth="1"/>
    <col min="2822" max="2822" width="16.625" style="12" customWidth="1"/>
    <col min="2823" max="2823" width="15.125" style="12" customWidth="1"/>
    <col min="2824" max="2824" width="8.875" style="12" customWidth="1"/>
    <col min="2825" max="2833" width="0" style="12" hidden="1" customWidth="1"/>
    <col min="2834" max="3072" width="8.875" style="12"/>
    <col min="3073" max="3073" width="2.375" style="12" customWidth="1"/>
    <col min="3074" max="3074" width="15.375" style="12" customWidth="1"/>
    <col min="3075" max="3077" width="15.125" style="12" customWidth="1"/>
    <col min="3078" max="3078" width="16.625" style="12" customWidth="1"/>
    <col min="3079" max="3079" width="15.125" style="12" customWidth="1"/>
    <col min="3080" max="3080" width="8.875" style="12" customWidth="1"/>
    <col min="3081" max="3089" width="0" style="12" hidden="1" customWidth="1"/>
    <col min="3090" max="3328" width="8.875" style="12"/>
    <col min="3329" max="3329" width="2.375" style="12" customWidth="1"/>
    <col min="3330" max="3330" width="15.375" style="12" customWidth="1"/>
    <col min="3331" max="3333" width="15.125" style="12" customWidth="1"/>
    <col min="3334" max="3334" width="16.625" style="12" customWidth="1"/>
    <col min="3335" max="3335" width="15.125" style="12" customWidth="1"/>
    <col min="3336" max="3336" width="8.875" style="12" customWidth="1"/>
    <col min="3337" max="3345" width="0" style="12" hidden="1" customWidth="1"/>
    <col min="3346" max="3584" width="8.875" style="12"/>
    <col min="3585" max="3585" width="2.375" style="12" customWidth="1"/>
    <col min="3586" max="3586" width="15.375" style="12" customWidth="1"/>
    <col min="3587" max="3589" width="15.125" style="12" customWidth="1"/>
    <col min="3590" max="3590" width="16.625" style="12" customWidth="1"/>
    <col min="3591" max="3591" width="15.125" style="12" customWidth="1"/>
    <col min="3592" max="3592" width="8.875" style="12" customWidth="1"/>
    <col min="3593" max="3601" width="0" style="12" hidden="1" customWidth="1"/>
    <col min="3602" max="3840" width="8.875" style="12"/>
    <col min="3841" max="3841" width="2.375" style="12" customWidth="1"/>
    <col min="3842" max="3842" width="15.375" style="12" customWidth="1"/>
    <col min="3843" max="3845" width="15.125" style="12" customWidth="1"/>
    <col min="3846" max="3846" width="16.625" style="12" customWidth="1"/>
    <col min="3847" max="3847" width="15.125" style="12" customWidth="1"/>
    <col min="3848" max="3848" width="8.875" style="12" customWidth="1"/>
    <col min="3849" max="3857" width="0" style="12" hidden="1" customWidth="1"/>
    <col min="3858" max="4096" width="8.875" style="12"/>
    <col min="4097" max="4097" width="2.375" style="12" customWidth="1"/>
    <col min="4098" max="4098" width="15.375" style="12" customWidth="1"/>
    <col min="4099" max="4101" width="15.125" style="12" customWidth="1"/>
    <col min="4102" max="4102" width="16.625" style="12" customWidth="1"/>
    <col min="4103" max="4103" width="15.125" style="12" customWidth="1"/>
    <col min="4104" max="4104" width="8.875" style="12" customWidth="1"/>
    <col min="4105" max="4113" width="0" style="12" hidden="1" customWidth="1"/>
    <col min="4114" max="4352" width="8.875" style="12"/>
    <col min="4353" max="4353" width="2.375" style="12" customWidth="1"/>
    <col min="4354" max="4354" width="15.375" style="12" customWidth="1"/>
    <col min="4355" max="4357" width="15.125" style="12" customWidth="1"/>
    <col min="4358" max="4358" width="16.625" style="12" customWidth="1"/>
    <col min="4359" max="4359" width="15.125" style="12" customWidth="1"/>
    <col min="4360" max="4360" width="8.875" style="12" customWidth="1"/>
    <col min="4361" max="4369" width="0" style="12" hidden="1" customWidth="1"/>
    <col min="4370" max="4608" width="8.875" style="12"/>
    <col min="4609" max="4609" width="2.375" style="12" customWidth="1"/>
    <col min="4610" max="4610" width="15.375" style="12" customWidth="1"/>
    <col min="4611" max="4613" width="15.125" style="12" customWidth="1"/>
    <col min="4614" max="4614" width="16.625" style="12" customWidth="1"/>
    <col min="4615" max="4615" width="15.125" style="12" customWidth="1"/>
    <col min="4616" max="4616" width="8.875" style="12" customWidth="1"/>
    <col min="4617" max="4625" width="0" style="12" hidden="1" customWidth="1"/>
    <col min="4626" max="4864" width="8.875" style="12"/>
    <col min="4865" max="4865" width="2.375" style="12" customWidth="1"/>
    <col min="4866" max="4866" width="15.375" style="12" customWidth="1"/>
    <col min="4867" max="4869" width="15.125" style="12" customWidth="1"/>
    <col min="4870" max="4870" width="16.625" style="12" customWidth="1"/>
    <col min="4871" max="4871" width="15.125" style="12" customWidth="1"/>
    <col min="4872" max="4872" width="8.875" style="12" customWidth="1"/>
    <col min="4873" max="4881" width="0" style="12" hidden="1" customWidth="1"/>
    <col min="4882" max="5120" width="8.875" style="12"/>
    <col min="5121" max="5121" width="2.375" style="12" customWidth="1"/>
    <col min="5122" max="5122" width="15.375" style="12" customWidth="1"/>
    <col min="5123" max="5125" width="15.125" style="12" customWidth="1"/>
    <col min="5126" max="5126" width="16.625" style="12" customWidth="1"/>
    <col min="5127" max="5127" width="15.125" style="12" customWidth="1"/>
    <col min="5128" max="5128" width="8.875" style="12" customWidth="1"/>
    <col min="5129" max="5137" width="0" style="12" hidden="1" customWidth="1"/>
    <col min="5138" max="5376" width="8.875" style="12"/>
    <col min="5377" max="5377" width="2.375" style="12" customWidth="1"/>
    <col min="5378" max="5378" width="15.375" style="12" customWidth="1"/>
    <col min="5379" max="5381" width="15.125" style="12" customWidth="1"/>
    <col min="5382" max="5382" width="16.625" style="12" customWidth="1"/>
    <col min="5383" max="5383" width="15.125" style="12" customWidth="1"/>
    <col min="5384" max="5384" width="8.875" style="12" customWidth="1"/>
    <col min="5385" max="5393" width="0" style="12" hidden="1" customWidth="1"/>
    <col min="5394" max="5632" width="8.875" style="12"/>
    <col min="5633" max="5633" width="2.375" style="12" customWidth="1"/>
    <col min="5634" max="5634" width="15.375" style="12" customWidth="1"/>
    <col min="5635" max="5637" width="15.125" style="12" customWidth="1"/>
    <col min="5638" max="5638" width="16.625" style="12" customWidth="1"/>
    <col min="5639" max="5639" width="15.125" style="12" customWidth="1"/>
    <col min="5640" max="5640" width="8.875" style="12" customWidth="1"/>
    <col min="5641" max="5649" width="0" style="12" hidden="1" customWidth="1"/>
    <col min="5650" max="5888" width="8.875" style="12"/>
    <col min="5889" max="5889" width="2.375" style="12" customWidth="1"/>
    <col min="5890" max="5890" width="15.375" style="12" customWidth="1"/>
    <col min="5891" max="5893" width="15.125" style="12" customWidth="1"/>
    <col min="5894" max="5894" width="16.625" style="12" customWidth="1"/>
    <col min="5895" max="5895" width="15.125" style="12" customWidth="1"/>
    <col min="5896" max="5896" width="8.875" style="12" customWidth="1"/>
    <col min="5897" max="5905" width="0" style="12" hidden="1" customWidth="1"/>
    <col min="5906" max="6144" width="8.875" style="12"/>
    <col min="6145" max="6145" width="2.375" style="12" customWidth="1"/>
    <col min="6146" max="6146" width="15.375" style="12" customWidth="1"/>
    <col min="6147" max="6149" width="15.125" style="12" customWidth="1"/>
    <col min="6150" max="6150" width="16.625" style="12" customWidth="1"/>
    <col min="6151" max="6151" width="15.125" style="12" customWidth="1"/>
    <col min="6152" max="6152" width="8.875" style="12" customWidth="1"/>
    <col min="6153" max="6161" width="0" style="12" hidden="1" customWidth="1"/>
    <col min="6162" max="6400" width="8.875" style="12"/>
    <col min="6401" max="6401" width="2.375" style="12" customWidth="1"/>
    <col min="6402" max="6402" width="15.375" style="12" customWidth="1"/>
    <col min="6403" max="6405" width="15.125" style="12" customWidth="1"/>
    <col min="6406" max="6406" width="16.625" style="12" customWidth="1"/>
    <col min="6407" max="6407" width="15.125" style="12" customWidth="1"/>
    <col min="6408" max="6408" width="8.875" style="12" customWidth="1"/>
    <col min="6409" max="6417" width="0" style="12" hidden="1" customWidth="1"/>
    <col min="6418" max="6656" width="8.875" style="12"/>
    <col min="6657" max="6657" width="2.375" style="12" customWidth="1"/>
    <col min="6658" max="6658" width="15.375" style="12" customWidth="1"/>
    <col min="6659" max="6661" width="15.125" style="12" customWidth="1"/>
    <col min="6662" max="6662" width="16.625" style="12" customWidth="1"/>
    <col min="6663" max="6663" width="15.125" style="12" customWidth="1"/>
    <col min="6664" max="6664" width="8.875" style="12" customWidth="1"/>
    <col min="6665" max="6673" width="0" style="12" hidden="1" customWidth="1"/>
    <col min="6674" max="6912" width="8.875" style="12"/>
    <col min="6913" max="6913" width="2.375" style="12" customWidth="1"/>
    <col min="6914" max="6914" width="15.375" style="12" customWidth="1"/>
    <col min="6915" max="6917" width="15.125" style="12" customWidth="1"/>
    <col min="6918" max="6918" width="16.625" style="12" customWidth="1"/>
    <col min="6919" max="6919" width="15.125" style="12" customWidth="1"/>
    <col min="6920" max="6920" width="8.875" style="12" customWidth="1"/>
    <col min="6921" max="6929" width="0" style="12" hidden="1" customWidth="1"/>
    <col min="6930" max="7168" width="8.875" style="12"/>
    <col min="7169" max="7169" width="2.375" style="12" customWidth="1"/>
    <col min="7170" max="7170" width="15.375" style="12" customWidth="1"/>
    <col min="7171" max="7173" width="15.125" style="12" customWidth="1"/>
    <col min="7174" max="7174" width="16.625" style="12" customWidth="1"/>
    <col min="7175" max="7175" width="15.125" style="12" customWidth="1"/>
    <col min="7176" max="7176" width="8.875" style="12" customWidth="1"/>
    <col min="7177" max="7185" width="0" style="12" hidden="1" customWidth="1"/>
    <col min="7186" max="7424" width="8.875" style="12"/>
    <col min="7425" max="7425" width="2.375" style="12" customWidth="1"/>
    <col min="7426" max="7426" width="15.375" style="12" customWidth="1"/>
    <col min="7427" max="7429" width="15.125" style="12" customWidth="1"/>
    <col min="7430" max="7430" width="16.625" style="12" customWidth="1"/>
    <col min="7431" max="7431" width="15.125" style="12" customWidth="1"/>
    <col min="7432" max="7432" width="8.875" style="12" customWidth="1"/>
    <col min="7433" max="7441" width="0" style="12" hidden="1" customWidth="1"/>
    <col min="7442" max="7680" width="8.875" style="12"/>
    <col min="7681" max="7681" width="2.375" style="12" customWidth="1"/>
    <col min="7682" max="7682" width="15.375" style="12" customWidth="1"/>
    <col min="7683" max="7685" width="15.125" style="12" customWidth="1"/>
    <col min="7686" max="7686" width="16.625" style="12" customWidth="1"/>
    <col min="7687" max="7687" width="15.125" style="12" customWidth="1"/>
    <col min="7688" max="7688" width="8.875" style="12" customWidth="1"/>
    <col min="7689" max="7697" width="0" style="12" hidden="1" customWidth="1"/>
    <col min="7698" max="7936" width="8.875" style="12"/>
    <col min="7937" max="7937" width="2.375" style="12" customWidth="1"/>
    <col min="7938" max="7938" width="15.375" style="12" customWidth="1"/>
    <col min="7939" max="7941" width="15.125" style="12" customWidth="1"/>
    <col min="7942" max="7942" width="16.625" style="12" customWidth="1"/>
    <col min="7943" max="7943" width="15.125" style="12" customWidth="1"/>
    <col min="7944" max="7944" width="8.875" style="12" customWidth="1"/>
    <col min="7945" max="7953" width="0" style="12" hidden="1" customWidth="1"/>
    <col min="7954" max="8192" width="8.875" style="12"/>
    <col min="8193" max="8193" width="2.375" style="12" customWidth="1"/>
    <col min="8194" max="8194" width="15.375" style="12" customWidth="1"/>
    <col min="8195" max="8197" width="15.125" style="12" customWidth="1"/>
    <col min="8198" max="8198" width="16.625" style="12" customWidth="1"/>
    <col min="8199" max="8199" width="15.125" style="12" customWidth="1"/>
    <col min="8200" max="8200" width="8.875" style="12" customWidth="1"/>
    <col min="8201" max="8209" width="0" style="12" hidden="1" customWidth="1"/>
    <col min="8210" max="8448" width="8.875" style="12"/>
    <col min="8449" max="8449" width="2.375" style="12" customWidth="1"/>
    <col min="8450" max="8450" width="15.375" style="12" customWidth="1"/>
    <col min="8451" max="8453" width="15.125" style="12" customWidth="1"/>
    <col min="8454" max="8454" width="16.625" style="12" customWidth="1"/>
    <col min="8455" max="8455" width="15.125" style="12" customWidth="1"/>
    <col min="8456" max="8456" width="8.875" style="12" customWidth="1"/>
    <col min="8457" max="8465" width="0" style="12" hidden="1" customWidth="1"/>
    <col min="8466" max="8704" width="8.875" style="12"/>
    <col min="8705" max="8705" width="2.375" style="12" customWidth="1"/>
    <col min="8706" max="8706" width="15.375" style="12" customWidth="1"/>
    <col min="8707" max="8709" width="15.125" style="12" customWidth="1"/>
    <col min="8710" max="8710" width="16.625" style="12" customWidth="1"/>
    <col min="8711" max="8711" width="15.125" style="12" customWidth="1"/>
    <col min="8712" max="8712" width="8.875" style="12" customWidth="1"/>
    <col min="8713" max="8721" width="0" style="12" hidden="1" customWidth="1"/>
    <col min="8722" max="8960" width="8.875" style="12"/>
    <col min="8961" max="8961" width="2.375" style="12" customWidth="1"/>
    <col min="8962" max="8962" width="15.375" style="12" customWidth="1"/>
    <col min="8963" max="8965" width="15.125" style="12" customWidth="1"/>
    <col min="8966" max="8966" width="16.625" style="12" customWidth="1"/>
    <col min="8967" max="8967" width="15.125" style="12" customWidth="1"/>
    <col min="8968" max="8968" width="8.875" style="12" customWidth="1"/>
    <col min="8969" max="8977" width="0" style="12" hidden="1" customWidth="1"/>
    <col min="8978" max="9216" width="8.875" style="12"/>
    <col min="9217" max="9217" width="2.375" style="12" customWidth="1"/>
    <col min="9218" max="9218" width="15.375" style="12" customWidth="1"/>
    <col min="9219" max="9221" width="15.125" style="12" customWidth="1"/>
    <col min="9222" max="9222" width="16.625" style="12" customWidth="1"/>
    <col min="9223" max="9223" width="15.125" style="12" customWidth="1"/>
    <col min="9224" max="9224" width="8.875" style="12" customWidth="1"/>
    <col min="9225" max="9233" width="0" style="12" hidden="1" customWidth="1"/>
    <col min="9234" max="9472" width="8.875" style="12"/>
    <col min="9473" max="9473" width="2.375" style="12" customWidth="1"/>
    <col min="9474" max="9474" width="15.375" style="12" customWidth="1"/>
    <col min="9475" max="9477" width="15.125" style="12" customWidth="1"/>
    <col min="9478" max="9478" width="16.625" style="12" customWidth="1"/>
    <col min="9479" max="9479" width="15.125" style="12" customWidth="1"/>
    <col min="9480" max="9480" width="8.875" style="12" customWidth="1"/>
    <col min="9481" max="9489" width="0" style="12" hidden="1" customWidth="1"/>
    <col min="9490" max="9728" width="8.875" style="12"/>
    <col min="9729" max="9729" width="2.375" style="12" customWidth="1"/>
    <col min="9730" max="9730" width="15.375" style="12" customWidth="1"/>
    <col min="9731" max="9733" width="15.125" style="12" customWidth="1"/>
    <col min="9734" max="9734" width="16.625" style="12" customWidth="1"/>
    <col min="9735" max="9735" width="15.125" style="12" customWidth="1"/>
    <col min="9736" max="9736" width="8.875" style="12" customWidth="1"/>
    <col min="9737" max="9745" width="0" style="12" hidden="1" customWidth="1"/>
    <col min="9746" max="9984" width="8.875" style="12"/>
    <col min="9985" max="9985" width="2.375" style="12" customWidth="1"/>
    <col min="9986" max="9986" width="15.375" style="12" customWidth="1"/>
    <col min="9987" max="9989" width="15.125" style="12" customWidth="1"/>
    <col min="9990" max="9990" width="16.625" style="12" customWidth="1"/>
    <col min="9991" max="9991" width="15.125" style="12" customWidth="1"/>
    <col min="9992" max="9992" width="8.875" style="12" customWidth="1"/>
    <col min="9993" max="10001" width="0" style="12" hidden="1" customWidth="1"/>
    <col min="10002" max="10240" width="8.875" style="12"/>
    <col min="10241" max="10241" width="2.375" style="12" customWidth="1"/>
    <col min="10242" max="10242" width="15.375" style="12" customWidth="1"/>
    <col min="10243" max="10245" width="15.125" style="12" customWidth="1"/>
    <col min="10246" max="10246" width="16.625" style="12" customWidth="1"/>
    <col min="10247" max="10247" width="15.125" style="12" customWidth="1"/>
    <col min="10248" max="10248" width="8.875" style="12" customWidth="1"/>
    <col min="10249" max="10257" width="0" style="12" hidden="1" customWidth="1"/>
    <col min="10258" max="10496" width="8.875" style="12"/>
    <col min="10497" max="10497" width="2.375" style="12" customWidth="1"/>
    <col min="10498" max="10498" width="15.375" style="12" customWidth="1"/>
    <col min="10499" max="10501" width="15.125" style="12" customWidth="1"/>
    <col min="10502" max="10502" width="16.625" style="12" customWidth="1"/>
    <col min="10503" max="10503" width="15.125" style="12" customWidth="1"/>
    <col min="10504" max="10504" width="8.875" style="12" customWidth="1"/>
    <col min="10505" max="10513" width="0" style="12" hidden="1" customWidth="1"/>
    <col min="10514" max="10752" width="8.875" style="12"/>
    <col min="10753" max="10753" width="2.375" style="12" customWidth="1"/>
    <col min="10754" max="10754" width="15.375" style="12" customWidth="1"/>
    <col min="10755" max="10757" width="15.125" style="12" customWidth="1"/>
    <col min="10758" max="10758" width="16.625" style="12" customWidth="1"/>
    <col min="10759" max="10759" width="15.125" style="12" customWidth="1"/>
    <col min="10760" max="10760" width="8.875" style="12" customWidth="1"/>
    <col min="10761" max="10769" width="0" style="12" hidden="1" customWidth="1"/>
    <col min="10770" max="11008" width="8.875" style="12"/>
    <col min="11009" max="11009" width="2.375" style="12" customWidth="1"/>
    <col min="11010" max="11010" width="15.375" style="12" customWidth="1"/>
    <col min="11011" max="11013" width="15.125" style="12" customWidth="1"/>
    <col min="11014" max="11014" width="16.625" style="12" customWidth="1"/>
    <col min="11015" max="11015" width="15.125" style="12" customWidth="1"/>
    <col min="11016" max="11016" width="8.875" style="12" customWidth="1"/>
    <col min="11017" max="11025" width="0" style="12" hidden="1" customWidth="1"/>
    <col min="11026" max="11264" width="8.875" style="12"/>
    <col min="11265" max="11265" width="2.375" style="12" customWidth="1"/>
    <col min="11266" max="11266" width="15.375" style="12" customWidth="1"/>
    <col min="11267" max="11269" width="15.125" style="12" customWidth="1"/>
    <col min="11270" max="11270" width="16.625" style="12" customWidth="1"/>
    <col min="11271" max="11271" width="15.125" style="12" customWidth="1"/>
    <col min="11272" max="11272" width="8.875" style="12" customWidth="1"/>
    <col min="11273" max="11281" width="0" style="12" hidden="1" customWidth="1"/>
    <col min="11282" max="11520" width="8.875" style="12"/>
    <col min="11521" max="11521" width="2.375" style="12" customWidth="1"/>
    <col min="11522" max="11522" width="15.375" style="12" customWidth="1"/>
    <col min="11523" max="11525" width="15.125" style="12" customWidth="1"/>
    <col min="11526" max="11526" width="16.625" style="12" customWidth="1"/>
    <col min="11527" max="11527" width="15.125" style="12" customWidth="1"/>
    <col min="11528" max="11528" width="8.875" style="12" customWidth="1"/>
    <col min="11529" max="11537" width="0" style="12" hidden="1" customWidth="1"/>
    <col min="11538" max="11776" width="8.875" style="12"/>
    <col min="11777" max="11777" width="2.375" style="12" customWidth="1"/>
    <col min="11778" max="11778" width="15.375" style="12" customWidth="1"/>
    <col min="11779" max="11781" width="15.125" style="12" customWidth="1"/>
    <col min="11782" max="11782" width="16.625" style="12" customWidth="1"/>
    <col min="11783" max="11783" width="15.125" style="12" customWidth="1"/>
    <col min="11784" max="11784" width="8.875" style="12" customWidth="1"/>
    <col min="11785" max="11793" width="0" style="12" hidden="1" customWidth="1"/>
    <col min="11794" max="12032" width="8.875" style="12"/>
    <col min="12033" max="12033" width="2.375" style="12" customWidth="1"/>
    <col min="12034" max="12034" width="15.375" style="12" customWidth="1"/>
    <col min="12035" max="12037" width="15.125" style="12" customWidth="1"/>
    <col min="12038" max="12038" width="16.625" style="12" customWidth="1"/>
    <col min="12039" max="12039" width="15.125" style="12" customWidth="1"/>
    <col min="12040" max="12040" width="8.875" style="12" customWidth="1"/>
    <col min="12041" max="12049" width="0" style="12" hidden="1" customWidth="1"/>
    <col min="12050" max="12288" width="8.875" style="12"/>
    <col min="12289" max="12289" width="2.375" style="12" customWidth="1"/>
    <col min="12290" max="12290" width="15.375" style="12" customWidth="1"/>
    <col min="12291" max="12293" width="15.125" style="12" customWidth="1"/>
    <col min="12294" max="12294" width="16.625" style="12" customWidth="1"/>
    <col min="12295" max="12295" width="15.125" style="12" customWidth="1"/>
    <col min="12296" max="12296" width="8.875" style="12" customWidth="1"/>
    <col min="12297" max="12305" width="0" style="12" hidden="1" customWidth="1"/>
    <col min="12306" max="12544" width="8.875" style="12"/>
    <col min="12545" max="12545" width="2.375" style="12" customWidth="1"/>
    <col min="12546" max="12546" width="15.375" style="12" customWidth="1"/>
    <col min="12547" max="12549" width="15.125" style="12" customWidth="1"/>
    <col min="12550" max="12550" width="16.625" style="12" customWidth="1"/>
    <col min="12551" max="12551" width="15.125" style="12" customWidth="1"/>
    <col min="12552" max="12552" width="8.875" style="12" customWidth="1"/>
    <col min="12553" max="12561" width="0" style="12" hidden="1" customWidth="1"/>
    <col min="12562" max="12800" width="8.875" style="12"/>
    <col min="12801" max="12801" width="2.375" style="12" customWidth="1"/>
    <col min="12802" max="12802" width="15.375" style="12" customWidth="1"/>
    <col min="12803" max="12805" width="15.125" style="12" customWidth="1"/>
    <col min="12806" max="12806" width="16.625" style="12" customWidth="1"/>
    <col min="12807" max="12807" width="15.125" style="12" customWidth="1"/>
    <col min="12808" max="12808" width="8.875" style="12" customWidth="1"/>
    <col min="12809" max="12817" width="0" style="12" hidden="1" customWidth="1"/>
    <col min="12818" max="13056" width="8.875" style="12"/>
    <col min="13057" max="13057" width="2.375" style="12" customWidth="1"/>
    <col min="13058" max="13058" width="15.375" style="12" customWidth="1"/>
    <col min="13059" max="13061" width="15.125" style="12" customWidth="1"/>
    <col min="13062" max="13062" width="16.625" style="12" customWidth="1"/>
    <col min="13063" max="13063" width="15.125" style="12" customWidth="1"/>
    <col min="13064" max="13064" width="8.875" style="12" customWidth="1"/>
    <col min="13065" max="13073" width="0" style="12" hidden="1" customWidth="1"/>
    <col min="13074" max="13312" width="8.875" style="12"/>
    <col min="13313" max="13313" width="2.375" style="12" customWidth="1"/>
    <col min="13314" max="13314" width="15.375" style="12" customWidth="1"/>
    <col min="13315" max="13317" width="15.125" style="12" customWidth="1"/>
    <col min="13318" max="13318" width="16.625" style="12" customWidth="1"/>
    <col min="13319" max="13319" width="15.125" style="12" customWidth="1"/>
    <col min="13320" max="13320" width="8.875" style="12" customWidth="1"/>
    <col min="13321" max="13329" width="0" style="12" hidden="1" customWidth="1"/>
    <col min="13330" max="13568" width="8.875" style="12"/>
    <col min="13569" max="13569" width="2.375" style="12" customWidth="1"/>
    <col min="13570" max="13570" width="15.375" style="12" customWidth="1"/>
    <col min="13571" max="13573" width="15.125" style="12" customWidth="1"/>
    <col min="13574" max="13574" width="16.625" style="12" customWidth="1"/>
    <col min="13575" max="13575" width="15.125" style="12" customWidth="1"/>
    <col min="13576" max="13576" width="8.875" style="12" customWidth="1"/>
    <col min="13577" max="13585" width="0" style="12" hidden="1" customWidth="1"/>
    <col min="13586" max="13824" width="8.875" style="12"/>
    <col min="13825" max="13825" width="2.375" style="12" customWidth="1"/>
    <col min="13826" max="13826" width="15.375" style="12" customWidth="1"/>
    <col min="13827" max="13829" width="15.125" style="12" customWidth="1"/>
    <col min="13830" max="13830" width="16.625" style="12" customWidth="1"/>
    <col min="13831" max="13831" width="15.125" style="12" customWidth="1"/>
    <col min="13832" max="13832" width="8.875" style="12" customWidth="1"/>
    <col min="13833" max="13841" width="0" style="12" hidden="1" customWidth="1"/>
    <col min="13842" max="14080" width="8.875" style="12"/>
    <col min="14081" max="14081" width="2.375" style="12" customWidth="1"/>
    <col min="14082" max="14082" width="15.375" style="12" customWidth="1"/>
    <col min="14083" max="14085" width="15.125" style="12" customWidth="1"/>
    <col min="14086" max="14086" width="16.625" style="12" customWidth="1"/>
    <col min="14087" max="14087" width="15.125" style="12" customWidth="1"/>
    <col min="14088" max="14088" width="8.875" style="12" customWidth="1"/>
    <col min="14089" max="14097" width="0" style="12" hidden="1" customWidth="1"/>
    <col min="14098" max="14336" width="8.875" style="12"/>
    <col min="14337" max="14337" width="2.375" style="12" customWidth="1"/>
    <col min="14338" max="14338" width="15.375" style="12" customWidth="1"/>
    <col min="14339" max="14341" width="15.125" style="12" customWidth="1"/>
    <col min="14342" max="14342" width="16.625" style="12" customWidth="1"/>
    <col min="14343" max="14343" width="15.125" style="12" customWidth="1"/>
    <col min="14344" max="14344" width="8.875" style="12" customWidth="1"/>
    <col min="14345" max="14353" width="0" style="12" hidden="1" customWidth="1"/>
    <col min="14354" max="14592" width="8.875" style="12"/>
    <col min="14593" max="14593" width="2.375" style="12" customWidth="1"/>
    <col min="14594" max="14594" width="15.375" style="12" customWidth="1"/>
    <col min="14595" max="14597" width="15.125" style="12" customWidth="1"/>
    <col min="14598" max="14598" width="16.625" style="12" customWidth="1"/>
    <col min="14599" max="14599" width="15.125" style="12" customWidth="1"/>
    <col min="14600" max="14600" width="8.875" style="12" customWidth="1"/>
    <col min="14601" max="14609" width="0" style="12" hidden="1" customWidth="1"/>
    <col min="14610" max="14848" width="8.875" style="12"/>
    <col min="14849" max="14849" width="2.375" style="12" customWidth="1"/>
    <col min="14850" max="14850" width="15.375" style="12" customWidth="1"/>
    <col min="14851" max="14853" width="15.125" style="12" customWidth="1"/>
    <col min="14854" max="14854" width="16.625" style="12" customWidth="1"/>
    <col min="14855" max="14855" width="15.125" style="12" customWidth="1"/>
    <col min="14856" max="14856" width="8.875" style="12" customWidth="1"/>
    <col min="14857" max="14865" width="0" style="12" hidden="1" customWidth="1"/>
    <col min="14866" max="15104" width="8.875" style="12"/>
    <col min="15105" max="15105" width="2.375" style="12" customWidth="1"/>
    <col min="15106" max="15106" width="15.375" style="12" customWidth="1"/>
    <col min="15107" max="15109" width="15.125" style="12" customWidth="1"/>
    <col min="15110" max="15110" width="16.625" style="12" customWidth="1"/>
    <col min="15111" max="15111" width="15.125" style="12" customWidth="1"/>
    <col min="15112" max="15112" width="8.875" style="12" customWidth="1"/>
    <col min="15113" max="15121" width="0" style="12" hidden="1" customWidth="1"/>
    <col min="15122" max="15360" width="8.875" style="12"/>
    <col min="15361" max="15361" width="2.375" style="12" customWidth="1"/>
    <col min="15362" max="15362" width="15.375" style="12" customWidth="1"/>
    <col min="15363" max="15365" width="15.125" style="12" customWidth="1"/>
    <col min="15366" max="15366" width="16.625" style="12" customWidth="1"/>
    <col min="15367" max="15367" width="15.125" style="12" customWidth="1"/>
    <col min="15368" max="15368" width="8.875" style="12" customWidth="1"/>
    <col min="15369" max="15377" width="0" style="12" hidden="1" customWidth="1"/>
    <col min="15378" max="15616" width="8.875" style="12"/>
    <col min="15617" max="15617" width="2.375" style="12" customWidth="1"/>
    <col min="15618" max="15618" width="15.375" style="12" customWidth="1"/>
    <col min="15619" max="15621" width="15.125" style="12" customWidth="1"/>
    <col min="15622" max="15622" width="16.625" style="12" customWidth="1"/>
    <col min="15623" max="15623" width="15.125" style="12" customWidth="1"/>
    <col min="15624" max="15624" width="8.875" style="12" customWidth="1"/>
    <col min="15625" max="15633" width="0" style="12" hidden="1" customWidth="1"/>
    <col min="15634" max="15872" width="8.875" style="12"/>
    <col min="15873" max="15873" width="2.375" style="12" customWidth="1"/>
    <col min="15874" max="15874" width="15.375" style="12" customWidth="1"/>
    <col min="15875" max="15877" width="15.125" style="12" customWidth="1"/>
    <col min="15878" max="15878" width="16.625" style="12" customWidth="1"/>
    <col min="15879" max="15879" width="15.125" style="12" customWidth="1"/>
    <col min="15880" max="15880" width="8.875" style="12" customWidth="1"/>
    <col min="15881" max="15889" width="0" style="12" hidden="1" customWidth="1"/>
    <col min="15890" max="16128" width="8.875" style="12"/>
    <col min="16129" max="16129" width="2.375" style="12" customWidth="1"/>
    <col min="16130" max="16130" width="15.375" style="12" customWidth="1"/>
    <col min="16131" max="16133" width="15.125" style="12" customWidth="1"/>
    <col min="16134" max="16134" width="16.625" style="12" customWidth="1"/>
    <col min="16135" max="16135" width="15.125" style="12" customWidth="1"/>
    <col min="16136" max="16136" width="8.875" style="12" customWidth="1"/>
    <col min="16137" max="16145" width="0" style="12" hidden="1" customWidth="1"/>
    <col min="16146" max="16384" width="8.875" style="12"/>
  </cols>
  <sheetData>
    <row r="1" spans="2:20" ht="14.25">
      <c r="G1" s="14" t="s">
        <v>308</v>
      </c>
    </row>
    <row r="2" spans="2:20" ht="16.5" customHeight="1"/>
    <row r="3" spans="2:20" ht="21.75" customHeight="1">
      <c r="B3" s="787" t="s">
        <v>309</v>
      </c>
      <c r="C3" s="787"/>
      <c r="D3" s="787"/>
      <c r="E3" s="787"/>
      <c r="F3" s="787"/>
      <c r="G3" s="787"/>
    </row>
    <row r="4" spans="2:20" ht="21.75" customHeight="1">
      <c r="B4" s="218"/>
      <c r="C4" s="218"/>
      <c r="D4" s="791" t="s">
        <v>265</v>
      </c>
      <c r="E4" s="791"/>
      <c r="F4" s="218"/>
      <c r="G4" s="218"/>
    </row>
    <row r="5" spans="2:20" ht="20.100000000000001" customHeight="1">
      <c r="B5" s="219"/>
    </row>
    <row r="6" spans="2:20" ht="20.100000000000001" customHeight="1">
      <c r="B6" s="20" t="s">
        <v>266</v>
      </c>
    </row>
    <row r="7" spans="2:20" ht="17.25" customHeight="1">
      <c r="B7" s="20" t="s">
        <v>267</v>
      </c>
      <c r="K7" s="245"/>
    </row>
    <row r="8" spans="2:20" ht="20.100000000000001" customHeight="1" thickBot="1">
      <c r="B8" s="25"/>
      <c r="C8" s="25"/>
      <c r="D8" s="25"/>
      <c r="E8" s="25"/>
      <c r="F8" s="25"/>
      <c r="G8" s="220" t="s">
        <v>310</v>
      </c>
    </row>
    <row r="9" spans="2:20" ht="24.75" customHeight="1">
      <c r="B9" s="221" t="s">
        <v>311</v>
      </c>
      <c r="C9" s="792" t="s">
        <v>268</v>
      </c>
      <c r="D9" s="792" t="s">
        <v>269</v>
      </c>
      <c r="E9" s="764" t="s">
        <v>270</v>
      </c>
      <c r="F9" s="792" t="s">
        <v>271</v>
      </c>
      <c r="G9" s="794" t="s">
        <v>272</v>
      </c>
    </row>
    <row r="10" spans="2:20" ht="14.25" customHeight="1">
      <c r="B10" s="222" t="s">
        <v>273</v>
      </c>
      <c r="C10" s="770"/>
      <c r="D10" s="770"/>
      <c r="E10" s="767"/>
      <c r="F10" s="770"/>
      <c r="G10" s="767"/>
      <c r="J10" s="246" t="s">
        <v>312</v>
      </c>
    </row>
    <row r="11" spans="2:20" ht="14.25" customHeight="1">
      <c r="B11" s="795"/>
      <c r="C11" s="770"/>
      <c r="D11" s="770"/>
      <c r="E11" s="767"/>
      <c r="F11" s="793"/>
      <c r="G11" s="767"/>
      <c r="P11" s="790" t="s">
        <v>124</v>
      </c>
      <c r="Q11" s="790"/>
    </row>
    <row r="12" spans="2:20" ht="14.25" customHeight="1">
      <c r="B12" s="796"/>
      <c r="C12" s="770"/>
      <c r="D12" s="770"/>
      <c r="E12" s="767"/>
      <c r="F12" s="793"/>
      <c r="G12" s="767"/>
      <c r="P12" s="247" t="s">
        <v>313</v>
      </c>
      <c r="Q12" s="247" t="s">
        <v>314</v>
      </c>
    </row>
    <row r="13" spans="2:20" ht="27.75" customHeight="1">
      <c r="B13" s="223" t="s">
        <v>315</v>
      </c>
      <c r="C13" s="49" t="s">
        <v>243</v>
      </c>
      <c r="D13" s="55" t="s">
        <v>316</v>
      </c>
      <c r="E13" s="55" t="s">
        <v>317</v>
      </c>
      <c r="F13" s="55" t="s">
        <v>318</v>
      </c>
      <c r="G13" s="224" t="s">
        <v>319</v>
      </c>
      <c r="P13" s="247"/>
      <c r="Q13" s="247"/>
    </row>
    <row r="14" spans="2:20" ht="30" customHeight="1">
      <c r="B14" s="151" t="s">
        <v>274</v>
      </c>
      <c r="C14" s="1">
        <v>2063.550099716786</v>
      </c>
      <c r="D14" s="57">
        <v>2384</v>
      </c>
      <c r="E14" s="57">
        <v>3916</v>
      </c>
      <c r="F14" s="225" t="s">
        <v>320</v>
      </c>
      <c r="G14" s="57">
        <v>1168</v>
      </c>
      <c r="I14" s="245">
        <f>1390949300/598333</f>
        <v>2324.707646076683</v>
      </c>
      <c r="J14" s="245">
        <f>956068500/340809</f>
        <v>2805.2912335061574</v>
      </c>
      <c r="K14" s="248">
        <f>37300400/10943</f>
        <v>3408.608242712236</v>
      </c>
      <c r="L14" s="248">
        <f>116010100/29603</f>
        <v>3918.8629530790799</v>
      </c>
      <c r="M14" s="245">
        <f>257628100/214462</f>
        <v>1201.276216765674</v>
      </c>
      <c r="N14" s="245">
        <f>61242700/13459</f>
        <v>4550.3157738316368</v>
      </c>
      <c r="P14" s="12">
        <v>1160101</v>
      </c>
      <c r="Q14" s="12">
        <v>29603</v>
      </c>
      <c r="T14" s="114"/>
    </row>
    <row r="15" spans="2:20" ht="21" customHeight="1">
      <c r="B15" s="151" t="s">
        <v>321</v>
      </c>
      <c r="C15" s="1">
        <v>2139.5584634277816</v>
      </c>
      <c r="D15" s="57">
        <v>2446</v>
      </c>
      <c r="E15" s="57">
        <v>3972</v>
      </c>
      <c r="F15" s="225" t="s">
        <v>322</v>
      </c>
      <c r="G15" s="57">
        <v>1228</v>
      </c>
      <c r="I15" s="245">
        <f>1370913900/622410</f>
        <v>2202.5897720152311</v>
      </c>
      <c r="J15" s="245">
        <f>905360800/356406</f>
        <v>2540.2512864542123</v>
      </c>
      <c r="K15" s="248">
        <f>42219300/11096</f>
        <v>3804.911679884643</v>
      </c>
      <c r="L15" s="248">
        <f>127864100/29894</f>
        <v>4277.2496153074198</v>
      </c>
      <c r="M15" s="245">
        <f>275871200/222006</f>
        <v>1242.6294784825636</v>
      </c>
      <c r="N15" s="245">
        <f>61817900/14104</f>
        <v>4383.004821327283</v>
      </c>
      <c r="P15" s="12">
        <v>1278641</v>
      </c>
      <c r="Q15" s="12">
        <v>29894</v>
      </c>
      <c r="T15" s="114"/>
    </row>
    <row r="16" spans="2:20" ht="21" customHeight="1">
      <c r="B16" s="151" t="s">
        <v>323</v>
      </c>
      <c r="C16" s="226">
        <v>2167.7424409486171</v>
      </c>
      <c r="D16" s="227">
        <v>2512</v>
      </c>
      <c r="E16" s="227">
        <v>4056</v>
      </c>
      <c r="F16" s="225" t="s">
        <v>324</v>
      </c>
      <c r="G16" s="227">
        <v>1214</v>
      </c>
      <c r="I16" s="245">
        <f>1359603000/641083</f>
        <v>2120.7909116292276</v>
      </c>
      <c r="J16" s="245">
        <f>898025300/367278</f>
        <v>2445.0832884082356</v>
      </c>
      <c r="K16" s="248">
        <f>40417200/11210</f>
        <v>3605.4594112399645</v>
      </c>
      <c r="L16" s="248">
        <f>122642700/29907</f>
        <v>4100.8024877119069</v>
      </c>
      <c r="M16" s="245">
        <f>275255100/229164</f>
        <v>1201.1271403885428</v>
      </c>
      <c r="N16" s="245">
        <f>63680000/14734</f>
        <v>4321.9763811592238</v>
      </c>
      <c r="P16" s="12">
        <v>1226427</v>
      </c>
      <c r="Q16" s="12">
        <v>29907</v>
      </c>
      <c r="T16" s="114"/>
    </row>
    <row r="17" spans="2:20" ht="21" customHeight="1">
      <c r="B17" s="228" t="s">
        <v>325</v>
      </c>
      <c r="C17" s="1">
        <v>2234.3770315423117</v>
      </c>
      <c r="D17" s="57">
        <v>2637</v>
      </c>
      <c r="E17" s="57">
        <v>4241</v>
      </c>
      <c r="F17" s="225" t="s">
        <v>326</v>
      </c>
      <c r="G17" s="57">
        <v>1208</v>
      </c>
      <c r="I17" s="245">
        <f>1440823600/658866</f>
        <v>2186.8234208473345</v>
      </c>
      <c r="J17" s="245">
        <f>939589600/376639</f>
        <v>2494.6689004590603</v>
      </c>
      <c r="K17" s="248">
        <f>48491700/11223</f>
        <v>4320.7431168136864</v>
      </c>
      <c r="L17" s="248">
        <f>139013200/30263</f>
        <v>4593.5036182797476</v>
      </c>
      <c r="M17" s="245">
        <f>298218700/235702</f>
        <v>1265.2361880679841</v>
      </c>
      <c r="N17" s="245">
        <f>64002100/16262</f>
        <v>3935.6844176608042</v>
      </c>
      <c r="O17" s="245"/>
      <c r="P17" s="245">
        <v>1390132</v>
      </c>
      <c r="Q17" s="12">
        <v>30263</v>
      </c>
      <c r="T17" s="114"/>
    </row>
    <row r="18" spans="2:20" ht="21.75" customHeight="1">
      <c r="B18" s="228" t="s">
        <v>327</v>
      </c>
      <c r="C18" s="57">
        <v>2202.9275596526622</v>
      </c>
      <c r="D18" s="57">
        <v>2516</v>
      </c>
      <c r="E18" s="57">
        <v>4432</v>
      </c>
      <c r="F18" s="225" t="s">
        <v>328</v>
      </c>
      <c r="G18" s="57">
        <v>1257</v>
      </c>
      <c r="I18" s="245">
        <f>1507931500/673421</f>
        <v>2239.2106869254153</v>
      </c>
      <c r="J18" s="245">
        <f>1005840900/384100</f>
        <v>2618.6953918250456</v>
      </c>
      <c r="K18" s="248">
        <f>44736600/11243</f>
        <v>3979.0625277950726</v>
      </c>
      <c r="L18" s="248">
        <f>132853400/30346</f>
        <v>4377.9542608581032</v>
      </c>
      <c r="M18" s="245">
        <f>301312000/242862</f>
        <v>1240.6716571550921</v>
      </c>
      <c r="N18" s="245">
        <f>67925100/16113</f>
        <v>4215.5464531744556</v>
      </c>
      <c r="P18" s="12">
        <v>1328534</v>
      </c>
      <c r="Q18" s="245">
        <v>30346</v>
      </c>
      <c r="T18" s="114"/>
    </row>
    <row r="19" spans="2:20" ht="30" customHeight="1">
      <c r="B19" s="228" t="s">
        <v>329</v>
      </c>
      <c r="C19" s="57">
        <v>2165.0441376922909</v>
      </c>
      <c r="D19" s="57">
        <v>2451</v>
      </c>
      <c r="E19" s="57">
        <v>4379</v>
      </c>
      <c r="F19" s="225" t="s">
        <v>330</v>
      </c>
      <c r="G19" s="57">
        <v>1239</v>
      </c>
      <c r="I19" s="245">
        <f>1574149900/695623</f>
        <v>2262.9353831026287</v>
      </c>
      <c r="J19" s="245">
        <f>1065835700/400361</f>
        <v>2662.1866265695212</v>
      </c>
      <c r="K19" s="248">
        <f>47412000/11370</f>
        <v>4169.9208443271764</v>
      </c>
      <c r="L19" s="248">
        <f>130697600/30241</f>
        <v>4321.867663106379</v>
      </c>
      <c r="M19" s="245">
        <f>305919900/248275</f>
        <v>1232.1816534085187</v>
      </c>
      <c r="N19" s="245">
        <f>71696700/16746</f>
        <v>4281.4224292368326</v>
      </c>
      <c r="P19" s="12">
        <v>1306976</v>
      </c>
      <c r="Q19" s="12">
        <v>30241</v>
      </c>
      <c r="T19" s="114"/>
    </row>
    <row r="20" spans="2:20" ht="21" customHeight="1">
      <c r="B20" s="151" t="s">
        <v>331</v>
      </c>
      <c r="C20" s="1">
        <v>2236.8855351784846</v>
      </c>
      <c r="D20" s="57">
        <v>2577</v>
      </c>
      <c r="E20" s="57">
        <v>4457</v>
      </c>
      <c r="F20" s="225" t="s">
        <v>332</v>
      </c>
      <c r="G20" s="57">
        <v>1235</v>
      </c>
      <c r="I20" s="245">
        <f>1613992500/704514</f>
        <v>2290.9303434708181</v>
      </c>
      <c r="J20" s="245">
        <f>1080006300/404232</f>
        <v>2671.7486492905064</v>
      </c>
      <c r="K20" s="248">
        <f>47423800/11412</f>
        <v>4155.6081317910966</v>
      </c>
      <c r="L20" s="248">
        <f>140291400/30212</f>
        <v>4643.5654706739042</v>
      </c>
      <c r="M20" s="245">
        <f>322287900/253165</f>
        <v>1273.03497718879</v>
      </c>
      <c r="N20" s="245">
        <f>71406800/16905</f>
        <v>4224.004732327714</v>
      </c>
      <c r="P20" s="12">
        <v>1402914</v>
      </c>
      <c r="Q20" s="12">
        <v>30212</v>
      </c>
      <c r="T20" s="114"/>
    </row>
    <row r="21" spans="2:20" ht="21" customHeight="1">
      <c r="B21" s="228" t="s">
        <v>333</v>
      </c>
      <c r="C21" s="1">
        <v>2185.271889742125</v>
      </c>
      <c r="D21" s="57">
        <v>2659</v>
      </c>
      <c r="E21" s="57">
        <v>3232</v>
      </c>
      <c r="F21" s="225" t="s">
        <v>334</v>
      </c>
      <c r="G21" s="57">
        <v>1254</v>
      </c>
      <c r="I21" s="245">
        <f>1601058800/732658</f>
        <v>2185.2744390970956</v>
      </c>
      <c r="J21" s="245">
        <f>1063016100/429195</f>
        <v>2476.7672037185894</v>
      </c>
      <c r="K21" s="248">
        <f>48878100/11471</f>
        <v>4261.0147328044632</v>
      </c>
      <c r="L21" s="248">
        <f>148173100/30910</f>
        <v>4793.6945972177291</v>
      </c>
      <c r="M21" s="245">
        <f>320908600/256440</f>
        <v>1251.3983777881765</v>
      </c>
      <c r="N21" s="245">
        <f>68960900/16113</f>
        <v>4279.8299509712651</v>
      </c>
      <c r="P21" s="12">
        <v>1481731</v>
      </c>
      <c r="Q21" s="12">
        <v>30910</v>
      </c>
      <c r="T21" s="114"/>
    </row>
    <row r="22" spans="2:20" ht="21" customHeight="1">
      <c r="B22" s="228" t="s">
        <v>335</v>
      </c>
      <c r="C22" s="1">
        <v>2202</v>
      </c>
      <c r="D22" s="57">
        <v>2685</v>
      </c>
      <c r="E22" s="57">
        <v>3037</v>
      </c>
      <c r="F22" s="225" t="s">
        <v>336</v>
      </c>
      <c r="G22" s="57">
        <v>1273</v>
      </c>
      <c r="I22" s="245">
        <f>1601058800/732658</f>
        <v>2185.2744390970956</v>
      </c>
      <c r="J22" s="245">
        <f>1063016100/429195</f>
        <v>2476.7672037185894</v>
      </c>
      <c r="K22" s="248">
        <f>48878100/11471</f>
        <v>4261.0147328044632</v>
      </c>
      <c r="L22" s="248">
        <f>148173100/30910</f>
        <v>4793.6945972177291</v>
      </c>
      <c r="M22" s="245">
        <f>320908600/256440</f>
        <v>1251.3983777881765</v>
      </c>
      <c r="N22" s="245">
        <f>68960900/16113</f>
        <v>4279.8299509712651</v>
      </c>
      <c r="P22" s="12">
        <v>1481731</v>
      </c>
      <c r="Q22" s="12">
        <v>30910</v>
      </c>
      <c r="T22" s="114"/>
    </row>
    <row r="23" spans="2:20" ht="21.75" customHeight="1">
      <c r="B23" s="228" t="s">
        <v>337</v>
      </c>
      <c r="C23" s="1">
        <v>2135</v>
      </c>
      <c r="D23" s="57">
        <v>2563</v>
      </c>
      <c r="E23" s="57">
        <v>3102</v>
      </c>
      <c r="F23" s="225" t="s">
        <v>338</v>
      </c>
      <c r="G23" s="57">
        <v>1248</v>
      </c>
      <c r="I23" s="245"/>
      <c r="J23" s="245"/>
      <c r="K23" s="248"/>
      <c r="L23" s="248"/>
      <c r="M23" s="245"/>
      <c r="N23" s="245"/>
      <c r="T23" s="114"/>
    </row>
    <row r="24" spans="2:20" ht="30" customHeight="1">
      <c r="B24" s="228" t="s">
        <v>339</v>
      </c>
      <c r="C24" s="1">
        <v>2141</v>
      </c>
      <c r="D24" s="57">
        <v>2603</v>
      </c>
      <c r="E24" s="57">
        <v>2981</v>
      </c>
      <c r="F24" s="225" t="s">
        <v>340</v>
      </c>
      <c r="G24" s="57">
        <v>1223</v>
      </c>
      <c r="I24" s="245"/>
      <c r="J24" s="245"/>
      <c r="K24" s="248"/>
      <c r="L24" s="248"/>
      <c r="M24" s="245"/>
      <c r="N24" s="245"/>
      <c r="T24" s="114"/>
    </row>
    <row r="25" spans="2:20" ht="21" customHeight="1">
      <c r="B25" s="228" t="s">
        <v>341</v>
      </c>
      <c r="C25" s="1">
        <v>2176</v>
      </c>
      <c r="D25" s="57">
        <v>2647</v>
      </c>
      <c r="E25" s="57">
        <v>3471</v>
      </c>
      <c r="F25" s="225" t="s">
        <v>342</v>
      </c>
      <c r="G25" s="57">
        <v>1257</v>
      </c>
      <c r="I25" s="245"/>
      <c r="J25" s="245"/>
      <c r="K25" s="248"/>
      <c r="L25" s="248"/>
      <c r="M25" s="245"/>
      <c r="N25" s="245"/>
      <c r="T25" s="114"/>
    </row>
    <row r="26" spans="2:20" ht="21" customHeight="1">
      <c r="B26" s="228" t="s">
        <v>343</v>
      </c>
      <c r="C26" s="1">
        <v>2234</v>
      </c>
      <c r="D26" s="57">
        <v>2757</v>
      </c>
      <c r="E26" s="57">
        <v>3826</v>
      </c>
      <c r="F26" s="225" t="s">
        <v>344</v>
      </c>
      <c r="G26" s="57">
        <v>1224</v>
      </c>
      <c r="I26" s="245"/>
      <c r="J26" s="245"/>
      <c r="K26" s="248"/>
      <c r="L26" s="248"/>
      <c r="M26" s="245"/>
      <c r="N26" s="245"/>
      <c r="T26" s="114"/>
    </row>
    <row r="27" spans="2:20" ht="21" customHeight="1">
      <c r="B27" s="228" t="s">
        <v>345</v>
      </c>
      <c r="C27" s="1">
        <v>2290</v>
      </c>
      <c r="D27" s="57">
        <v>2859</v>
      </c>
      <c r="E27" s="57">
        <v>3709</v>
      </c>
      <c r="F27" s="225" t="s">
        <v>346</v>
      </c>
      <c r="G27" s="57">
        <v>1237</v>
      </c>
      <c r="I27" s="245"/>
      <c r="J27" s="245"/>
      <c r="K27" s="248"/>
      <c r="L27" s="248"/>
      <c r="M27" s="245"/>
      <c r="N27" s="245"/>
      <c r="T27" s="114"/>
    </row>
    <row r="28" spans="2:20" ht="21.75" customHeight="1">
      <c r="B28" s="229" t="s">
        <v>347</v>
      </c>
      <c r="C28" s="4">
        <v>2241</v>
      </c>
      <c r="D28" s="62">
        <v>2767</v>
      </c>
      <c r="E28" s="62">
        <v>3303</v>
      </c>
      <c r="F28" s="230" t="s">
        <v>348</v>
      </c>
      <c r="G28" s="62">
        <v>1231</v>
      </c>
      <c r="I28" s="245"/>
      <c r="J28" s="245"/>
      <c r="K28" s="248"/>
      <c r="L28" s="248"/>
      <c r="M28" s="245"/>
      <c r="N28" s="245"/>
      <c r="T28" s="114"/>
    </row>
    <row r="29" spans="2:20" s="63" customFormat="1" ht="29.25" customHeight="1">
      <c r="B29" s="229" t="s">
        <v>349</v>
      </c>
      <c r="C29" s="4">
        <v>2052</v>
      </c>
      <c r="D29" s="62">
        <v>2443</v>
      </c>
      <c r="E29" s="62">
        <v>3151</v>
      </c>
      <c r="F29" s="230" t="s">
        <v>350</v>
      </c>
      <c r="G29" s="62">
        <v>1260</v>
      </c>
      <c r="I29" s="249"/>
      <c r="J29" s="249"/>
      <c r="K29" s="250"/>
      <c r="L29" s="250"/>
      <c r="M29" s="249"/>
      <c r="N29" s="249"/>
      <c r="T29" s="153"/>
    </row>
    <row r="30" spans="2:20" s="63" customFormat="1" ht="21" customHeight="1">
      <c r="B30" s="229" t="s">
        <v>351</v>
      </c>
      <c r="C30" s="4">
        <v>2029.9680376998533</v>
      </c>
      <c r="D30" s="62">
        <v>2448</v>
      </c>
      <c r="E30" s="62">
        <v>3194</v>
      </c>
      <c r="F30" s="922" t="s">
        <v>352</v>
      </c>
      <c r="G30" s="62">
        <v>1209</v>
      </c>
      <c r="I30" s="249"/>
      <c r="J30" s="249"/>
      <c r="K30" s="250"/>
      <c r="L30" s="250"/>
      <c r="M30" s="249"/>
      <c r="N30" s="249"/>
      <c r="T30" s="153"/>
    </row>
    <row r="31" spans="2:20" s="63" customFormat="1" ht="21" customHeight="1">
      <c r="B31" s="229" t="s">
        <v>353</v>
      </c>
      <c r="C31" s="4">
        <v>2058</v>
      </c>
      <c r="D31" s="62">
        <v>2500</v>
      </c>
      <c r="E31" s="62">
        <v>3112</v>
      </c>
      <c r="F31" s="922" t="s">
        <v>354</v>
      </c>
      <c r="G31" s="62">
        <v>1239</v>
      </c>
      <c r="I31" s="249"/>
      <c r="J31" s="249"/>
      <c r="K31" s="250"/>
      <c r="L31" s="250"/>
      <c r="M31" s="249"/>
      <c r="N31" s="249"/>
      <c r="T31" s="153"/>
    </row>
    <row r="32" spans="2:20" s="63" customFormat="1" ht="21" customHeight="1">
      <c r="B32" s="923" t="s">
        <v>355</v>
      </c>
      <c r="C32" s="924">
        <v>2073.057110138674</v>
      </c>
      <c r="D32" s="925">
        <v>2528</v>
      </c>
      <c r="E32" s="926">
        <v>2980</v>
      </c>
      <c r="F32" s="921" t="s">
        <v>356</v>
      </c>
      <c r="G32" s="925">
        <v>1246</v>
      </c>
      <c r="I32" s="249"/>
      <c r="J32" s="249"/>
      <c r="K32" s="250"/>
      <c r="L32" s="250"/>
      <c r="M32" s="249"/>
      <c r="N32" s="249"/>
      <c r="T32" s="153"/>
    </row>
    <row r="33" spans="1:20" ht="9.9499999999999993" customHeight="1" thickBot="1">
      <c r="B33" s="154"/>
      <c r="C33" s="231"/>
      <c r="D33" s="232"/>
      <c r="E33" s="232"/>
      <c r="F33" s="232"/>
      <c r="G33" s="232"/>
      <c r="T33" s="114"/>
    </row>
    <row r="34" spans="1:20" ht="21" customHeight="1">
      <c r="B34" s="13" t="s">
        <v>275</v>
      </c>
      <c r="C34" s="227"/>
      <c r="D34" s="227"/>
      <c r="E34" s="227"/>
      <c r="F34" s="227"/>
      <c r="G34" s="227"/>
    </row>
    <row r="35" spans="1:20" ht="21" customHeight="1">
      <c r="B35" s="233" t="s">
        <v>1214</v>
      </c>
      <c r="C35" s="227"/>
      <c r="D35" s="227"/>
      <c r="E35" s="227"/>
      <c r="F35" s="227"/>
      <c r="G35" s="227"/>
    </row>
    <row r="36" spans="1:20" ht="21" customHeight="1">
      <c r="B36" s="13" t="s">
        <v>276</v>
      </c>
      <c r="C36" s="227"/>
      <c r="D36" s="227"/>
      <c r="E36" s="227"/>
      <c r="F36" s="227"/>
      <c r="G36" s="227"/>
    </row>
    <row r="37" spans="1:20" ht="21" customHeight="1">
      <c r="B37" s="234" t="s">
        <v>1215</v>
      </c>
      <c r="C37" s="227"/>
      <c r="D37" s="227"/>
      <c r="E37" s="227"/>
      <c r="F37" s="227"/>
      <c r="G37" s="227"/>
    </row>
    <row r="38" spans="1:20" ht="21" customHeight="1">
      <c r="B38" s="234" t="s">
        <v>1216</v>
      </c>
      <c r="C38" s="227"/>
      <c r="D38" s="227"/>
      <c r="E38" s="227"/>
      <c r="F38" s="227"/>
      <c r="G38" s="227"/>
    </row>
    <row r="39" spans="1:20" ht="21" customHeight="1">
      <c r="B39" s="78" t="s">
        <v>1217</v>
      </c>
      <c r="C39" s="227"/>
      <c r="D39" s="227"/>
      <c r="E39" s="227"/>
      <c r="F39" s="227"/>
      <c r="G39" s="227"/>
    </row>
    <row r="40" spans="1:20" ht="14.25">
      <c r="B40" s="238"/>
      <c r="C40" s="227"/>
      <c r="D40" s="227"/>
      <c r="E40" s="227"/>
      <c r="F40" s="227"/>
      <c r="G40" s="227"/>
    </row>
    <row r="41" spans="1:20" ht="14.25">
      <c r="B41" s="238"/>
      <c r="C41" s="227"/>
      <c r="D41" s="227"/>
      <c r="E41" s="227"/>
      <c r="F41" s="227"/>
      <c r="G41" s="227"/>
    </row>
    <row r="42" spans="1:20" ht="14.25">
      <c r="B42" s="238"/>
      <c r="C42" s="227"/>
      <c r="D42" s="227"/>
      <c r="E42" s="227"/>
      <c r="F42" s="227"/>
      <c r="G42" s="227"/>
    </row>
    <row r="43" spans="1:20" ht="14.25">
      <c r="B43" s="238"/>
      <c r="C43" s="227"/>
      <c r="D43" s="227"/>
      <c r="E43" s="227"/>
      <c r="F43" s="227"/>
      <c r="G43" s="227"/>
    </row>
    <row r="44" spans="1:20" ht="14.25">
      <c r="B44" s="238"/>
      <c r="C44" s="227"/>
      <c r="D44" s="227"/>
      <c r="E44" s="227"/>
      <c r="F44" s="227"/>
      <c r="G44" s="227"/>
    </row>
    <row r="45" spans="1:20" ht="14.45" customHeight="1">
      <c r="B45" s="238"/>
      <c r="C45" s="227"/>
      <c r="D45" s="227"/>
      <c r="E45" s="227"/>
      <c r="F45" s="227"/>
      <c r="G45" s="227"/>
    </row>
    <row r="46" spans="1:20" ht="14.45" customHeight="1">
      <c r="B46" s="238"/>
      <c r="C46" s="227"/>
      <c r="D46" s="227"/>
      <c r="E46" s="227"/>
      <c r="F46" s="227"/>
      <c r="G46" s="227"/>
    </row>
    <row r="47" spans="1:20" ht="14.25">
      <c r="B47" s="238"/>
      <c r="C47" s="227"/>
      <c r="D47" s="227"/>
      <c r="E47" s="227"/>
      <c r="F47" s="227"/>
      <c r="G47" s="227"/>
    </row>
    <row r="48" spans="1:20" ht="12.75" customHeight="1">
      <c r="A48" s="183"/>
      <c r="G48" s="227"/>
    </row>
    <row r="85" ht="13.15" customHeight="1"/>
  </sheetData>
  <mergeCells count="9">
    <mergeCell ref="P11:Q11"/>
    <mergeCell ref="B3:G3"/>
    <mergeCell ref="D4:E4"/>
    <mergeCell ref="C9:C12"/>
    <mergeCell ref="D9:D12"/>
    <mergeCell ref="E9:E12"/>
    <mergeCell ref="F9:F12"/>
    <mergeCell ref="G9:G12"/>
    <mergeCell ref="B11:B12"/>
  </mergeCells>
  <phoneticPr fontId="1"/>
  <pageMargins left="0.7" right="0.7" top="0.75" bottom="0.75" header="0.3" footer="0.3"/>
  <pageSetup paperSize="9" orientation="portrait" r:id="rId1"/>
  <headerFooter>
    <oddHeader>&amp;L【機密性○（取扱制限）】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6"/>
  <sheetViews>
    <sheetView zoomScaleNormal="100" workbookViewId="0"/>
  </sheetViews>
  <sheetFormatPr defaultColWidth="8.875" defaultRowHeight="13.5"/>
  <cols>
    <col min="1" max="1" width="2.125" style="12" customWidth="1"/>
    <col min="2" max="2" width="16.625" style="12" customWidth="1"/>
    <col min="3" max="6" width="20.625" style="12" customWidth="1"/>
    <col min="7" max="10" width="10.625" style="12" customWidth="1"/>
    <col min="11" max="11" width="14.625" style="12" customWidth="1"/>
    <col min="12" max="12" width="21.625" style="12" customWidth="1"/>
    <col min="13" max="13" width="8.875" style="12" customWidth="1"/>
    <col min="14" max="14" width="18.625" style="12" customWidth="1"/>
    <col min="15" max="251" width="8.875" style="12"/>
    <col min="252" max="252" width="2.125" style="12" customWidth="1"/>
    <col min="253" max="253" width="13.875" style="12" customWidth="1"/>
    <col min="254" max="257" width="20" style="12" customWidth="1"/>
    <col min="258" max="258" width="7.625" style="12" customWidth="1"/>
    <col min="259" max="268" width="0" style="12" hidden="1" customWidth="1"/>
    <col min="269" max="269" width="8.875" style="12" customWidth="1"/>
    <col min="270" max="270" width="18.625" style="12" customWidth="1"/>
    <col min="271" max="507" width="8.875" style="12"/>
    <col min="508" max="508" width="2.125" style="12" customWidth="1"/>
    <col min="509" max="509" width="13.875" style="12" customWidth="1"/>
    <col min="510" max="513" width="20" style="12" customWidth="1"/>
    <col min="514" max="514" width="7.625" style="12" customWidth="1"/>
    <col min="515" max="524" width="0" style="12" hidden="1" customWidth="1"/>
    <col min="525" max="525" width="8.875" style="12" customWidth="1"/>
    <col min="526" max="526" width="18.625" style="12" customWidth="1"/>
    <col min="527" max="763" width="8.875" style="12"/>
    <col min="764" max="764" width="2.125" style="12" customWidth="1"/>
    <col min="765" max="765" width="13.875" style="12" customWidth="1"/>
    <col min="766" max="769" width="20" style="12" customWidth="1"/>
    <col min="770" max="770" width="7.625" style="12" customWidth="1"/>
    <col min="771" max="780" width="0" style="12" hidden="1" customWidth="1"/>
    <col min="781" max="781" width="8.875" style="12" customWidth="1"/>
    <col min="782" max="782" width="18.625" style="12" customWidth="1"/>
    <col min="783" max="1019" width="8.875" style="12"/>
    <col min="1020" max="1020" width="2.125" style="12" customWidth="1"/>
    <col min="1021" max="1021" width="13.875" style="12" customWidth="1"/>
    <col min="1022" max="1025" width="20" style="12" customWidth="1"/>
    <col min="1026" max="1026" width="7.625" style="12" customWidth="1"/>
    <col min="1027" max="1036" width="0" style="12" hidden="1" customWidth="1"/>
    <col min="1037" max="1037" width="8.875" style="12" customWidth="1"/>
    <col min="1038" max="1038" width="18.625" style="12" customWidth="1"/>
    <col min="1039" max="1275" width="8.875" style="12"/>
    <col min="1276" max="1276" width="2.125" style="12" customWidth="1"/>
    <col min="1277" max="1277" width="13.875" style="12" customWidth="1"/>
    <col min="1278" max="1281" width="20" style="12" customWidth="1"/>
    <col min="1282" max="1282" width="7.625" style="12" customWidth="1"/>
    <col min="1283" max="1292" width="0" style="12" hidden="1" customWidth="1"/>
    <col min="1293" max="1293" width="8.875" style="12" customWidth="1"/>
    <col min="1294" max="1294" width="18.625" style="12" customWidth="1"/>
    <col min="1295" max="1531" width="8.875" style="12"/>
    <col min="1532" max="1532" width="2.125" style="12" customWidth="1"/>
    <col min="1533" max="1533" width="13.875" style="12" customWidth="1"/>
    <col min="1534" max="1537" width="20" style="12" customWidth="1"/>
    <col min="1538" max="1538" width="7.625" style="12" customWidth="1"/>
    <col min="1539" max="1548" width="0" style="12" hidden="1" customWidth="1"/>
    <col min="1549" max="1549" width="8.875" style="12" customWidth="1"/>
    <col min="1550" max="1550" width="18.625" style="12" customWidth="1"/>
    <col min="1551" max="1787" width="8.875" style="12"/>
    <col min="1788" max="1788" width="2.125" style="12" customWidth="1"/>
    <col min="1789" max="1789" width="13.875" style="12" customWidth="1"/>
    <col min="1790" max="1793" width="20" style="12" customWidth="1"/>
    <col min="1794" max="1794" width="7.625" style="12" customWidth="1"/>
    <col min="1795" max="1804" width="0" style="12" hidden="1" customWidth="1"/>
    <col min="1805" max="1805" width="8.875" style="12" customWidth="1"/>
    <col min="1806" max="1806" width="18.625" style="12" customWidth="1"/>
    <col min="1807" max="2043" width="8.875" style="12"/>
    <col min="2044" max="2044" width="2.125" style="12" customWidth="1"/>
    <col min="2045" max="2045" width="13.875" style="12" customWidth="1"/>
    <col min="2046" max="2049" width="20" style="12" customWidth="1"/>
    <col min="2050" max="2050" width="7.625" style="12" customWidth="1"/>
    <col min="2051" max="2060" width="0" style="12" hidden="1" customWidth="1"/>
    <col min="2061" max="2061" width="8.875" style="12" customWidth="1"/>
    <col min="2062" max="2062" width="18.625" style="12" customWidth="1"/>
    <col min="2063" max="2299" width="8.875" style="12"/>
    <col min="2300" max="2300" width="2.125" style="12" customWidth="1"/>
    <col min="2301" max="2301" width="13.875" style="12" customWidth="1"/>
    <col min="2302" max="2305" width="20" style="12" customWidth="1"/>
    <col min="2306" max="2306" width="7.625" style="12" customWidth="1"/>
    <col min="2307" max="2316" width="0" style="12" hidden="1" customWidth="1"/>
    <col min="2317" max="2317" width="8.875" style="12" customWidth="1"/>
    <col min="2318" max="2318" width="18.625" style="12" customWidth="1"/>
    <col min="2319" max="2555" width="8.875" style="12"/>
    <col min="2556" max="2556" width="2.125" style="12" customWidth="1"/>
    <col min="2557" max="2557" width="13.875" style="12" customWidth="1"/>
    <col min="2558" max="2561" width="20" style="12" customWidth="1"/>
    <col min="2562" max="2562" width="7.625" style="12" customWidth="1"/>
    <col min="2563" max="2572" width="0" style="12" hidden="1" customWidth="1"/>
    <col min="2573" max="2573" width="8.875" style="12" customWidth="1"/>
    <col min="2574" max="2574" width="18.625" style="12" customWidth="1"/>
    <col min="2575" max="2811" width="8.875" style="12"/>
    <col min="2812" max="2812" width="2.125" style="12" customWidth="1"/>
    <col min="2813" max="2813" width="13.875" style="12" customWidth="1"/>
    <col min="2814" max="2817" width="20" style="12" customWidth="1"/>
    <col min="2818" max="2818" width="7.625" style="12" customWidth="1"/>
    <col min="2819" max="2828" width="0" style="12" hidden="1" customWidth="1"/>
    <col min="2829" max="2829" width="8.875" style="12" customWidth="1"/>
    <col min="2830" max="2830" width="18.625" style="12" customWidth="1"/>
    <col min="2831" max="3067" width="8.875" style="12"/>
    <col min="3068" max="3068" width="2.125" style="12" customWidth="1"/>
    <col min="3069" max="3069" width="13.875" style="12" customWidth="1"/>
    <col min="3070" max="3073" width="20" style="12" customWidth="1"/>
    <col min="3074" max="3074" width="7.625" style="12" customWidth="1"/>
    <col min="3075" max="3084" width="0" style="12" hidden="1" customWidth="1"/>
    <col min="3085" max="3085" width="8.875" style="12" customWidth="1"/>
    <col min="3086" max="3086" width="18.625" style="12" customWidth="1"/>
    <col min="3087" max="3323" width="8.875" style="12"/>
    <col min="3324" max="3324" width="2.125" style="12" customWidth="1"/>
    <col min="3325" max="3325" width="13.875" style="12" customWidth="1"/>
    <col min="3326" max="3329" width="20" style="12" customWidth="1"/>
    <col min="3330" max="3330" width="7.625" style="12" customWidth="1"/>
    <col min="3331" max="3340" width="0" style="12" hidden="1" customWidth="1"/>
    <col min="3341" max="3341" width="8.875" style="12" customWidth="1"/>
    <col min="3342" max="3342" width="18.625" style="12" customWidth="1"/>
    <col min="3343" max="3579" width="8.875" style="12"/>
    <col min="3580" max="3580" width="2.125" style="12" customWidth="1"/>
    <col min="3581" max="3581" width="13.875" style="12" customWidth="1"/>
    <col min="3582" max="3585" width="20" style="12" customWidth="1"/>
    <col min="3586" max="3586" width="7.625" style="12" customWidth="1"/>
    <col min="3587" max="3596" width="0" style="12" hidden="1" customWidth="1"/>
    <col min="3597" max="3597" width="8.875" style="12" customWidth="1"/>
    <col min="3598" max="3598" width="18.625" style="12" customWidth="1"/>
    <col min="3599" max="3835" width="8.875" style="12"/>
    <col min="3836" max="3836" width="2.125" style="12" customWidth="1"/>
    <col min="3837" max="3837" width="13.875" style="12" customWidth="1"/>
    <col min="3838" max="3841" width="20" style="12" customWidth="1"/>
    <col min="3842" max="3842" width="7.625" style="12" customWidth="1"/>
    <col min="3843" max="3852" width="0" style="12" hidden="1" customWidth="1"/>
    <col min="3853" max="3853" width="8.875" style="12" customWidth="1"/>
    <col min="3854" max="3854" width="18.625" style="12" customWidth="1"/>
    <col min="3855" max="4091" width="8.875" style="12"/>
    <col min="4092" max="4092" width="2.125" style="12" customWidth="1"/>
    <col min="4093" max="4093" width="13.875" style="12" customWidth="1"/>
    <col min="4094" max="4097" width="20" style="12" customWidth="1"/>
    <col min="4098" max="4098" width="7.625" style="12" customWidth="1"/>
    <col min="4099" max="4108" width="0" style="12" hidden="1" customWidth="1"/>
    <col min="4109" max="4109" width="8.875" style="12" customWidth="1"/>
    <col min="4110" max="4110" width="18.625" style="12" customWidth="1"/>
    <col min="4111" max="4347" width="8.875" style="12"/>
    <col min="4348" max="4348" width="2.125" style="12" customWidth="1"/>
    <col min="4349" max="4349" width="13.875" style="12" customWidth="1"/>
    <col min="4350" max="4353" width="20" style="12" customWidth="1"/>
    <col min="4354" max="4354" width="7.625" style="12" customWidth="1"/>
    <col min="4355" max="4364" width="0" style="12" hidden="1" customWidth="1"/>
    <col min="4365" max="4365" width="8.875" style="12" customWidth="1"/>
    <col min="4366" max="4366" width="18.625" style="12" customWidth="1"/>
    <col min="4367" max="4603" width="8.875" style="12"/>
    <col min="4604" max="4604" width="2.125" style="12" customWidth="1"/>
    <col min="4605" max="4605" width="13.875" style="12" customWidth="1"/>
    <col min="4606" max="4609" width="20" style="12" customWidth="1"/>
    <col min="4610" max="4610" width="7.625" style="12" customWidth="1"/>
    <col min="4611" max="4620" width="0" style="12" hidden="1" customWidth="1"/>
    <col min="4621" max="4621" width="8.875" style="12" customWidth="1"/>
    <col min="4622" max="4622" width="18.625" style="12" customWidth="1"/>
    <col min="4623" max="4859" width="8.875" style="12"/>
    <col min="4860" max="4860" width="2.125" style="12" customWidth="1"/>
    <col min="4861" max="4861" width="13.875" style="12" customWidth="1"/>
    <col min="4862" max="4865" width="20" style="12" customWidth="1"/>
    <col min="4866" max="4866" width="7.625" style="12" customWidth="1"/>
    <col min="4867" max="4876" width="0" style="12" hidden="1" customWidth="1"/>
    <col min="4877" max="4877" width="8.875" style="12" customWidth="1"/>
    <col min="4878" max="4878" width="18.625" style="12" customWidth="1"/>
    <col min="4879" max="5115" width="8.875" style="12"/>
    <col min="5116" max="5116" width="2.125" style="12" customWidth="1"/>
    <col min="5117" max="5117" width="13.875" style="12" customWidth="1"/>
    <col min="5118" max="5121" width="20" style="12" customWidth="1"/>
    <col min="5122" max="5122" width="7.625" style="12" customWidth="1"/>
    <col min="5123" max="5132" width="0" style="12" hidden="1" customWidth="1"/>
    <col min="5133" max="5133" width="8.875" style="12" customWidth="1"/>
    <col min="5134" max="5134" width="18.625" style="12" customWidth="1"/>
    <col min="5135" max="5371" width="8.875" style="12"/>
    <col min="5372" max="5372" width="2.125" style="12" customWidth="1"/>
    <col min="5373" max="5373" width="13.875" style="12" customWidth="1"/>
    <col min="5374" max="5377" width="20" style="12" customWidth="1"/>
    <col min="5378" max="5378" width="7.625" style="12" customWidth="1"/>
    <col min="5379" max="5388" width="0" style="12" hidden="1" customWidth="1"/>
    <col min="5389" max="5389" width="8.875" style="12" customWidth="1"/>
    <col min="5390" max="5390" width="18.625" style="12" customWidth="1"/>
    <col min="5391" max="5627" width="8.875" style="12"/>
    <col min="5628" max="5628" width="2.125" style="12" customWidth="1"/>
    <col min="5629" max="5629" width="13.875" style="12" customWidth="1"/>
    <col min="5630" max="5633" width="20" style="12" customWidth="1"/>
    <col min="5634" max="5634" width="7.625" style="12" customWidth="1"/>
    <col min="5635" max="5644" width="0" style="12" hidden="1" customWidth="1"/>
    <col min="5645" max="5645" width="8.875" style="12" customWidth="1"/>
    <col min="5646" max="5646" width="18.625" style="12" customWidth="1"/>
    <col min="5647" max="5883" width="8.875" style="12"/>
    <col min="5884" max="5884" width="2.125" style="12" customWidth="1"/>
    <col min="5885" max="5885" width="13.875" style="12" customWidth="1"/>
    <col min="5886" max="5889" width="20" style="12" customWidth="1"/>
    <col min="5890" max="5890" width="7.625" style="12" customWidth="1"/>
    <col min="5891" max="5900" width="0" style="12" hidden="1" customWidth="1"/>
    <col min="5901" max="5901" width="8.875" style="12" customWidth="1"/>
    <col min="5902" max="5902" width="18.625" style="12" customWidth="1"/>
    <col min="5903" max="6139" width="8.875" style="12"/>
    <col min="6140" max="6140" width="2.125" style="12" customWidth="1"/>
    <col min="6141" max="6141" width="13.875" style="12" customWidth="1"/>
    <col min="6142" max="6145" width="20" style="12" customWidth="1"/>
    <col min="6146" max="6146" width="7.625" style="12" customWidth="1"/>
    <col min="6147" max="6156" width="0" style="12" hidden="1" customWidth="1"/>
    <col min="6157" max="6157" width="8.875" style="12" customWidth="1"/>
    <col min="6158" max="6158" width="18.625" style="12" customWidth="1"/>
    <col min="6159" max="6395" width="8.875" style="12"/>
    <col min="6396" max="6396" width="2.125" style="12" customWidth="1"/>
    <col min="6397" max="6397" width="13.875" style="12" customWidth="1"/>
    <col min="6398" max="6401" width="20" style="12" customWidth="1"/>
    <col min="6402" max="6402" width="7.625" style="12" customWidth="1"/>
    <col min="6403" max="6412" width="0" style="12" hidden="1" customWidth="1"/>
    <col min="6413" max="6413" width="8.875" style="12" customWidth="1"/>
    <col min="6414" max="6414" width="18.625" style="12" customWidth="1"/>
    <col min="6415" max="6651" width="8.875" style="12"/>
    <col min="6652" max="6652" width="2.125" style="12" customWidth="1"/>
    <col min="6653" max="6653" width="13.875" style="12" customWidth="1"/>
    <col min="6654" max="6657" width="20" style="12" customWidth="1"/>
    <col min="6658" max="6658" width="7.625" style="12" customWidth="1"/>
    <col min="6659" max="6668" width="0" style="12" hidden="1" customWidth="1"/>
    <col min="6669" max="6669" width="8.875" style="12" customWidth="1"/>
    <col min="6670" max="6670" width="18.625" style="12" customWidth="1"/>
    <col min="6671" max="6907" width="8.875" style="12"/>
    <col min="6908" max="6908" width="2.125" style="12" customWidth="1"/>
    <col min="6909" max="6909" width="13.875" style="12" customWidth="1"/>
    <col min="6910" max="6913" width="20" style="12" customWidth="1"/>
    <col min="6914" max="6914" width="7.625" style="12" customWidth="1"/>
    <col min="6915" max="6924" width="0" style="12" hidden="1" customWidth="1"/>
    <col min="6925" max="6925" width="8.875" style="12" customWidth="1"/>
    <col min="6926" max="6926" width="18.625" style="12" customWidth="1"/>
    <col min="6927" max="7163" width="8.875" style="12"/>
    <col min="7164" max="7164" width="2.125" style="12" customWidth="1"/>
    <col min="7165" max="7165" width="13.875" style="12" customWidth="1"/>
    <col min="7166" max="7169" width="20" style="12" customWidth="1"/>
    <col min="7170" max="7170" width="7.625" style="12" customWidth="1"/>
    <col min="7171" max="7180" width="0" style="12" hidden="1" customWidth="1"/>
    <col min="7181" max="7181" width="8.875" style="12" customWidth="1"/>
    <col min="7182" max="7182" width="18.625" style="12" customWidth="1"/>
    <col min="7183" max="7419" width="8.875" style="12"/>
    <col min="7420" max="7420" width="2.125" style="12" customWidth="1"/>
    <col min="7421" max="7421" width="13.875" style="12" customWidth="1"/>
    <col min="7422" max="7425" width="20" style="12" customWidth="1"/>
    <col min="7426" max="7426" width="7.625" style="12" customWidth="1"/>
    <col min="7427" max="7436" width="0" style="12" hidden="1" customWidth="1"/>
    <col min="7437" max="7437" width="8.875" style="12" customWidth="1"/>
    <col min="7438" max="7438" width="18.625" style="12" customWidth="1"/>
    <col min="7439" max="7675" width="8.875" style="12"/>
    <col min="7676" max="7676" width="2.125" style="12" customWidth="1"/>
    <col min="7677" max="7677" width="13.875" style="12" customWidth="1"/>
    <col min="7678" max="7681" width="20" style="12" customWidth="1"/>
    <col min="7682" max="7682" width="7.625" style="12" customWidth="1"/>
    <col min="7683" max="7692" width="0" style="12" hidden="1" customWidth="1"/>
    <col min="7693" max="7693" width="8.875" style="12" customWidth="1"/>
    <col min="7694" max="7694" width="18.625" style="12" customWidth="1"/>
    <col min="7695" max="7931" width="8.875" style="12"/>
    <col min="7932" max="7932" width="2.125" style="12" customWidth="1"/>
    <col min="7933" max="7933" width="13.875" style="12" customWidth="1"/>
    <col min="7934" max="7937" width="20" style="12" customWidth="1"/>
    <col min="7938" max="7938" width="7.625" style="12" customWidth="1"/>
    <col min="7939" max="7948" width="0" style="12" hidden="1" customWidth="1"/>
    <col min="7949" max="7949" width="8.875" style="12" customWidth="1"/>
    <col min="7950" max="7950" width="18.625" style="12" customWidth="1"/>
    <col min="7951" max="8187" width="8.875" style="12"/>
    <col min="8188" max="8188" width="2.125" style="12" customWidth="1"/>
    <col min="8189" max="8189" width="13.875" style="12" customWidth="1"/>
    <col min="8190" max="8193" width="20" style="12" customWidth="1"/>
    <col min="8194" max="8194" width="7.625" style="12" customWidth="1"/>
    <col min="8195" max="8204" width="0" style="12" hidden="1" customWidth="1"/>
    <col min="8205" max="8205" width="8.875" style="12" customWidth="1"/>
    <col min="8206" max="8206" width="18.625" style="12" customWidth="1"/>
    <col min="8207" max="8443" width="8.875" style="12"/>
    <col min="8444" max="8444" width="2.125" style="12" customWidth="1"/>
    <col min="8445" max="8445" width="13.875" style="12" customWidth="1"/>
    <col min="8446" max="8449" width="20" style="12" customWidth="1"/>
    <col min="8450" max="8450" width="7.625" style="12" customWidth="1"/>
    <col min="8451" max="8460" width="0" style="12" hidden="1" customWidth="1"/>
    <col min="8461" max="8461" width="8.875" style="12" customWidth="1"/>
    <col min="8462" max="8462" width="18.625" style="12" customWidth="1"/>
    <col min="8463" max="8699" width="8.875" style="12"/>
    <col min="8700" max="8700" width="2.125" style="12" customWidth="1"/>
    <col min="8701" max="8701" width="13.875" style="12" customWidth="1"/>
    <col min="8702" max="8705" width="20" style="12" customWidth="1"/>
    <col min="8706" max="8706" width="7.625" style="12" customWidth="1"/>
    <col min="8707" max="8716" width="0" style="12" hidden="1" customWidth="1"/>
    <col min="8717" max="8717" width="8.875" style="12" customWidth="1"/>
    <col min="8718" max="8718" width="18.625" style="12" customWidth="1"/>
    <col min="8719" max="8955" width="8.875" style="12"/>
    <col min="8956" max="8956" width="2.125" style="12" customWidth="1"/>
    <col min="8957" max="8957" width="13.875" style="12" customWidth="1"/>
    <col min="8958" max="8961" width="20" style="12" customWidth="1"/>
    <col min="8962" max="8962" width="7.625" style="12" customWidth="1"/>
    <col min="8963" max="8972" width="0" style="12" hidden="1" customWidth="1"/>
    <col min="8973" max="8973" width="8.875" style="12" customWidth="1"/>
    <col min="8974" max="8974" width="18.625" style="12" customWidth="1"/>
    <col min="8975" max="9211" width="8.875" style="12"/>
    <col min="9212" max="9212" width="2.125" style="12" customWidth="1"/>
    <col min="9213" max="9213" width="13.875" style="12" customWidth="1"/>
    <col min="9214" max="9217" width="20" style="12" customWidth="1"/>
    <col min="9218" max="9218" width="7.625" style="12" customWidth="1"/>
    <col min="9219" max="9228" width="0" style="12" hidden="1" customWidth="1"/>
    <col min="9229" max="9229" width="8.875" style="12" customWidth="1"/>
    <col min="9230" max="9230" width="18.625" style="12" customWidth="1"/>
    <col min="9231" max="9467" width="8.875" style="12"/>
    <col min="9468" max="9468" width="2.125" style="12" customWidth="1"/>
    <col min="9469" max="9469" width="13.875" style="12" customWidth="1"/>
    <col min="9470" max="9473" width="20" style="12" customWidth="1"/>
    <col min="9474" max="9474" width="7.625" style="12" customWidth="1"/>
    <col min="9475" max="9484" width="0" style="12" hidden="1" customWidth="1"/>
    <col min="9485" max="9485" width="8.875" style="12" customWidth="1"/>
    <col min="9486" max="9486" width="18.625" style="12" customWidth="1"/>
    <col min="9487" max="9723" width="8.875" style="12"/>
    <col min="9724" max="9724" width="2.125" style="12" customWidth="1"/>
    <col min="9725" max="9725" width="13.875" style="12" customWidth="1"/>
    <col min="9726" max="9729" width="20" style="12" customWidth="1"/>
    <col min="9730" max="9730" width="7.625" style="12" customWidth="1"/>
    <col min="9731" max="9740" width="0" style="12" hidden="1" customWidth="1"/>
    <col min="9741" max="9741" width="8.875" style="12" customWidth="1"/>
    <col min="9742" max="9742" width="18.625" style="12" customWidth="1"/>
    <col min="9743" max="9979" width="8.875" style="12"/>
    <col min="9980" max="9980" width="2.125" style="12" customWidth="1"/>
    <col min="9981" max="9981" width="13.875" style="12" customWidth="1"/>
    <col min="9982" max="9985" width="20" style="12" customWidth="1"/>
    <col min="9986" max="9986" width="7.625" style="12" customWidth="1"/>
    <col min="9987" max="9996" width="0" style="12" hidden="1" customWidth="1"/>
    <col min="9997" max="9997" width="8.875" style="12" customWidth="1"/>
    <col min="9998" max="9998" width="18.625" style="12" customWidth="1"/>
    <col min="9999" max="10235" width="8.875" style="12"/>
    <col min="10236" max="10236" width="2.125" style="12" customWidth="1"/>
    <col min="10237" max="10237" width="13.875" style="12" customWidth="1"/>
    <col min="10238" max="10241" width="20" style="12" customWidth="1"/>
    <col min="10242" max="10242" width="7.625" style="12" customWidth="1"/>
    <col min="10243" max="10252" width="0" style="12" hidden="1" customWidth="1"/>
    <col min="10253" max="10253" width="8.875" style="12" customWidth="1"/>
    <col min="10254" max="10254" width="18.625" style="12" customWidth="1"/>
    <col min="10255" max="10491" width="8.875" style="12"/>
    <col min="10492" max="10492" width="2.125" style="12" customWidth="1"/>
    <col min="10493" max="10493" width="13.875" style="12" customWidth="1"/>
    <col min="10494" max="10497" width="20" style="12" customWidth="1"/>
    <col min="10498" max="10498" width="7.625" style="12" customWidth="1"/>
    <col min="10499" max="10508" width="0" style="12" hidden="1" customWidth="1"/>
    <col min="10509" max="10509" width="8.875" style="12" customWidth="1"/>
    <col min="10510" max="10510" width="18.625" style="12" customWidth="1"/>
    <col min="10511" max="10747" width="8.875" style="12"/>
    <col min="10748" max="10748" width="2.125" style="12" customWidth="1"/>
    <col min="10749" max="10749" width="13.875" style="12" customWidth="1"/>
    <col min="10750" max="10753" width="20" style="12" customWidth="1"/>
    <col min="10754" max="10754" width="7.625" style="12" customWidth="1"/>
    <col min="10755" max="10764" width="0" style="12" hidden="1" customWidth="1"/>
    <col min="10765" max="10765" width="8.875" style="12" customWidth="1"/>
    <col min="10766" max="10766" width="18.625" style="12" customWidth="1"/>
    <col min="10767" max="11003" width="8.875" style="12"/>
    <col min="11004" max="11004" width="2.125" style="12" customWidth="1"/>
    <col min="11005" max="11005" width="13.875" style="12" customWidth="1"/>
    <col min="11006" max="11009" width="20" style="12" customWidth="1"/>
    <col min="11010" max="11010" width="7.625" style="12" customWidth="1"/>
    <col min="11011" max="11020" width="0" style="12" hidden="1" customWidth="1"/>
    <col min="11021" max="11021" width="8.875" style="12" customWidth="1"/>
    <col min="11022" max="11022" width="18.625" style="12" customWidth="1"/>
    <col min="11023" max="11259" width="8.875" style="12"/>
    <col min="11260" max="11260" width="2.125" style="12" customWidth="1"/>
    <col min="11261" max="11261" width="13.875" style="12" customWidth="1"/>
    <col min="11262" max="11265" width="20" style="12" customWidth="1"/>
    <col min="11266" max="11266" width="7.625" style="12" customWidth="1"/>
    <col min="11267" max="11276" width="0" style="12" hidden="1" customWidth="1"/>
    <col min="11277" max="11277" width="8.875" style="12" customWidth="1"/>
    <col min="11278" max="11278" width="18.625" style="12" customWidth="1"/>
    <col min="11279" max="11515" width="8.875" style="12"/>
    <col min="11516" max="11516" width="2.125" style="12" customWidth="1"/>
    <col min="11517" max="11517" width="13.875" style="12" customWidth="1"/>
    <col min="11518" max="11521" width="20" style="12" customWidth="1"/>
    <col min="11522" max="11522" width="7.625" style="12" customWidth="1"/>
    <col min="11523" max="11532" width="0" style="12" hidden="1" customWidth="1"/>
    <col min="11533" max="11533" width="8.875" style="12" customWidth="1"/>
    <col min="11534" max="11534" width="18.625" style="12" customWidth="1"/>
    <col min="11535" max="11771" width="8.875" style="12"/>
    <col min="11772" max="11772" width="2.125" style="12" customWidth="1"/>
    <col min="11773" max="11773" width="13.875" style="12" customWidth="1"/>
    <col min="11774" max="11777" width="20" style="12" customWidth="1"/>
    <col min="11778" max="11778" width="7.625" style="12" customWidth="1"/>
    <col min="11779" max="11788" width="0" style="12" hidden="1" customWidth="1"/>
    <col min="11789" max="11789" width="8.875" style="12" customWidth="1"/>
    <col min="11790" max="11790" width="18.625" style="12" customWidth="1"/>
    <col min="11791" max="12027" width="8.875" style="12"/>
    <col min="12028" max="12028" width="2.125" style="12" customWidth="1"/>
    <col min="12029" max="12029" width="13.875" style="12" customWidth="1"/>
    <col min="12030" max="12033" width="20" style="12" customWidth="1"/>
    <col min="12034" max="12034" width="7.625" style="12" customWidth="1"/>
    <col min="12035" max="12044" width="0" style="12" hidden="1" customWidth="1"/>
    <col min="12045" max="12045" width="8.875" style="12" customWidth="1"/>
    <col min="12046" max="12046" width="18.625" style="12" customWidth="1"/>
    <col min="12047" max="12283" width="8.875" style="12"/>
    <col min="12284" max="12284" width="2.125" style="12" customWidth="1"/>
    <col min="12285" max="12285" width="13.875" style="12" customWidth="1"/>
    <col min="12286" max="12289" width="20" style="12" customWidth="1"/>
    <col min="12290" max="12290" width="7.625" style="12" customWidth="1"/>
    <col min="12291" max="12300" width="0" style="12" hidden="1" customWidth="1"/>
    <col min="12301" max="12301" width="8.875" style="12" customWidth="1"/>
    <col min="12302" max="12302" width="18.625" style="12" customWidth="1"/>
    <col min="12303" max="12539" width="8.875" style="12"/>
    <col min="12540" max="12540" width="2.125" style="12" customWidth="1"/>
    <col min="12541" max="12541" width="13.875" style="12" customWidth="1"/>
    <col min="12542" max="12545" width="20" style="12" customWidth="1"/>
    <col min="12546" max="12546" width="7.625" style="12" customWidth="1"/>
    <col min="12547" max="12556" width="0" style="12" hidden="1" customWidth="1"/>
    <col min="12557" max="12557" width="8.875" style="12" customWidth="1"/>
    <col min="12558" max="12558" width="18.625" style="12" customWidth="1"/>
    <col min="12559" max="12795" width="8.875" style="12"/>
    <col min="12796" max="12796" width="2.125" style="12" customWidth="1"/>
    <col min="12797" max="12797" width="13.875" style="12" customWidth="1"/>
    <col min="12798" max="12801" width="20" style="12" customWidth="1"/>
    <col min="12802" max="12802" width="7.625" style="12" customWidth="1"/>
    <col min="12803" max="12812" width="0" style="12" hidden="1" customWidth="1"/>
    <col min="12813" max="12813" width="8.875" style="12" customWidth="1"/>
    <col min="12814" max="12814" width="18.625" style="12" customWidth="1"/>
    <col min="12815" max="13051" width="8.875" style="12"/>
    <col min="13052" max="13052" width="2.125" style="12" customWidth="1"/>
    <col min="13053" max="13053" width="13.875" style="12" customWidth="1"/>
    <col min="13054" max="13057" width="20" style="12" customWidth="1"/>
    <col min="13058" max="13058" width="7.625" style="12" customWidth="1"/>
    <col min="13059" max="13068" width="0" style="12" hidden="1" customWidth="1"/>
    <col min="13069" max="13069" width="8.875" style="12" customWidth="1"/>
    <col min="13070" max="13070" width="18.625" style="12" customWidth="1"/>
    <col min="13071" max="13307" width="8.875" style="12"/>
    <col min="13308" max="13308" width="2.125" style="12" customWidth="1"/>
    <col min="13309" max="13309" width="13.875" style="12" customWidth="1"/>
    <col min="13310" max="13313" width="20" style="12" customWidth="1"/>
    <col min="13314" max="13314" width="7.625" style="12" customWidth="1"/>
    <col min="13315" max="13324" width="0" style="12" hidden="1" customWidth="1"/>
    <col min="13325" max="13325" width="8.875" style="12" customWidth="1"/>
    <col min="13326" max="13326" width="18.625" style="12" customWidth="1"/>
    <col min="13327" max="13563" width="8.875" style="12"/>
    <col min="13564" max="13564" width="2.125" style="12" customWidth="1"/>
    <col min="13565" max="13565" width="13.875" style="12" customWidth="1"/>
    <col min="13566" max="13569" width="20" style="12" customWidth="1"/>
    <col min="13570" max="13570" width="7.625" style="12" customWidth="1"/>
    <col min="13571" max="13580" width="0" style="12" hidden="1" customWidth="1"/>
    <col min="13581" max="13581" width="8.875" style="12" customWidth="1"/>
    <col min="13582" max="13582" width="18.625" style="12" customWidth="1"/>
    <col min="13583" max="13819" width="8.875" style="12"/>
    <col min="13820" max="13820" width="2.125" style="12" customWidth="1"/>
    <col min="13821" max="13821" width="13.875" style="12" customWidth="1"/>
    <col min="13822" max="13825" width="20" style="12" customWidth="1"/>
    <col min="13826" max="13826" width="7.625" style="12" customWidth="1"/>
    <col min="13827" max="13836" width="0" style="12" hidden="1" customWidth="1"/>
    <col min="13837" max="13837" width="8.875" style="12" customWidth="1"/>
    <col min="13838" max="13838" width="18.625" style="12" customWidth="1"/>
    <col min="13839" max="14075" width="8.875" style="12"/>
    <col min="14076" max="14076" width="2.125" style="12" customWidth="1"/>
    <col min="14077" max="14077" width="13.875" style="12" customWidth="1"/>
    <col min="14078" max="14081" width="20" style="12" customWidth="1"/>
    <col min="14082" max="14082" width="7.625" style="12" customWidth="1"/>
    <col min="14083" max="14092" width="0" style="12" hidden="1" customWidth="1"/>
    <col min="14093" max="14093" width="8.875" style="12" customWidth="1"/>
    <col min="14094" max="14094" width="18.625" style="12" customWidth="1"/>
    <col min="14095" max="14331" width="8.875" style="12"/>
    <col min="14332" max="14332" width="2.125" style="12" customWidth="1"/>
    <col min="14333" max="14333" width="13.875" style="12" customWidth="1"/>
    <col min="14334" max="14337" width="20" style="12" customWidth="1"/>
    <col min="14338" max="14338" width="7.625" style="12" customWidth="1"/>
    <col min="14339" max="14348" width="0" style="12" hidden="1" customWidth="1"/>
    <col min="14349" max="14349" width="8.875" style="12" customWidth="1"/>
    <col min="14350" max="14350" width="18.625" style="12" customWidth="1"/>
    <col min="14351" max="14587" width="8.875" style="12"/>
    <col min="14588" max="14588" width="2.125" style="12" customWidth="1"/>
    <col min="14589" max="14589" width="13.875" style="12" customWidth="1"/>
    <col min="14590" max="14593" width="20" style="12" customWidth="1"/>
    <col min="14594" max="14594" width="7.625" style="12" customWidth="1"/>
    <col min="14595" max="14604" width="0" style="12" hidden="1" customWidth="1"/>
    <col min="14605" max="14605" width="8.875" style="12" customWidth="1"/>
    <col min="14606" max="14606" width="18.625" style="12" customWidth="1"/>
    <col min="14607" max="14843" width="8.875" style="12"/>
    <col min="14844" max="14844" width="2.125" style="12" customWidth="1"/>
    <col min="14845" max="14845" width="13.875" style="12" customWidth="1"/>
    <col min="14846" max="14849" width="20" style="12" customWidth="1"/>
    <col min="14850" max="14850" width="7.625" style="12" customWidth="1"/>
    <col min="14851" max="14860" width="0" style="12" hidden="1" customWidth="1"/>
    <col min="14861" max="14861" width="8.875" style="12" customWidth="1"/>
    <col min="14862" max="14862" width="18.625" style="12" customWidth="1"/>
    <col min="14863" max="15099" width="8.875" style="12"/>
    <col min="15100" max="15100" width="2.125" style="12" customWidth="1"/>
    <col min="15101" max="15101" width="13.875" style="12" customWidth="1"/>
    <col min="15102" max="15105" width="20" style="12" customWidth="1"/>
    <col min="15106" max="15106" width="7.625" style="12" customWidth="1"/>
    <col min="15107" max="15116" width="0" style="12" hidden="1" customWidth="1"/>
    <col min="15117" max="15117" width="8.875" style="12" customWidth="1"/>
    <col min="15118" max="15118" width="18.625" style="12" customWidth="1"/>
    <col min="15119" max="15355" width="8.875" style="12"/>
    <col min="15356" max="15356" width="2.125" style="12" customWidth="1"/>
    <col min="15357" max="15357" width="13.875" style="12" customWidth="1"/>
    <col min="15358" max="15361" width="20" style="12" customWidth="1"/>
    <col min="15362" max="15362" width="7.625" style="12" customWidth="1"/>
    <col min="15363" max="15372" width="0" style="12" hidden="1" customWidth="1"/>
    <col min="15373" max="15373" width="8.875" style="12" customWidth="1"/>
    <col min="15374" max="15374" width="18.625" style="12" customWidth="1"/>
    <col min="15375" max="15611" width="8.875" style="12"/>
    <col min="15612" max="15612" width="2.125" style="12" customWidth="1"/>
    <col min="15613" max="15613" width="13.875" style="12" customWidth="1"/>
    <col min="15614" max="15617" width="20" style="12" customWidth="1"/>
    <col min="15618" max="15618" width="7.625" style="12" customWidth="1"/>
    <col min="15619" max="15628" width="0" style="12" hidden="1" customWidth="1"/>
    <col min="15629" max="15629" width="8.875" style="12" customWidth="1"/>
    <col min="15630" max="15630" width="18.625" style="12" customWidth="1"/>
    <col min="15631" max="15867" width="8.875" style="12"/>
    <col min="15868" max="15868" width="2.125" style="12" customWidth="1"/>
    <col min="15869" max="15869" width="13.875" style="12" customWidth="1"/>
    <col min="15870" max="15873" width="20" style="12" customWidth="1"/>
    <col min="15874" max="15874" width="7.625" style="12" customWidth="1"/>
    <col min="15875" max="15884" width="0" style="12" hidden="1" customWidth="1"/>
    <col min="15885" max="15885" width="8.875" style="12" customWidth="1"/>
    <col min="15886" max="15886" width="18.625" style="12" customWidth="1"/>
    <col min="15887" max="16123" width="8.875" style="12"/>
    <col min="16124" max="16124" width="2.125" style="12" customWidth="1"/>
    <col min="16125" max="16125" width="13.875" style="12" customWidth="1"/>
    <col min="16126" max="16129" width="20" style="12" customWidth="1"/>
    <col min="16130" max="16130" width="7.625" style="12" customWidth="1"/>
    <col min="16131" max="16140" width="0" style="12" hidden="1" customWidth="1"/>
    <col min="16141" max="16141" width="8.875" style="12" customWidth="1"/>
    <col min="16142" max="16142" width="18.625" style="12" customWidth="1"/>
    <col min="16143" max="16384" width="8.875" style="12"/>
  </cols>
  <sheetData>
    <row r="1" spans="2:12" ht="13.5" customHeight="1">
      <c r="B1" s="13" t="s">
        <v>357</v>
      </c>
      <c r="L1" s="284" t="s">
        <v>401</v>
      </c>
    </row>
    <row r="2" spans="2:12" ht="16.5" customHeight="1">
      <c r="B2" s="251"/>
      <c r="D2" s="18"/>
      <c r="E2" s="18"/>
      <c r="F2" s="787" t="s">
        <v>1218</v>
      </c>
      <c r="G2" s="787"/>
      <c r="H2" s="787"/>
    </row>
    <row r="3" spans="2:12" ht="14.25">
      <c r="B3" s="20"/>
      <c r="C3" s="218"/>
      <c r="D3" s="218"/>
      <c r="F3" s="791" t="s">
        <v>1219</v>
      </c>
      <c r="G3" s="791"/>
      <c r="H3" s="791"/>
    </row>
    <row r="4" spans="2:12" ht="14.25" customHeight="1">
      <c r="B4" s="20"/>
    </row>
    <row r="5" spans="2:12" s="82" customFormat="1" ht="20.100000000000001" customHeight="1" thickBot="1">
      <c r="B5" s="20" t="s">
        <v>358</v>
      </c>
    </row>
    <row r="6" spans="2:12" ht="15" customHeight="1">
      <c r="B6" s="800" t="s">
        <v>359</v>
      </c>
      <c r="C6" s="759" t="s">
        <v>360</v>
      </c>
      <c r="D6" s="759" t="s">
        <v>361</v>
      </c>
      <c r="E6" s="759" t="s">
        <v>362</v>
      </c>
      <c r="F6" s="759" t="s">
        <v>363</v>
      </c>
      <c r="G6" s="799" t="s">
        <v>364</v>
      </c>
      <c r="H6" s="797" t="s">
        <v>365</v>
      </c>
      <c r="I6" s="797" t="s">
        <v>366</v>
      </c>
      <c r="J6" s="797" t="s">
        <v>367</v>
      </c>
      <c r="K6" s="759" t="s">
        <v>368</v>
      </c>
      <c r="L6" s="764" t="s">
        <v>369</v>
      </c>
    </row>
    <row r="7" spans="2:12" ht="12.75" customHeight="1">
      <c r="B7" s="801"/>
      <c r="C7" s="770"/>
      <c r="D7" s="770"/>
      <c r="E7" s="770"/>
      <c r="F7" s="770"/>
      <c r="G7" s="776"/>
      <c r="H7" s="763"/>
      <c r="I7" s="763"/>
      <c r="J7" s="763"/>
      <c r="K7" s="770"/>
      <c r="L7" s="767"/>
    </row>
    <row r="8" spans="2:12" ht="15" customHeight="1">
      <c r="B8" s="252"/>
      <c r="C8" s="253" t="s">
        <v>370</v>
      </c>
      <c r="D8" s="253" t="s">
        <v>371</v>
      </c>
      <c r="E8" s="253" t="s">
        <v>372</v>
      </c>
      <c r="F8" s="253" t="s">
        <v>373</v>
      </c>
      <c r="G8" s="285"/>
      <c r="H8" s="286"/>
      <c r="I8" s="286"/>
      <c r="J8" s="285"/>
      <c r="K8" s="253" t="s">
        <v>402</v>
      </c>
      <c r="L8" s="287" t="s">
        <v>403</v>
      </c>
    </row>
    <row r="9" spans="2:12" ht="16.5" customHeight="1">
      <c r="B9" s="255"/>
      <c r="C9" s="256" t="s">
        <v>374</v>
      </c>
      <c r="D9" s="143" t="s">
        <v>375</v>
      </c>
      <c r="E9" s="143" t="s">
        <v>375</v>
      </c>
      <c r="F9" s="143" t="s">
        <v>375</v>
      </c>
      <c r="G9" s="288" t="s">
        <v>376</v>
      </c>
      <c r="H9" s="237" t="s">
        <v>376</v>
      </c>
      <c r="I9" s="237" t="s">
        <v>376</v>
      </c>
      <c r="J9" s="288" t="s">
        <v>376</v>
      </c>
      <c r="K9" s="289" t="s">
        <v>404</v>
      </c>
      <c r="L9" s="290" t="s">
        <v>405</v>
      </c>
    </row>
    <row r="10" spans="2:12" ht="15" customHeight="1">
      <c r="B10" s="146" t="s">
        <v>377</v>
      </c>
      <c r="C10" s="50" t="s">
        <v>378</v>
      </c>
      <c r="D10" s="50" t="s">
        <v>379</v>
      </c>
      <c r="E10" s="50" t="s">
        <v>379</v>
      </c>
      <c r="F10" s="50" t="s">
        <v>379</v>
      </c>
      <c r="G10" s="291"/>
      <c r="H10" s="292"/>
      <c r="I10" s="292"/>
      <c r="J10" s="292"/>
      <c r="K10" s="50" t="s">
        <v>406</v>
      </c>
      <c r="L10" s="293" t="s">
        <v>407</v>
      </c>
    </row>
    <row r="11" spans="2:12" ht="30" customHeight="1">
      <c r="B11" s="56" t="s">
        <v>380</v>
      </c>
      <c r="C11" s="257">
        <v>308.23840000000001</v>
      </c>
      <c r="D11" s="258">
        <v>78939.31</v>
      </c>
      <c r="E11" s="258">
        <v>17777.8</v>
      </c>
      <c r="F11" s="20">
        <v>446.07</v>
      </c>
      <c r="G11" s="127">
        <v>2.57</v>
      </c>
      <c r="H11" s="102">
        <v>22.5</v>
      </c>
      <c r="I11" s="102">
        <v>22.1</v>
      </c>
      <c r="J11" s="127">
        <v>0.57999999999999996</v>
      </c>
      <c r="K11" s="57">
        <v>450083</v>
      </c>
      <c r="L11" s="150">
        <v>12030.5</v>
      </c>
    </row>
    <row r="12" spans="2:12" ht="21" customHeight="1">
      <c r="B12" s="56" t="s">
        <v>381</v>
      </c>
      <c r="C12" s="257">
        <v>330.39679999999998</v>
      </c>
      <c r="D12" s="258">
        <v>88902.99</v>
      </c>
      <c r="E12" s="258">
        <v>18672.53</v>
      </c>
      <c r="F12" s="20">
        <v>586.77</v>
      </c>
      <c r="G12" s="127">
        <v>2.72</v>
      </c>
      <c r="H12" s="102">
        <v>21</v>
      </c>
      <c r="I12" s="102">
        <v>20.5</v>
      </c>
      <c r="J12" s="127">
        <v>0.56999999999999995</v>
      </c>
      <c r="K12" s="57">
        <v>462891</v>
      </c>
      <c r="L12" s="150">
        <v>12104.9</v>
      </c>
    </row>
    <row r="13" spans="2:12" ht="21" customHeight="1">
      <c r="B13" s="56" t="s">
        <v>73</v>
      </c>
      <c r="C13" s="257">
        <v>342.26640000000003</v>
      </c>
      <c r="D13" s="258">
        <v>91929.32</v>
      </c>
      <c r="E13" s="258">
        <v>19553.11</v>
      </c>
      <c r="F13" s="20">
        <v>661.33</v>
      </c>
      <c r="G13" s="127">
        <v>2.69</v>
      </c>
      <c r="H13" s="102">
        <v>21.3</v>
      </c>
      <c r="I13" s="102">
        <v>20.7</v>
      </c>
      <c r="J13" s="127">
        <v>0.56999999999999995</v>
      </c>
      <c r="K13" s="57">
        <v>489100</v>
      </c>
      <c r="L13" s="150">
        <v>12166</v>
      </c>
    </row>
    <row r="14" spans="2:12" ht="21" customHeight="1">
      <c r="B14" s="56" t="s">
        <v>74</v>
      </c>
      <c r="C14" s="257">
        <v>362.29669999999999</v>
      </c>
      <c r="D14" s="258">
        <v>98366.399999999994</v>
      </c>
      <c r="E14" s="258">
        <v>21118.400000000001</v>
      </c>
      <c r="F14" s="20">
        <v>741.35</v>
      </c>
      <c r="G14" s="127">
        <v>2.74</v>
      </c>
      <c r="H14" s="102">
        <v>21.5</v>
      </c>
      <c r="I14" s="102">
        <v>20.9</v>
      </c>
      <c r="J14" s="127">
        <v>0.59</v>
      </c>
      <c r="K14" s="57">
        <v>504008</v>
      </c>
      <c r="L14" s="150">
        <v>12223.9</v>
      </c>
    </row>
    <row r="15" spans="2:12" ht="21" customHeight="1">
      <c r="B15" s="56" t="s">
        <v>75</v>
      </c>
      <c r="C15" s="257">
        <v>387.68559999999997</v>
      </c>
      <c r="D15" s="258">
        <v>106275.72</v>
      </c>
      <c r="E15" s="258">
        <v>21177.81</v>
      </c>
      <c r="F15" s="127">
        <v>827</v>
      </c>
      <c r="G15" s="127">
        <v>2.75</v>
      </c>
      <c r="H15" s="102">
        <v>19.899999999999999</v>
      </c>
      <c r="I15" s="102">
        <v>19.3</v>
      </c>
      <c r="J15" s="127">
        <v>0.55000000000000004</v>
      </c>
      <c r="K15" s="57">
        <v>530495</v>
      </c>
      <c r="L15" s="150">
        <v>12274.5</v>
      </c>
    </row>
    <row r="16" spans="2:12" ht="30" customHeight="1">
      <c r="B16" s="59" t="s">
        <v>25</v>
      </c>
      <c r="C16" s="257">
        <v>415.8852</v>
      </c>
      <c r="D16" s="258">
        <v>118154.82</v>
      </c>
      <c r="E16" s="258">
        <v>22024.2</v>
      </c>
      <c r="F16" s="20">
        <v>930.68</v>
      </c>
      <c r="G16" s="127">
        <v>2.85</v>
      </c>
      <c r="H16" s="102">
        <v>18.600000000000001</v>
      </c>
      <c r="I16" s="102">
        <v>18</v>
      </c>
      <c r="J16" s="127">
        <v>0.53</v>
      </c>
      <c r="K16" s="57">
        <v>553336</v>
      </c>
      <c r="L16" s="150">
        <v>12320.5</v>
      </c>
    </row>
    <row r="17" spans="2:12" ht="21" customHeight="1">
      <c r="B17" s="56" t="s">
        <v>76</v>
      </c>
      <c r="C17" s="257">
        <v>451.68299999999999</v>
      </c>
      <c r="D17" s="258">
        <v>130783.15</v>
      </c>
      <c r="E17" s="258">
        <v>23465.62</v>
      </c>
      <c r="F17" s="258">
        <v>1042.68</v>
      </c>
      <c r="G17" s="127">
        <v>2.91</v>
      </c>
      <c r="H17" s="102">
        <v>17.899999999999999</v>
      </c>
      <c r="I17" s="102">
        <v>17.3</v>
      </c>
      <c r="J17" s="127">
        <v>0.52</v>
      </c>
      <c r="K17" s="57">
        <v>579552</v>
      </c>
      <c r="L17" s="150">
        <v>12361.1</v>
      </c>
    </row>
    <row r="18" spans="2:12" ht="21" customHeight="1">
      <c r="B18" s="56" t="s">
        <v>77</v>
      </c>
      <c r="C18" s="257">
        <v>473.60759999999999</v>
      </c>
      <c r="D18" s="258">
        <v>137715.24</v>
      </c>
      <c r="E18" s="258">
        <v>25044.63</v>
      </c>
      <c r="F18" s="258">
        <v>1150.45</v>
      </c>
      <c r="G18" s="127">
        <v>2.9160807976260603</v>
      </c>
      <c r="H18" s="102">
        <v>18.185808629458876</v>
      </c>
      <c r="I18" s="102">
        <v>17.496588981684081</v>
      </c>
      <c r="J18" s="127">
        <v>0.53031287333667332</v>
      </c>
      <c r="K18" s="57">
        <v>603548</v>
      </c>
      <c r="L18" s="150">
        <v>12410.1</v>
      </c>
    </row>
    <row r="19" spans="2:12" ht="21" customHeight="1">
      <c r="B19" s="56" t="s">
        <v>78</v>
      </c>
      <c r="C19" s="257">
        <v>483.25559999999996</v>
      </c>
      <c r="D19" s="258">
        <v>139094.93</v>
      </c>
      <c r="E19" s="258">
        <v>26967.17</v>
      </c>
      <c r="F19" s="258">
        <v>1269.8900000000001</v>
      </c>
      <c r="G19" s="127">
        <v>2.8748273955615264</v>
      </c>
      <c r="H19" s="102">
        <v>19.387600971509169</v>
      </c>
      <c r="I19" s="102">
        <v>18.644855825907982</v>
      </c>
      <c r="J19" s="127">
        <v>0.55736006407109828</v>
      </c>
      <c r="K19" s="57">
        <v>620014</v>
      </c>
      <c r="L19" s="150">
        <v>12456.7</v>
      </c>
    </row>
    <row r="20" spans="2:12" ht="21" customHeight="1">
      <c r="B20" s="56" t="s">
        <v>79</v>
      </c>
      <c r="C20" s="257">
        <v>482.60759999999999</v>
      </c>
      <c r="D20" s="258">
        <v>137091.39000000001</v>
      </c>
      <c r="E20" s="258">
        <v>29658.49</v>
      </c>
      <c r="F20" s="258">
        <v>1371.75</v>
      </c>
      <c r="G20" s="127">
        <v>2.8521400195355779</v>
      </c>
      <c r="H20" s="102">
        <v>21.634101164194192</v>
      </c>
      <c r="I20" s="102">
        <v>20.842038779354262</v>
      </c>
      <c r="J20" s="127">
        <v>0.61703485717079487</v>
      </c>
      <c r="K20" s="57">
        <v>644977</v>
      </c>
      <c r="L20" s="150">
        <v>12493.8</v>
      </c>
    </row>
    <row r="21" spans="2:12" ht="30" customHeight="1">
      <c r="B21" s="56" t="s">
        <v>80</v>
      </c>
      <c r="C21" s="257">
        <v>489.37880000000001</v>
      </c>
      <c r="D21" s="258">
        <v>135960.29999999999</v>
      </c>
      <c r="E21" s="258">
        <v>29181.77</v>
      </c>
      <c r="F21" s="258">
        <v>1407.88</v>
      </c>
      <c r="G21" s="127">
        <v>2.7916922903181098</v>
      </c>
      <c r="H21" s="102">
        <v>21.463449256878665</v>
      </c>
      <c r="I21" s="102">
        <v>20.641687455342687</v>
      </c>
      <c r="J21" s="127">
        <v>0.5991934581406213</v>
      </c>
      <c r="K21" s="57">
        <v>664855</v>
      </c>
      <c r="L21" s="150">
        <v>12526.5</v>
      </c>
    </row>
    <row r="22" spans="2:12" ht="21" customHeight="1">
      <c r="B22" s="56" t="s">
        <v>81</v>
      </c>
      <c r="C22" s="259">
        <v>497.74</v>
      </c>
      <c r="D22" s="260">
        <v>144082.35999999999</v>
      </c>
      <c r="E22" s="260">
        <v>32924</v>
      </c>
      <c r="F22" s="258">
        <v>1544.99</v>
      </c>
      <c r="G22" s="127">
        <v>2.9022105224356651</v>
      </c>
      <c r="H22" s="102">
        <v>22.850819489630794</v>
      </c>
      <c r="I22" s="102">
        <v>22.014584666463257</v>
      </c>
      <c r="J22" s="127">
        <v>0.66317888769084476</v>
      </c>
      <c r="K22" s="57">
        <v>682590</v>
      </c>
      <c r="L22" s="150">
        <v>12557</v>
      </c>
    </row>
    <row r="23" spans="2:12" ht="21" customHeight="1">
      <c r="B23" s="56" t="s">
        <v>82</v>
      </c>
      <c r="C23" s="259">
        <v>509.0958</v>
      </c>
      <c r="D23" s="260">
        <v>150793.15</v>
      </c>
      <c r="E23" s="260">
        <v>31605.51</v>
      </c>
      <c r="F23" s="261">
        <v>1652.79</v>
      </c>
      <c r="G23" s="127">
        <v>2.9658422902692352</v>
      </c>
      <c r="H23" s="102">
        <v>20.959513081330286</v>
      </c>
      <c r="I23" s="102">
        <v>20.08357764457589</v>
      </c>
      <c r="J23" s="127">
        <v>0.62162610280060604</v>
      </c>
      <c r="K23" s="57">
        <v>698280</v>
      </c>
      <c r="L23" s="150">
        <v>12585.9</v>
      </c>
    </row>
    <row r="24" spans="2:12" ht="21" customHeight="1">
      <c r="B24" s="56" t="s">
        <v>83</v>
      </c>
      <c r="C24" s="262">
        <v>513.61289999999997</v>
      </c>
      <c r="D24" s="263">
        <v>157414.99</v>
      </c>
      <c r="E24" s="263">
        <v>32038.52</v>
      </c>
      <c r="F24" s="258">
        <v>1753.4</v>
      </c>
      <c r="G24" s="127">
        <v>3.066686680703766</v>
      </c>
      <c r="H24" s="102">
        <v>20.352902858870049</v>
      </c>
      <c r="I24" s="102">
        <v>19.45574370658812</v>
      </c>
      <c r="J24" s="127">
        <v>0.62415976110954385</v>
      </c>
      <c r="K24" s="265">
        <v>720560</v>
      </c>
      <c r="L24" s="266">
        <v>12615.7</v>
      </c>
    </row>
    <row r="25" spans="2:12" ht="21" customHeight="1">
      <c r="B25" s="56" t="s">
        <v>84</v>
      </c>
      <c r="C25" s="262">
        <v>503.32409999999999</v>
      </c>
      <c r="D25" s="264">
        <v>161399.25</v>
      </c>
      <c r="E25" s="264">
        <v>34984.92</v>
      </c>
      <c r="F25" s="258">
        <v>1441.76</v>
      </c>
      <c r="G25" s="127">
        <v>3.2067919533387741</v>
      </c>
      <c r="H25" s="102">
        <v>21.67601150562967</v>
      </c>
      <c r="I25" s="102">
        <v>20.970046479223946</v>
      </c>
      <c r="J25" s="127">
        <v>0.69510459276731917</v>
      </c>
      <c r="K25" s="265">
        <v>731017</v>
      </c>
      <c r="L25" s="266">
        <v>12647.2</v>
      </c>
    </row>
    <row r="26" spans="2:12" ht="30" customHeight="1">
      <c r="B26" s="56" t="s">
        <v>85</v>
      </c>
      <c r="C26" s="262">
        <v>499.54419999999999</v>
      </c>
      <c r="D26" s="264">
        <v>160105.88</v>
      </c>
      <c r="E26" s="264">
        <v>35037.49</v>
      </c>
      <c r="F26" s="258">
        <v>1465.29</v>
      </c>
      <c r="G26" s="127">
        <v>3.2050393138384954</v>
      </c>
      <c r="H26" s="102">
        <v>21.883949546387676</v>
      </c>
      <c r="I26" s="102">
        <v>21.162427598132354</v>
      </c>
      <c r="J26" s="127">
        <v>0.70138918638230607</v>
      </c>
      <c r="K26" s="265">
        <v>757244</v>
      </c>
      <c r="L26" s="267">
        <v>12666.7</v>
      </c>
    </row>
    <row r="27" spans="2:12" ht="21" customHeight="1">
      <c r="B27" s="56" t="s">
        <v>382</v>
      </c>
      <c r="C27" s="262">
        <v>504.11879999999996</v>
      </c>
      <c r="D27" s="264">
        <v>162893.35999999999</v>
      </c>
      <c r="E27" s="264">
        <v>35407.64</v>
      </c>
      <c r="F27" s="264">
        <v>1360.81</v>
      </c>
      <c r="G27" s="294">
        <v>3.2312494594528114</v>
      </c>
      <c r="H27" s="295">
        <v>21.736699396464044</v>
      </c>
      <c r="I27" s="295">
        <v>21.077380379372457</v>
      </c>
      <c r="J27" s="294">
        <v>0.70236698175112688</v>
      </c>
      <c r="K27" s="265">
        <v>761857</v>
      </c>
      <c r="L27" s="267">
        <v>12692.5843</v>
      </c>
    </row>
    <row r="28" spans="2:12" ht="21" customHeight="1">
      <c r="B28" s="56" t="s">
        <v>87</v>
      </c>
      <c r="C28" s="262">
        <v>493.6447</v>
      </c>
      <c r="D28" s="264">
        <v>165279.98000000001</v>
      </c>
      <c r="E28" s="264">
        <v>34769.43</v>
      </c>
      <c r="F28" s="264">
        <v>1489.88</v>
      </c>
      <c r="G28" s="294">
        <v>3.3481566803006295</v>
      </c>
      <c r="H28" s="295">
        <v>21.036685749840967</v>
      </c>
      <c r="I28" s="295">
        <v>20.31841362817411</v>
      </c>
      <c r="J28" s="294">
        <v>0.70434119924715088</v>
      </c>
      <c r="K28" s="265">
        <v>750739</v>
      </c>
      <c r="L28" s="267">
        <v>12731.604300000001</v>
      </c>
    </row>
    <row r="29" spans="2:12" ht="21" customHeight="1">
      <c r="B29" s="56" t="s">
        <v>88</v>
      </c>
      <c r="C29" s="262">
        <v>489.87520000000001</v>
      </c>
      <c r="D29" s="264">
        <v>166750.53</v>
      </c>
      <c r="E29" s="264">
        <v>34526.81</v>
      </c>
      <c r="F29" s="264">
        <v>1434.78</v>
      </c>
      <c r="G29" s="294">
        <v>3.4039390032400085</v>
      </c>
      <c r="H29" s="295">
        <v>20.705667322316756</v>
      </c>
      <c r="I29" s="295">
        <v>20.017469599841515</v>
      </c>
      <c r="J29" s="294">
        <v>0.70480828586546129</v>
      </c>
      <c r="K29" s="265">
        <v>756336</v>
      </c>
      <c r="L29" s="267">
        <v>12748.5823</v>
      </c>
    </row>
    <row r="30" spans="2:12" ht="21" customHeight="1">
      <c r="B30" s="56" t="s">
        <v>89</v>
      </c>
      <c r="C30" s="262">
        <v>493.7475</v>
      </c>
      <c r="D30" s="264">
        <v>168041.55</v>
      </c>
      <c r="E30" s="264">
        <v>33942.870000000003</v>
      </c>
      <c r="F30" s="264">
        <v>1608.12</v>
      </c>
      <c r="G30" s="294">
        <v>3.4033903969134021</v>
      </c>
      <c r="H30" s="295">
        <v>20.199093617025078</v>
      </c>
      <c r="I30" s="295">
        <v>19.428037984916855</v>
      </c>
      <c r="J30" s="294">
        <v>0.6874540124253794</v>
      </c>
      <c r="K30" s="265">
        <v>757339</v>
      </c>
      <c r="L30" s="267">
        <v>12769.4277</v>
      </c>
    </row>
    <row r="31" spans="2:12" ht="30" customHeight="1">
      <c r="B31" s="56" t="s">
        <v>90</v>
      </c>
      <c r="C31" s="262">
        <v>498.49059999999997</v>
      </c>
      <c r="D31" s="264">
        <v>169375.84</v>
      </c>
      <c r="E31" s="264">
        <v>33887.629999999997</v>
      </c>
      <c r="F31" s="264">
        <v>1855.22</v>
      </c>
      <c r="G31" s="294">
        <v>3.3977740001516579</v>
      </c>
      <c r="H31" s="295">
        <v>20.007357601887023</v>
      </c>
      <c r="I31" s="295">
        <v>19.121472926735823</v>
      </c>
      <c r="J31" s="294">
        <v>0.67980479471428357</v>
      </c>
      <c r="K31" s="265">
        <v>787264</v>
      </c>
      <c r="L31" s="267">
        <v>12778.6988</v>
      </c>
    </row>
    <row r="32" spans="2:12" ht="21" customHeight="1">
      <c r="B32" s="56" t="s">
        <v>91</v>
      </c>
      <c r="C32" s="268">
        <v>503.18670000000003</v>
      </c>
      <c r="D32" s="269">
        <v>178452.24</v>
      </c>
      <c r="E32" s="269">
        <v>33896.19</v>
      </c>
      <c r="F32" s="270">
        <v>1445.81</v>
      </c>
      <c r="G32" s="296">
        <v>3.5464419071489761</v>
      </c>
      <c r="H32" s="297">
        <v>18.994544422642161</v>
      </c>
      <c r="I32" s="297">
        <v>18.332882031460667</v>
      </c>
      <c r="J32" s="296">
        <v>0.67363048347661025</v>
      </c>
      <c r="K32" s="298">
        <v>790932</v>
      </c>
      <c r="L32" s="299">
        <v>12776.7994</v>
      </c>
    </row>
    <row r="33" spans="2:13" ht="21" customHeight="1">
      <c r="B33" s="56" t="s">
        <v>383</v>
      </c>
      <c r="C33" s="268">
        <v>510.93759999999997</v>
      </c>
      <c r="D33" s="269">
        <v>184631.02</v>
      </c>
      <c r="E33" s="269">
        <v>33349.93</v>
      </c>
      <c r="F33" s="270">
        <v>1835.76</v>
      </c>
      <c r="G33" s="296">
        <v>3.6136640095888879</v>
      </c>
      <c r="H33" s="297">
        <v>18.063015629767957</v>
      </c>
      <c r="I33" s="297">
        <v>17.240146161339197</v>
      </c>
      <c r="J33" s="296">
        <v>0.65273669485934038</v>
      </c>
      <c r="K33" s="298">
        <v>819931</v>
      </c>
      <c r="L33" s="299">
        <v>12776.950999999999</v>
      </c>
    </row>
    <row r="34" spans="2:13" ht="21" customHeight="1">
      <c r="B34" s="271" t="s">
        <v>384</v>
      </c>
      <c r="C34" s="272">
        <v>515.80430000000001</v>
      </c>
      <c r="D34" s="273">
        <v>189437.67</v>
      </c>
      <c r="E34" s="273">
        <v>33060.720000000001</v>
      </c>
      <c r="F34" s="274">
        <v>1572.90409</v>
      </c>
      <c r="G34" s="300">
        <v>3.6737574444731034</v>
      </c>
      <c r="H34" s="301">
        <v>17.452030528035952</v>
      </c>
      <c r="I34" s="301">
        <v>16.760894868963774</v>
      </c>
      <c r="J34" s="300">
        <v>0.64114527073543937</v>
      </c>
      <c r="K34" s="302">
        <v>826565</v>
      </c>
      <c r="L34" s="299">
        <v>12777.079400000001</v>
      </c>
    </row>
    <row r="35" spans="2:13" s="63" customFormat="1" ht="21" customHeight="1">
      <c r="B35" s="271" t="s">
        <v>385</v>
      </c>
      <c r="C35" s="272">
        <v>492.06700000000001</v>
      </c>
      <c r="D35" s="273">
        <v>188000.63</v>
      </c>
      <c r="E35" s="273">
        <v>33455.599999999999</v>
      </c>
      <c r="F35" s="274">
        <v>1840.8796</v>
      </c>
      <c r="G35" s="300">
        <v>3.8206307271164293</v>
      </c>
      <c r="H35" s="301">
        <v>17.79547228113012</v>
      </c>
      <c r="I35" s="301">
        <v>16.982575627690569</v>
      </c>
      <c r="J35" s="300">
        <v>0.67989928200834437</v>
      </c>
      <c r="K35" s="302">
        <v>827291</v>
      </c>
      <c r="L35" s="299">
        <v>12769.2273</v>
      </c>
    </row>
    <row r="36" spans="2:13" s="63" customFormat="1" ht="30" customHeight="1">
      <c r="B36" s="271" t="s">
        <v>386</v>
      </c>
      <c r="C36" s="272">
        <v>474.04020000000003</v>
      </c>
      <c r="D36" s="273">
        <v>172463</v>
      </c>
      <c r="E36" s="273">
        <v>34957.21</v>
      </c>
      <c r="F36" s="274">
        <v>1317.4460099999999</v>
      </c>
      <c r="G36" s="300">
        <v>3.6381513635341474</v>
      </c>
      <c r="H36" s="301">
        <v>20.269396914120712</v>
      </c>
      <c r="I36" s="301">
        <v>19.655645855670645</v>
      </c>
      <c r="J36" s="300">
        <v>0.73743134021123102</v>
      </c>
      <c r="K36" s="302">
        <v>838974</v>
      </c>
      <c r="L36" s="299">
        <v>12750.956700000001</v>
      </c>
    </row>
    <row r="37" spans="2:13" ht="21" customHeight="1">
      <c r="B37" s="56" t="s">
        <v>387</v>
      </c>
      <c r="C37" s="272">
        <v>479.20459999999997</v>
      </c>
      <c r="D37" s="273">
        <v>171099.51</v>
      </c>
      <c r="E37" s="273">
        <v>33071.550000000003</v>
      </c>
      <c r="F37" s="274">
        <v>1713.53</v>
      </c>
      <c r="G37" s="300">
        <v>3.570489724013501</v>
      </c>
      <c r="H37" s="301">
        <v>19.328839691007882</v>
      </c>
      <c r="I37" s="301">
        <v>18.512760028899677</v>
      </c>
      <c r="J37" s="300">
        <v>0.69013423493847936</v>
      </c>
      <c r="K37" s="302">
        <v>840293</v>
      </c>
      <c r="L37" s="299">
        <v>12805.6026</v>
      </c>
    </row>
    <row r="38" spans="2:13" ht="21" customHeight="1">
      <c r="B38" s="56" t="s">
        <v>388</v>
      </c>
      <c r="C38" s="272">
        <v>473.2826</v>
      </c>
      <c r="D38" s="273">
        <v>173790.84</v>
      </c>
      <c r="E38" s="273">
        <v>32325.86</v>
      </c>
      <c r="F38" s="274">
        <v>968.17</v>
      </c>
      <c r="G38" s="300">
        <v>3.6720310440000001</v>
      </c>
      <c r="H38" s="301">
        <v>18.600439300000001</v>
      </c>
      <c r="I38" s="301">
        <v>18.1444309</v>
      </c>
      <c r="J38" s="300">
        <v>0.68301391170000003</v>
      </c>
      <c r="K38" s="302">
        <v>842868</v>
      </c>
      <c r="L38" s="299">
        <v>12779.8704</v>
      </c>
      <c r="M38" s="63"/>
    </row>
    <row r="39" spans="2:13" ht="21" customHeight="1">
      <c r="B39" s="275" t="s">
        <v>389</v>
      </c>
      <c r="C39" s="276">
        <v>472.59649999999999</v>
      </c>
      <c r="D39" s="277">
        <v>173245.59</v>
      </c>
      <c r="E39" s="277">
        <v>33074.660000000003</v>
      </c>
      <c r="F39" s="278">
        <v>1076.31206</v>
      </c>
      <c r="G39" s="303">
        <v>3.6658246516848942</v>
      </c>
      <c r="H39" s="304">
        <v>19.091198800500493</v>
      </c>
      <c r="I39" s="304">
        <v>18.585399394630233</v>
      </c>
      <c r="J39" s="303">
        <v>0.69984987193091786</v>
      </c>
      <c r="K39" s="305">
        <v>844430</v>
      </c>
      <c r="L39" s="306">
        <v>12751.513300000001</v>
      </c>
    </row>
    <row r="40" spans="2:13" ht="21" customHeight="1">
      <c r="B40" s="67" t="s">
        <v>390</v>
      </c>
      <c r="G40" s="300"/>
      <c r="H40" s="301"/>
      <c r="I40" s="301"/>
      <c r="J40" s="300"/>
      <c r="K40" s="305">
        <v>835701</v>
      </c>
      <c r="L40" s="306">
        <v>12729.8</v>
      </c>
    </row>
    <row r="41" spans="2:13" s="60" customFormat="1" ht="15" customHeight="1" thickBot="1">
      <c r="B41" s="279"/>
      <c r="C41" s="280"/>
      <c r="D41" s="281"/>
      <c r="E41" s="281"/>
      <c r="F41" s="282"/>
      <c r="G41" s="307"/>
      <c r="H41" s="308"/>
      <c r="I41" s="308"/>
      <c r="J41" s="307"/>
      <c r="K41" s="309"/>
      <c r="L41" s="310"/>
    </row>
    <row r="42" spans="2:13" ht="3" customHeight="1">
      <c r="B42" s="283"/>
      <c r="C42" s="138"/>
      <c r="D42" s="25"/>
      <c r="E42" s="269"/>
      <c r="F42" s="270"/>
      <c r="G42" s="311"/>
      <c r="H42" s="312"/>
      <c r="I42" s="312"/>
      <c r="J42" s="311"/>
      <c r="K42" s="313"/>
      <c r="L42" s="86"/>
    </row>
    <row r="43" spans="2:13" ht="15" customHeight="1">
      <c r="B43" s="25" t="s">
        <v>391</v>
      </c>
      <c r="C43" s="25"/>
      <c r="D43" s="25"/>
      <c r="E43" s="25"/>
      <c r="F43" s="25"/>
      <c r="G43" s="77" t="s">
        <v>408</v>
      </c>
    </row>
    <row r="44" spans="2:13" ht="15" customHeight="1">
      <c r="B44" s="12" t="s">
        <v>392</v>
      </c>
      <c r="G44" s="77" t="s">
        <v>409</v>
      </c>
    </row>
    <row r="45" spans="2:13" ht="15" customHeight="1">
      <c r="B45" s="183" t="s">
        <v>393</v>
      </c>
      <c r="G45" s="77" t="s">
        <v>410</v>
      </c>
    </row>
    <row r="46" spans="2:13" ht="15" customHeight="1">
      <c r="B46" s="12" t="s">
        <v>394</v>
      </c>
      <c r="G46" s="77" t="s">
        <v>411</v>
      </c>
    </row>
    <row r="47" spans="2:13" ht="15" customHeight="1">
      <c r="B47" s="12" t="s">
        <v>395</v>
      </c>
      <c r="G47" s="77" t="s">
        <v>412</v>
      </c>
    </row>
    <row r="48" spans="2:13" ht="15" customHeight="1">
      <c r="B48" s="25" t="s">
        <v>396</v>
      </c>
      <c r="G48" s="77" t="s">
        <v>413</v>
      </c>
    </row>
    <row r="49" spans="2:7" ht="15" customHeight="1">
      <c r="B49" s="798" t="s">
        <v>1220</v>
      </c>
      <c r="C49" s="798"/>
      <c r="D49" s="798"/>
      <c r="E49" s="798"/>
      <c r="F49" s="798"/>
      <c r="G49" s="77" t="s">
        <v>414</v>
      </c>
    </row>
    <row r="50" spans="2:7" ht="15" customHeight="1">
      <c r="B50" s="12" t="s">
        <v>397</v>
      </c>
      <c r="G50" s="77" t="s">
        <v>415</v>
      </c>
    </row>
    <row r="51" spans="2:7" ht="15" customHeight="1">
      <c r="B51" s="175" t="s">
        <v>398</v>
      </c>
      <c r="C51" s="175"/>
      <c r="D51" s="63"/>
      <c r="E51" s="63"/>
      <c r="G51" s="77" t="s">
        <v>416</v>
      </c>
    </row>
    <row r="52" spans="2:7" ht="13.5" customHeight="1"/>
    <row r="53" spans="2:7" ht="15" customHeight="1">
      <c r="B53" s="25" t="s">
        <v>399</v>
      </c>
    </row>
    <row r="54" spans="2:7" ht="15" customHeight="1">
      <c r="B54" s="12" t="s">
        <v>400</v>
      </c>
    </row>
    <row r="55" spans="2:7" ht="15" customHeight="1">
      <c r="B55" s="13" t="s">
        <v>1202</v>
      </c>
    </row>
    <row r="56" spans="2:7" ht="15" customHeight="1"/>
  </sheetData>
  <mergeCells count="14">
    <mergeCell ref="F2:H2"/>
    <mergeCell ref="F3:H3"/>
    <mergeCell ref="I6:I7"/>
    <mergeCell ref="J6:J7"/>
    <mergeCell ref="K6:K7"/>
    <mergeCell ref="L6:L7"/>
    <mergeCell ref="B49:F49"/>
    <mergeCell ref="G6:G7"/>
    <mergeCell ref="B6:B7"/>
    <mergeCell ref="C6:C7"/>
    <mergeCell ref="D6:D7"/>
    <mergeCell ref="E6:E7"/>
    <mergeCell ref="F6:F7"/>
    <mergeCell ref="H6:H7"/>
  </mergeCells>
  <phoneticPr fontId="1"/>
  <pageMargins left="0.7" right="0.7" top="0.75" bottom="0.75" header="0.3" footer="0.3"/>
  <pageSetup paperSize="9" orientation="portrait" r:id="rId1"/>
  <headerFooter>
    <oddHeader>&amp;L【機密性○（取扱制限）】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48"/>
  <sheetViews>
    <sheetView zoomScaleNormal="100" workbookViewId="0"/>
  </sheetViews>
  <sheetFormatPr defaultColWidth="8.875" defaultRowHeight="13.5"/>
  <cols>
    <col min="1" max="1" width="1.875" style="12" customWidth="1"/>
    <col min="2" max="2" width="12.625" style="12" customWidth="1"/>
    <col min="3" max="3" width="13.125" style="12" customWidth="1"/>
    <col min="4" max="4" width="9.625" style="12" customWidth="1"/>
    <col min="5" max="5" width="13.125" style="12" customWidth="1"/>
    <col min="6" max="6" width="7.625" style="12" customWidth="1"/>
    <col min="7" max="7" width="9.75" style="12" bestFit="1" customWidth="1"/>
    <col min="8" max="8" width="7.625" style="12" customWidth="1"/>
    <col min="9" max="9" width="12.625" style="12" customWidth="1"/>
    <col min="10" max="10" width="10.625" style="12" customWidth="1"/>
    <col min="11" max="12" width="12.625" style="12" customWidth="1"/>
    <col min="13" max="13" width="8.875" style="12"/>
    <col min="14" max="17" width="12.625" style="12" customWidth="1"/>
    <col min="18" max="18" width="10.625" style="12" customWidth="1"/>
    <col min="19" max="19" width="14.625" style="12" customWidth="1"/>
    <col min="20" max="234" width="8.875" style="12"/>
    <col min="235" max="235" width="1.875" style="12" customWidth="1"/>
    <col min="236" max="236" width="12.625" style="12" customWidth="1"/>
    <col min="237" max="237" width="13.125" style="12" customWidth="1"/>
    <col min="238" max="238" width="9.625" style="12" customWidth="1"/>
    <col min="239" max="239" width="13.125" style="12" customWidth="1"/>
    <col min="240" max="240" width="7.625" style="12" customWidth="1"/>
    <col min="241" max="241" width="9.75" style="12" bestFit="1" customWidth="1"/>
    <col min="242" max="242" width="7.625" style="12" customWidth="1"/>
    <col min="243" max="243" width="9.625" style="12" customWidth="1"/>
    <col min="244" max="244" width="10.75" style="12" customWidth="1"/>
    <col min="245" max="245" width="9" style="12" customWidth="1"/>
    <col min="246" max="246" width="12.625" style="12" bestFit="1" customWidth="1"/>
    <col min="247" max="247" width="12.125" style="12" customWidth="1"/>
    <col min="248" max="248" width="7.625" style="12" customWidth="1"/>
    <col min="249" max="249" width="12.125" style="12" customWidth="1"/>
    <col min="250" max="250" width="9.625" style="12" customWidth="1"/>
    <col min="251" max="252" width="12.125" style="12" customWidth="1"/>
    <col min="253" max="253" width="7.625" style="12" customWidth="1"/>
    <col min="254" max="254" width="13.25" style="12" customWidth="1"/>
    <col min="255" max="255" width="7.625" style="12" customWidth="1"/>
    <col min="256" max="256" width="9" style="12" customWidth="1"/>
    <col min="257" max="257" width="7.625" style="12" customWidth="1"/>
    <col min="258" max="266" width="0" style="12" hidden="1" customWidth="1"/>
    <col min="267" max="490" width="8.875" style="12"/>
    <col min="491" max="491" width="1.875" style="12" customWidth="1"/>
    <col min="492" max="492" width="12.625" style="12" customWidth="1"/>
    <col min="493" max="493" width="13.125" style="12" customWidth="1"/>
    <col min="494" max="494" width="9.625" style="12" customWidth="1"/>
    <col min="495" max="495" width="13.125" style="12" customWidth="1"/>
    <col min="496" max="496" width="7.625" style="12" customWidth="1"/>
    <col min="497" max="497" width="9.75" style="12" bestFit="1" customWidth="1"/>
    <col min="498" max="498" width="7.625" style="12" customWidth="1"/>
    <col min="499" max="499" width="9.625" style="12" customWidth="1"/>
    <col min="500" max="500" width="10.75" style="12" customWidth="1"/>
    <col min="501" max="501" width="9" style="12" customWidth="1"/>
    <col min="502" max="502" width="12.625" style="12" bestFit="1" customWidth="1"/>
    <col min="503" max="503" width="12.125" style="12" customWidth="1"/>
    <col min="504" max="504" width="7.625" style="12" customWidth="1"/>
    <col min="505" max="505" width="12.125" style="12" customWidth="1"/>
    <col min="506" max="506" width="9.625" style="12" customWidth="1"/>
    <col min="507" max="508" width="12.125" style="12" customWidth="1"/>
    <col min="509" max="509" width="7.625" style="12" customWidth="1"/>
    <col min="510" max="510" width="13.25" style="12" customWidth="1"/>
    <col min="511" max="511" width="7.625" style="12" customWidth="1"/>
    <col min="512" max="512" width="9" style="12" customWidth="1"/>
    <col min="513" max="513" width="7.625" style="12" customWidth="1"/>
    <col min="514" max="522" width="0" style="12" hidden="1" customWidth="1"/>
    <col min="523" max="746" width="8.875" style="12"/>
    <col min="747" max="747" width="1.875" style="12" customWidth="1"/>
    <col min="748" max="748" width="12.625" style="12" customWidth="1"/>
    <col min="749" max="749" width="13.125" style="12" customWidth="1"/>
    <col min="750" max="750" width="9.625" style="12" customWidth="1"/>
    <col min="751" max="751" width="13.125" style="12" customWidth="1"/>
    <col min="752" max="752" width="7.625" style="12" customWidth="1"/>
    <col min="753" max="753" width="9.75" style="12" bestFit="1" customWidth="1"/>
    <col min="754" max="754" width="7.625" style="12" customWidth="1"/>
    <col min="755" max="755" width="9.625" style="12" customWidth="1"/>
    <col min="756" max="756" width="10.75" style="12" customWidth="1"/>
    <col min="757" max="757" width="9" style="12" customWidth="1"/>
    <col min="758" max="758" width="12.625" style="12" bestFit="1" customWidth="1"/>
    <col min="759" max="759" width="12.125" style="12" customWidth="1"/>
    <col min="760" max="760" width="7.625" style="12" customWidth="1"/>
    <col min="761" max="761" width="12.125" style="12" customWidth="1"/>
    <col min="762" max="762" width="9.625" style="12" customWidth="1"/>
    <col min="763" max="764" width="12.125" style="12" customWidth="1"/>
    <col min="765" max="765" width="7.625" style="12" customWidth="1"/>
    <col min="766" max="766" width="13.25" style="12" customWidth="1"/>
    <col min="767" max="767" width="7.625" style="12" customWidth="1"/>
    <col min="768" max="768" width="9" style="12" customWidth="1"/>
    <col min="769" max="769" width="7.625" style="12" customWidth="1"/>
    <col min="770" max="778" width="0" style="12" hidden="1" customWidth="1"/>
    <col min="779" max="1002" width="8.875" style="12"/>
    <col min="1003" max="1003" width="1.875" style="12" customWidth="1"/>
    <col min="1004" max="1004" width="12.625" style="12" customWidth="1"/>
    <col min="1005" max="1005" width="13.125" style="12" customWidth="1"/>
    <col min="1006" max="1006" width="9.625" style="12" customWidth="1"/>
    <col min="1007" max="1007" width="13.125" style="12" customWidth="1"/>
    <col min="1008" max="1008" width="7.625" style="12" customWidth="1"/>
    <col min="1009" max="1009" width="9.75" style="12" bestFit="1" customWidth="1"/>
    <col min="1010" max="1010" width="7.625" style="12" customWidth="1"/>
    <col min="1011" max="1011" width="9.625" style="12" customWidth="1"/>
    <col min="1012" max="1012" width="10.75" style="12" customWidth="1"/>
    <col min="1013" max="1013" width="9" style="12" customWidth="1"/>
    <col min="1014" max="1014" width="12.625" style="12" bestFit="1" customWidth="1"/>
    <col min="1015" max="1015" width="12.125" style="12" customWidth="1"/>
    <col min="1016" max="1016" width="7.625" style="12" customWidth="1"/>
    <col min="1017" max="1017" width="12.125" style="12" customWidth="1"/>
    <col min="1018" max="1018" width="9.625" style="12" customWidth="1"/>
    <col min="1019" max="1020" width="12.125" style="12" customWidth="1"/>
    <col min="1021" max="1021" width="7.625" style="12" customWidth="1"/>
    <col min="1022" max="1022" width="13.25" style="12" customWidth="1"/>
    <col min="1023" max="1023" width="7.625" style="12" customWidth="1"/>
    <col min="1024" max="1024" width="9" style="12" customWidth="1"/>
    <col min="1025" max="1025" width="7.625" style="12" customWidth="1"/>
    <col min="1026" max="1034" width="0" style="12" hidden="1" customWidth="1"/>
    <col min="1035" max="1258" width="8.875" style="12"/>
    <col min="1259" max="1259" width="1.875" style="12" customWidth="1"/>
    <col min="1260" max="1260" width="12.625" style="12" customWidth="1"/>
    <col min="1261" max="1261" width="13.125" style="12" customWidth="1"/>
    <col min="1262" max="1262" width="9.625" style="12" customWidth="1"/>
    <col min="1263" max="1263" width="13.125" style="12" customWidth="1"/>
    <col min="1264" max="1264" width="7.625" style="12" customWidth="1"/>
    <col min="1265" max="1265" width="9.75" style="12" bestFit="1" customWidth="1"/>
    <col min="1266" max="1266" width="7.625" style="12" customWidth="1"/>
    <col min="1267" max="1267" width="9.625" style="12" customWidth="1"/>
    <col min="1268" max="1268" width="10.75" style="12" customWidth="1"/>
    <col min="1269" max="1269" width="9" style="12" customWidth="1"/>
    <col min="1270" max="1270" width="12.625" style="12" bestFit="1" customWidth="1"/>
    <col min="1271" max="1271" width="12.125" style="12" customWidth="1"/>
    <col min="1272" max="1272" width="7.625" style="12" customWidth="1"/>
    <col min="1273" max="1273" width="12.125" style="12" customWidth="1"/>
    <col min="1274" max="1274" width="9.625" style="12" customWidth="1"/>
    <col min="1275" max="1276" width="12.125" style="12" customWidth="1"/>
    <col min="1277" max="1277" width="7.625" style="12" customWidth="1"/>
    <col min="1278" max="1278" width="13.25" style="12" customWidth="1"/>
    <col min="1279" max="1279" width="7.625" style="12" customWidth="1"/>
    <col min="1280" max="1280" width="9" style="12" customWidth="1"/>
    <col min="1281" max="1281" width="7.625" style="12" customWidth="1"/>
    <col min="1282" max="1290" width="0" style="12" hidden="1" customWidth="1"/>
    <col min="1291" max="1514" width="8.875" style="12"/>
    <col min="1515" max="1515" width="1.875" style="12" customWidth="1"/>
    <col min="1516" max="1516" width="12.625" style="12" customWidth="1"/>
    <col min="1517" max="1517" width="13.125" style="12" customWidth="1"/>
    <col min="1518" max="1518" width="9.625" style="12" customWidth="1"/>
    <col min="1519" max="1519" width="13.125" style="12" customWidth="1"/>
    <col min="1520" max="1520" width="7.625" style="12" customWidth="1"/>
    <col min="1521" max="1521" width="9.75" style="12" bestFit="1" customWidth="1"/>
    <col min="1522" max="1522" width="7.625" style="12" customWidth="1"/>
    <col min="1523" max="1523" width="9.625" style="12" customWidth="1"/>
    <col min="1524" max="1524" width="10.75" style="12" customWidth="1"/>
    <col min="1525" max="1525" width="9" style="12" customWidth="1"/>
    <col min="1526" max="1526" width="12.625" style="12" bestFit="1" customWidth="1"/>
    <col min="1527" max="1527" width="12.125" style="12" customWidth="1"/>
    <col min="1528" max="1528" width="7.625" style="12" customWidth="1"/>
    <col min="1529" max="1529" width="12.125" style="12" customWidth="1"/>
    <col min="1530" max="1530" width="9.625" style="12" customWidth="1"/>
    <col min="1531" max="1532" width="12.125" style="12" customWidth="1"/>
    <col min="1533" max="1533" width="7.625" style="12" customWidth="1"/>
    <col min="1534" max="1534" width="13.25" style="12" customWidth="1"/>
    <col min="1535" max="1535" width="7.625" style="12" customWidth="1"/>
    <col min="1536" max="1536" width="9" style="12" customWidth="1"/>
    <col min="1537" max="1537" width="7.625" style="12" customWidth="1"/>
    <col min="1538" max="1546" width="0" style="12" hidden="1" customWidth="1"/>
    <col min="1547" max="1770" width="8.875" style="12"/>
    <col min="1771" max="1771" width="1.875" style="12" customWidth="1"/>
    <col min="1772" max="1772" width="12.625" style="12" customWidth="1"/>
    <col min="1773" max="1773" width="13.125" style="12" customWidth="1"/>
    <col min="1774" max="1774" width="9.625" style="12" customWidth="1"/>
    <col min="1775" max="1775" width="13.125" style="12" customWidth="1"/>
    <col min="1776" max="1776" width="7.625" style="12" customWidth="1"/>
    <col min="1777" max="1777" width="9.75" style="12" bestFit="1" customWidth="1"/>
    <col min="1778" max="1778" width="7.625" style="12" customWidth="1"/>
    <col min="1779" max="1779" width="9.625" style="12" customWidth="1"/>
    <col min="1780" max="1780" width="10.75" style="12" customWidth="1"/>
    <col min="1781" max="1781" width="9" style="12" customWidth="1"/>
    <col min="1782" max="1782" width="12.625" style="12" bestFit="1" customWidth="1"/>
    <col min="1783" max="1783" width="12.125" style="12" customWidth="1"/>
    <col min="1784" max="1784" width="7.625" style="12" customWidth="1"/>
    <col min="1785" max="1785" width="12.125" style="12" customWidth="1"/>
    <col min="1786" max="1786" width="9.625" style="12" customWidth="1"/>
    <col min="1787" max="1788" width="12.125" style="12" customWidth="1"/>
    <col min="1789" max="1789" width="7.625" style="12" customWidth="1"/>
    <col min="1790" max="1790" width="13.25" style="12" customWidth="1"/>
    <col min="1791" max="1791" width="7.625" style="12" customWidth="1"/>
    <col min="1792" max="1792" width="9" style="12" customWidth="1"/>
    <col min="1793" max="1793" width="7.625" style="12" customWidth="1"/>
    <col min="1794" max="1802" width="0" style="12" hidden="1" customWidth="1"/>
    <col min="1803" max="2026" width="8.875" style="12"/>
    <col min="2027" max="2027" width="1.875" style="12" customWidth="1"/>
    <col min="2028" max="2028" width="12.625" style="12" customWidth="1"/>
    <col min="2029" max="2029" width="13.125" style="12" customWidth="1"/>
    <col min="2030" max="2030" width="9.625" style="12" customWidth="1"/>
    <col min="2031" max="2031" width="13.125" style="12" customWidth="1"/>
    <col min="2032" max="2032" width="7.625" style="12" customWidth="1"/>
    <col min="2033" max="2033" width="9.75" style="12" bestFit="1" customWidth="1"/>
    <col min="2034" max="2034" width="7.625" style="12" customWidth="1"/>
    <col min="2035" max="2035" width="9.625" style="12" customWidth="1"/>
    <col min="2036" max="2036" width="10.75" style="12" customWidth="1"/>
    <col min="2037" max="2037" width="9" style="12" customWidth="1"/>
    <col min="2038" max="2038" width="12.625" style="12" bestFit="1" customWidth="1"/>
    <col min="2039" max="2039" width="12.125" style="12" customWidth="1"/>
    <col min="2040" max="2040" width="7.625" style="12" customWidth="1"/>
    <col min="2041" max="2041" width="12.125" style="12" customWidth="1"/>
    <col min="2042" max="2042" width="9.625" style="12" customWidth="1"/>
    <col min="2043" max="2044" width="12.125" style="12" customWidth="1"/>
    <col min="2045" max="2045" width="7.625" style="12" customWidth="1"/>
    <col min="2046" max="2046" width="13.25" style="12" customWidth="1"/>
    <col min="2047" max="2047" width="7.625" style="12" customWidth="1"/>
    <col min="2048" max="2048" width="9" style="12" customWidth="1"/>
    <col min="2049" max="2049" width="7.625" style="12" customWidth="1"/>
    <col min="2050" max="2058" width="0" style="12" hidden="1" customWidth="1"/>
    <col min="2059" max="2282" width="8.875" style="12"/>
    <col min="2283" max="2283" width="1.875" style="12" customWidth="1"/>
    <col min="2284" max="2284" width="12.625" style="12" customWidth="1"/>
    <col min="2285" max="2285" width="13.125" style="12" customWidth="1"/>
    <col min="2286" max="2286" width="9.625" style="12" customWidth="1"/>
    <col min="2287" max="2287" width="13.125" style="12" customWidth="1"/>
    <col min="2288" max="2288" width="7.625" style="12" customWidth="1"/>
    <col min="2289" max="2289" width="9.75" style="12" bestFit="1" customWidth="1"/>
    <col min="2290" max="2290" width="7.625" style="12" customWidth="1"/>
    <col min="2291" max="2291" width="9.625" style="12" customWidth="1"/>
    <col min="2292" max="2292" width="10.75" style="12" customWidth="1"/>
    <col min="2293" max="2293" width="9" style="12" customWidth="1"/>
    <col min="2294" max="2294" width="12.625" style="12" bestFit="1" customWidth="1"/>
    <col min="2295" max="2295" width="12.125" style="12" customWidth="1"/>
    <col min="2296" max="2296" width="7.625" style="12" customWidth="1"/>
    <col min="2297" max="2297" width="12.125" style="12" customWidth="1"/>
    <col min="2298" max="2298" width="9.625" style="12" customWidth="1"/>
    <col min="2299" max="2300" width="12.125" style="12" customWidth="1"/>
    <col min="2301" max="2301" width="7.625" style="12" customWidth="1"/>
    <col min="2302" max="2302" width="13.25" style="12" customWidth="1"/>
    <col min="2303" max="2303" width="7.625" style="12" customWidth="1"/>
    <col min="2304" max="2304" width="9" style="12" customWidth="1"/>
    <col min="2305" max="2305" width="7.625" style="12" customWidth="1"/>
    <col min="2306" max="2314" width="0" style="12" hidden="1" customWidth="1"/>
    <col min="2315" max="2538" width="8.875" style="12"/>
    <col min="2539" max="2539" width="1.875" style="12" customWidth="1"/>
    <col min="2540" max="2540" width="12.625" style="12" customWidth="1"/>
    <col min="2541" max="2541" width="13.125" style="12" customWidth="1"/>
    <col min="2542" max="2542" width="9.625" style="12" customWidth="1"/>
    <col min="2543" max="2543" width="13.125" style="12" customWidth="1"/>
    <col min="2544" max="2544" width="7.625" style="12" customWidth="1"/>
    <col min="2545" max="2545" width="9.75" style="12" bestFit="1" customWidth="1"/>
    <col min="2546" max="2546" width="7.625" style="12" customWidth="1"/>
    <col min="2547" max="2547" width="9.625" style="12" customWidth="1"/>
    <col min="2548" max="2548" width="10.75" style="12" customWidth="1"/>
    <col min="2549" max="2549" width="9" style="12" customWidth="1"/>
    <col min="2550" max="2550" width="12.625" style="12" bestFit="1" customWidth="1"/>
    <col min="2551" max="2551" width="12.125" style="12" customWidth="1"/>
    <col min="2552" max="2552" width="7.625" style="12" customWidth="1"/>
    <col min="2553" max="2553" width="12.125" style="12" customWidth="1"/>
    <col min="2554" max="2554" width="9.625" style="12" customWidth="1"/>
    <col min="2555" max="2556" width="12.125" style="12" customWidth="1"/>
    <col min="2557" max="2557" width="7.625" style="12" customWidth="1"/>
    <col min="2558" max="2558" width="13.25" style="12" customWidth="1"/>
    <col min="2559" max="2559" width="7.625" style="12" customWidth="1"/>
    <col min="2560" max="2560" width="9" style="12" customWidth="1"/>
    <col min="2561" max="2561" width="7.625" style="12" customWidth="1"/>
    <col min="2562" max="2570" width="0" style="12" hidden="1" customWidth="1"/>
    <col min="2571" max="2794" width="8.875" style="12"/>
    <col min="2795" max="2795" width="1.875" style="12" customWidth="1"/>
    <col min="2796" max="2796" width="12.625" style="12" customWidth="1"/>
    <col min="2797" max="2797" width="13.125" style="12" customWidth="1"/>
    <col min="2798" max="2798" width="9.625" style="12" customWidth="1"/>
    <col min="2799" max="2799" width="13.125" style="12" customWidth="1"/>
    <col min="2800" max="2800" width="7.625" style="12" customWidth="1"/>
    <col min="2801" max="2801" width="9.75" style="12" bestFit="1" customWidth="1"/>
    <col min="2802" max="2802" width="7.625" style="12" customWidth="1"/>
    <col min="2803" max="2803" width="9.625" style="12" customWidth="1"/>
    <col min="2804" max="2804" width="10.75" style="12" customWidth="1"/>
    <col min="2805" max="2805" width="9" style="12" customWidth="1"/>
    <col min="2806" max="2806" width="12.625" style="12" bestFit="1" customWidth="1"/>
    <col min="2807" max="2807" width="12.125" style="12" customWidth="1"/>
    <col min="2808" max="2808" width="7.625" style="12" customWidth="1"/>
    <col min="2809" max="2809" width="12.125" style="12" customWidth="1"/>
    <col min="2810" max="2810" width="9.625" style="12" customWidth="1"/>
    <col min="2811" max="2812" width="12.125" style="12" customWidth="1"/>
    <col min="2813" max="2813" width="7.625" style="12" customWidth="1"/>
    <col min="2814" max="2814" width="13.25" style="12" customWidth="1"/>
    <col min="2815" max="2815" width="7.625" style="12" customWidth="1"/>
    <col min="2816" max="2816" width="9" style="12" customWidth="1"/>
    <col min="2817" max="2817" width="7.625" style="12" customWidth="1"/>
    <col min="2818" max="2826" width="0" style="12" hidden="1" customWidth="1"/>
    <col min="2827" max="3050" width="8.875" style="12"/>
    <col min="3051" max="3051" width="1.875" style="12" customWidth="1"/>
    <col min="3052" max="3052" width="12.625" style="12" customWidth="1"/>
    <col min="3053" max="3053" width="13.125" style="12" customWidth="1"/>
    <col min="3054" max="3054" width="9.625" style="12" customWidth="1"/>
    <col min="3055" max="3055" width="13.125" style="12" customWidth="1"/>
    <col min="3056" max="3056" width="7.625" style="12" customWidth="1"/>
    <col min="3057" max="3057" width="9.75" style="12" bestFit="1" customWidth="1"/>
    <col min="3058" max="3058" width="7.625" style="12" customWidth="1"/>
    <col min="3059" max="3059" width="9.625" style="12" customWidth="1"/>
    <col min="3060" max="3060" width="10.75" style="12" customWidth="1"/>
    <col min="3061" max="3061" width="9" style="12" customWidth="1"/>
    <col min="3062" max="3062" width="12.625" style="12" bestFit="1" customWidth="1"/>
    <col min="3063" max="3063" width="12.125" style="12" customWidth="1"/>
    <col min="3064" max="3064" width="7.625" style="12" customWidth="1"/>
    <col min="3065" max="3065" width="12.125" style="12" customWidth="1"/>
    <col min="3066" max="3066" width="9.625" style="12" customWidth="1"/>
    <col min="3067" max="3068" width="12.125" style="12" customWidth="1"/>
    <col min="3069" max="3069" width="7.625" style="12" customWidth="1"/>
    <col min="3070" max="3070" width="13.25" style="12" customWidth="1"/>
    <col min="3071" max="3071" width="7.625" style="12" customWidth="1"/>
    <col min="3072" max="3072" width="9" style="12" customWidth="1"/>
    <col min="3073" max="3073" width="7.625" style="12" customWidth="1"/>
    <col min="3074" max="3082" width="0" style="12" hidden="1" customWidth="1"/>
    <col min="3083" max="3306" width="8.875" style="12"/>
    <col min="3307" max="3307" width="1.875" style="12" customWidth="1"/>
    <col min="3308" max="3308" width="12.625" style="12" customWidth="1"/>
    <col min="3309" max="3309" width="13.125" style="12" customWidth="1"/>
    <col min="3310" max="3310" width="9.625" style="12" customWidth="1"/>
    <col min="3311" max="3311" width="13.125" style="12" customWidth="1"/>
    <col min="3312" max="3312" width="7.625" style="12" customWidth="1"/>
    <col min="3313" max="3313" width="9.75" style="12" bestFit="1" customWidth="1"/>
    <col min="3314" max="3314" width="7.625" style="12" customWidth="1"/>
    <col min="3315" max="3315" width="9.625" style="12" customWidth="1"/>
    <col min="3316" max="3316" width="10.75" style="12" customWidth="1"/>
    <col min="3317" max="3317" width="9" style="12" customWidth="1"/>
    <col min="3318" max="3318" width="12.625" style="12" bestFit="1" customWidth="1"/>
    <col min="3319" max="3319" width="12.125" style="12" customWidth="1"/>
    <col min="3320" max="3320" width="7.625" style="12" customWidth="1"/>
    <col min="3321" max="3321" width="12.125" style="12" customWidth="1"/>
    <col min="3322" max="3322" width="9.625" style="12" customWidth="1"/>
    <col min="3323" max="3324" width="12.125" style="12" customWidth="1"/>
    <col min="3325" max="3325" width="7.625" style="12" customWidth="1"/>
    <col min="3326" max="3326" width="13.25" style="12" customWidth="1"/>
    <col min="3327" max="3327" width="7.625" style="12" customWidth="1"/>
    <col min="3328" max="3328" width="9" style="12" customWidth="1"/>
    <col min="3329" max="3329" width="7.625" style="12" customWidth="1"/>
    <col min="3330" max="3338" width="0" style="12" hidden="1" customWidth="1"/>
    <col min="3339" max="3562" width="8.875" style="12"/>
    <col min="3563" max="3563" width="1.875" style="12" customWidth="1"/>
    <col min="3564" max="3564" width="12.625" style="12" customWidth="1"/>
    <col min="3565" max="3565" width="13.125" style="12" customWidth="1"/>
    <col min="3566" max="3566" width="9.625" style="12" customWidth="1"/>
    <col min="3567" max="3567" width="13.125" style="12" customWidth="1"/>
    <col min="3568" max="3568" width="7.625" style="12" customWidth="1"/>
    <col min="3569" max="3569" width="9.75" style="12" bestFit="1" customWidth="1"/>
    <col min="3570" max="3570" width="7.625" style="12" customWidth="1"/>
    <col min="3571" max="3571" width="9.625" style="12" customWidth="1"/>
    <col min="3572" max="3572" width="10.75" style="12" customWidth="1"/>
    <col min="3573" max="3573" width="9" style="12" customWidth="1"/>
    <col min="3574" max="3574" width="12.625" style="12" bestFit="1" customWidth="1"/>
    <col min="3575" max="3575" width="12.125" style="12" customWidth="1"/>
    <col min="3576" max="3576" width="7.625" style="12" customWidth="1"/>
    <col min="3577" max="3577" width="12.125" style="12" customWidth="1"/>
    <col min="3578" max="3578" width="9.625" style="12" customWidth="1"/>
    <col min="3579" max="3580" width="12.125" style="12" customWidth="1"/>
    <col min="3581" max="3581" width="7.625" style="12" customWidth="1"/>
    <col min="3582" max="3582" width="13.25" style="12" customWidth="1"/>
    <col min="3583" max="3583" width="7.625" style="12" customWidth="1"/>
    <col min="3584" max="3584" width="9" style="12" customWidth="1"/>
    <col min="3585" max="3585" width="7.625" style="12" customWidth="1"/>
    <col min="3586" max="3594" width="0" style="12" hidden="1" customWidth="1"/>
    <col min="3595" max="3818" width="8.875" style="12"/>
    <col min="3819" max="3819" width="1.875" style="12" customWidth="1"/>
    <col min="3820" max="3820" width="12.625" style="12" customWidth="1"/>
    <col min="3821" max="3821" width="13.125" style="12" customWidth="1"/>
    <col min="3822" max="3822" width="9.625" style="12" customWidth="1"/>
    <col min="3823" max="3823" width="13.125" style="12" customWidth="1"/>
    <col min="3824" max="3824" width="7.625" style="12" customWidth="1"/>
    <col min="3825" max="3825" width="9.75" style="12" bestFit="1" customWidth="1"/>
    <col min="3826" max="3826" width="7.625" style="12" customWidth="1"/>
    <col min="3827" max="3827" width="9.625" style="12" customWidth="1"/>
    <col min="3828" max="3828" width="10.75" style="12" customWidth="1"/>
    <col min="3829" max="3829" width="9" style="12" customWidth="1"/>
    <col min="3830" max="3830" width="12.625" style="12" bestFit="1" customWidth="1"/>
    <col min="3831" max="3831" width="12.125" style="12" customWidth="1"/>
    <col min="3832" max="3832" width="7.625" style="12" customWidth="1"/>
    <col min="3833" max="3833" width="12.125" style="12" customWidth="1"/>
    <col min="3834" max="3834" width="9.625" style="12" customWidth="1"/>
    <col min="3835" max="3836" width="12.125" style="12" customWidth="1"/>
    <col min="3837" max="3837" width="7.625" style="12" customWidth="1"/>
    <col min="3838" max="3838" width="13.25" style="12" customWidth="1"/>
    <col min="3839" max="3839" width="7.625" style="12" customWidth="1"/>
    <col min="3840" max="3840" width="9" style="12" customWidth="1"/>
    <col min="3841" max="3841" width="7.625" style="12" customWidth="1"/>
    <col min="3842" max="3850" width="0" style="12" hidden="1" customWidth="1"/>
    <col min="3851" max="4074" width="8.875" style="12"/>
    <col min="4075" max="4075" width="1.875" style="12" customWidth="1"/>
    <col min="4076" max="4076" width="12.625" style="12" customWidth="1"/>
    <col min="4077" max="4077" width="13.125" style="12" customWidth="1"/>
    <col min="4078" max="4078" width="9.625" style="12" customWidth="1"/>
    <col min="4079" max="4079" width="13.125" style="12" customWidth="1"/>
    <col min="4080" max="4080" width="7.625" style="12" customWidth="1"/>
    <col min="4081" max="4081" width="9.75" style="12" bestFit="1" customWidth="1"/>
    <col min="4082" max="4082" width="7.625" style="12" customWidth="1"/>
    <col min="4083" max="4083" width="9.625" style="12" customWidth="1"/>
    <col min="4084" max="4084" width="10.75" style="12" customWidth="1"/>
    <col min="4085" max="4085" width="9" style="12" customWidth="1"/>
    <col min="4086" max="4086" width="12.625" style="12" bestFit="1" customWidth="1"/>
    <col min="4087" max="4087" width="12.125" style="12" customWidth="1"/>
    <col min="4088" max="4088" width="7.625" style="12" customWidth="1"/>
    <col min="4089" max="4089" width="12.125" style="12" customWidth="1"/>
    <col min="4090" max="4090" width="9.625" style="12" customWidth="1"/>
    <col min="4091" max="4092" width="12.125" style="12" customWidth="1"/>
    <col min="4093" max="4093" width="7.625" style="12" customWidth="1"/>
    <col min="4094" max="4094" width="13.25" style="12" customWidth="1"/>
    <col min="4095" max="4095" width="7.625" style="12" customWidth="1"/>
    <col min="4096" max="4096" width="9" style="12" customWidth="1"/>
    <col min="4097" max="4097" width="7.625" style="12" customWidth="1"/>
    <col min="4098" max="4106" width="0" style="12" hidden="1" customWidth="1"/>
    <col min="4107" max="4330" width="8.875" style="12"/>
    <col min="4331" max="4331" width="1.875" style="12" customWidth="1"/>
    <col min="4332" max="4332" width="12.625" style="12" customWidth="1"/>
    <col min="4333" max="4333" width="13.125" style="12" customWidth="1"/>
    <col min="4334" max="4334" width="9.625" style="12" customWidth="1"/>
    <col min="4335" max="4335" width="13.125" style="12" customWidth="1"/>
    <col min="4336" max="4336" width="7.625" style="12" customWidth="1"/>
    <col min="4337" max="4337" width="9.75" style="12" bestFit="1" customWidth="1"/>
    <col min="4338" max="4338" width="7.625" style="12" customWidth="1"/>
    <col min="4339" max="4339" width="9.625" style="12" customWidth="1"/>
    <col min="4340" max="4340" width="10.75" style="12" customWidth="1"/>
    <col min="4341" max="4341" width="9" style="12" customWidth="1"/>
    <col min="4342" max="4342" width="12.625" style="12" bestFit="1" customWidth="1"/>
    <col min="4343" max="4343" width="12.125" style="12" customWidth="1"/>
    <col min="4344" max="4344" width="7.625" style="12" customWidth="1"/>
    <col min="4345" max="4345" width="12.125" style="12" customWidth="1"/>
    <col min="4346" max="4346" width="9.625" style="12" customWidth="1"/>
    <col min="4347" max="4348" width="12.125" style="12" customWidth="1"/>
    <col min="4349" max="4349" width="7.625" style="12" customWidth="1"/>
    <col min="4350" max="4350" width="13.25" style="12" customWidth="1"/>
    <col min="4351" max="4351" width="7.625" style="12" customWidth="1"/>
    <col min="4352" max="4352" width="9" style="12" customWidth="1"/>
    <col min="4353" max="4353" width="7.625" style="12" customWidth="1"/>
    <col min="4354" max="4362" width="0" style="12" hidden="1" customWidth="1"/>
    <col min="4363" max="4586" width="8.875" style="12"/>
    <col min="4587" max="4587" width="1.875" style="12" customWidth="1"/>
    <col min="4588" max="4588" width="12.625" style="12" customWidth="1"/>
    <col min="4589" max="4589" width="13.125" style="12" customWidth="1"/>
    <col min="4590" max="4590" width="9.625" style="12" customWidth="1"/>
    <col min="4591" max="4591" width="13.125" style="12" customWidth="1"/>
    <col min="4592" max="4592" width="7.625" style="12" customWidth="1"/>
    <col min="4593" max="4593" width="9.75" style="12" bestFit="1" customWidth="1"/>
    <col min="4594" max="4594" width="7.625" style="12" customWidth="1"/>
    <col min="4595" max="4595" width="9.625" style="12" customWidth="1"/>
    <col min="4596" max="4596" width="10.75" style="12" customWidth="1"/>
    <col min="4597" max="4597" width="9" style="12" customWidth="1"/>
    <col min="4598" max="4598" width="12.625" style="12" bestFit="1" customWidth="1"/>
    <col min="4599" max="4599" width="12.125" style="12" customWidth="1"/>
    <col min="4600" max="4600" width="7.625" style="12" customWidth="1"/>
    <col min="4601" max="4601" width="12.125" style="12" customWidth="1"/>
    <col min="4602" max="4602" width="9.625" style="12" customWidth="1"/>
    <col min="4603" max="4604" width="12.125" style="12" customWidth="1"/>
    <col min="4605" max="4605" width="7.625" style="12" customWidth="1"/>
    <col min="4606" max="4606" width="13.25" style="12" customWidth="1"/>
    <col min="4607" max="4607" width="7.625" style="12" customWidth="1"/>
    <col min="4608" max="4608" width="9" style="12" customWidth="1"/>
    <col min="4609" max="4609" width="7.625" style="12" customWidth="1"/>
    <col min="4610" max="4618" width="0" style="12" hidden="1" customWidth="1"/>
    <col min="4619" max="4842" width="8.875" style="12"/>
    <col min="4843" max="4843" width="1.875" style="12" customWidth="1"/>
    <col min="4844" max="4844" width="12.625" style="12" customWidth="1"/>
    <col min="4845" max="4845" width="13.125" style="12" customWidth="1"/>
    <col min="4846" max="4846" width="9.625" style="12" customWidth="1"/>
    <col min="4847" max="4847" width="13.125" style="12" customWidth="1"/>
    <col min="4848" max="4848" width="7.625" style="12" customWidth="1"/>
    <col min="4849" max="4849" width="9.75" style="12" bestFit="1" customWidth="1"/>
    <col min="4850" max="4850" width="7.625" style="12" customWidth="1"/>
    <col min="4851" max="4851" width="9.625" style="12" customWidth="1"/>
    <col min="4852" max="4852" width="10.75" style="12" customWidth="1"/>
    <col min="4853" max="4853" width="9" style="12" customWidth="1"/>
    <col min="4854" max="4854" width="12.625" style="12" bestFit="1" customWidth="1"/>
    <col min="4855" max="4855" width="12.125" style="12" customWidth="1"/>
    <col min="4856" max="4856" width="7.625" style="12" customWidth="1"/>
    <col min="4857" max="4857" width="12.125" style="12" customWidth="1"/>
    <col min="4858" max="4858" width="9.625" style="12" customWidth="1"/>
    <col min="4859" max="4860" width="12.125" style="12" customWidth="1"/>
    <col min="4861" max="4861" width="7.625" style="12" customWidth="1"/>
    <col min="4862" max="4862" width="13.25" style="12" customWidth="1"/>
    <col min="4863" max="4863" width="7.625" style="12" customWidth="1"/>
    <col min="4864" max="4864" width="9" style="12" customWidth="1"/>
    <col min="4865" max="4865" width="7.625" style="12" customWidth="1"/>
    <col min="4866" max="4874" width="0" style="12" hidden="1" customWidth="1"/>
    <col min="4875" max="5098" width="8.875" style="12"/>
    <col min="5099" max="5099" width="1.875" style="12" customWidth="1"/>
    <col min="5100" max="5100" width="12.625" style="12" customWidth="1"/>
    <col min="5101" max="5101" width="13.125" style="12" customWidth="1"/>
    <col min="5102" max="5102" width="9.625" style="12" customWidth="1"/>
    <col min="5103" max="5103" width="13.125" style="12" customWidth="1"/>
    <col min="5104" max="5104" width="7.625" style="12" customWidth="1"/>
    <col min="5105" max="5105" width="9.75" style="12" bestFit="1" customWidth="1"/>
    <col min="5106" max="5106" width="7.625" style="12" customWidth="1"/>
    <col min="5107" max="5107" width="9.625" style="12" customWidth="1"/>
    <col min="5108" max="5108" width="10.75" style="12" customWidth="1"/>
    <col min="5109" max="5109" width="9" style="12" customWidth="1"/>
    <col min="5110" max="5110" width="12.625" style="12" bestFit="1" customWidth="1"/>
    <col min="5111" max="5111" width="12.125" style="12" customWidth="1"/>
    <col min="5112" max="5112" width="7.625" style="12" customWidth="1"/>
    <col min="5113" max="5113" width="12.125" style="12" customWidth="1"/>
    <col min="5114" max="5114" width="9.625" style="12" customWidth="1"/>
    <col min="5115" max="5116" width="12.125" style="12" customWidth="1"/>
    <col min="5117" max="5117" width="7.625" style="12" customWidth="1"/>
    <col min="5118" max="5118" width="13.25" style="12" customWidth="1"/>
    <col min="5119" max="5119" width="7.625" style="12" customWidth="1"/>
    <col min="5120" max="5120" width="9" style="12" customWidth="1"/>
    <col min="5121" max="5121" width="7.625" style="12" customWidth="1"/>
    <col min="5122" max="5130" width="0" style="12" hidden="1" customWidth="1"/>
    <col min="5131" max="5354" width="8.875" style="12"/>
    <col min="5355" max="5355" width="1.875" style="12" customWidth="1"/>
    <col min="5356" max="5356" width="12.625" style="12" customWidth="1"/>
    <col min="5357" max="5357" width="13.125" style="12" customWidth="1"/>
    <col min="5358" max="5358" width="9.625" style="12" customWidth="1"/>
    <col min="5359" max="5359" width="13.125" style="12" customWidth="1"/>
    <col min="5360" max="5360" width="7.625" style="12" customWidth="1"/>
    <col min="5361" max="5361" width="9.75" style="12" bestFit="1" customWidth="1"/>
    <col min="5362" max="5362" width="7.625" style="12" customWidth="1"/>
    <col min="5363" max="5363" width="9.625" style="12" customWidth="1"/>
    <col min="5364" max="5364" width="10.75" style="12" customWidth="1"/>
    <col min="5365" max="5365" width="9" style="12" customWidth="1"/>
    <col min="5366" max="5366" width="12.625" style="12" bestFit="1" customWidth="1"/>
    <col min="5367" max="5367" width="12.125" style="12" customWidth="1"/>
    <col min="5368" max="5368" width="7.625" style="12" customWidth="1"/>
    <col min="5369" max="5369" width="12.125" style="12" customWidth="1"/>
    <col min="5370" max="5370" width="9.625" style="12" customWidth="1"/>
    <col min="5371" max="5372" width="12.125" style="12" customWidth="1"/>
    <col min="5373" max="5373" width="7.625" style="12" customWidth="1"/>
    <col min="5374" max="5374" width="13.25" style="12" customWidth="1"/>
    <col min="5375" max="5375" width="7.625" style="12" customWidth="1"/>
    <col min="5376" max="5376" width="9" style="12" customWidth="1"/>
    <col min="5377" max="5377" width="7.625" style="12" customWidth="1"/>
    <col min="5378" max="5386" width="0" style="12" hidden="1" customWidth="1"/>
    <col min="5387" max="5610" width="8.875" style="12"/>
    <col min="5611" max="5611" width="1.875" style="12" customWidth="1"/>
    <col min="5612" max="5612" width="12.625" style="12" customWidth="1"/>
    <col min="5613" max="5613" width="13.125" style="12" customWidth="1"/>
    <col min="5614" max="5614" width="9.625" style="12" customWidth="1"/>
    <col min="5615" max="5615" width="13.125" style="12" customWidth="1"/>
    <col min="5616" max="5616" width="7.625" style="12" customWidth="1"/>
    <col min="5617" max="5617" width="9.75" style="12" bestFit="1" customWidth="1"/>
    <col min="5618" max="5618" width="7.625" style="12" customWidth="1"/>
    <col min="5619" max="5619" width="9.625" style="12" customWidth="1"/>
    <col min="5620" max="5620" width="10.75" style="12" customWidth="1"/>
    <col min="5621" max="5621" width="9" style="12" customWidth="1"/>
    <col min="5622" max="5622" width="12.625" style="12" bestFit="1" customWidth="1"/>
    <col min="5623" max="5623" width="12.125" style="12" customWidth="1"/>
    <col min="5624" max="5624" width="7.625" style="12" customWidth="1"/>
    <col min="5625" max="5625" width="12.125" style="12" customWidth="1"/>
    <col min="5626" max="5626" width="9.625" style="12" customWidth="1"/>
    <col min="5627" max="5628" width="12.125" style="12" customWidth="1"/>
    <col min="5629" max="5629" width="7.625" style="12" customWidth="1"/>
    <col min="5630" max="5630" width="13.25" style="12" customWidth="1"/>
    <col min="5631" max="5631" width="7.625" style="12" customWidth="1"/>
    <col min="5632" max="5632" width="9" style="12" customWidth="1"/>
    <col min="5633" max="5633" width="7.625" style="12" customWidth="1"/>
    <col min="5634" max="5642" width="0" style="12" hidden="1" customWidth="1"/>
    <col min="5643" max="5866" width="8.875" style="12"/>
    <col min="5867" max="5867" width="1.875" style="12" customWidth="1"/>
    <col min="5868" max="5868" width="12.625" style="12" customWidth="1"/>
    <col min="5869" max="5869" width="13.125" style="12" customWidth="1"/>
    <col min="5870" max="5870" width="9.625" style="12" customWidth="1"/>
    <col min="5871" max="5871" width="13.125" style="12" customWidth="1"/>
    <col min="5872" max="5872" width="7.625" style="12" customWidth="1"/>
    <col min="5873" max="5873" width="9.75" style="12" bestFit="1" customWidth="1"/>
    <col min="5874" max="5874" width="7.625" style="12" customWidth="1"/>
    <col min="5875" max="5875" width="9.625" style="12" customWidth="1"/>
    <col min="5876" max="5876" width="10.75" style="12" customWidth="1"/>
    <col min="5877" max="5877" width="9" style="12" customWidth="1"/>
    <col min="5878" max="5878" width="12.625" style="12" bestFit="1" customWidth="1"/>
    <col min="5879" max="5879" width="12.125" style="12" customWidth="1"/>
    <col min="5880" max="5880" width="7.625" style="12" customWidth="1"/>
    <col min="5881" max="5881" width="12.125" style="12" customWidth="1"/>
    <col min="5882" max="5882" width="9.625" style="12" customWidth="1"/>
    <col min="5883" max="5884" width="12.125" style="12" customWidth="1"/>
    <col min="5885" max="5885" width="7.625" style="12" customWidth="1"/>
    <col min="5886" max="5886" width="13.25" style="12" customWidth="1"/>
    <col min="5887" max="5887" width="7.625" style="12" customWidth="1"/>
    <col min="5888" max="5888" width="9" style="12" customWidth="1"/>
    <col min="5889" max="5889" width="7.625" style="12" customWidth="1"/>
    <col min="5890" max="5898" width="0" style="12" hidden="1" customWidth="1"/>
    <col min="5899" max="6122" width="8.875" style="12"/>
    <col min="6123" max="6123" width="1.875" style="12" customWidth="1"/>
    <col min="6124" max="6124" width="12.625" style="12" customWidth="1"/>
    <col min="6125" max="6125" width="13.125" style="12" customWidth="1"/>
    <col min="6126" max="6126" width="9.625" style="12" customWidth="1"/>
    <col min="6127" max="6127" width="13.125" style="12" customWidth="1"/>
    <col min="6128" max="6128" width="7.625" style="12" customWidth="1"/>
    <col min="6129" max="6129" width="9.75" style="12" bestFit="1" customWidth="1"/>
    <col min="6130" max="6130" width="7.625" style="12" customWidth="1"/>
    <col min="6131" max="6131" width="9.625" style="12" customWidth="1"/>
    <col min="6132" max="6132" width="10.75" style="12" customWidth="1"/>
    <col min="6133" max="6133" width="9" style="12" customWidth="1"/>
    <col min="6134" max="6134" width="12.625" style="12" bestFit="1" customWidth="1"/>
    <col min="6135" max="6135" width="12.125" style="12" customWidth="1"/>
    <col min="6136" max="6136" width="7.625" style="12" customWidth="1"/>
    <col min="6137" max="6137" width="12.125" style="12" customWidth="1"/>
    <col min="6138" max="6138" width="9.625" style="12" customWidth="1"/>
    <col min="6139" max="6140" width="12.125" style="12" customWidth="1"/>
    <col min="6141" max="6141" width="7.625" style="12" customWidth="1"/>
    <col min="6142" max="6142" width="13.25" style="12" customWidth="1"/>
    <col min="6143" max="6143" width="7.625" style="12" customWidth="1"/>
    <col min="6144" max="6144" width="9" style="12" customWidth="1"/>
    <col min="6145" max="6145" width="7.625" style="12" customWidth="1"/>
    <col min="6146" max="6154" width="0" style="12" hidden="1" customWidth="1"/>
    <col min="6155" max="6378" width="8.875" style="12"/>
    <col min="6379" max="6379" width="1.875" style="12" customWidth="1"/>
    <col min="6380" max="6380" width="12.625" style="12" customWidth="1"/>
    <col min="6381" max="6381" width="13.125" style="12" customWidth="1"/>
    <col min="6382" max="6382" width="9.625" style="12" customWidth="1"/>
    <col min="6383" max="6383" width="13.125" style="12" customWidth="1"/>
    <col min="6384" max="6384" width="7.625" style="12" customWidth="1"/>
    <col min="6385" max="6385" width="9.75" style="12" bestFit="1" customWidth="1"/>
    <col min="6386" max="6386" width="7.625" style="12" customWidth="1"/>
    <col min="6387" max="6387" width="9.625" style="12" customWidth="1"/>
    <col min="6388" max="6388" width="10.75" style="12" customWidth="1"/>
    <col min="6389" max="6389" width="9" style="12" customWidth="1"/>
    <col min="6390" max="6390" width="12.625" style="12" bestFit="1" customWidth="1"/>
    <col min="6391" max="6391" width="12.125" style="12" customWidth="1"/>
    <col min="6392" max="6392" width="7.625" style="12" customWidth="1"/>
    <col min="6393" max="6393" width="12.125" style="12" customWidth="1"/>
    <col min="6394" max="6394" width="9.625" style="12" customWidth="1"/>
    <col min="6395" max="6396" width="12.125" style="12" customWidth="1"/>
    <col min="6397" max="6397" width="7.625" style="12" customWidth="1"/>
    <col min="6398" max="6398" width="13.25" style="12" customWidth="1"/>
    <col min="6399" max="6399" width="7.625" style="12" customWidth="1"/>
    <col min="6400" max="6400" width="9" style="12" customWidth="1"/>
    <col min="6401" max="6401" width="7.625" style="12" customWidth="1"/>
    <col min="6402" max="6410" width="0" style="12" hidden="1" customWidth="1"/>
    <col min="6411" max="6634" width="8.875" style="12"/>
    <col min="6635" max="6635" width="1.875" style="12" customWidth="1"/>
    <col min="6636" max="6636" width="12.625" style="12" customWidth="1"/>
    <col min="6637" max="6637" width="13.125" style="12" customWidth="1"/>
    <col min="6638" max="6638" width="9.625" style="12" customWidth="1"/>
    <col min="6639" max="6639" width="13.125" style="12" customWidth="1"/>
    <col min="6640" max="6640" width="7.625" style="12" customWidth="1"/>
    <col min="6641" max="6641" width="9.75" style="12" bestFit="1" customWidth="1"/>
    <col min="6642" max="6642" width="7.625" style="12" customWidth="1"/>
    <col min="6643" max="6643" width="9.625" style="12" customWidth="1"/>
    <col min="6644" max="6644" width="10.75" style="12" customWidth="1"/>
    <col min="6645" max="6645" width="9" style="12" customWidth="1"/>
    <col min="6646" max="6646" width="12.625" style="12" bestFit="1" customWidth="1"/>
    <col min="6647" max="6647" width="12.125" style="12" customWidth="1"/>
    <col min="6648" max="6648" width="7.625" style="12" customWidth="1"/>
    <col min="6649" max="6649" width="12.125" style="12" customWidth="1"/>
    <col min="6650" max="6650" width="9.625" style="12" customWidth="1"/>
    <col min="6651" max="6652" width="12.125" style="12" customWidth="1"/>
    <col min="6653" max="6653" width="7.625" style="12" customWidth="1"/>
    <col min="6654" max="6654" width="13.25" style="12" customWidth="1"/>
    <col min="6655" max="6655" width="7.625" style="12" customWidth="1"/>
    <col min="6656" max="6656" width="9" style="12" customWidth="1"/>
    <col min="6657" max="6657" width="7.625" style="12" customWidth="1"/>
    <col min="6658" max="6666" width="0" style="12" hidden="1" customWidth="1"/>
    <col min="6667" max="6890" width="8.875" style="12"/>
    <col min="6891" max="6891" width="1.875" style="12" customWidth="1"/>
    <col min="6892" max="6892" width="12.625" style="12" customWidth="1"/>
    <col min="6893" max="6893" width="13.125" style="12" customWidth="1"/>
    <col min="6894" max="6894" width="9.625" style="12" customWidth="1"/>
    <col min="6895" max="6895" width="13.125" style="12" customWidth="1"/>
    <col min="6896" max="6896" width="7.625" style="12" customWidth="1"/>
    <col min="6897" max="6897" width="9.75" style="12" bestFit="1" customWidth="1"/>
    <col min="6898" max="6898" width="7.625" style="12" customWidth="1"/>
    <col min="6899" max="6899" width="9.625" style="12" customWidth="1"/>
    <col min="6900" max="6900" width="10.75" style="12" customWidth="1"/>
    <col min="6901" max="6901" width="9" style="12" customWidth="1"/>
    <col min="6902" max="6902" width="12.625" style="12" bestFit="1" customWidth="1"/>
    <col min="6903" max="6903" width="12.125" style="12" customWidth="1"/>
    <col min="6904" max="6904" width="7.625" style="12" customWidth="1"/>
    <col min="6905" max="6905" width="12.125" style="12" customWidth="1"/>
    <col min="6906" max="6906" width="9.625" style="12" customWidth="1"/>
    <col min="6907" max="6908" width="12.125" style="12" customWidth="1"/>
    <col min="6909" max="6909" width="7.625" style="12" customWidth="1"/>
    <col min="6910" max="6910" width="13.25" style="12" customWidth="1"/>
    <col min="6911" max="6911" width="7.625" style="12" customWidth="1"/>
    <col min="6912" max="6912" width="9" style="12" customWidth="1"/>
    <col min="6913" max="6913" width="7.625" style="12" customWidth="1"/>
    <col min="6914" max="6922" width="0" style="12" hidden="1" customWidth="1"/>
    <col min="6923" max="7146" width="8.875" style="12"/>
    <col min="7147" max="7147" width="1.875" style="12" customWidth="1"/>
    <col min="7148" max="7148" width="12.625" style="12" customWidth="1"/>
    <col min="7149" max="7149" width="13.125" style="12" customWidth="1"/>
    <col min="7150" max="7150" width="9.625" style="12" customWidth="1"/>
    <col min="7151" max="7151" width="13.125" style="12" customWidth="1"/>
    <col min="7152" max="7152" width="7.625" style="12" customWidth="1"/>
    <col min="7153" max="7153" width="9.75" style="12" bestFit="1" customWidth="1"/>
    <col min="7154" max="7154" width="7.625" style="12" customWidth="1"/>
    <col min="7155" max="7155" width="9.625" style="12" customWidth="1"/>
    <col min="7156" max="7156" width="10.75" style="12" customWidth="1"/>
    <col min="7157" max="7157" width="9" style="12" customWidth="1"/>
    <col min="7158" max="7158" width="12.625" style="12" bestFit="1" customWidth="1"/>
    <col min="7159" max="7159" width="12.125" style="12" customWidth="1"/>
    <col min="7160" max="7160" width="7.625" style="12" customWidth="1"/>
    <col min="7161" max="7161" width="12.125" style="12" customWidth="1"/>
    <col min="7162" max="7162" width="9.625" style="12" customWidth="1"/>
    <col min="7163" max="7164" width="12.125" style="12" customWidth="1"/>
    <col min="7165" max="7165" width="7.625" style="12" customWidth="1"/>
    <col min="7166" max="7166" width="13.25" style="12" customWidth="1"/>
    <col min="7167" max="7167" width="7.625" style="12" customWidth="1"/>
    <col min="7168" max="7168" width="9" style="12" customWidth="1"/>
    <col min="7169" max="7169" width="7.625" style="12" customWidth="1"/>
    <col min="7170" max="7178" width="0" style="12" hidden="1" customWidth="1"/>
    <col min="7179" max="7402" width="8.875" style="12"/>
    <col min="7403" max="7403" width="1.875" style="12" customWidth="1"/>
    <col min="7404" max="7404" width="12.625" style="12" customWidth="1"/>
    <col min="7405" max="7405" width="13.125" style="12" customWidth="1"/>
    <col min="7406" max="7406" width="9.625" style="12" customWidth="1"/>
    <col min="7407" max="7407" width="13.125" style="12" customWidth="1"/>
    <col min="7408" max="7408" width="7.625" style="12" customWidth="1"/>
    <col min="7409" max="7409" width="9.75" style="12" bestFit="1" customWidth="1"/>
    <col min="7410" max="7410" width="7.625" style="12" customWidth="1"/>
    <col min="7411" max="7411" width="9.625" style="12" customWidth="1"/>
    <col min="7412" max="7412" width="10.75" style="12" customWidth="1"/>
    <col min="7413" max="7413" width="9" style="12" customWidth="1"/>
    <col min="7414" max="7414" width="12.625" style="12" bestFit="1" customWidth="1"/>
    <col min="7415" max="7415" width="12.125" style="12" customWidth="1"/>
    <col min="7416" max="7416" width="7.625" style="12" customWidth="1"/>
    <col min="7417" max="7417" width="12.125" style="12" customWidth="1"/>
    <col min="7418" max="7418" width="9.625" style="12" customWidth="1"/>
    <col min="7419" max="7420" width="12.125" style="12" customWidth="1"/>
    <col min="7421" max="7421" width="7.625" style="12" customWidth="1"/>
    <col min="7422" max="7422" width="13.25" style="12" customWidth="1"/>
    <col min="7423" max="7423" width="7.625" style="12" customWidth="1"/>
    <col min="7424" max="7424" width="9" style="12" customWidth="1"/>
    <col min="7425" max="7425" width="7.625" style="12" customWidth="1"/>
    <col min="7426" max="7434" width="0" style="12" hidden="1" customWidth="1"/>
    <col min="7435" max="7658" width="8.875" style="12"/>
    <col min="7659" max="7659" width="1.875" style="12" customWidth="1"/>
    <col min="7660" max="7660" width="12.625" style="12" customWidth="1"/>
    <col min="7661" max="7661" width="13.125" style="12" customWidth="1"/>
    <col min="7662" max="7662" width="9.625" style="12" customWidth="1"/>
    <col min="7663" max="7663" width="13.125" style="12" customWidth="1"/>
    <col min="7664" max="7664" width="7.625" style="12" customWidth="1"/>
    <col min="7665" max="7665" width="9.75" style="12" bestFit="1" customWidth="1"/>
    <col min="7666" max="7666" width="7.625" style="12" customWidth="1"/>
    <col min="7667" max="7667" width="9.625" style="12" customWidth="1"/>
    <col min="7668" max="7668" width="10.75" style="12" customWidth="1"/>
    <col min="7669" max="7669" width="9" style="12" customWidth="1"/>
    <col min="7670" max="7670" width="12.625" style="12" bestFit="1" customWidth="1"/>
    <col min="7671" max="7671" width="12.125" style="12" customWidth="1"/>
    <col min="7672" max="7672" width="7.625" style="12" customWidth="1"/>
    <col min="7673" max="7673" width="12.125" style="12" customWidth="1"/>
    <col min="7674" max="7674" width="9.625" style="12" customWidth="1"/>
    <col min="7675" max="7676" width="12.125" style="12" customWidth="1"/>
    <col min="7677" max="7677" width="7.625" style="12" customWidth="1"/>
    <col min="7678" max="7678" width="13.25" style="12" customWidth="1"/>
    <col min="7679" max="7679" width="7.625" style="12" customWidth="1"/>
    <col min="7680" max="7680" width="9" style="12" customWidth="1"/>
    <col min="7681" max="7681" width="7.625" style="12" customWidth="1"/>
    <col min="7682" max="7690" width="0" style="12" hidden="1" customWidth="1"/>
    <col min="7691" max="7914" width="8.875" style="12"/>
    <col min="7915" max="7915" width="1.875" style="12" customWidth="1"/>
    <col min="7916" max="7916" width="12.625" style="12" customWidth="1"/>
    <col min="7917" max="7917" width="13.125" style="12" customWidth="1"/>
    <col min="7918" max="7918" width="9.625" style="12" customWidth="1"/>
    <col min="7919" max="7919" width="13.125" style="12" customWidth="1"/>
    <col min="7920" max="7920" width="7.625" style="12" customWidth="1"/>
    <col min="7921" max="7921" width="9.75" style="12" bestFit="1" customWidth="1"/>
    <col min="7922" max="7922" width="7.625" style="12" customWidth="1"/>
    <col min="7923" max="7923" width="9.625" style="12" customWidth="1"/>
    <col min="7924" max="7924" width="10.75" style="12" customWidth="1"/>
    <col min="7925" max="7925" width="9" style="12" customWidth="1"/>
    <col min="7926" max="7926" width="12.625" style="12" bestFit="1" customWidth="1"/>
    <col min="7927" max="7927" width="12.125" style="12" customWidth="1"/>
    <col min="7928" max="7928" width="7.625" style="12" customWidth="1"/>
    <col min="7929" max="7929" width="12.125" style="12" customWidth="1"/>
    <col min="7930" max="7930" width="9.625" style="12" customWidth="1"/>
    <col min="7931" max="7932" width="12.125" style="12" customWidth="1"/>
    <col min="7933" max="7933" width="7.625" style="12" customWidth="1"/>
    <col min="7934" max="7934" width="13.25" style="12" customWidth="1"/>
    <col min="7935" max="7935" width="7.625" style="12" customWidth="1"/>
    <col min="7936" max="7936" width="9" style="12" customWidth="1"/>
    <col min="7937" max="7937" width="7.625" style="12" customWidth="1"/>
    <col min="7938" max="7946" width="0" style="12" hidden="1" customWidth="1"/>
    <col min="7947" max="8170" width="8.875" style="12"/>
    <col min="8171" max="8171" width="1.875" style="12" customWidth="1"/>
    <col min="8172" max="8172" width="12.625" style="12" customWidth="1"/>
    <col min="8173" max="8173" width="13.125" style="12" customWidth="1"/>
    <col min="8174" max="8174" width="9.625" style="12" customWidth="1"/>
    <col min="8175" max="8175" width="13.125" style="12" customWidth="1"/>
    <col min="8176" max="8176" width="7.625" style="12" customWidth="1"/>
    <col min="8177" max="8177" width="9.75" style="12" bestFit="1" customWidth="1"/>
    <col min="8178" max="8178" width="7.625" style="12" customWidth="1"/>
    <col min="8179" max="8179" width="9.625" style="12" customWidth="1"/>
    <col min="8180" max="8180" width="10.75" style="12" customWidth="1"/>
    <col min="8181" max="8181" width="9" style="12" customWidth="1"/>
    <col min="8182" max="8182" width="12.625" style="12" bestFit="1" customWidth="1"/>
    <col min="8183" max="8183" width="12.125" style="12" customWidth="1"/>
    <col min="8184" max="8184" width="7.625" style="12" customWidth="1"/>
    <col min="8185" max="8185" width="12.125" style="12" customWidth="1"/>
    <col min="8186" max="8186" width="9.625" style="12" customWidth="1"/>
    <col min="8187" max="8188" width="12.125" style="12" customWidth="1"/>
    <col min="8189" max="8189" width="7.625" style="12" customWidth="1"/>
    <col min="8190" max="8190" width="13.25" style="12" customWidth="1"/>
    <col min="8191" max="8191" width="7.625" style="12" customWidth="1"/>
    <col min="8192" max="8192" width="9" style="12" customWidth="1"/>
    <col min="8193" max="8193" width="7.625" style="12" customWidth="1"/>
    <col min="8194" max="8202" width="0" style="12" hidden="1" customWidth="1"/>
    <col min="8203" max="8426" width="8.875" style="12"/>
    <col min="8427" max="8427" width="1.875" style="12" customWidth="1"/>
    <col min="8428" max="8428" width="12.625" style="12" customWidth="1"/>
    <col min="8429" max="8429" width="13.125" style="12" customWidth="1"/>
    <col min="8430" max="8430" width="9.625" style="12" customWidth="1"/>
    <col min="8431" max="8431" width="13.125" style="12" customWidth="1"/>
    <col min="8432" max="8432" width="7.625" style="12" customWidth="1"/>
    <col min="8433" max="8433" width="9.75" style="12" bestFit="1" customWidth="1"/>
    <col min="8434" max="8434" width="7.625" style="12" customWidth="1"/>
    <col min="8435" max="8435" width="9.625" style="12" customWidth="1"/>
    <col min="8436" max="8436" width="10.75" style="12" customWidth="1"/>
    <col min="8437" max="8437" width="9" style="12" customWidth="1"/>
    <col min="8438" max="8438" width="12.625" style="12" bestFit="1" customWidth="1"/>
    <col min="8439" max="8439" width="12.125" style="12" customWidth="1"/>
    <col min="8440" max="8440" width="7.625" style="12" customWidth="1"/>
    <col min="8441" max="8441" width="12.125" style="12" customWidth="1"/>
    <col min="8442" max="8442" width="9.625" style="12" customWidth="1"/>
    <col min="8443" max="8444" width="12.125" style="12" customWidth="1"/>
    <col min="8445" max="8445" width="7.625" style="12" customWidth="1"/>
    <col min="8446" max="8446" width="13.25" style="12" customWidth="1"/>
    <col min="8447" max="8447" width="7.625" style="12" customWidth="1"/>
    <col min="8448" max="8448" width="9" style="12" customWidth="1"/>
    <col min="8449" max="8449" width="7.625" style="12" customWidth="1"/>
    <col min="8450" max="8458" width="0" style="12" hidden="1" customWidth="1"/>
    <col min="8459" max="8682" width="8.875" style="12"/>
    <col min="8683" max="8683" width="1.875" style="12" customWidth="1"/>
    <col min="8684" max="8684" width="12.625" style="12" customWidth="1"/>
    <col min="8685" max="8685" width="13.125" style="12" customWidth="1"/>
    <col min="8686" max="8686" width="9.625" style="12" customWidth="1"/>
    <col min="8687" max="8687" width="13.125" style="12" customWidth="1"/>
    <col min="8688" max="8688" width="7.625" style="12" customWidth="1"/>
    <col min="8689" max="8689" width="9.75" style="12" bestFit="1" customWidth="1"/>
    <col min="8690" max="8690" width="7.625" style="12" customWidth="1"/>
    <col min="8691" max="8691" width="9.625" style="12" customWidth="1"/>
    <col min="8692" max="8692" width="10.75" style="12" customWidth="1"/>
    <col min="8693" max="8693" width="9" style="12" customWidth="1"/>
    <col min="8694" max="8694" width="12.625" style="12" bestFit="1" customWidth="1"/>
    <col min="8695" max="8695" width="12.125" style="12" customWidth="1"/>
    <col min="8696" max="8696" width="7.625" style="12" customWidth="1"/>
    <col min="8697" max="8697" width="12.125" style="12" customWidth="1"/>
    <col min="8698" max="8698" width="9.625" style="12" customWidth="1"/>
    <col min="8699" max="8700" width="12.125" style="12" customWidth="1"/>
    <col min="8701" max="8701" width="7.625" style="12" customWidth="1"/>
    <col min="8702" max="8702" width="13.25" style="12" customWidth="1"/>
    <col min="8703" max="8703" width="7.625" style="12" customWidth="1"/>
    <col min="8704" max="8704" width="9" style="12" customWidth="1"/>
    <col min="8705" max="8705" width="7.625" style="12" customWidth="1"/>
    <col min="8706" max="8714" width="0" style="12" hidden="1" customWidth="1"/>
    <col min="8715" max="8938" width="8.875" style="12"/>
    <col min="8939" max="8939" width="1.875" style="12" customWidth="1"/>
    <col min="8940" max="8940" width="12.625" style="12" customWidth="1"/>
    <col min="8941" max="8941" width="13.125" style="12" customWidth="1"/>
    <col min="8942" max="8942" width="9.625" style="12" customWidth="1"/>
    <col min="8943" max="8943" width="13.125" style="12" customWidth="1"/>
    <col min="8944" max="8944" width="7.625" style="12" customWidth="1"/>
    <col min="8945" max="8945" width="9.75" style="12" bestFit="1" customWidth="1"/>
    <col min="8946" max="8946" width="7.625" style="12" customWidth="1"/>
    <col min="8947" max="8947" width="9.625" style="12" customWidth="1"/>
    <col min="8948" max="8948" width="10.75" style="12" customWidth="1"/>
    <col min="8949" max="8949" width="9" style="12" customWidth="1"/>
    <col min="8950" max="8950" width="12.625" style="12" bestFit="1" customWidth="1"/>
    <col min="8951" max="8951" width="12.125" style="12" customWidth="1"/>
    <col min="8952" max="8952" width="7.625" style="12" customWidth="1"/>
    <col min="8953" max="8953" width="12.125" style="12" customWidth="1"/>
    <col min="8954" max="8954" width="9.625" style="12" customWidth="1"/>
    <col min="8955" max="8956" width="12.125" style="12" customWidth="1"/>
    <col min="8957" max="8957" width="7.625" style="12" customWidth="1"/>
    <col min="8958" max="8958" width="13.25" style="12" customWidth="1"/>
    <col min="8959" max="8959" width="7.625" style="12" customWidth="1"/>
    <col min="8960" max="8960" width="9" style="12" customWidth="1"/>
    <col min="8961" max="8961" width="7.625" style="12" customWidth="1"/>
    <col min="8962" max="8970" width="0" style="12" hidden="1" customWidth="1"/>
    <col min="8971" max="9194" width="8.875" style="12"/>
    <col min="9195" max="9195" width="1.875" style="12" customWidth="1"/>
    <col min="9196" max="9196" width="12.625" style="12" customWidth="1"/>
    <col min="9197" max="9197" width="13.125" style="12" customWidth="1"/>
    <col min="9198" max="9198" width="9.625" style="12" customWidth="1"/>
    <col min="9199" max="9199" width="13.125" style="12" customWidth="1"/>
    <col min="9200" max="9200" width="7.625" style="12" customWidth="1"/>
    <col min="9201" max="9201" width="9.75" style="12" bestFit="1" customWidth="1"/>
    <col min="9202" max="9202" width="7.625" style="12" customWidth="1"/>
    <col min="9203" max="9203" width="9.625" style="12" customWidth="1"/>
    <col min="9204" max="9204" width="10.75" style="12" customWidth="1"/>
    <col min="9205" max="9205" width="9" style="12" customWidth="1"/>
    <col min="9206" max="9206" width="12.625" style="12" bestFit="1" customWidth="1"/>
    <col min="9207" max="9207" width="12.125" style="12" customWidth="1"/>
    <col min="9208" max="9208" width="7.625" style="12" customWidth="1"/>
    <col min="9209" max="9209" width="12.125" style="12" customWidth="1"/>
    <col min="9210" max="9210" width="9.625" style="12" customWidth="1"/>
    <col min="9211" max="9212" width="12.125" style="12" customWidth="1"/>
    <col min="9213" max="9213" width="7.625" style="12" customWidth="1"/>
    <col min="9214" max="9214" width="13.25" style="12" customWidth="1"/>
    <col min="9215" max="9215" width="7.625" style="12" customWidth="1"/>
    <col min="9216" max="9216" width="9" style="12" customWidth="1"/>
    <col min="9217" max="9217" width="7.625" style="12" customWidth="1"/>
    <col min="9218" max="9226" width="0" style="12" hidden="1" customWidth="1"/>
    <col min="9227" max="9450" width="8.875" style="12"/>
    <col min="9451" max="9451" width="1.875" style="12" customWidth="1"/>
    <col min="9452" max="9452" width="12.625" style="12" customWidth="1"/>
    <col min="9453" max="9453" width="13.125" style="12" customWidth="1"/>
    <col min="9454" max="9454" width="9.625" style="12" customWidth="1"/>
    <col min="9455" max="9455" width="13.125" style="12" customWidth="1"/>
    <col min="9456" max="9456" width="7.625" style="12" customWidth="1"/>
    <col min="9457" max="9457" width="9.75" style="12" bestFit="1" customWidth="1"/>
    <col min="9458" max="9458" width="7.625" style="12" customWidth="1"/>
    <col min="9459" max="9459" width="9.625" style="12" customWidth="1"/>
    <col min="9460" max="9460" width="10.75" style="12" customWidth="1"/>
    <col min="9461" max="9461" width="9" style="12" customWidth="1"/>
    <col min="9462" max="9462" width="12.625" style="12" bestFit="1" customWidth="1"/>
    <col min="9463" max="9463" width="12.125" style="12" customWidth="1"/>
    <col min="9464" max="9464" width="7.625" style="12" customWidth="1"/>
    <col min="9465" max="9465" width="12.125" style="12" customWidth="1"/>
    <col min="9466" max="9466" width="9.625" style="12" customWidth="1"/>
    <col min="9467" max="9468" width="12.125" style="12" customWidth="1"/>
    <col min="9469" max="9469" width="7.625" style="12" customWidth="1"/>
    <col min="9470" max="9470" width="13.25" style="12" customWidth="1"/>
    <col min="9471" max="9471" width="7.625" style="12" customWidth="1"/>
    <col min="9472" max="9472" width="9" style="12" customWidth="1"/>
    <col min="9473" max="9473" width="7.625" style="12" customWidth="1"/>
    <col min="9474" max="9482" width="0" style="12" hidden="1" customWidth="1"/>
    <col min="9483" max="9706" width="8.875" style="12"/>
    <col min="9707" max="9707" width="1.875" style="12" customWidth="1"/>
    <col min="9708" max="9708" width="12.625" style="12" customWidth="1"/>
    <col min="9709" max="9709" width="13.125" style="12" customWidth="1"/>
    <col min="9710" max="9710" width="9.625" style="12" customWidth="1"/>
    <col min="9711" max="9711" width="13.125" style="12" customWidth="1"/>
    <col min="9712" max="9712" width="7.625" style="12" customWidth="1"/>
    <col min="9713" max="9713" width="9.75" style="12" bestFit="1" customWidth="1"/>
    <col min="9714" max="9714" width="7.625" style="12" customWidth="1"/>
    <col min="9715" max="9715" width="9.625" style="12" customWidth="1"/>
    <col min="9716" max="9716" width="10.75" style="12" customWidth="1"/>
    <col min="9717" max="9717" width="9" style="12" customWidth="1"/>
    <col min="9718" max="9718" width="12.625" style="12" bestFit="1" customWidth="1"/>
    <col min="9719" max="9719" width="12.125" style="12" customWidth="1"/>
    <col min="9720" max="9720" width="7.625" style="12" customWidth="1"/>
    <col min="9721" max="9721" width="12.125" style="12" customWidth="1"/>
    <col min="9722" max="9722" width="9.625" style="12" customWidth="1"/>
    <col min="9723" max="9724" width="12.125" style="12" customWidth="1"/>
    <col min="9725" max="9725" width="7.625" style="12" customWidth="1"/>
    <col min="9726" max="9726" width="13.25" style="12" customWidth="1"/>
    <col min="9727" max="9727" width="7.625" style="12" customWidth="1"/>
    <col min="9728" max="9728" width="9" style="12" customWidth="1"/>
    <col min="9729" max="9729" width="7.625" style="12" customWidth="1"/>
    <col min="9730" max="9738" width="0" style="12" hidden="1" customWidth="1"/>
    <col min="9739" max="9962" width="8.875" style="12"/>
    <col min="9963" max="9963" width="1.875" style="12" customWidth="1"/>
    <col min="9964" max="9964" width="12.625" style="12" customWidth="1"/>
    <col min="9965" max="9965" width="13.125" style="12" customWidth="1"/>
    <col min="9966" max="9966" width="9.625" style="12" customWidth="1"/>
    <col min="9967" max="9967" width="13.125" style="12" customWidth="1"/>
    <col min="9968" max="9968" width="7.625" style="12" customWidth="1"/>
    <col min="9969" max="9969" width="9.75" style="12" bestFit="1" customWidth="1"/>
    <col min="9970" max="9970" width="7.625" style="12" customWidth="1"/>
    <col min="9971" max="9971" width="9.625" style="12" customWidth="1"/>
    <col min="9972" max="9972" width="10.75" style="12" customWidth="1"/>
    <col min="9973" max="9973" width="9" style="12" customWidth="1"/>
    <col min="9974" max="9974" width="12.625" style="12" bestFit="1" customWidth="1"/>
    <col min="9975" max="9975" width="12.125" style="12" customWidth="1"/>
    <col min="9976" max="9976" width="7.625" style="12" customWidth="1"/>
    <col min="9977" max="9977" width="12.125" style="12" customWidth="1"/>
    <col min="9978" max="9978" width="9.625" style="12" customWidth="1"/>
    <col min="9979" max="9980" width="12.125" style="12" customWidth="1"/>
    <col min="9981" max="9981" width="7.625" style="12" customWidth="1"/>
    <col min="9982" max="9982" width="13.25" style="12" customWidth="1"/>
    <col min="9983" max="9983" width="7.625" style="12" customWidth="1"/>
    <col min="9984" max="9984" width="9" style="12" customWidth="1"/>
    <col min="9985" max="9985" width="7.625" style="12" customWidth="1"/>
    <col min="9986" max="9994" width="0" style="12" hidden="1" customWidth="1"/>
    <col min="9995" max="10218" width="8.875" style="12"/>
    <col min="10219" max="10219" width="1.875" style="12" customWidth="1"/>
    <col min="10220" max="10220" width="12.625" style="12" customWidth="1"/>
    <col min="10221" max="10221" width="13.125" style="12" customWidth="1"/>
    <col min="10222" max="10222" width="9.625" style="12" customWidth="1"/>
    <col min="10223" max="10223" width="13.125" style="12" customWidth="1"/>
    <col min="10224" max="10224" width="7.625" style="12" customWidth="1"/>
    <col min="10225" max="10225" width="9.75" style="12" bestFit="1" customWidth="1"/>
    <col min="10226" max="10226" width="7.625" style="12" customWidth="1"/>
    <col min="10227" max="10227" width="9.625" style="12" customWidth="1"/>
    <col min="10228" max="10228" width="10.75" style="12" customWidth="1"/>
    <col min="10229" max="10229" width="9" style="12" customWidth="1"/>
    <col min="10230" max="10230" width="12.625" style="12" bestFit="1" customWidth="1"/>
    <col min="10231" max="10231" width="12.125" style="12" customWidth="1"/>
    <col min="10232" max="10232" width="7.625" style="12" customWidth="1"/>
    <col min="10233" max="10233" width="12.125" style="12" customWidth="1"/>
    <col min="10234" max="10234" width="9.625" style="12" customWidth="1"/>
    <col min="10235" max="10236" width="12.125" style="12" customWidth="1"/>
    <col min="10237" max="10237" width="7.625" style="12" customWidth="1"/>
    <col min="10238" max="10238" width="13.25" style="12" customWidth="1"/>
    <col min="10239" max="10239" width="7.625" style="12" customWidth="1"/>
    <col min="10240" max="10240" width="9" style="12" customWidth="1"/>
    <col min="10241" max="10241" width="7.625" style="12" customWidth="1"/>
    <col min="10242" max="10250" width="0" style="12" hidden="1" customWidth="1"/>
    <col min="10251" max="10474" width="8.875" style="12"/>
    <col min="10475" max="10475" width="1.875" style="12" customWidth="1"/>
    <col min="10476" max="10476" width="12.625" style="12" customWidth="1"/>
    <col min="10477" max="10477" width="13.125" style="12" customWidth="1"/>
    <col min="10478" max="10478" width="9.625" style="12" customWidth="1"/>
    <col min="10479" max="10479" width="13.125" style="12" customWidth="1"/>
    <col min="10480" max="10480" width="7.625" style="12" customWidth="1"/>
    <col min="10481" max="10481" width="9.75" style="12" bestFit="1" customWidth="1"/>
    <col min="10482" max="10482" width="7.625" style="12" customWidth="1"/>
    <col min="10483" max="10483" width="9.625" style="12" customWidth="1"/>
    <col min="10484" max="10484" width="10.75" style="12" customWidth="1"/>
    <col min="10485" max="10485" width="9" style="12" customWidth="1"/>
    <col min="10486" max="10486" width="12.625" style="12" bestFit="1" customWidth="1"/>
    <col min="10487" max="10487" width="12.125" style="12" customWidth="1"/>
    <col min="10488" max="10488" width="7.625" style="12" customWidth="1"/>
    <col min="10489" max="10489" width="12.125" style="12" customWidth="1"/>
    <col min="10490" max="10490" width="9.625" style="12" customWidth="1"/>
    <col min="10491" max="10492" width="12.125" style="12" customWidth="1"/>
    <col min="10493" max="10493" width="7.625" style="12" customWidth="1"/>
    <col min="10494" max="10494" width="13.25" style="12" customWidth="1"/>
    <col min="10495" max="10495" width="7.625" style="12" customWidth="1"/>
    <col min="10496" max="10496" width="9" style="12" customWidth="1"/>
    <col min="10497" max="10497" width="7.625" style="12" customWidth="1"/>
    <col min="10498" max="10506" width="0" style="12" hidden="1" customWidth="1"/>
    <col min="10507" max="10730" width="8.875" style="12"/>
    <col min="10731" max="10731" width="1.875" style="12" customWidth="1"/>
    <col min="10732" max="10732" width="12.625" style="12" customWidth="1"/>
    <col min="10733" max="10733" width="13.125" style="12" customWidth="1"/>
    <col min="10734" max="10734" width="9.625" style="12" customWidth="1"/>
    <col min="10735" max="10735" width="13.125" style="12" customWidth="1"/>
    <col min="10736" max="10736" width="7.625" style="12" customWidth="1"/>
    <col min="10737" max="10737" width="9.75" style="12" bestFit="1" customWidth="1"/>
    <col min="10738" max="10738" width="7.625" style="12" customWidth="1"/>
    <col min="10739" max="10739" width="9.625" style="12" customWidth="1"/>
    <col min="10740" max="10740" width="10.75" style="12" customWidth="1"/>
    <col min="10741" max="10741" width="9" style="12" customWidth="1"/>
    <col min="10742" max="10742" width="12.625" style="12" bestFit="1" customWidth="1"/>
    <col min="10743" max="10743" width="12.125" style="12" customWidth="1"/>
    <col min="10744" max="10744" width="7.625" style="12" customWidth="1"/>
    <col min="10745" max="10745" width="12.125" style="12" customWidth="1"/>
    <col min="10746" max="10746" width="9.625" style="12" customWidth="1"/>
    <col min="10747" max="10748" width="12.125" style="12" customWidth="1"/>
    <col min="10749" max="10749" width="7.625" style="12" customWidth="1"/>
    <col min="10750" max="10750" width="13.25" style="12" customWidth="1"/>
    <col min="10751" max="10751" width="7.625" style="12" customWidth="1"/>
    <col min="10752" max="10752" width="9" style="12" customWidth="1"/>
    <col min="10753" max="10753" width="7.625" style="12" customWidth="1"/>
    <col min="10754" max="10762" width="0" style="12" hidden="1" customWidth="1"/>
    <col min="10763" max="10986" width="8.875" style="12"/>
    <col min="10987" max="10987" width="1.875" style="12" customWidth="1"/>
    <col min="10988" max="10988" width="12.625" style="12" customWidth="1"/>
    <col min="10989" max="10989" width="13.125" style="12" customWidth="1"/>
    <col min="10990" max="10990" width="9.625" style="12" customWidth="1"/>
    <col min="10991" max="10991" width="13.125" style="12" customWidth="1"/>
    <col min="10992" max="10992" width="7.625" style="12" customWidth="1"/>
    <col min="10993" max="10993" width="9.75" style="12" bestFit="1" customWidth="1"/>
    <col min="10994" max="10994" width="7.625" style="12" customWidth="1"/>
    <col min="10995" max="10995" width="9.625" style="12" customWidth="1"/>
    <col min="10996" max="10996" width="10.75" style="12" customWidth="1"/>
    <col min="10997" max="10997" width="9" style="12" customWidth="1"/>
    <col min="10998" max="10998" width="12.625" style="12" bestFit="1" customWidth="1"/>
    <col min="10999" max="10999" width="12.125" style="12" customWidth="1"/>
    <col min="11000" max="11000" width="7.625" style="12" customWidth="1"/>
    <col min="11001" max="11001" width="12.125" style="12" customWidth="1"/>
    <col min="11002" max="11002" width="9.625" style="12" customWidth="1"/>
    <col min="11003" max="11004" width="12.125" style="12" customWidth="1"/>
    <col min="11005" max="11005" width="7.625" style="12" customWidth="1"/>
    <col min="11006" max="11006" width="13.25" style="12" customWidth="1"/>
    <col min="11007" max="11007" width="7.625" style="12" customWidth="1"/>
    <col min="11008" max="11008" width="9" style="12" customWidth="1"/>
    <col min="11009" max="11009" width="7.625" style="12" customWidth="1"/>
    <col min="11010" max="11018" width="0" style="12" hidden="1" customWidth="1"/>
    <col min="11019" max="11242" width="8.875" style="12"/>
    <col min="11243" max="11243" width="1.875" style="12" customWidth="1"/>
    <col min="11244" max="11244" width="12.625" style="12" customWidth="1"/>
    <col min="11245" max="11245" width="13.125" style="12" customWidth="1"/>
    <col min="11246" max="11246" width="9.625" style="12" customWidth="1"/>
    <col min="11247" max="11247" width="13.125" style="12" customWidth="1"/>
    <col min="11248" max="11248" width="7.625" style="12" customWidth="1"/>
    <col min="11249" max="11249" width="9.75" style="12" bestFit="1" customWidth="1"/>
    <col min="11250" max="11250" width="7.625" style="12" customWidth="1"/>
    <col min="11251" max="11251" width="9.625" style="12" customWidth="1"/>
    <col min="11252" max="11252" width="10.75" style="12" customWidth="1"/>
    <col min="11253" max="11253" width="9" style="12" customWidth="1"/>
    <col min="11254" max="11254" width="12.625" style="12" bestFit="1" customWidth="1"/>
    <col min="11255" max="11255" width="12.125" style="12" customWidth="1"/>
    <col min="11256" max="11256" width="7.625" style="12" customWidth="1"/>
    <col min="11257" max="11257" width="12.125" style="12" customWidth="1"/>
    <col min="11258" max="11258" width="9.625" style="12" customWidth="1"/>
    <col min="11259" max="11260" width="12.125" style="12" customWidth="1"/>
    <col min="11261" max="11261" width="7.625" style="12" customWidth="1"/>
    <col min="11262" max="11262" width="13.25" style="12" customWidth="1"/>
    <col min="11263" max="11263" width="7.625" style="12" customWidth="1"/>
    <col min="11264" max="11264" width="9" style="12" customWidth="1"/>
    <col min="11265" max="11265" width="7.625" style="12" customWidth="1"/>
    <col min="11266" max="11274" width="0" style="12" hidden="1" customWidth="1"/>
    <col min="11275" max="11498" width="8.875" style="12"/>
    <col min="11499" max="11499" width="1.875" style="12" customWidth="1"/>
    <col min="11500" max="11500" width="12.625" style="12" customWidth="1"/>
    <col min="11501" max="11501" width="13.125" style="12" customWidth="1"/>
    <col min="11502" max="11502" width="9.625" style="12" customWidth="1"/>
    <col min="11503" max="11503" width="13.125" style="12" customWidth="1"/>
    <col min="11504" max="11504" width="7.625" style="12" customWidth="1"/>
    <col min="11505" max="11505" width="9.75" style="12" bestFit="1" customWidth="1"/>
    <col min="11506" max="11506" width="7.625" style="12" customWidth="1"/>
    <col min="11507" max="11507" width="9.625" style="12" customWidth="1"/>
    <col min="11508" max="11508" width="10.75" style="12" customWidth="1"/>
    <col min="11509" max="11509" width="9" style="12" customWidth="1"/>
    <col min="11510" max="11510" width="12.625" style="12" bestFit="1" customWidth="1"/>
    <col min="11511" max="11511" width="12.125" style="12" customWidth="1"/>
    <col min="11512" max="11512" width="7.625" style="12" customWidth="1"/>
    <col min="11513" max="11513" width="12.125" style="12" customWidth="1"/>
    <col min="11514" max="11514" width="9.625" style="12" customWidth="1"/>
    <col min="11515" max="11516" width="12.125" style="12" customWidth="1"/>
    <col min="11517" max="11517" width="7.625" style="12" customWidth="1"/>
    <col min="11518" max="11518" width="13.25" style="12" customWidth="1"/>
    <col min="11519" max="11519" width="7.625" style="12" customWidth="1"/>
    <col min="11520" max="11520" width="9" style="12" customWidth="1"/>
    <col min="11521" max="11521" width="7.625" style="12" customWidth="1"/>
    <col min="11522" max="11530" width="0" style="12" hidden="1" customWidth="1"/>
    <col min="11531" max="11754" width="8.875" style="12"/>
    <col min="11755" max="11755" width="1.875" style="12" customWidth="1"/>
    <col min="11756" max="11756" width="12.625" style="12" customWidth="1"/>
    <col min="11757" max="11757" width="13.125" style="12" customWidth="1"/>
    <col min="11758" max="11758" width="9.625" style="12" customWidth="1"/>
    <col min="11759" max="11759" width="13.125" style="12" customWidth="1"/>
    <col min="11760" max="11760" width="7.625" style="12" customWidth="1"/>
    <col min="11761" max="11761" width="9.75" style="12" bestFit="1" customWidth="1"/>
    <col min="11762" max="11762" width="7.625" style="12" customWidth="1"/>
    <col min="11763" max="11763" width="9.625" style="12" customWidth="1"/>
    <col min="11764" max="11764" width="10.75" style="12" customWidth="1"/>
    <col min="11765" max="11765" width="9" style="12" customWidth="1"/>
    <col min="11766" max="11766" width="12.625" style="12" bestFit="1" customWidth="1"/>
    <col min="11767" max="11767" width="12.125" style="12" customWidth="1"/>
    <col min="11768" max="11768" width="7.625" style="12" customWidth="1"/>
    <col min="11769" max="11769" width="12.125" style="12" customWidth="1"/>
    <col min="11770" max="11770" width="9.625" style="12" customWidth="1"/>
    <col min="11771" max="11772" width="12.125" style="12" customWidth="1"/>
    <col min="11773" max="11773" width="7.625" style="12" customWidth="1"/>
    <col min="11774" max="11774" width="13.25" style="12" customWidth="1"/>
    <col min="11775" max="11775" width="7.625" style="12" customWidth="1"/>
    <col min="11776" max="11776" width="9" style="12" customWidth="1"/>
    <col min="11777" max="11777" width="7.625" style="12" customWidth="1"/>
    <col min="11778" max="11786" width="0" style="12" hidden="1" customWidth="1"/>
    <col min="11787" max="12010" width="8.875" style="12"/>
    <col min="12011" max="12011" width="1.875" style="12" customWidth="1"/>
    <col min="12012" max="12012" width="12.625" style="12" customWidth="1"/>
    <col min="12013" max="12013" width="13.125" style="12" customWidth="1"/>
    <col min="12014" max="12014" width="9.625" style="12" customWidth="1"/>
    <col min="12015" max="12015" width="13.125" style="12" customWidth="1"/>
    <col min="12016" max="12016" width="7.625" style="12" customWidth="1"/>
    <col min="12017" max="12017" width="9.75" style="12" bestFit="1" customWidth="1"/>
    <col min="12018" max="12018" width="7.625" style="12" customWidth="1"/>
    <col min="12019" max="12019" width="9.625" style="12" customWidth="1"/>
    <col min="12020" max="12020" width="10.75" style="12" customWidth="1"/>
    <col min="12021" max="12021" width="9" style="12" customWidth="1"/>
    <col min="12022" max="12022" width="12.625" style="12" bestFit="1" customWidth="1"/>
    <col min="12023" max="12023" width="12.125" style="12" customWidth="1"/>
    <col min="12024" max="12024" width="7.625" style="12" customWidth="1"/>
    <col min="12025" max="12025" width="12.125" style="12" customWidth="1"/>
    <col min="12026" max="12026" width="9.625" style="12" customWidth="1"/>
    <col min="12027" max="12028" width="12.125" style="12" customWidth="1"/>
    <col min="12029" max="12029" width="7.625" style="12" customWidth="1"/>
    <col min="12030" max="12030" width="13.25" style="12" customWidth="1"/>
    <col min="12031" max="12031" width="7.625" style="12" customWidth="1"/>
    <col min="12032" max="12032" width="9" style="12" customWidth="1"/>
    <col min="12033" max="12033" width="7.625" style="12" customWidth="1"/>
    <col min="12034" max="12042" width="0" style="12" hidden="1" customWidth="1"/>
    <col min="12043" max="12266" width="8.875" style="12"/>
    <col min="12267" max="12267" width="1.875" style="12" customWidth="1"/>
    <col min="12268" max="12268" width="12.625" style="12" customWidth="1"/>
    <col min="12269" max="12269" width="13.125" style="12" customWidth="1"/>
    <col min="12270" max="12270" width="9.625" style="12" customWidth="1"/>
    <col min="12271" max="12271" width="13.125" style="12" customWidth="1"/>
    <col min="12272" max="12272" width="7.625" style="12" customWidth="1"/>
    <col min="12273" max="12273" width="9.75" style="12" bestFit="1" customWidth="1"/>
    <col min="12274" max="12274" width="7.625" style="12" customWidth="1"/>
    <col min="12275" max="12275" width="9.625" style="12" customWidth="1"/>
    <col min="12276" max="12276" width="10.75" style="12" customWidth="1"/>
    <col min="12277" max="12277" width="9" style="12" customWidth="1"/>
    <col min="12278" max="12278" width="12.625" style="12" bestFit="1" customWidth="1"/>
    <col min="12279" max="12279" width="12.125" style="12" customWidth="1"/>
    <col min="12280" max="12280" width="7.625" style="12" customWidth="1"/>
    <col min="12281" max="12281" width="12.125" style="12" customWidth="1"/>
    <col min="12282" max="12282" width="9.625" style="12" customWidth="1"/>
    <col min="12283" max="12284" width="12.125" style="12" customWidth="1"/>
    <col min="12285" max="12285" width="7.625" style="12" customWidth="1"/>
    <col min="12286" max="12286" width="13.25" style="12" customWidth="1"/>
    <col min="12287" max="12287" width="7.625" style="12" customWidth="1"/>
    <col min="12288" max="12288" width="9" style="12" customWidth="1"/>
    <col min="12289" max="12289" width="7.625" style="12" customWidth="1"/>
    <col min="12290" max="12298" width="0" style="12" hidden="1" customWidth="1"/>
    <col min="12299" max="12522" width="8.875" style="12"/>
    <col min="12523" max="12523" width="1.875" style="12" customWidth="1"/>
    <col min="12524" max="12524" width="12.625" style="12" customWidth="1"/>
    <col min="12525" max="12525" width="13.125" style="12" customWidth="1"/>
    <col min="12526" max="12526" width="9.625" style="12" customWidth="1"/>
    <col min="12527" max="12527" width="13.125" style="12" customWidth="1"/>
    <col min="12528" max="12528" width="7.625" style="12" customWidth="1"/>
    <col min="12529" max="12529" width="9.75" style="12" bestFit="1" customWidth="1"/>
    <col min="12530" max="12530" width="7.625" style="12" customWidth="1"/>
    <col min="12531" max="12531" width="9.625" style="12" customWidth="1"/>
    <col min="12532" max="12532" width="10.75" style="12" customWidth="1"/>
    <col min="12533" max="12533" width="9" style="12" customWidth="1"/>
    <col min="12534" max="12534" width="12.625" style="12" bestFit="1" customWidth="1"/>
    <col min="12535" max="12535" width="12.125" style="12" customWidth="1"/>
    <col min="12536" max="12536" width="7.625" style="12" customWidth="1"/>
    <col min="12537" max="12537" width="12.125" style="12" customWidth="1"/>
    <col min="12538" max="12538" width="9.625" style="12" customWidth="1"/>
    <col min="12539" max="12540" width="12.125" style="12" customWidth="1"/>
    <col min="12541" max="12541" width="7.625" style="12" customWidth="1"/>
    <col min="12542" max="12542" width="13.25" style="12" customWidth="1"/>
    <col min="12543" max="12543" width="7.625" style="12" customWidth="1"/>
    <col min="12544" max="12544" width="9" style="12" customWidth="1"/>
    <col min="12545" max="12545" width="7.625" style="12" customWidth="1"/>
    <col min="12546" max="12554" width="0" style="12" hidden="1" customWidth="1"/>
    <col min="12555" max="12778" width="8.875" style="12"/>
    <col min="12779" max="12779" width="1.875" style="12" customWidth="1"/>
    <col min="12780" max="12780" width="12.625" style="12" customWidth="1"/>
    <col min="12781" max="12781" width="13.125" style="12" customWidth="1"/>
    <col min="12782" max="12782" width="9.625" style="12" customWidth="1"/>
    <col min="12783" max="12783" width="13.125" style="12" customWidth="1"/>
    <col min="12784" max="12784" width="7.625" style="12" customWidth="1"/>
    <col min="12785" max="12785" width="9.75" style="12" bestFit="1" customWidth="1"/>
    <col min="12786" max="12786" width="7.625" style="12" customWidth="1"/>
    <col min="12787" max="12787" width="9.625" style="12" customWidth="1"/>
    <col min="12788" max="12788" width="10.75" style="12" customWidth="1"/>
    <col min="12789" max="12789" width="9" style="12" customWidth="1"/>
    <col min="12790" max="12790" width="12.625" style="12" bestFit="1" customWidth="1"/>
    <col min="12791" max="12791" width="12.125" style="12" customWidth="1"/>
    <col min="12792" max="12792" width="7.625" style="12" customWidth="1"/>
    <col min="12793" max="12793" width="12.125" style="12" customWidth="1"/>
    <col min="12794" max="12794" width="9.625" style="12" customWidth="1"/>
    <col min="12795" max="12796" width="12.125" style="12" customWidth="1"/>
    <col min="12797" max="12797" width="7.625" style="12" customWidth="1"/>
    <col min="12798" max="12798" width="13.25" style="12" customWidth="1"/>
    <col min="12799" max="12799" width="7.625" style="12" customWidth="1"/>
    <col min="12800" max="12800" width="9" style="12" customWidth="1"/>
    <col min="12801" max="12801" width="7.625" style="12" customWidth="1"/>
    <col min="12802" max="12810" width="0" style="12" hidden="1" customWidth="1"/>
    <col min="12811" max="13034" width="8.875" style="12"/>
    <col min="13035" max="13035" width="1.875" style="12" customWidth="1"/>
    <col min="13036" max="13036" width="12.625" style="12" customWidth="1"/>
    <col min="13037" max="13037" width="13.125" style="12" customWidth="1"/>
    <col min="13038" max="13038" width="9.625" style="12" customWidth="1"/>
    <col min="13039" max="13039" width="13.125" style="12" customWidth="1"/>
    <col min="13040" max="13040" width="7.625" style="12" customWidth="1"/>
    <col min="13041" max="13041" width="9.75" style="12" bestFit="1" customWidth="1"/>
    <col min="13042" max="13042" width="7.625" style="12" customWidth="1"/>
    <col min="13043" max="13043" width="9.625" style="12" customWidth="1"/>
    <col min="13044" max="13044" width="10.75" style="12" customWidth="1"/>
    <col min="13045" max="13045" width="9" style="12" customWidth="1"/>
    <col min="13046" max="13046" width="12.625" style="12" bestFit="1" customWidth="1"/>
    <col min="13047" max="13047" width="12.125" style="12" customWidth="1"/>
    <col min="13048" max="13048" width="7.625" style="12" customWidth="1"/>
    <col min="13049" max="13049" width="12.125" style="12" customWidth="1"/>
    <col min="13050" max="13050" width="9.625" style="12" customWidth="1"/>
    <col min="13051" max="13052" width="12.125" style="12" customWidth="1"/>
    <col min="13053" max="13053" width="7.625" style="12" customWidth="1"/>
    <col min="13054" max="13054" width="13.25" style="12" customWidth="1"/>
    <col min="13055" max="13055" width="7.625" style="12" customWidth="1"/>
    <col min="13056" max="13056" width="9" style="12" customWidth="1"/>
    <col min="13057" max="13057" width="7.625" style="12" customWidth="1"/>
    <col min="13058" max="13066" width="0" style="12" hidden="1" customWidth="1"/>
    <col min="13067" max="13290" width="8.875" style="12"/>
    <col min="13291" max="13291" width="1.875" style="12" customWidth="1"/>
    <col min="13292" max="13292" width="12.625" style="12" customWidth="1"/>
    <col min="13293" max="13293" width="13.125" style="12" customWidth="1"/>
    <col min="13294" max="13294" width="9.625" style="12" customWidth="1"/>
    <col min="13295" max="13295" width="13.125" style="12" customWidth="1"/>
    <col min="13296" max="13296" width="7.625" style="12" customWidth="1"/>
    <col min="13297" max="13297" width="9.75" style="12" bestFit="1" customWidth="1"/>
    <col min="13298" max="13298" width="7.625" style="12" customWidth="1"/>
    <col min="13299" max="13299" width="9.625" style="12" customWidth="1"/>
    <col min="13300" max="13300" width="10.75" style="12" customWidth="1"/>
    <col min="13301" max="13301" width="9" style="12" customWidth="1"/>
    <col min="13302" max="13302" width="12.625" style="12" bestFit="1" customWidth="1"/>
    <col min="13303" max="13303" width="12.125" style="12" customWidth="1"/>
    <col min="13304" max="13304" width="7.625" style="12" customWidth="1"/>
    <col min="13305" max="13305" width="12.125" style="12" customWidth="1"/>
    <col min="13306" max="13306" width="9.625" style="12" customWidth="1"/>
    <col min="13307" max="13308" width="12.125" style="12" customWidth="1"/>
    <col min="13309" max="13309" width="7.625" style="12" customWidth="1"/>
    <col min="13310" max="13310" width="13.25" style="12" customWidth="1"/>
    <col min="13311" max="13311" width="7.625" style="12" customWidth="1"/>
    <col min="13312" max="13312" width="9" style="12" customWidth="1"/>
    <col min="13313" max="13313" width="7.625" style="12" customWidth="1"/>
    <col min="13314" max="13322" width="0" style="12" hidden="1" customWidth="1"/>
    <col min="13323" max="13546" width="8.875" style="12"/>
    <col min="13547" max="13547" width="1.875" style="12" customWidth="1"/>
    <col min="13548" max="13548" width="12.625" style="12" customWidth="1"/>
    <col min="13549" max="13549" width="13.125" style="12" customWidth="1"/>
    <col min="13550" max="13550" width="9.625" style="12" customWidth="1"/>
    <col min="13551" max="13551" width="13.125" style="12" customWidth="1"/>
    <col min="13552" max="13552" width="7.625" style="12" customWidth="1"/>
    <col min="13553" max="13553" width="9.75" style="12" bestFit="1" customWidth="1"/>
    <col min="13554" max="13554" width="7.625" style="12" customWidth="1"/>
    <col min="13555" max="13555" width="9.625" style="12" customWidth="1"/>
    <col min="13556" max="13556" width="10.75" style="12" customWidth="1"/>
    <col min="13557" max="13557" width="9" style="12" customWidth="1"/>
    <col min="13558" max="13558" width="12.625" style="12" bestFit="1" customWidth="1"/>
    <col min="13559" max="13559" width="12.125" style="12" customWidth="1"/>
    <col min="13560" max="13560" width="7.625" style="12" customWidth="1"/>
    <col min="13561" max="13561" width="12.125" style="12" customWidth="1"/>
    <col min="13562" max="13562" width="9.625" style="12" customWidth="1"/>
    <col min="13563" max="13564" width="12.125" style="12" customWidth="1"/>
    <col min="13565" max="13565" width="7.625" style="12" customWidth="1"/>
    <col min="13566" max="13566" width="13.25" style="12" customWidth="1"/>
    <col min="13567" max="13567" width="7.625" style="12" customWidth="1"/>
    <col min="13568" max="13568" width="9" style="12" customWidth="1"/>
    <col min="13569" max="13569" width="7.625" style="12" customWidth="1"/>
    <col min="13570" max="13578" width="0" style="12" hidden="1" customWidth="1"/>
    <col min="13579" max="13802" width="8.875" style="12"/>
    <col min="13803" max="13803" width="1.875" style="12" customWidth="1"/>
    <col min="13804" max="13804" width="12.625" style="12" customWidth="1"/>
    <col min="13805" max="13805" width="13.125" style="12" customWidth="1"/>
    <col min="13806" max="13806" width="9.625" style="12" customWidth="1"/>
    <col min="13807" max="13807" width="13.125" style="12" customWidth="1"/>
    <col min="13808" max="13808" width="7.625" style="12" customWidth="1"/>
    <col min="13809" max="13809" width="9.75" style="12" bestFit="1" customWidth="1"/>
    <col min="13810" max="13810" width="7.625" style="12" customWidth="1"/>
    <col min="13811" max="13811" width="9.625" style="12" customWidth="1"/>
    <col min="13812" max="13812" width="10.75" style="12" customWidth="1"/>
    <col min="13813" max="13813" width="9" style="12" customWidth="1"/>
    <col min="13814" max="13814" width="12.625" style="12" bestFit="1" customWidth="1"/>
    <col min="13815" max="13815" width="12.125" style="12" customWidth="1"/>
    <col min="13816" max="13816" width="7.625" style="12" customWidth="1"/>
    <col min="13817" max="13817" width="12.125" style="12" customWidth="1"/>
    <col min="13818" max="13818" width="9.625" style="12" customWidth="1"/>
    <col min="13819" max="13820" width="12.125" style="12" customWidth="1"/>
    <col min="13821" max="13821" width="7.625" style="12" customWidth="1"/>
    <col min="13822" max="13822" width="13.25" style="12" customWidth="1"/>
    <col min="13823" max="13823" width="7.625" style="12" customWidth="1"/>
    <col min="13824" max="13824" width="9" style="12" customWidth="1"/>
    <col min="13825" max="13825" width="7.625" style="12" customWidth="1"/>
    <col min="13826" max="13834" width="0" style="12" hidden="1" customWidth="1"/>
    <col min="13835" max="14058" width="8.875" style="12"/>
    <col min="14059" max="14059" width="1.875" style="12" customWidth="1"/>
    <col min="14060" max="14060" width="12.625" style="12" customWidth="1"/>
    <col min="14061" max="14061" width="13.125" style="12" customWidth="1"/>
    <col min="14062" max="14062" width="9.625" style="12" customWidth="1"/>
    <col min="14063" max="14063" width="13.125" style="12" customWidth="1"/>
    <col min="14064" max="14064" width="7.625" style="12" customWidth="1"/>
    <col min="14065" max="14065" width="9.75" style="12" bestFit="1" customWidth="1"/>
    <col min="14066" max="14066" width="7.625" style="12" customWidth="1"/>
    <col min="14067" max="14067" width="9.625" style="12" customWidth="1"/>
    <col min="14068" max="14068" width="10.75" style="12" customWidth="1"/>
    <col min="14069" max="14069" width="9" style="12" customWidth="1"/>
    <col min="14070" max="14070" width="12.625" style="12" bestFit="1" customWidth="1"/>
    <col min="14071" max="14071" width="12.125" style="12" customWidth="1"/>
    <col min="14072" max="14072" width="7.625" style="12" customWidth="1"/>
    <col min="14073" max="14073" width="12.125" style="12" customWidth="1"/>
    <col min="14074" max="14074" width="9.625" style="12" customWidth="1"/>
    <col min="14075" max="14076" width="12.125" style="12" customWidth="1"/>
    <col min="14077" max="14077" width="7.625" style="12" customWidth="1"/>
    <col min="14078" max="14078" width="13.25" style="12" customWidth="1"/>
    <col min="14079" max="14079" width="7.625" style="12" customWidth="1"/>
    <col min="14080" max="14080" width="9" style="12" customWidth="1"/>
    <col min="14081" max="14081" width="7.625" style="12" customWidth="1"/>
    <col min="14082" max="14090" width="0" style="12" hidden="1" customWidth="1"/>
    <col min="14091" max="14314" width="8.875" style="12"/>
    <col min="14315" max="14315" width="1.875" style="12" customWidth="1"/>
    <col min="14316" max="14316" width="12.625" style="12" customWidth="1"/>
    <col min="14317" max="14317" width="13.125" style="12" customWidth="1"/>
    <col min="14318" max="14318" width="9.625" style="12" customWidth="1"/>
    <col min="14319" max="14319" width="13.125" style="12" customWidth="1"/>
    <col min="14320" max="14320" width="7.625" style="12" customWidth="1"/>
    <col min="14321" max="14321" width="9.75" style="12" bestFit="1" customWidth="1"/>
    <col min="14322" max="14322" width="7.625" style="12" customWidth="1"/>
    <col min="14323" max="14323" width="9.625" style="12" customWidth="1"/>
    <col min="14324" max="14324" width="10.75" style="12" customWidth="1"/>
    <col min="14325" max="14325" width="9" style="12" customWidth="1"/>
    <col min="14326" max="14326" width="12.625" style="12" bestFit="1" customWidth="1"/>
    <col min="14327" max="14327" width="12.125" style="12" customWidth="1"/>
    <col min="14328" max="14328" width="7.625" style="12" customWidth="1"/>
    <col min="14329" max="14329" width="12.125" style="12" customWidth="1"/>
    <col min="14330" max="14330" width="9.625" style="12" customWidth="1"/>
    <col min="14331" max="14332" width="12.125" style="12" customWidth="1"/>
    <col min="14333" max="14333" width="7.625" style="12" customWidth="1"/>
    <col min="14334" max="14334" width="13.25" style="12" customWidth="1"/>
    <col min="14335" max="14335" width="7.625" style="12" customWidth="1"/>
    <col min="14336" max="14336" width="9" style="12" customWidth="1"/>
    <col min="14337" max="14337" width="7.625" style="12" customWidth="1"/>
    <col min="14338" max="14346" width="0" style="12" hidden="1" customWidth="1"/>
    <col min="14347" max="14570" width="8.875" style="12"/>
    <col min="14571" max="14571" width="1.875" style="12" customWidth="1"/>
    <col min="14572" max="14572" width="12.625" style="12" customWidth="1"/>
    <col min="14573" max="14573" width="13.125" style="12" customWidth="1"/>
    <col min="14574" max="14574" width="9.625" style="12" customWidth="1"/>
    <col min="14575" max="14575" width="13.125" style="12" customWidth="1"/>
    <col min="14576" max="14576" width="7.625" style="12" customWidth="1"/>
    <col min="14577" max="14577" width="9.75" style="12" bestFit="1" customWidth="1"/>
    <col min="14578" max="14578" width="7.625" style="12" customWidth="1"/>
    <col min="14579" max="14579" width="9.625" style="12" customWidth="1"/>
    <col min="14580" max="14580" width="10.75" style="12" customWidth="1"/>
    <col min="14581" max="14581" width="9" style="12" customWidth="1"/>
    <col min="14582" max="14582" width="12.625" style="12" bestFit="1" customWidth="1"/>
    <col min="14583" max="14583" width="12.125" style="12" customWidth="1"/>
    <col min="14584" max="14584" width="7.625" style="12" customWidth="1"/>
    <col min="14585" max="14585" width="12.125" style="12" customWidth="1"/>
    <col min="14586" max="14586" width="9.625" style="12" customWidth="1"/>
    <col min="14587" max="14588" width="12.125" style="12" customWidth="1"/>
    <col min="14589" max="14589" width="7.625" style="12" customWidth="1"/>
    <col min="14590" max="14590" width="13.25" style="12" customWidth="1"/>
    <col min="14591" max="14591" width="7.625" style="12" customWidth="1"/>
    <col min="14592" max="14592" width="9" style="12" customWidth="1"/>
    <col min="14593" max="14593" width="7.625" style="12" customWidth="1"/>
    <col min="14594" max="14602" width="0" style="12" hidden="1" customWidth="1"/>
    <col min="14603" max="14826" width="8.875" style="12"/>
    <col min="14827" max="14827" width="1.875" style="12" customWidth="1"/>
    <col min="14828" max="14828" width="12.625" style="12" customWidth="1"/>
    <col min="14829" max="14829" width="13.125" style="12" customWidth="1"/>
    <col min="14830" max="14830" width="9.625" style="12" customWidth="1"/>
    <col min="14831" max="14831" width="13.125" style="12" customWidth="1"/>
    <col min="14832" max="14832" width="7.625" style="12" customWidth="1"/>
    <col min="14833" max="14833" width="9.75" style="12" bestFit="1" customWidth="1"/>
    <col min="14834" max="14834" width="7.625" style="12" customWidth="1"/>
    <col min="14835" max="14835" width="9.625" style="12" customWidth="1"/>
    <col min="14836" max="14836" width="10.75" style="12" customWidth="1"/>
    <col min="14837" max="14837" width="9" style="12" customWidth="1"/>
    <col min="14838" max="14838" width="12.625" style="12" bestFit="1" customWidth="1"/>
    <col min="14839" max="14839" width="12.125" style="12" customWidth="1"/>
    <col min="14840" max="14840" width="7.625" style="12" customWidth="1"/>
    <col min="14841" max="14841" width="12.125" style="12" customWidth="1"/>
    <col min="14842" max="14842" width="9.625" style="12" customWidth="1"/>
    <col min="14843" max="14844" width="12.125" style="12" customWidth="1"/>
    <col min="14845" max="14845" width="7.625" style="12" customWidth="1"/>
    <col min="14846" max="14846" width="13.25" style="12" customWidth="1"/>
    <col min="14847" max="14847" width="7.625" style="12" customWidth="1"/>
    <col min="14848" max="14848" width="9" style="12" customWidth="1"/>
    <col min="14849" max="14849" width="7.625" style="12" customWidth="1"/>
    <col min="14850" max="14858" width="0" style="12" hidden="1" customWidth="1"/>
    <col min="14859" max="15082" width="8.875" style="12"/>
    <col min="15083" max="15083" width="1.875" style="12" customWidth="1"/>
    <col min="15084" max="15084" width="12.625" style="12" customWidth="1"/>
    <col min="15085" max="15085" width="13.125" style="12" customWidth="1"/>
    <col min="15086" max="15086" width="9.625" style="12" customWidth="1"/>
    <col min="15087" max="15087" width="13.125" style="12" customWidth="1"/>
    <col min="15088" max="15088" width="7.625" style="12" customWidth="1"/>
    <col min="15089" max="15089" width="9.75" style="12" bestFit="1" customWidth="1"/>
    <col min="15090" max="15090" width="7.625" style="12" customWidth="1"/>
    <col min="15091" max="15091" width="9.625" style="12" customWidth="1"/>
    <col min="15092" max="15092" width="10.75" style="12" customWidth="1"/>
    <col min="15093" max="15093" width="9" style="12" customWidth="1"/>
    <col min="15094" max="15094" width="12.625" style="12" bestFit="1" customWidth="1"/>
    <col min="15095" max="15095" width="12.125" style="12" customWidth="1"/>
    <col min="15096" max="15096" width="7.625" style="12" customWidth="1"/>
    <col min="15097" max="15097" width="12.125" style="12" customWidth="1"/>
    <col min="15098" max="15098" width="9.625" style="12" customWidth="1"/>
    <col min="15099" max="15100" width="12.125" style="12" customWidth="1"/>
    <col min="15101" max="15101" width="7.625" style="12" customWidth="1"/>
    <col min="15102" max="15102" width="13.25" style="12" customWidth="1"/>
    <col min="15103" max="15103" width="7.625" style="12" customWidth="1"/>
    <col min="15104" max="15104" width="9" style="12" customWidth="1"/>
    <col min="15105" max="15105" width="7.625" style="12" customWidth="1"/>
    <col min="15106" max="15114" width="0" style="12" hidden="1" customWidth="1"/>
    <col min="15115" max="15338" width="8.875" style="12"/>
    <col min="15339" max="15339" width="1.875" style="12" customWidth="1"/>
    <col min="15340" max="15340" width="12.625" style="12" customWidth="1"/>
    <col min="15341" max="15341" width="13.125" style="12" customWidth="1"/>
    <col min="15342" max="15342" width="9.625" style="12" customWidth="1"/>
    <col min="15343" max="15343" width="13.125" style="12" customWidth="1"/>
    <col min="15344" max="15344" width="7.625" style="12" customWidth="1"/>
    <col min="15345" max="15345" width="9.75" style="12" bestFit="1" customWidth="1"/>
    <col min="15346" max="15346" width="7.625" style="12" customWidth="1"/>
    <col min="15347" max="15347" width="9.625" style="12" customWidth="1"/>
    <col min="15348" max="15348" width="10.75" style="12" customWidth="1"/>
    <col min="15349" max="15349" width="9" style="12" customWidth="1"/>
    <col min="15350" max="15350" width="12.625" style="12" bestFit="1" customWidth="1"/>
    <col min="15351" max="15351" width="12.125" style="12" customWidth="1"/>
    <col min="15352" max="15352" width="7.625" style="12" customWidth="1"/>
    <col min="15353" max="15353" width="12.125" style="12" customWidth="1"/>
    <col min="15354" max="15354" width="9.625" style="12" customWidth="1"/>
    <col min="15355" max="15356" width="12.125" style="12" customWidth="1"/>
    <col min="15357" max="15357" width="7.625" style="12" customWidth="1"/>
    <col min="15358" max="15358" width="13.25" style="12" customWidth="1"/>
    <col min="15359" max="15359" width="7.625" style="12" customWidth="1"/>
    <col min="15360" max="15360" width="9" style="12" customWidth="1"/>
    <col min="15361" max="15361" width="7.625" style="12" customWidth="1"/>
    <col min="15362" max="15370" width="0" style="12" hidden="1" customWidth="1"/>
    <col min="15371" max="15594" width="8.875" style="12"/>
    <col min="15595" max="15595" width="1.875" style="12" customWidth="1"/>
    <col min="15596" max="15596" width="12.625" style="12" customWidth="1"/>
    <col min="15597" max="15597" width="13.125" style="12" customWidth="1"/>
    <col min="15598" max="15598" width="9.625" style="12" customWidth="1"/>
    <col min="15599" max="15599" width="13.125" style="12" customWidth="1"/>
    <col min="15600" max="15600" width="7.625" style="12" customWidth="1"/>
    <col min="15601" max="15601" width="9.75" style="12" bestFit="1" customWidth="1"/>
    <col min="15602" max="15602" width="7.625" style="12" customWidth="1"/>
    <col min="15603" max="15603" width="9.625" style="12" customWidth="1"/>
    <col min="15604" max="15604" width="10.75" style="12" customWidth="1"/>
    <col min="15605" max="15605" width="9" style="12" customWidth="1"/>
    <col min="15606" max="15606" width="12.625" style="12" bestFit="1" customWidth="1"/>
    <col min="15607" max="15607" width="12.125" style="12" customWidth="1"/>
    <col min="15608" max="15608" width="7.625" style="12" customWidth="1"/>
    <col min="15609" max="15609" width="12.125" style="12" customWidth="1"/>
    <col min="15610" max="15610" width="9.625" style="12" customWidth="1"/>
    <col min="15611" max="15612" width="12.125" style="12" customWidth="1"/>
    <col min="15613" max="15613" width="7.625" style="12" customWidth="1"/>
    <col min="15614" max="15614" width="13.25" style="12" customWidth="1"/>
    <col min="15615" max="15615" width="7.625" style="12" customWidth="1"/>
    <col min="15616" max="15616" width="9" style="12" customWidth="1"/>
    <col min="15617" max="15617" width="7.625" style="12" customWidth="1"/>
    <col min="15618" max="15626" width="0" style="12" hidden="1" customWidth="1"/>
    <col min="15627" max="15850" width="8.875" style="12"/>
    <col min="15851" max="15851" width="1.875" style="12" customWidth="1"/>
    <col min="15852" max="15852" width="12.625" style="12" customWidth="1"/>
    <col min="15853" max="15853" width="13.125" style="12" customWidth="1"/>
    <col min="15854" max="15854" width="9.625" style="12" customWidth="1"/>
    <col min="15855" max="15855" width="13.125" style="12" customWidth="1"/>
    <col min="15856" max="15856" width="7.625" style="12" customWidth="1"/>
    <col min="15857" max="15857" width="9.75" style="12" bestFit="1" customWidth="1"/>
    <col min="15858" max="15858" width="7.625" style="12" customWidth="1"/>
    <col min="15859" max="15859" width="9.625" style="12" customWidth="1"/>
    <col min="15860" max="15860" width="10.75" style="12" customWidth="1"/>
    <col min="15861" max="15861" width="9" style="12" customWidth="1"/>
    <col min="15862" max="15862" width="12.625" style="12" bestFit="1" customWidth="1"/>
    <col min="15863" max="15863" width="12.125" style="12" customWidth="1"/>
    <col min="15864" max="15864" width="7.625" style="12" customWidth="1"/>
    <col min="15865" max="15865" width="12.125" style="12" customWidth="1"/>
    <col min="15866" max="15866" width="9.625" style="12" customWidth="1"/>
    <col min="15867" max="15868" width="12.125" style="12" customWidth="1"/>
    <col min="15869" max="15869" width="7.625" style="12" customWidth="1"/>
    <col min="15870" max="15870" width="13.25" style="12" customWidth="1"/>
    <col min="15871" max="15871" width="7.625" style="12" customWidth="1"/>
    <col min="15872" max="15872" width="9" style="12" customWidth="1"/>
    <col min="15873" max="15873" width="7.625" style="12" customWidth="1"/>
    <col min="15874" max="15882" width="0" style="12" hidden="1" customWidth="1"/>
    <col min="15883" max="16106" width="8.875" style="12"/>
    <col min="16107" max="16107" width="1.875" style="12" customWidth="1"/>
    <col min="16108" max="16108" width="12.625" style="12" customWidth="1"/>
    <col min="16109" max="16109" width="13.125" style="12" customWidth="1"/>
    <col min="16110" max="16110" width="9.625" style="12" customWidth="1"/>
    <col min="16111" max="16111" width="13.125" style="12" customWidth="1"/>
    <col min="16112" max="16112" width="7.625" style="12" customWidth="1"/>
    <col min="16113" max="16113" width="9.75" style="12" bestFit="1" customWidth="1"/>
    <col min="16114" max="16114" width="7.625" style="12" customWidth="1"/>
    <col min="16115" max="16115" width="9.625" style="12" customWidth="1"/>
    <col min="16116" max="16116" width="10.75" style="12" customWidth="1"/>
    <col min="16117" max="16117" width="9" style="12" customWidth="1"/>
    <col min="16118" max="16118" width="12.625" style="12" bestFit="1" customWidth="1"/>
    <col min="16119" max="16119" width="12.125" style="12" customWidth="1"/>
    <col min="16120" max="16120" width="7.625" style="12" customWidth="1"/>
    <col min="16121" max="16121" width="12.125" style="12" customWidth="1"/>
    <col min="16122" max="16122" width="9.625" style="12" customWidth="1"/>
    <col min="16123" max="16124" width="12.125" style="12" customWidth="1"/>
    <col min="16125" max="16125" width="7.625" style="12" customWidth="1"/>
    <col min="16126" max="16126" width="13.25" style="12" customWidth="1"/>
    <col min="16127" max="16127" width="7.625" style="12" customWidth="1"/>
    <col min="16128" max="16128" width="9" style="12" customWidth="1"/>
    <col min="16129" max="16129" width="7.625" style="12" customWidth="1"/>
    <col min="16130" max="16138" width="0" style="12" hidden="1" customWidth="1"/>
    <col min="16139" max="16384" width="8.875" style="12"/>
  </cols>
  <sheetData>
    <row r="1" spans="2:37">
      <c r="B1" s="13" t="s">
        <v>417</v>
      </c>
      <c r="T1" s="284" t="s">
        <v>464</v>
      </c>
    </row>
    <row r="2" spans="2:37" ht="16.5" customHeight="1">
      <c r="J2" s="18" t="s">
        <v>1221</v>
      </c>
      <c r="K2" s="18"/>
    </row>
    <row r="3" spans="2:37" ht="21" customHeight="1">
      <c r="B3" s="20"/>
      <c r="C3" s="20"/>
      <c r="D3" s="20"/>
      <c r="E3" s="20"/>
      <c r="I3" s="791" t="s">
        <v>1222</v>
      </c>
      <c r="J3" s="791"/>
      <c r="K3" s="791"/>
      <c r="L3" s="791"/>
    </row>
    <row r="4" spans="2:37" ht="19.5" customHeight="1">
      <c r="B4" s="20" t="s">
        <v>418</v>
      </c>
      <c r="C4" s="20"/>
      <c r="D4" s="20"/>
      <c r="E4" s="20"/>
      <c r="J4" s="28"/>
      <c r="L4" s="139" t="s">
        <v>465</v>
      </c>
    </row>
    <row r="5" spans="2:37" ht="24.75" customHeight="1" thickBot="1">
      <c r="B5" s="20" t="s">
        <v>0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15" t="s">
        <v>466</v>
      </c>
    </row>
    <row r="6" spans="2:37" ht="25.5" customHeight="1">
      <c r="B6" s="315" t="s">
        <v>419</v>
      </c>
      <c r="C6" s="764" t="s">
        <v>420</v>
      </c>
      <c r="D6" s="765"/>
      <c r="E6" s="765"/>
      <c r="F6" s="766"/>
      <c r="G6" s="764" t="s">
        <v>3</v>
      </c>
      <c r="H6" s="766"/>
      <c r="I6" s="764" t="s">
        <v>479</v>
      </c>
      <c r="J6" s="765"/>
      <c r="K6" s="765"/>
      <c r="L6" s="765"/>
      <c r="M6" s="766"/>
      <c r="N6" s="764" t="s">
        <v>218</v>
      </c>
      <c r="O6" s="765"/>
      <c r="P6" s="765"/>
      <c r="Q6" s="765"/>
      <c r="R6" s="766"/>
      <c r="S6" s="159"/>
      <c r="T6" s="160"/>
    </row>
    <row r="7" spans="2:37" ht="15" customHeight="1">
      <c r="B7" s="36" t="s">
        <v>61</v>
      </c>
      <c r="C7" s="767"/>
      <c r="D7" s="768"/>
      <c r="E7" s="768"/>
      <c r="F7" s="758"/>
      <c r="G7" s="767"/>
      <c r="H7" s="758"/>
      <c r="I7" s="767"/>
      <c r="J7" s="768"/>
      <c r="K7" s="768"/>
      <c r="L7" s="768"/>
      <c r="M7" s="758"/>
      <c r="N7" s="777"/>
      <c r="O7" s="778"/>
      <c r="P7" s="778"/>
      <c r="Q7" s="778"/>
      <c r="R7" s="776"/>
      <c r="S7" s="784" t="s">
        <v>421</v>
      </c>
      <c r="T7" s="785"/>
    </row>
    <row r="8" spans="2:37" ht="25.5" customHeight="1">
      <c r="B8" s="316"/>
      <c r="C8" s="802" t="s">
        <v>1223</v>
      </c>
      <c r="D8" s="803"/>
      <c r="E8" s="803"/>
      <c r="F8" s="804"/>
      <c r="G8" s="779" t="s">
        <v>422</v>
      </c>
      <c r="H8" s="780"/>
      <c r="I8" s="802" t="s">
        <v>1224</v>
      </c>
      <c r="J8" s="803"/>
      <c r="K8" s="803"/>
      <c r="L8" s="803"/>
      <c r="M8" s="804"/>
      <c r="N8" s="802" t="s">
        <v>6</v>
      </c>
      <c r="O8" s="803"/>
      <c r="P8" s="803"/>
      <c r="Q8" s="803"/>
      <c r="R8" s="804"/>
      <c r="S8" s="805" t="s">
        <v>12</v>
      </c>
      <c r="T8" s="806"/>
    </row>
    <row r="9" spans="2:37" ht="15" customHeight="1">
      <c r="C9" s="769" t="s">
        <v>10</v>
      </c>
      <c r="D9" s="781" t="s">
        <v>423</v>
      </c>
      <c r="E9" s="782" t="s">
        <v>424</v>
      </c>
      <c r="F9" s="126"/>
      <c r="G9" s="783" t="s">
        <v>425</v>
      </c>
      <c r="H9" s="758"/>
      <c r="I9" s="769" t="s">
        <v>49</v>
      </c>
      <c r="J9" s="769" t="s">
        <v>50</v>
      </c>
      <c r="K9" s="781" t="s">
        <v>467</v>
      </c>
      <c r="L9" s="807" t="s">
        <v>468</v>
      </c>
      <c r="M9" s="126"/>
      <c r="N9" s="769" t="s">
        <v>15</v>
      </c>
      <c r="O9" s="769" t="s">
        <v>16</v>
      </c>
      <c r="P9" s="769" t="s">
        <v>17</v>
      </c>
      <c r="Q9" s="782" t="s">
        <v>469</v>
      </c>
      <c r="R9" s="126"/>
      <c r="S9" s="236"/>
      <c r="T9" s="164"/>
    </row>
    <row r="10" spans="2:37" ht="35.25" customHeight="1">
      <c r="B10" s="142"/>
      <c r="C10" s="770"/>
      <c r="D10" s="770"/>
      <c r="E10" s="767"/>
      <c r="F10" s="143" t="s">
        <v>426</v>
      </c>
      <c r="G10" s="144"/>
      <c r="H10" s="145" t="s">
        <v>427</v>
      </c>
      <c r="I10" s="770"/>
      <c r="J10" s="770"/>
      <c r="K10" s="770"/>
      <c r="L10" s="768"/>
      <c r="M10" s="143" t="s">
        <v>470</v>
      </c>
      <c r="N10" s="770"/>
      <c r="O10" s="770"/>
      <c r="P10" s="770"/>
      <c r="Q10" s="767"/>
      <c r="R10" s="143" t="s">
        <v>471</v>
      </c>
      <c r="S10" s="235" t="s">
        <v>472</v>
      </c>
      <c r="T10" s="167" t="s">
        <v>228</v>
      </c>
    </row>
    <row r="11" spans="2:37" ht="33" customHeight="1">
      <c r="B11" s="146" t="s">
        <v>428</v>
      </c>
      <c r="C11" s="169" t="s">
        <v>18</v>
      </c>
      <c r="D11" s="37"/>
      <c r="E11" s="169" t="s">
        <v>68</v>
      </c>
      <c r="F11" s="55" t="s">
        <v>429</v>
      </c>
      <c r="G11" s="49"/>
      <c r="H11" s="55" t="s">
        <v>429</v>
      </c>
      <c r="I11" s="169" t="s">
        <v>53</v>
      </c>
      <c r="J11" s="50" t="s">
        <v>430</v>
      </c>
      <c r="K11" s="37"/>
      <c r="L11" s="169" t="s">
        <v>12</v>
      </c>
      <c r="M11" s="55" t="s">
        <v>429</v>
      </c>
      <c r="N11" s="169" t="s">
        <v>20</v>
      </c>
      <c r="O11" s="169" t="s">
        <v>21</v>
      </c>
      <c r="P11" s="169" t="s">
        <v>19</v>
      </c>
      <c r="Q11" s="169" t="s">
        <v>68</v>
      </c>
      <c r="R11" s="55" t="s">
        <v>429</v>
      </c>
      <c r="S11" s="37"/>
      <c r="T11" s="224" t="s">
        <v>429</v>
      </c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</row>
    <row r="12" spans="2:37" s="70" customFormat="1" ht="15" customHeight="1">
      <c r="B12" s="319"/>
      <c r="C12" s="320"/>
      <c r="D12" s="321"/>
      <c r="E12" s="322"/>
      <c r="F12" s="91"/>
      <c r="G12" s="91"/>
      <c r="H12" s="91"/>
      <c r="I12" s="320"/>
      <c r="J12" s="321"/>
      <c r="K12" s="321"/>
      <c r="L12" s="322"/>
      <c r="M12" s="323"/>
      <c r="N12" s="320"/>
      <c r="O12" s="320"/>
      <c r="P12" s="320"/>
      <c r="Q12" s="322"/>
      <c r="R12" s="323"/>
      <c r="S12" s="324"/>
      <c r="T12" s="323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2:37" ht="30" customHeight="1">
      <c r="B13" s="228" t="s">
        <v>432</v>
      </c>
      <c r="C13" s="57">
        <v>5114631</v>
      </c>
      <c r="D13" s="57">
        <v>22003</v>
      </c>
      <c r="E13" s="57">
        <v>5136634</v>
      </c>
      <c r="F13" s="150">
        <v>65.099999999999994</v>
      </c>
      <c r="G13" s="57">
        <v>307425</v>
      </c>
      <c r="H13" s="150">
        <v>3.9</v>
      </c>
      <c r="I13" s="57">
        <v>215853</v>
      </c>
      <c r="J13" s="57">
        <v>199622</v>
      </c>
      <c r="K13" s="57">
        <v>310209</v>
      </c>
      <c r="L13" s="57">
        <v>725684</v>
      </c>
      <c r="M13" s="150">
        <v>9.1999999999999993</v>
      </c>
      <c r="N13" s="57">
        <v>749826</v>
      </c>
      <c r="O13" s="57">
        <v>81964</v>
      </c>
      <c r="P13" s="57">
        <v>892398</v>
      </c>
      <c r="Q13" s="57">
        <v>1724187</v>
      </c>
      <c r="R13" s="150">
        <v>21.8</v>
      </c>
      <c r="S13" s="57">
        <v>7893931</v>
      </c>
      <c r="T13" s="150">
        <v>100</v>
      </c>
    </row>
    <row r="14" spans="2:37" ht="21" customHeight="1">
      <c r="B14" s="228" t="s">
        <v>433</v>
      </c>
      <c r="C14" s="57">
        <v>5913942</v>
      </c>
      <c r="D14" s="57">
        <v>26005</v>
      </c>
      <c r="E14" s="57">
        <v>5939947</v>
      </c>
      <c r="F14" s="150">
        <v>66.8</v>
      </c>
      <c r="G14" s="57">
        <v>349812</v>
      </c>
      <c r="H14" s="150">
        <v>3.9</v>
      </c>
      <c r="I14" s="57">
        <v>235950</v>
      </c>
      <c r="J14" s="57">
        <v>206935</v>
      </c>
      <c r="K14" s="57">
        <v>367874</v>
      </c>
      <c r="L14" s="57">
        <v>810759</v>
      </c>
      <c r="M14" s="150">
        <v>9.1</v>
      </c>
      <c r="N14" s="57">
        <v>756686</v>
      </c>
      <c r="O14" s="57">
        <v>88645</v>
      </c>
      <c r="P14" s="57">
        <v>944449</v>
      </c>
      <c r="Q14" s="57">
        <v>1789780</v>
      </c>
      <c r="R14" s="150">
        <v>20.100000000000001</v>
      </c>
      <c r="S14" s="57">
        <v>8890299</v>
      </c>
      <c r="T14" s="150">
        <v>100</v>
      </c>
    </row>
    <row r="15" spans="2:37" ht="21" customHeight="1">
      <c r="B15" s="228" t="s">
        <v>434</v>
      </c>
      <c r="C15" s="57">
        <v>6105886</v>
      </c>
      <c r="D15" s="57">
        <v>14277</v>
      </c>
      <c r="E15" s="57">
        <v>6120163</v>
      </c>
      <c r="F15" s="150">
        <v>66.599999999999994</v>
      </c>
      <c r="G15" s="57">
        <v>399971</v>
      </c>
      <c r="H15" s="150">
        <v>4.4000000000000004</v>
      </c>
      <c r="I15" s="57">
        <v>244828</v>
      </c>
      <c r="J15" s="57">
        <v>209212</v>
      </c>
      <c r="K15" s="57">
        <v>386183</v>
      </c>
      <c r="L15" s="57">
        <v>840223</v>
      </c>
      <c r="M15" s="150">
        <v>9.1</v>
      </c>
      <c r="N15" s="57">
        <v>786462</v>
      </c>
      <c r="O15" s="57">
        <v>90608</v>
      </c>
      <c r="P15" s="57">
        <v>955505</v>
      </c>
      <c r="Q15" s="57">
        <v>1832575</v>
      </c>
      <c r="R15" s="150">
        <v>19.899999999999999</v>
      </c>
      <c r="S15" s="57">
        <v>9192932</v>
      </c>
      <c r="T15" s="150">
        <v>100</v>
      </c>
    </row>
    <row r="16" spans="2:37" ht="21" customHeight="1">
      <c r="B16" s="228" t="s">
        <v>435</v>
      </c>
      <c r="C16" s="57">
        <v>6480897</v>
      </c>
      <c r="D16" s="57">
        <v>13370</v>
      </c>
      <c r="E16" s="57">
        <v>6494268</v>
      </c>
      <c r="F16" s="150">
        <v>66</v>
      </c>
      <c r="G16" s="57">
        <v>441273</v>
      </c>
      <c r="H16" s="150">
        <v>4.5</v>
      </c>
      <c r="I16" s="57">
        <v>308246</v>
      </c>
      <c r="J16" s="57">
        <v>215583</v>
      </c>
      <c r="K16" s="57">
        <v>419348</v>
      </c>
      <c r="L16" s="57">
        <v>943177</v>
      </c>
      <c r="M16" s="150">
        <v>9.6</v>
      </c>
      <c r="N16" s="57">
        <v>843900</v>
      </c>
      <c r="O16" s="57">
        <v>96756</v>
      </c>
      <c r="P16" s="57">
        <v>1017264</v>
      </c>
      <c r="Q16" s="57">
        <v>1957921</v>
      </c>
      <c r="R16" s="150">
        <v>19.899999999999999</v>
      </c>
      <c r="S16" s="57">
        <v>9836640</v>
      </c>
      <c r="T16" s="150">
        <v>100</v>
      </c>
    </row>
    <row r="17" spans="2:20" ht="21" customHeight="1">
      <c r="B17" s="228" t="s">
        <v>436</v>
      </c>
      <c r="C17" s="57">
        <v>7202873</v>
      </c>
      <c r="D17" s="57">
        <v>16446</v>
      </c>
      <c r="E17" s="57">
        <v>7219318</v>
      </c>
      <c r="F17" s="150">
        <v>67.900000000000006</v>
      </c>
      <c r="G17" s="57">
        <v>458925</v>
      </c>
      <c r="H17" s="150">
        <v>4.3</v>
      </c>
      <c r="I17" s="57">
        <v>272506</v>
      </c>
      <c r="J17" s="57">
        <v>223677</v>
      </c>
      <c r="K17" s="57">
        <v>439072</v>
      </c>
      <c r="L17" s="57">
        <v>935255</v>
      </c>
      <c r="M17" s="150">
        <v>8.8000000000000007</v>
      </c>
      <c r="N17" s="57">
        <v>860678</v>
      </c>
      <c r="O17" s="57">
        <v>97888</v>
      </c>
      <c r="P17" s="57">
        <v>1055508</v>
      </c>
      <c r="Q17" s="57">
        <v>2014073</v>
      </c>
      <c r="R17" s="150">
        <v>19</v>
      </c>
      <c r="S17" s="57">
        <v>10627572</v>
      </c>
      <c r="T17" s="150">
        <v>100</v>
      </c>
    </row>
    <row r="18" spans="2:20" ht="30" customHeight="1">
      <c r="B18" s="325" t="s">
        <v>437</v>
      </c>
      <c r="C18" s="57">
        <v>8217138</v>
      </c>
      <c r="D18" s="57">
        <v>16682</v>
      </c>
      <c r="E18" s="57">
        <v>8233820</v>
      </c>
      <c r="F18" s="150">
        <v>69.7</v>
      </c>
      <c r="G18" s="57">
        <v>498535</v>
      </c>
      <c r="H18" s="150">
        <v>4.2</v>
      </c>
      <c r="I18" s="57">
        <v>284261</v>
      </c>
      <c r="J18" s="57">
        <v>240902</v>
      </c>
      <c r="K18" s="57">
        <v>428592</v>
      </c>
      <c r="L18" s="57">
        <v>953755</v>
      </c>
      <c r="M18" s="150">
        <v>8.1</v>
      </c>
      <c r="N18" s="57">
        <v>899221</v>
      </c>
      <c r="O18" s="57">
        <v>114331</v>
      </c>
      <c r="P18" s="57">
        <v>1115819</v>
      </c>
      <c r="Q18" s="57">
        <v>2129372</v>
      </c>
      <c r="R18" s="150">
        <v>18</v>
      </c>
      <c r="S18" s="57">
        <v>11815482</v>
      </c>
      <c r="T18" s="150">
        <v>100</v>
      </c>
    </row>
    <row r="19" spans="2:20" ht="21" customHeight="1">
      <c r="B19" s="228" t="s">
        <v>438</v>
      </c>
      <c r="C19" s="57">
        <v>9246003</v>
      </c>
      <c r="D19" s="57">
        <v>21163</v>
      </c>
      <c r="E19" s="57">
        <v>9267166</v>
      </c>
      <c r="F19" s="150">
        <v>70.900000000000006</v>
      </c>
      <c r="G19" s="57">
        <v>537291</v>
      </c>
      <c r="H19" s="150">
        <v>4.0999999999999996</v>
      </c>
      <c r="I19" s="57">
        <v>318959</v>
      </c>
      <c r="J19" s="57">
        <v>270303</v>
      </c>
      <c r="K19" s="57">
        <v>387605</v>
      </c>
      <c r="L19" s="57">
        <v>976867</v>
      </c>
      <c r="M19" s="150">
        <v>7.5</v>
      </c>
      <c r="N19" s="57">
        <v>961724</v>
      </c>
      <c r="O19" s="57">
        <v>126936</v>
      </c>
      <c r="P19" s="57">
        <v>1208331</v>
      </c>
      <c r="Q19" s="57">
        <v>2296992</v>
      </c>
      <c r="R19" s="150">
        <v>17.600000000000001</v>
      </c>
      <c r="S19" s="57">
        <v>13078315</v>
      </c>
      <c r="T19" s="150">
        <v>100</v>
      </c>
    </row>
    <row r="20" spans="2:20" ht="21" customHeight="1">
      <c r="B20" s="228" t="s">
        <v>439</v>
      </c>
      <c r="C20" s="57">
        <v>9716195</v>
      </c>
      <c r="D20" s="57">
        <v>26853</v>
      </c>
      <c r="E20" s="57">
        <v>9743048</v>
      </c>
      <c r="F20" s="150">
        <v>70.7</v>
      </c>
      <c r="G20" s="57">
        <v>573453</v>
      </c>
      <c r="H20" s="150">
        <v>4.2</v>
      </c>
      <c r="I20" s="57">
        <v>321988</v>
      </c>
      <c r="J20" s="57">
        <v>282730</v>
      </c>
      <c r="K20" s="57">
        <v>442378</v>
      </c>
      <c r="L20" s="57">
        <v>1047096</v>
      </c>
      <c r="M20" s="150">
        <v>7.6</v>
      </c>
      <c r="N20" s="57">
        <v>1001800</v>
      </c>
      <c r="O20" s="57">
        <v>124153</v>
      </c>
      <c r="P20" s="57">
        <v>1281974</v>
      </c>
      <c r="Q20" s="57">
        <v>2407927</v>
      </c>
      <c r="R20" s="150">
        <v>17.5</v>
      </c>
      <c r="S20" s="57">
        <v>13771524</v>
      </c>
      <c r="T20" s="150">
        <v>100</v>
      </c>
    </row>
    <row r="21" spans="2:20" ht="21" customHeight="1">
      <c r="B21" s="228" t="s">
        <v>440</v>
      </c>
      <c r="C21" s="57">
        <v>9541757</v>
      </c>
      <c r="D21" s="57">
        <v>18928</v>
      </c>
      <c r="E21" s="57">
        <v>9560685</v>
      </c>
      <c r="F21" s="150">
        <v>68.7</v>
      </c>
      <c r="G21" s="57">
        <v>612427</v>
      </c>
      <c r="H21" s="150">
        <v>4.4000000000000004</v>
      </c>
      <c r="I21" s="57">
        <v>373004</v>
      </c>
      <c r="J21" s="57">
        <v>288631</v>
      </c>
      <c r="K21" s="57">
        <v>498466</v>
      </c>
      <c r="L21" s="57">
        <v>1160101</v>
      </c>
      <c r="M21" s="150">
        <v>8.3000000000000007</v>
      </c>
      <c r="N21" s="57">
        <v>1077675</v>
      </c>
      <c r="O21" s="57">
        <v>138430</v>
      </c>
      <c r="P21" s="57">
        <v>1360176</v>
      </c>
      <c r="Q21" s="57">
        <v>2576281</v>
      </c>
      <c r="R21" s="150">
        <v>18.5</v>
      </c>
      <c r="S21" s="57">
        <v>13909493</v>
      </c>
      <c r="T21" s="150">
        <v>100</v>
      </c>
    </row>
    <row r="22" spans="2:20" ht="21" customHeight="1">
      <c r="B22" s="228" t="s">
        <v>441</v>
      </c>
      <c r="C22" s="57">
        <v>9028186</v>
      </c>
      <c r="D22" s="57">
        <v>25422</v>
      </c>
      <c r="E22" s="57">
        <v>9053608</v>
      </c>
      <c r="F22" s="150">
        <v>66</v>
      </c>
      <c r="G22" s="57">
        <v>618179</v>
      </c>
      <c r="H22" s="150">
        <v>4.5</v>
      </c>
      <c r="I22" s="57">
        <v>422193</v>
      </c>
      <c r="J22" s="57">
        <v>300054</v>
      </c>
      <c r="K22" s="57">
        <v>556394</v>
      </c>
      <c r="L22" s="57">
        <v>1278641</v>
      </c>
      <c r="M22" s="150">
        <v>9.3000000000000007</v>
      </c>
      <c r="N22" s="57">
        <v>1191676</v>
      </c>
      <c r="O22" s="57">
        <v>144959</v>
      </c>
      <c r="P22" s="57">
        <v>1422077</v>
      </c>
      <c r="Q22" s="57">
        <v>2758712</v>
      </c>
      <c r="R22" s="150">
        <v>20.100000000000001</v>
      </c>
      <c r="S22" s="57">
        <v>13709139</v>
      </c>
      <c r="T22" s="150">
        <v>100</v>
      </c>
    </row>
    <row r="23" spans="2:20" ht="30" customHeight="1">
      <c r="B23" s="228" t="s">
        <v>442</v>
      </c>
      <c r="C23" s="57">
        <v>8947451</v>
      </c>
      <c r="D23" s="57">
        <v>32802</v>
      </c>
      <c r="E23" s="57">
        <v>8980253</v>
      </c>
      <c r="F23" s="150">
        <v>66.099999999999994</v>
      </c>
      <c r="G23" s="57">
        <v>636800</v>
      </c>
      <c r="H23" s="150">
        <v>4.7</v>
      </c>
      <c r="I23" s="57">
        <v>404172</v>
      </c>
      <c r="J23" s="57">
        <v>300515</v>
      </c>
      <c r="K23" s="57">
        <v>521740</v>
      </c>
      <c r="L23" s="57">
        <v>1226427</v>
      </c>
      <c r="M23" s="150">
        <v>9</v>
      </c>
      <c r="N23" s="57">
        <v>1163036</v>
      </c>
      <c r="O23" s="57">
        <v>160477</v>
      </c>
      <c r="P23" s="57">
        <v>1429038</v>
      </c>
      <c r="Q23" s="57">
        <v>2752551</v>
      </c>
      <c r="R23" s="150">
        <v>20.2</v>
      </c>
      <c r="S23" s="57">
        <v>13596030</v>
      </c>
      <c r="T23" s="150">
        <v>100</v>
      </c>
    </row>
    <row r="24" spans="2:20" ht="21" customHeight="1">
      <c r="B24" s="228" t="s">
        <v>443</v>
      </c>
      <c r="C24" s="57">
        <v>9332438</v>
      </c>
      <c r="D24" s="57">
        <v>63459</v>
      </c>
      <c r="E24" s="57">
        <v>9395896</v>
      </c>
      <c r="F24" s="150">
        <v>65.2</v>
      </c>
      <c r="G24" s="57">
        <v>640021</v>
      </c>
      <c r="H24" s="150">
        <v>4.4000000000000004</v>
      </c>
      <c r="I24" s="57">
        <v>484917</v>
      </c>
      <c r="J24" s="57">
        <v>291893</v>
      </c>
      <c r="K24" s="57">
        <v>613322</v>
      </c>
      <c r="L24" s="57">
        <v>1390132</v>
      </c>
      <c r="M24" s="150">
        <v>9.6</v>
      </c>
      <c r="N24" s="57">
        <v>1311399</v>
      </c>
      <c r="O24" s="57">
        <v>177474</v>
      </c>
      <c r="P24" s="57">
        <v>1493313</v>
      </c>
      <c r="Q24" s="57">
        <v>2982187</v>
      </c>
      <c r="R24" s="150">
        <v>20.7</v>
      </c>
      <c r="S24" s="57">
        <v>14408236</v>
      </c>
      <c r="T24" s="150">
        <v>100</v>
      </c>
    </row>
    <row r="25" spans="2:20" ht="21" customHeight="1">
      <c r="B25" s="228" t="s">
        <v>444</v>
      </c>
      <c r="C25" s="57">
        <v>10026582</v>
      </c>
      <c r="D25" s="57">
        <v>31827</v>
      </c>
      <c r="E25" s="57">
        <v>10058409</v>
      </c>
      <c r="F25" s="150">
        <v>66.7</v>
      </c>
      <c r="G25" s="57">
        <v>679251</v>
      </c>
      <c r="H25" s="150">
        <v>4.5</v>
      </c>
      <c r="I25" s="57">
        <v>447366</v>
      </c>
      <c r="J25" s="57">
        <v>288807</v>
      </c>
      <c r="K25" s="57">
        <v>592361</v>
      </c>
      <c r="L25" s="57">
        <v>1328534</v>
      </c>
      <c r="M25" s="150">
        <v>8.8000000000000007</v>
      </c>
      <c r="N25" s="57">
        <v>1296359</v>
      </c>
      <c r="O25" s="57">
        <v>173288</v>
      </c>
      <c r="P25" s="57">
        <v>1543474</v>
      </c>
      <c r="Q25" s="57">
        <v>3013120</v>
      </c>
      <c r="R25" s="150">
        <v>20</v>
      </c>
      <c r="S25" s="57">
        <v>15079315</v>
      </c>
      <c r="T25" s="150">
        <v>100</v>
      </c>
    </row>
    <row r="26" spans="2:20" ht="21" customHeight="1">
      <c r="B26" s="228" t="s">
        <v>445</v>
      </c>
      <c r="C26" s="57">
        <v>10620651</v>
      </c>
      <c r="D26" s="57">
        <v>37705</v>
      </c>
      <c r="E26" s="57">
        <v>10658357</v>
      </c>
      <c r="F26" s="150">
        <v>67.7</v>
      </c>
      <c r="G26" s="57">
        <v>716967</v>
      </c>
      <c r="H26" s="150">
        <v>4.5999999999999996</v>
      </c>
      <c r="I26" s="57">
        <v>474120</v>
      </c>
      <c r="J26" s="57">
        <v>279099</v>
      </c>
      <c r="K26" s="57">
        <v>553757</v>
      </c>
      <c r="L26" s="57">
        <v>1306976</v>
      </c>
      <c r="M26" s="150">
        <v>8.3000000000000007</v>
      </c>
      <c r="N26" s="57">
        <v>1300615</v>
      </c>
      <c r="O26" s="57">
        <v>182796</v>
      </c>
      <c r="P26" s="57">
        <v>1575788</v>
      </c>
      <c r="Q26" s="57">
        <v>3059199</v>
      </c>
      <c r="R26" s="150">
        <v>19.399999999999999</v>
      </c>
      <c r="S26" s="57">
        <v>15741499</v>
      </c>
      <c r="T26" s="150">
        <v>100</v>
      </c>
    </row>
    <row r="27" spans="2:20" ht="21" customHeight="1">
      <c r="B27" s="228" t="s">
        <v>446</v>
      </c>
      <c r="C27" s="57">
        <v>10668070</v>
      </c>
      <c r="D27" s="57">
        <v>131993</v>
      </c>
      <c r="E27" s="57">
        <v>10800063</v>
      </c>
      <c r="F27" s="150">
        <v>66.900000000000006</v>
      </c>
      <c r="G27" s="57">
        <v>714068</v>
      </c>
      <c r="H27" s="150">
        <v>4.4000000000000004</v>
      </c>
      <c r="I27" s="57">
        <v>474238</v>
      </c>
      <c r="J27" s="57">
        <v>291222</v>
      </c>
      <c r="K27" s="57">
        <v>637454</v>
      </c>
      <c r="L27" s="57">
        <v>1402914</v>
      </c>
      <c r="M27" s="150">
        <v>8.6999999999999993</v>
      </c>
      <c r="N27" s="57">
        <v>1406556</v>
      </c>
      <c r="O27" s="57">
        <v>184576</v>
      </c>
      <c r="P27" s="57">
        <v>1631747</v>
      </c>
      <c r="Q27" s="57">
        <v>3222879</v>
      </c>
      <c r="R27" s="150">
        <v>20</v>
      </c>
      <c r="S27" s="57">
        <v>16139925</v>
      </c>
      <c r="T27" s="150">
        <v>100</v>
      </c>
    </row>
    <row r="28" spans="2:20" ht="30" customHeight="1">
      <c r="B28" s="228" t="s">
        <v>447</v>
      </c>
      <c r="C28" s="57">
        <v>10520427</v>
      </c>
      <c r="D28" s="57">
        <v>109735</v>
      </c>
      <c r="E28" s="57">
        <v>10630161</v>
      </c>
      <c r="F28" s="150">
        <v>66.400000000000006</v>
      </c>
      <c r="G28" s="57">
        <v>689609</v>
      </c>
      <c r="H28" s="150">
        <v>4.3</v>
      </c>
      <c r="I28" s="57">
        <v>488781</v>
      </c>
      <c r="J28" s="57">
        <v>286482</v>
      </c>
      <c r="K28" s="57">
        <v>706468</v>
      </c>
      <c r="L28" s="57">
        <v>1481731</v>
      </c>
      <c r="M28" s="150">
        <v>9.3000000000000007</v>
      </c>
      <c r="N28" s="57">
        <v>1395167</v>
      </c>
      <c r="O28" s="57">
        <v>184088</v>
      </c>
      <c r="P28" s="57">
        <v>1629831</v>
      </c>
      <c r="Q28" s="57">
        <v>3209086</v>
      </c>
      <c r="R28" s="150">
        <v>20</v>
      </c>
      <c r="S28" s="57">
        <v>16010588</v>
      </c>
      <c r="T28" s="150">
        <v>100</v>
      </c>
    </row>
    <row r="29" spans="2:20" ht="21" customHeight="1">
      <c r="B29" s="228" t="s">
        <v>448</v>
      </c>
      <c r="C29" s="57">
        <v>10766366</v>
      </c>
      <c r="D29" s="57">
        <v>93848</v>
      </c>
      <c r="E29" s="57">
        <v>10860215</v>
      </c>
      <c r="F29" s="150">
        <v>66.7</v>
      </c>
      <c r="G29" s="57">
        <v>707069</v>
      </c>
      <c r="H29" s="150">
        <v>4.3</v>
      </c>
      <c r="I29" s="57">
        <v>499508</v>
      </c>
      <c r="J29" s="57">
        <v>273139</v>
      </c>
      <c r="K29" s="57">
        <v>740986</v>
      </c>
      <c r="L29" s="57">
        <v>1513633</v>
      </c>
      <c r="M29" s="150">
        <v>9.3000000000000007</v>
      </c>
      <c r="N29" s="57">
        <v>1385637</v>
      </c>
      <c r="O29" s="57">
        <v>188106</v>
      </c>
      <c r="P29" s="57">
        <v>1634675</v>
      </c>
      <c r="Q29" s="57">
        <v>3208418</v>
      </c>
      <c r="R29" s="150">
        <v>19.7</v>
      </c>
      <c r="S29" s="57">
        <v>16289336</v>
      </c>
      <c r="T29" s="150">
        <v>100</v>
      </c>
    </row>
    <row r="30" spans="2:20" ht="21" customHeight="1">
      <c r="B30" s="228" t="s">
        <v>449</v>
      </c>
      <c r="C30" s="57">
        <v>11364628</v>
      </c>
      <c r="D30" s="57">
        <v>86383</v>
      </c>
      <c r="E30" s="57">
        <v>11451011</v>
      </c>
      <c r="F30" s="150">
        <v>69.3</v>
      </c>
      <c r="G30" s="57">
        <v>361570</v>
      </c>
      <c r="H30" s="150">
        <v>2.2000000000000002</v>
      </c>
      <c r="I30" s="57">
        <v>214302</v>
      </c>
      <c r="J30" s="57">
        <v>260076</v>
      </c>
      <c r="K30" s="57">
        <v>1007645</v>
      </c>
      <c r="L30" s="7">
        <v>1482024</v>
      </c>
      <c r="M30" s="150">
        <v>9</v>
      </c>
      <c r="N30" s="57">
        <v>1390794</v>
      </c>
      <c r="O30" s="57">
        <v>186617</v>
      </c>
      <c r="P30" s="57">
        <v>1655980</v>
      </c>
      <c r="Q30" s="57">
        <v>3233392</v>
      </c>
      <c r="R30" s="150">
        <v>19.600000000000001</v>
      </c>
      <c r="S30" s="57">
        <v>16527998</v>
      </c>
      <c r="T30" s="150">
        <v>100</v>
      </c>
    </row>
    <row r="31" spans="2:20" ht="21" customHeight="1">
      <c r="B31" s="228" t="s">
        <v>450</v>
      </c>
      <c r="C31" s="57">
        <v>11496855</v>
      </c>
      <c r="D31" s="57">
        <v>79985</v>
      </c>
      <c r="E31" s="57">
        <v>11576840</v>
      </c>
      <c r="F31" s="150">
        <v>69.400000000000006</v>
      </c>
      <c r="G31" s="57">
        <v>332664</v>
      </c>
      <c r="H31" s="150">
        <v>2</v>
      </c>
      <c r="I31" s="57">
        <v>202161</v>
      </c>
      <c r="J31" s="57">
        <v>249788</v>
      </c>
      <c r="K31" s="57">
        <v>1031261</v>
      </c>
      <c r="L31" s="7">
        <v>1483211</v>
      </c>
      <c r="M31" s="150">
        <v>8.9</v>
      </c>
      <c r="N31" s="57">
        <v>1435972</v>
      </c>
      <c r="O31" s="57">
        <v>183965</v>
      </c>
      <c r="P31" s="57">
        <v>1662401</v>
      </c>
      <c r="Q31" s="57">
        <v>3282338</v>
      </c>
      <c r="R31" s="150">
        <v>19.7</v>
      </c>
      <c r="S31" s="57">
        <v>16675053</v>
      </c>
      <c r="T31" s="150">
        <v>100</v>
      </c>
    </row>
    <row r="32" spans="2:20" ht="21" customHeight="1">
      <c r="B32" s="228" t="s">
        <v>451</v>
      </c>
      <c r="C32" s="57">
        <v>11704668</v>
      </c>
      <c r="D32" s="57">
        <v>54271</v>
      </c>
      <c r="E32" s="57">
        <v>11758939</v>
      </c>
      <c r="F32" s="150">
        <v>70</v>
      </c>
      <c r="G32" s="57">
        <v>321968</v>
      </c>
      <c r="H32" s="150">
        <v>1.9</v>
      </c>
      <c r="I32" s="57">
        <v>225382</v>
      </c>
      <c r="J32" s="57">
        <v>239553</v>
      </c>
      <c r="K32" s="57">
        <v>995205</v>
      </c>
      <c r="L32" s="7">
        <v>1460139</v>
      </c>
      <c r="M32" s="150">
        <v>8.6999999999999993</v>
      </c>
      <c r="N32" s="57">
        <v>1410545</v>
      </c>
      <c r="O32" s="57">
        <v>181350</v>
      </c>
      <c r="P32" s="57">
        <v>1671214</v>
      </c>
      <c r="Q32" s="57">
        <v>3263109</v>
      </c>
      <c r="R32" s="150">
        <v>19.399999999999999</v>
      </c>
      <c r="S32" s="57">
        <v>16804155</v>
      </c>
      <c r="T32" s="150">
        <v>100</v>
      </c>
    </row>
    <row r="33" spans="2:37" ht="30" customHeight="1">
      <c r="B33" s="228" t="s">
        <v>452</v>
      </c>
      <c r="C33" s="57">
        <v>11847859</v>
      </c>
      <c r="D33" s="57">
        <v>19417</v>
      </c>
      <c r="E33" s="57">
        <v>11867276</v>
      </c>
      <c r="F33" s="150">
        <v>70.099999999999994</v>
      </c>
      <c r="G33" s="57">
        <v>298796</v>
      </c>
      <c r="H33" s="150">
        <v>1.8</v>
      </c>
      <c r="I33" s="57">
        <v>246374</v>
      </c>
      <c r="J33" s="57">
        <v>230978</v>
      </c>
      <c r="K33" s="57">
        <v>1020195</v>
      </c>
      <c r="L33" s="7">
        <v>1497546</v>
      </c>
      <c r="M33" s="150">
        <v>8.8000000000000007</v>
      </c>
      <c r="N33" s="57">
        <v>1367747</v>
      </c>
      <c r="O33" s="57">
        <v>188409</v>
      </c>
      <c r="P33" s="57">
        <v>1717810</v>
      </c>
      <c r="Q33" s="57">
        <v>3273966</v>
      </c>
      <c r="R33" s="150">
        <v>19.3</v>
      </c>
      <c r="S33" s="57">
        <v>16937584</v>
      </c>
      <c r="T33" s="150">
        <v>100</v>
      </c>
    </row>
    <row r="34" spans="2:37" ht="21" customHeight="1">
      <c r="B34" s="228" t="s">
        <v>453</v>
      </c>
      <c r="C34" s="57">
        <v>12727231</v>
      </c>
      <c r="D34" s="57">
        <v>18610</v>
      </c>
      <c r="E34" s="57">
        <v>12745840</v>
      </c>
      <c r="F34" s="150">
        <v>71.400000000000006</v>
      </c>
      <c r="G34" s="57">
        <v>309775</v>
      </c>
      <c r="H34" s="150">
        <v>1.7</v>
      </c>
      <c r="I34" s="57">
        <v>209382</v>
      </c>
      <c r="J34" s="57">
        <v>229498</v>
      </c>
      <c r="K34" s="57">
        <v>943320</v>
      </c>
      <c r="L34" s="7">
        <v>1382200</v>
      </c>
      <c r="M34" s="150">
        <v>7.7</v>
      </c>
      <c r="N34" s="57">
        <v>1490403</v>
      </c>
      <c r="O34" s="57">
        <v>184788</v>
      </c>
      <c r="P34" s="57">
        <v>1732218</v>
      </c>
      <c r="Q34" s="57">
        <v>3407410</v>
      </c>
      <c r="R34" s="150">
        <v>19.100000000000001</v>
      </c>
      <c r="S34" s="57">
        <v>17845224</v>
      </c>
      <c r="T34" s="150">
        <v>100</v>
      </c>
    </row>
    <row r="35" spans="2:37" ht="21" customHeight="1">
      <c r="B35" s="228" t="s">
        <v>92</v>
      </c>
      <c r="C35" s="57">
        <v>13310724</v>
      </c>
      <c r="D35" s="57">
        <v>16667</v>
      </c>
      <c r="E35" s="57">
        <v>13327391</v>
      </c>
      <c r="F35" s="150">
        <v>72.2</v>
      </c>
      <c r="G35" s="57">
        <v>322878</v>
      </c>
      <c r="H35" s="150">
        <v>1.7</v>
      </c>
      <c r="I35" s="57">
        <v>257472</v>
      </c>
      <c r="J35" s="57">
        <v>219261</v>
      </c>
      <c r="K35" s="57">
        <v>953708</v>
      </c>
      <c r="L35" s="7">
        <v>1430440</v>
      </c>
      <c r="M35" s="150">
        <v>7.7</v>
      </c>
      <c r="N35" s="57">
        <v>1427669</v>
      </c>
      <c r="O35" s="57">
        <v>176527</v>
      </c>
      <c r="P35" s="57">
        <v>1778196</v>
      </c>
      <c r="Q35" s="57">
        <v>3382392</v>
      </c>
      <c r="R35" s="150">
        <v>18.3</v>
      </c>
      <c r="S35" s="57">
        <v>18463102</v>
      </c>
      <c r="T35" s="150">
        <v>100</v>
      </c>
    </row>
    <row r="36" spans="2:37" ht="21" customHeight="1">
      <c r="B36" s="228" t="s">
        <v>454</v>
      </c>
      <c r="C36" s="57">
        <v>13802977</v>
      </c>
      <c r="D36" s="57">
        <v>27456</v>
      </c>
      <c r="E36" s="57">
        <v>13830433</v>
      </c>
      <c r="F36" s="150">
        <v>73.007828907524043</v>
      </c>
      <c r="G36" s="57">
        <v>310282</v>
      </c>
      <c r="H36" s="150">
        <v>1.6379107703341156</v>
      </c>
      <c r="I36" s="57">
        <v>228786</v>
      </c>
      <c r="J36" s="57">
        <v>211134</v>
      </c>
      <c r="K36" s="57">
        <v>939454</v>
      </c>
      <c r="L36" s="7">
        <v>1379374</v>
      </c>
      <c r="M36" s="150">
        <v>7.281413459107684</v>
      </c>
      <c r="N36" s="57">
        <v>1450046</v>
      </c>
      <c r="O36" s="57">
        <v>178586</v>
      </c>
      <c r="P36" s="57">
        <v>1795046</v>
      </c>
      <c r="Q36" s="57">
        <v>3423678</v>
      </c>
      <c r="R36" s="150">
        <v>18.072846863034158</v>
      </c>
      <c r="S36" s="57">
        <v>18943767</v>
      </c>
      <c r="T36" s="150">
        <v>100</v>
      </c>
    </row>
    <row r="37" spans="2:37" ht="21" customHeight="1">
      <c r="B37" s="229" t="s">
        <v>455</v>
      </c>
      <c r="C37" s="62">
        <v>13613769</v>
      </c>
      <c r="D37" s="62">
        <v>20709</v>
      </c>
      <c r="E37" s="62">
        <v>13634478</v>
      </c>
      <c r="F37" s="171">
        <v>72.523576117803429</v>
      </c>
      <c r="G37" s="62">
        <v>273229</v>
      </c>
      <c r="H37" s="171">
        <v>1.4533408744428145</v>
      </c>
      <c r="I37" s="62">
        <v>277668</v>
      </c>
      <c r="J37" s="62">
        <v>202605</v>
      </c>
      <c r="K37" s="62">
        <v>967091</v>
      </c>
      <c r="L37" s="11">
        <v>1447364</v>
      </c>
      <c r="M37" s="171">
        <v>7.6987188819526837</v>
      </c>
      <c r="N37" s="62">
        <v>1433965</v>
      </c>
      <c r="O37" s="62">
        <v>187892</v>
      </c>
      <c r="P37" s="62">
        <v>1823136</v>
      </c>
      <c r="Q37" s="62">
        <v>3444992</v>
      </c>
      <c r="R37" s="171">
        <v>18.324364125801068</v>
      </c>
      <c r="S37" s="62">
        <v>18800063</v>
      </c>
      <c r="T37" s="171">
        <v>100</v>
      </c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</row>
    <row r="38" spans="2:37" s="63" customFormat="1" ht="30" customHeight="1">
      <c r="B38" s="229" t="s">
        <v>456</v>
      </c>
      <c r="C38" s="62">
        <v>11960478</v>
      </c>
      <c r="D38" s="62">
        <v>23365</v>
      </c>
      <c r="E38" s="62">
        <v>11983844</v>
      </c>
      <c r="F38" s="171">
        <v>69.486463763241971</v>
      </c>
      <c r="G38" s="62">
        <v>255138</v>
      </c>
      <c r="H38" s="171">
        <v>1.4793781854658681</v>
      </c>
      <c r="I38" s="62">
        <v>238868</v>
      </c>
      <c r="J38" s="62">
        <v>196245</v>
      </c>
      <c r="K38" s="62">
        <v>1022425</v>
      </c>
      <c r="L38" s="11">
        <v>1457538</v>
      </c>
      <c r="M38" s="171">
        <v>8.4513083965836149</v>
      </c>
      <c r="N38" s="62">
        <v>1550974</v>
      </c>
      <c r="O38" s="62">
        <v>184895</v>
      </c>
      <c r="P38" s="62">
        <v>1813911</v>
      </c>
      <c r="Q38" s="62">
        <v>3549780</v>
      </c>
      <c r="R38" s="171">
        <v>20.582849654708546</v>
      </c>
      <c r="S38" s="62">
        <v>17246300</v>
      </c>
      <c r="T38" s="171">
        <v>100</v>
      </c>
    </row>
    <row r="39" spans="2:37" s="63" customFormat="1" ht="21" customHeight="1">
      <c r="B39" s="229" t="s">
        <v>457</v>
      </c>
      <c r="C39" s="62">
        <v>11991607</v>
      </c>
      <c r="D39" s="62">
        <v>18426</v>
      </c>
      <c r="E39" s="62">
        <v>12010033</v>
      </c>
      <c r="F39" s="171">
        <v>70.193263557563668</v>
      </c>
      <c r="G39" s="62">
        <v>249419</v>
      </c>
      <c r="H39" s="171">
        <v>1.4577423395309548</v>
      </c>
      <c r="I39" s="62">
        <v>217617</v>
      </c>
      <c r="J39" s="62">
        <v>176936</v>
      </c>
      <c r="K39" s="62">
        <v>1021966</v>
      </c>
      <c r="L39" s="11">
        <v>1416519</v>
      </c>
      <c r="M39" s="171">
        <v>8.2789190921703995</v>
      </c>
      <c r="N39" s="62">
        <v>1422721</v>
      </c>
      <c r="O39" s="62">
        <v>177083</v>
      </c>
      <c r="P39" s="62">
        <v>1834176</v>
      </c>
      <c r="Q39" s="62">
        <v>3433979</v>
      </c>
      <c r="R39" s="171">
        <v>20.070069166182883</v>
      </c>
      <c r="S39" s="62">
        <v>17109951</v>
      </c>
      <c r="T39" s="171">
        <v>100</v>
      </c>
    </row>
    <row r="40" spans="2:37" s="63" customFormat="1" ht="21" customHeight="1">
      <c r="B40" s="229" t="s">
        <v>458</v>
      </c>
      <c r="C40" s="62">
        <v>12271778</v>
      </c>
      <c r="D40" s="174" t="s">
        <v>207</v>
      </c>
      <c r="E40" s="62">
        <v>12271778</v>
      </c>
      <c r="F40" s="171">
        <v>70.612340673420988</v>
      </c>
      <c r="G40" s="62">
        <v>231328</v>
      </c>
      <c r="H40" s="171">
        <v>1.3310713038730926</v>
      </c>
      <c r="I40" s="326">
        <v>161761</v>
      </c>
      <c r="J40" s="326">
        <v>171813</v>
      </c>
      <c r="K40" s="62">
        <v>1001899</v>
      </c>
      <c r="L40" s="11">
        <v>1335473</v>
      </c>
      <c r="M40" s="171">
        <v>7.6843693257941563</v>
      </c>
      <c r="N40" s="326">
        <v>1462410</v>
      </c>
      <c r="O40" s="326">
        <v>198632</v>
      </c>
      <c r="P40" s="326">
        <v>1879464</v>
      </c>
      <c r="Q40" s="62">
        <v>3540506</v>
      </c>
      <c r="R40" s="171">
        <v>20.372224450954953</v>
      </c>
      <c r="S40" s="326">
        <v>17379084</v>
      </c>
      <c r="T40" s="171">
        <v>100</v>
      </c>
    </row>
    <row r="41" spans="2:37" s="63" customFormat="1" ht="21" customHeight="1">
      <c r="B41" s="69" t="s">
        <v>459</v>
      </c>
      <c r="C41" s="62">
        <v>12170475</v>
      </c>
      <c r="D41" s="174" t="s">
        <v>207</v>
      </c>
      <c r="E41" s="62">
        <v>12170475</v>
      </c>
      <c r="F41" s="171">
        <v>70.249840125800603</v>
      </c>
      <c r="G41" s="62">
        <v>222484</v>
      </c>
      <c r="H41" s="171">
        <v>1.2842116212020174</v>
      </c>
      <c r="I41" s="326">
        <v>162669</v>
      </c>
      <c r="J41" s="326">
        <v>162622</v>
      </c>
      <c r="K41" s="62">
        <v>1043901</v>
      </c>
      <c r="L41" s="11">
        <v>1369191</v>
      </c>
      <c r="M41" s="171">
        <v>7.9031795268208551</v>
      </c>
      <c r="N41" s="326">
        <v>1474998</v>
      </c>
      <c r="O41" s="326">
        <v>204921</v>
      </c>
      <c r="P41" s="326">
        <v>1882490</v>
      </c>
      <c r="Q41" s="62">
        <v>3562409</v>
      </c>
      <c r="R41" s="171">
        <v>20.562768726176522</v>
      </c>
      <c r="S41" s="326">
        <v>17324559</v>
      </c>
      <c r="T41" s="171">
        <v>100</v>
      </c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2:37" ht="9.9499999999999993" customHeight="1" thickBot="1">
      <c r="B42" s="32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56"/>
    </row>
    <row r="43" spans="2:37" ht="18.95" customHeight="1">
      <c r="B43" s="13" t="s">
        <v>460</v>
      </c>
      <c r="K43" s="81" t="s">
        <v>473</v>
      </c>
    </row>
    <row r="44" spans="2:37" ht="18.95" customHeight="1">
      <c r="B44" s="12" t="s">
        <v>461</v>
      </c>
      <c r="K44" s="81" t="s">
        <v>474</v>
      </c>
    </row>
    <row r="45" spans="2:37" ht="18.95" customHeight="1">
      <c r="B45" s="13" t="s">
        <v>462</v>
      </c>
      <c r="K45" s="81" t="s">
        <v>475</v>
      </c>
    </row>
    <row r="46" spans="2:37" ht="18.95" customHeight="1">
      <c r="B46" s="13" t="s">
        <v>1225</v>
      </c>
      <c r="C46" s="13"/>
      <c r="D46" s="13"/>
      <c r="E46" s="13"/>
      <c r="F46" s="13"/>
      <c r="G46" s="13"/>
      <c r="H46" s="13"/>
      <c r="I46" s="13"/>
      <c r="J46" s="13"/>
      <c r="K46" s="81" t="s">
        <v>476</v>
      </c>
    </row>
    <row r="47" spans="2:37">
      <c r="B47" s="13" t="s">
        <v>1226</v>
      </c>
      <c r="C47" s="13"/>
      <c r="D47" s="13"/>
      <c r="E47" s="13"/>
      <c r="F47" s="13"/>
      <c r="G47" s="13"/>
      <c r="H47" s="13"/>
      <c r="I47" s="13"/>
      <c r="J47" s="13"/>
      <c r="K47" s="81" t="s">
        <v>477</v>
      </c>
    </row>
    <row r="48" spans="2:37">
      <c r="B48" s="13" t="s">
        <v>463</v>
      </c>
      <c r="K48" s="81" t="s">
        <v>478</v>
      </c>
    </row>
  </sheetData>
  <mergeCells count="23">
    <mergeCell ref="I3:L3"/>
    <mergeCell ref="I6:M7"/>
    <mergeCell ref="I8:M8"/>
    <mergeCell ref="S7:T7"/>
    <mergeCell ref="N8:R8"/>
    <mergeCell ref="S8:T8"/>
    <mergeCell ref="K9:K10"/>
    <mergeCell ref="L9:L10"/>
    <mergeCell ref="N9:N10"/>
    <mergeCell ref="O9:O10"/>
    <mergeCell ref="P9:P10"/>
    <mergeCell ref="Q9:Q10"/>
    <mergeCell ref="N6:R7"/>
    <mergeCell ref="C6:F7"/>
    <mergeCell ref="G6:H7"/>
    <mergeCell ref="J9:J10"/>
    <mergeCell ref="C8:F8"/>
    <mergeCell ref="G8:H8"/>
    <mergeCell ref="C9:C10"/>
    <mergeCell ref="D9:D10"/>
    <mergeCell ref="E9:E10"/>
    <mergeCell ref="G9:H9"/>
    <mergeCell ref="I9:I10"/>
  </mergeCells>
  <phoneticPr fontId="1"/>
  <pageMargins left="0.7" right="0.7" top="0.75" bottom="0.75" header="0.3" footer="0.3"/>
  <pageSetup paperSize="9" orientation="portrait" r:id="rId1"/>
  <headerFooter>
    <oddHeader>&amp;L【機密性○（取扱制限）】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4"/>
  <sheetViews>
    <sheetView zoomScaleNormal="100" workbookViewId="0"/>
  </sheetViews>
  <sheetFormatPr defaultColWidth="8.875" defaultRowHeight="13.5"/>
  <cols>
    <col min="1" max="1" width="2.25" style="12" customWidth="1"/>
    <col min="2" max="2" width="9.625" style="12" customWidth="1"/>
    <col min="3" max="3" width="38.625" style="12" customWidth="1"/>
    <col min="4" max="4" width="17.625" style="12" customWidth="1"/>
    <col min="5" max="5" width="15.625" style="12" customWidth="1"/>
    <col min="6" max="6" width="8.125" style="12" customWidth="1"/>
    <col min="7" max="7" width="15.625" style="12" customWidth="1"/>
    <col min="8" max="8" width="8.125" style="12" customWidth="1"/>
    <col min="9" max="9" width="15.625" style="12" customWidth="1"/>
    <col min="10" max="10" width="8.125" style="12" customWidth="1"/>
    <col min="11" max="11" width="15.625" style="12" customWidth="1"/>
    <col min="12" max="12" width="8.125" style="12" customWidth="1"/>
    <col min="13" max="13" width="15.625" style="12" customWidth="1"/>
    <col min="14" max="14" width="8.125" style="12" customWidth="1"/>
    <col min="15" max="15" width="15.625" style="12" customWidth="1"/>
    <col min="16" max="16" width="8.125" style="12" customWidth="1"/>
    <col min="17" max="17" width="7.625" style="12" customWidth="1"/>
    <col min="18" max="19" width="8.875" style="12" customWidth="1"/>
    <col min="20" max="20" width="11.875" style="12" customWidth="1"/>
    <col min="21" max="45" width="8.875" style="12" customWidth="1"/>
    <col min="46" max="46" width="11.875" style="12" customWidth="1"/>
    <col min="47" max="254" width="8.875" style="12"/>
    <col min="255" max="255" width="2.25" style="12" customWidth="1"/>
    <col min="256" max="256" width="9.625" style="12" customWidth="1"/>
    <col min="257" max="257" width="38.625" style="12" customWidth="1"/>
    <col min="258" max="258" width="17.625" style="12" customWidth="1"/>
    <col min="259" max="259" width="15.625" style="12" customWidth="1"/>
    <col min="260" max="260" width="8.125" style="12" customWidth="1"/>
    <col min="261" max="261" width="15.625" style="12" customWidth="1"/>
    <col min="262" max="262" width="8.125" style="12" customWidth="1"/>
    <col min="263" max="263" width="7.625" style="12" customWidth="1"/>
    <col min="264" max="273" width="0" style="12" hidden="1" customWidth="1"/>
    <col min="274" max="275" width="8.875" style="12" customWidth="1"/>
    <col min="276" max="276" width="11.875" style="12" customWidth="1"/>
    <col min="277" max="301" width="8.875" style="12" customWidth="1"/>
    <col min="302" max="302" width="11.875" style="12" customWidth="1"/>
    <col min="303" max="510" width="8.875" style="12"/>
    <col min="511" max="511" width="2.25" style="12" customWidth="1"/>
    <col min="512" max="512" width="9.625" style="12" customWidth="1"/>
    <col min="513" max="513" width="38.625" style="12" customWidth="1"/>
    <col min="514" max="514" width="17.625" style="12" customWidth="1"/>
    <col min="515" max="515" width="15.625" style="12" customWidth="1"/>
    <col min="516" max="516" width="8.125" style="12" customWidth="1"/>
    <col min="517" max="517" width="15.625" style="12" customWidth="1"/>
    <col min="518" max="518" width="8.125" style="12" customWidth="1"/>
    <col min="519" max="519" width="7.625" style="12" customWidth="1"/>
    <col min="520" max="529" width="0" style="12" hidden="1" customWidth="1"/>
    <col min="530" max="531" width="8.875" style="12" customWidth="1"/>
    <col min="532" max="532" width="11.875" style="12" customWidth="1"/>
    <col min="533" max="557" width="8.875" style="12" customWidth="1"/>
    <col min="558" max="558" width="11.875" style="12" customWidth="1"/>
    <col min="559" max="766" width="8.875" style="12"/>
    <col min="767" max="767" width="2.25" style="12" customWidth="1"/>
    <col min="768" max="768" width="9.625" style="12" customWidth="1"/>
    <col min="769" max="769" width="38.625" style="12" customWidth="1"/>
    <col min="770" max="770" width="17.625" style="12" customWidth="1"/>
    <col min="771" max="771" width="15.625" style="12" customWidth="1"/>
    <col min="772" max="772" width="8.125" style="12" customWidth="1"/>
    <col min="773" max="773" width="15.625" style="12" customWidth="1"/>
    <col min="774" max="774" width="8.125" style="12" customWidth="1"/>
    <col min="775" max="775" width="7.625" style="12" customWidth="1"/>
    <col min="776" max="785" width="0" style="12" hidden="1" customWidth="1"/>
    <col min="786" max="787" width="8.875" style="12" customWidth="1"/>
    <col min="788" max="788" width="11.875" style="12" customWidth="1"/>
    <col min="789" max="813" width="8.875" style="12" customWidth="1"/>
    <col min="814" max="814" width="11.875" style="12" customWidth="1"/>
    <col min="815" max="1022" width="8.875" style="12"/>
    <col min="1023" max="1023" width="2.25" style="12" customWidth="1"/>
    <col min="1024" max="1024" width="9.625" style="12" customWidth="1"/>
    <col min="1025" max="1025" width="38.625" style="12" customWidth="1"/>
    <col min="1026" max="1026" width="17.625" style="12" customWidth="1"/>
    <col min="1027" max="1027" width="15.625" style="12" customWidth="1"/>
    <col min="1028" max="1028" width="8.125" style="12" customWidth="1"/>
    <col min="1029" max="1029" width="15.625" style="12" customWidth="1"/>
    <col min="1030" max="1030" width="8.125" style="12" customWidth="1"/>
    <col min="1031" max="1031" width="7.625" style="12" customWidth="1"/>
    <col min="1032" max="1041" width="0" style="12" hidden="1" customWidth="1"/>
    <col min="1042" max="1043" width="8.875" style="12" customWidth="1"/>
    <col min="1044" max="1044" width="11.875" style="12" customWidth="1"/>
    <col min="1045" max="1069" width="8.875" style="12" customWidth="1"/>
    <col min="1070" max="1070" width="11.875" style="12" customWidth="1"/>
    <col min="1071" max="1278" width="8.875" style="12"/>
    <col min="1279" max="1279" width="2.25" style="12" customWidth="1"/>
    <col min="1280" max="1280" width="9.625" style="12" customWidth="1"/>
    <col min="1281" max="1281" width="38.625" style="12" customWidth="1"/>
    <col min="1282" max="1282" width="17.625" style="12" customWidth="1"/>
    <col min="1283" max="1283" width="15.625" style="12" customWidth="1"/>
    <col min="1284" max="1284" width="8.125" style="12" customWidth="1"/>
    <col min="1285" max="1285" width="15.625" style="12" customWidth="1"/>
    <col min="1286" max="1286" width="8.125" style="12" customWidth="1"/>
    <col min="1287" max="1287" width="7.625" style="12" customWidth="1"/>
    <col min="1288" max="1297" width="0" style="12" hidden="1" customWidth="1"/>
    <col min="1298" max="1299" width="8.875" style="12" customWidth="1"/>
    <col min="1300" max="1300" width="11.875" style="12" customWidth="1"/>
    <col min="1301" max="1325" width="8.875" style="12" customWidth="1"/>
    <col min="1326" max="1326" width="11.875" style="12" customWidth="1"/>
    <col min="1327" max="1534" width="8.875" style="12"/>
    <col min="1535" max="1535" width="2.25" style="12" customWidth="1"/>
    <col min="1536" max="1536" width="9.625" style="12" customWidth="1"/>
    <col min="1537" max="1537" width="38.625" style="12" customWidth="1"/>
    <col min="1538" max="1538" width="17.625" style="12" customWidth="1"/>
    <col min="1539" max="1539" width="15.625" style="12" customWidth="1"/>
    <col min="1540" max="1540" width="8.125" style="12" customWidth="1"/>
    <col min="1541" max="1541" width="15.625" style="12" customWidth="1"/>
    <col min="1542" max="1542" width="8.125" style="12" customWidth="1"/>
    <col min="1543" max="1543" width="7.625" style="12" customWidth="1"/>
    <col min="1544" max="1553" width="0" style="12" hidden="1" customWidth="1"/>
    <col min="1554" max="1555" width="8.875" style="12" customWidth="1"/>
    <col min="1556" max="1556" width="11.875" style="12" customWidth="1"/>
    <col min="1557" max="1581" width="8.875" style="12" customWidth="1"/>
    <col min="1582" max="1582" width="11.875" style="12" customWidth="1"/>
    <col min="1583" max="1790" width="8.875" style="12"/>
    <col min="1791" max="1791" width="2.25" style="12" customWidth="1"/>
    <col min="1792" max="1792" width="9.625" style="12" customWidth="1"/>
    <col min="1793" max="1793" width="38.625" style="12" customWidth="1"/>
    <col min="1794" max="1794" width="17.625" style="12" customWidth="1"/>
    <col min="1795" max="1795" width="15.625" style="12" customWidth="1"/>
    <col min="1796" max="1796" width="8.125" style="12" customWidth="1"/>
    <col min="1797" max="1797" width="15.625" style="12" customWidth="1"/>
    <col min="1798" max="1798" width="8.125" style="12" customWidth="1"/>
    <col min="1799" max="1799" width="7.625" style="12" customWidth="1"/>
    <col min="1800" max="1809" width="0" style="12" hidden="1" customWidth="1"/>
    <col min="1810" max="1811" width="8.875" style="12" customWidth="1"/>
    <col min="1812" max="1812" width="11.875" style="12" customWidth="1"/>
    <col min="1813" max="1837" width="8.875" style="12" customWidth="1"/>
    <col min="1838" max="1838" width="11.875" style="12" customWidth="1"/>
    <col min="1839" max="2046" width="8.875" style="12"/>
    <col min="2047" max="2047" width="2.25" style="12" customWidth="1"/>
    <col min="2048" max="2048" width="9.625" style="12" customWidth="1"/>
    <col min="2049" max="2049" width="38.625" style="12" customWidth="1"/>
    <col min="2050" max="2050" width="17.625" style="12" customWidth="1"/>
    <col min="2051" max="2051" width="15.625" style="12" customWidth="1"/>
    <col min="2052" max="2052" width="8.125" style="12" customWidth="1"/>
    <col min="2053" max="2053" width="15.625" style="12" customWidth="1"/>
    <col min="2054" max="2054" width="8.125" style="12" customWidth="1"/>
    <col min="2055" max="2055" width="7.625" style="12" customWidth="1"/>
    <col min="2056" max="2065" width="0" style="12" hidden="1" customWidth="1"/>
    <col min="2066" max="2067" width="8.875" style="12" customWidth="1"/>
    <col min="2068" max="2068" width="11.875" style="12" customWidth="1"/>
    <col min="2069" max="2093" width="8.875" style="12" customWidth="1"/>
    <col min="2094" max="2094" width="11.875" style="12" customWidth="1"/>
    <col min="2095" max="2302" width="8.875" style="12"/>
    <col min="2303" max="2303" width="2.25" style="12" customWidth="1"/>
    <col min="2304" max="2304" width="9.625" style="12" customWidth="1"/>
    <col min="2305" max="2305" width="38.625" style="12" customWidth="1"/>
    <col min="2306" max="2306" width="17.625" style="12" customWidth="1"/>
    <col min="2307" max="2307" width="15.625" style="12" customWidth="1"/>
    <col min="2308" max="2308" width="8.125" style="12" customWidth="1"/>
    <col min="2309" max="2309" width="15.625" style="12" customWidth="1"/>
    <col min="2310" max="2310" width="8.125" style="12" customWidth="1"/>
    <col min="2311" max="2311" width="7.625" style="12" customWidth="1"/>
    <col min="2312" max="2321" width="0" style="12" hidden="1" customWidth="1"/>
    <col min="2322" max="2323" width="8.875" style="12" customWidth="1"/>
    <col min="2324" max="2324" width="11.875" style="12" customWidth="1"/>
    <col min="2325" max="2349" width="8.875" style="12" customWidth="1"/>
    <col min="2350" max="2350" width="11.875" style="12" customWidth="1"/>
    <col min="2351" max="2558" width="8.875" style="12"/>
    <col min="2559" max="2559" width="2.25" style="12" customWidth="1"/>
    <col min="2560" max="2560" width="9.625" style="12" customWidth="1"/>
    <col min="2561" max="2561" width="38.625" style="12" customWidth="1"/>
    <col min="2562" max="2562" width="17.625" style="12" customWidth="1"/>
    <col min="2563" max="2563" width="15.625" style="12" customWidth="1"/>
    <col min="2564" max="2564" width="8.125" style="12" customWidth="1"/>
    <col min="2565" max="2565" width="15.625" style="12" customWidth="1"/>
    <col min="2566" max="2566" width="8.125" style="12" customWidth="1"/>
    <col min="2567" max="2567" width="7.625" style="12" customWidth="1"/>
    <col min="2568" max="2577" width="0" style="12" hidden="1" customWidth="1"/>
    <col min="2578" max="2579" width="8.875" style="12" customWidth="1"/>
    <col min="2580" max="2580" width="11.875" style="12" customWidth="1"/>
    <col min="2581" max="2605" width="8.875" style="12" customWidth="1"/>
    <col min="2606" max="2606" width="11.875" style="12" customWidth="1"/>
    <col min="2607" max="2814" width="8.875" style="12"/>
    <col min="2815" max="2815" width="2.25" style="12" customWidth="1"/>
    <col min="2816" max="2816" width="9.625" style="12" customWidth="1"/>
    <col min="2817" max="2817" width="38.625" style="12" customWidth="1"/>
    <col min="2818" max="2818" width="17.625" style="12" customWidth="1"/>
    <col min="2819" max="2819" width="15.625" style="12" customWidth="1"/>
    <col min="2820" max="2820" width="8.125" style="12" customWidth="1"/>
    <col min="2821" max="2821" width="15.625" style="12" customWidth="1"/>
    <col min="2822" max="2822" width="8.125" style="12" customWidth="1"/>
    <col min="2823" max="2823" width="7.625" style="12" customWidth="1"/>
    <col min="2824" max="2833" width="0" style="12" hidden="1" customWidth="1"/>
    <col min="2834" max="2835" width="8.875" style="12" customWidth="1"/>
    <col min="2836" max="2836" width="11.875" style="12" customWidth="1"/>
    <col min="2837" max="2861" width="8.875" style="12" customWidth="1"/>
    <col min="2862" max="2862" width="11.875" style="12" customWidth="1"/>
    <col min="2863" max="3070" width="8.875" style="12"/>
    <col min="3071" max="3071" width="2.25" style="12" customWidth="1"/>
    <col min="3072" max="3072" width="9.625" style="12" customWidth="1"/>
    <col min="3073" max="3073" width="38.625" style="12" customWidth="1"/>
    <col min="3074" max="3074" width="17.625" style="12" customWidth="1"/>
    <col min="3075" max="3075" width="15.625" style="12" customWidth="1"/>
    <col min="3076" max="3076" width="8.125" style="12" customWidth="1"/>
    <col min="3077" max="3077" width="15.625" style="12" customWidth="1"/>
    <col min="3078" max="3078" width="8.125" style="12" customWidth="1"/>
    <col min="3079" max="3079" width="7.625" style="12" customWidth="1"/>
    <col min="3080" max="3089" width="0" style="12" hidden="1" customWidth="1"/>
    <col min="3090" max="3091" width="8.875" style="12" customWidth="1"/>
    <col min="3092" max="3092" width="11.875" style="12" customWidth="1"/>
    <col min="3093" max="3117" width="8.875" style="12" customWidth="1"/>
    <col min="3118" max="3118" width="11.875" style="12" customWidth="1"/>
    <col min="3119" max="3326" width="8.875" style="12"/>
    <col min="3327" max="3327" width="2.25" style="12" customWidth="1"/>
    <col min="3328" max="3328" width="9.625" style="12" customWidth="1"/>
    <col min="3329" max="3329" width="38.625" style="12" customWidth="1"/>
    <col min="3330" max="3330" width="17.625" style="12" customWidth="1"/>
    <col min="3331" max="3331" width="15.625" style="12" customWidth="1"/>
    <col min="3332" max="3332" width="8.125" style="12" customWidth="1"/>
    <col min="3333" max="3333" width="15.625" style="12" customWidth="1"/>
    <col min="3334" max="3334" width="8.125" style="12" customWidth="1"/>
    <col min="3335" max="3335" width="7.625" style="12" customWidth="1"/>
    <col min="3336" max="3345" width="0" style="12" hidden="1" customWidth="1"/>
    <col min="3346" max="3347" width="8.875" style="12" customWidth="1"/>
    <col min="3348" max="3348" width="11.875" style="12" customWidth="1"/>
    <col min="3349" max="3373" width="8.875" style="12" customWidth="1"/>
    <col min="3374" max="3374" width="11.875" style="12" customWidth="1"/>
    <col min="3375" max="3582" width="8.875" style="12"/>
    <col min="3583" max="3583" width="2.25" style="12" customWidth="1"/>
    <col min="3584" max="3584" width="9.625" style="12" customWidth="1"/>
    <col min="3585" max="3585" width="38.625" style="12" customWidth="1"/>
    <col min="3586" max="3586" width="17.625" style="12" customWidth="1"/>
    <col min="3587" max="3587" width="15.625" style="12" customWidth="1"/>
    <col min="3588" max="3588" width="8.125" style="12" customWidth="1"/>
    <col min="3589" max="3589" width="15.625" style="12" customWidth="1"/>
    <col min="3590" max="3590" width="8.125" style="12" customWidth="1"/>
    <col min="3591" max="3591" width="7.625" style="12" customWidth="1"/>
    <col min="3592" max="3601" width="0" style="12" hidden="1" customWidth="1"/>
    <col min="3602" max="3603" width="8.875" style="12" customWidth="1"/>
    <col min="3604" max="3604" width="11.875" style="12" customWidth="1"/>
    <col min="3605" max="3629" width="8.875" style="12" customWidth="1"/>
    <col min="3630" max="3630" width="11.875" style="12" customWidth="1"/>
    <col min="3631" max="3838" width="8.875" style="12"/>
    <col min="3839" max="3839" width="2.25" style="12" customWidth="1"/>
    <col min="3840" max="3840" width="9.625" style="12" customWidth="1"/>
    <col min="3841" max="3841" width="38.625" style="12" customWidth="1"/>
    <col min="3842" max="3842" width="17.625" style="12" customWidth="1"/>
    <col min="3843" max="3843" width="15.625" style="12" customWidth="1"/>
    <col min="3844" max="3844" width="8.125" style="12" customWidth="1"/>
    <col min="3845" max="3845" width="15.625" style="12" customWidth="1"/>
    <col min="3846" max="3846" width="8.125" style="12" customWidth="1"/>
    <col min="3847" max="3847" width="7.625" style="12" customWidth="1"/>
    <col min="3848" max="3857" width="0" style="12" hidden="1" customWidth="1"/>
    <col min="3858" max="3859" width="8.875" style="12" customWidth="1"/>
    <col min="3860" max="3860" width="11.875" style="12" customWidth="1"/>
    <col min="3861" max="3885" width="8.875" style="12" customWidth="1"/>
    <col min="3886" max="3886" width="11.875" style="12" customWidth="1"/>
    <col min="3887" max="4094" width="8.875" style="12"/>
    <col min="4095" max="4095" width="2.25" style="12" customWidth="1"/>
    <col min="4096" max="4096" width="9.625" style="12" customWidth="1"/>
    <col min="4097" max="4097" width="38.625" style="12" customWidth="1"/>
    <col min="4098" max="4098" width="17.625" style="12" customWidth="1"/>
    <col min="4099" max="4099" width="15.625" style="12" customWidth="1"/>
    <col min="4100" max="4100" width="8.125" style="12" customWidth="1"/>
    <col min="4101" max="4101" width="15.625" style="12" customWidth="1"/>
    <col min="4102" max="4102" width="8.125" style="12" customWidth="1"/>
    <col min="4103" max="4103" width="7.625" style="12" customWidth="1"/>
    <col min="4104" max="4113" width="0" style="12" hidden="1" customWidth="1"/>
    <col min="4114" max="4115" width="8.875" style="12" customWidth="1"/>
    <col min="4116" max="4116" width="11.875" style="12" customWidth="1"/>
    <col min="4117" max="4141" width="8.875" style="12" customWidth="1"/>
    <col min="4142" max="4142" width="11.875" style="12" customWidth="1"/>
    <col min="4143" max="4350" width="8.875" style="12"/>
    <col min="4351" max="4351" width="2.25" style="12" customWidth="1"/>
    <col min="4352" max="4352" width="9.625" style="12" customWidth="1"/>
    <col min="4353" max="4353" width="38.625" style="12" customWidth="1"/>
    <col min="4354" max="4354" width="17.625" style="12" customWidth="1"/>
    <col min="4355" max="4355" width="15.625" style="12" customWidth="1"/>
    <col min="4356" max="4356" width="8.125" style="12" customWidth="1"/>
    <col min="4357" max="4357" width="15.625" style="12" customWidth="1"/>
    <col min="4358" max="4358" width="8.125" style="12" customWidth="1"/>
    <col min="4359" max="4359" width="7.625" style="12" customWidth="1"/>
    <col min="4360" max="4369" width="0" style="12" hidden="1" customWidth="1"/>
    <col min="4370" max="4371" width="8.875" style="12" customWidth="1"/>
    <col min="4372" max="4372" width="11.875" style="12" customWidth="1"/>
    <col min="4373" max="4397" width="8.875" style="12" customWidth="1"/>
    <col min="4398" max="4398" width="11.875" style="12" customWidth="1"/>
    <col min="4399" max="4606" width="8.875" style="12"/>
    <col min="4607" max="4607" width="2.25" style="12" customWidth="1"/>
    <col min="4608" max="4608" width="9.625" style="12" customWidth="1"/>
    <col min="4609" max="4609" width="38.625" style="12" customWidth="1"/>
    <col min="4610" max="4610" width="17.625" style="12" customWidth="1"/>
    <col min="4611" max="4611" width="15.625" style="12" customWidth="1"/>
    <col min="4612" max="4612" width="8.125" style="12" customWidth="1"/>
    <col min="4613" max="4613" width="15.625" style="12" customWidth="1"/>
    <col min="4614" max="4614" width="8.125" style="12" customWidth="1"/>
    <col min="4615" max="4615" width="7.625" style="12" customWidth="1"/>
    <col min="4616" max="4625" width="0" style="12" hidden="1" customWidth="1"/>
    <col min="4626" max="4627" width="8.875" style="12" customWidth="1"/>
    <col min="4628" max="4628" width="11.875" style="12" customWidth="1"/>
    <col min="4629" max="4653" width="8.875" style="12" customWidth="1"/>
    <col min="4654" max="4654" width="11.875" style="12" customWidth="1"/>
    <col min="4655" max="4862" width="8.875" style="12"/>
    <col min="4863" max="4863" width="2.25" style="12" customWidth="1"/>
    <col min="4864" max="4864" width="9.625" style="12" customWidth="1"/>
    <col min="4865" max="4865" width="38.625" style="12" customWidth="1"/>
    <col min="4866" max="4866" width="17.625" style="12" customWidth="1"/>
    <col min="4867" max="4867" width="15.625" style="12" customWidth="1"/>
    <col min="4868" max="4868" width="8.125" style="12" customWidth="1"/>
    <col min="4869" max="4869" width="15.625" style="12" customWidth="1"/>
    <col min="4870" max="4870" width="8.125" style="12" customWidth="1"/>
    <col min="4871" max="4871" width="7.625" style="12" customWidth="1"/>
    <col min="4872" max="4881" width="0" style="12" hidden="1" customWidth="1"/>
    <col min="4882" max="4883" width="8.875" style="12" customWidth="1"/>
    <col min="4884" max="4884" width="11.875" style="12" customWidth="1"/>
    <col min="4885" max="4909" width="8.875" style="12" customWidth="1"/>
    <col min="4910" max="4910" width="11.875" style="12" customWidth="1"/>
    <col min="4911" max="5118" width="8.875" style="12"/>
    <col min="5119" max="5119" width="2.25" style="12" customWidth="1"/>
    <col min="5120" max="5120" width="9.625" style="12" customWidth="1"/>
    <col min="5121" max="5121" width="38.625" style="12" customWidth="1"/>
    <col min="5122" max="5122" width="17.625" style="12" customWidth="1"/>
    <col min="5123" max="5123" width="15.625" style="12" customWidth="1"/>
    <col min="5124" max="5124" width="8.125" style="12" customWidth="1"/>
    <col min="5125" max="5125" width="15.625" style="12" customWidth="1"/>
    <col min="5126" max="5126" width="8.125" style="12" customWidth="1"/>
    <col min="5127" max="5127" width="7.625" style="12" customWidth="1"/>
    <col min="5128" max="5137" width="0" style="12" hidden="1" customWidth="1"/>
    <col min="5138" max="5139" width="8.875" style="12" customWidth="1"/>
    <col min="5140" max="5140" width="11.875" style="12" customWidth="1"/>
    <col min="5141" max="5165" width="8.875" style="12" customWidth="1"/>
    <col min="5166" max="5166" width="11.875" style="12" customWidth="1"/>
    <col min="5167" max="5374" width="8.875" style="12"/>
    <col min="5375" max="5375" width="2.25" style="12" customWidth="1"/>
    <col min="5376" max="5376" width="9.625" style="12" customWidth="1"/>
    <col min="5377" max="5377" width="38.625" style="12" customWidth="1"/>
    <col min="5378" max="5378" width="17.625" style="12" customWidth="1"/>
    <col min="5379" max="5379" width="15.625" style="12" customWidth="1"/>
    <col min="5380" max="5380" width="8.125" style="12" customWidth="1"/>
    <col min="5381" max="5381" width="15.625" style="12" customWidth="1"/>
    <col min="5382" max="5382" width="8.125" style="12" customWidth="1"/>
    <col min="5383" max="5383" width="7.625" style="12" customWidth="1"/>
    <col min="5384" max="5393" width="0" style="12" hidden="1" customWidth="1"/>
    <col min="5394" max="5395" width="8.875" style="12" customWidth="1"/>
    <col min="5396" max="5396" width="11.875" style="12" customWidth="1"/>
    <col min="5397" max="5421" width="8.875" style="12" customWidth="1"/>
    <col min="5422" max="5422" width="11.875" style="12" customWidth="1"/>
    <col min="5423" max="5630" width="8.875" style="12"/>
    <col min="5631" max="5631" width="2.25" style="12" customWidth="1"/>
    <col min="5632" max="5632" width="9.625" style="12" customWidth="1"/>
    <col min="5633" max="5633" width="38.625" style="12" customWidth="1"/>
    <col min="5634" max="5634" width="17.625" style="12" customWidth="1"/>
    <col min="5635" max="5635" width="15.625" style="12" customWidth="1"/>
    <col min="5636" max="5636" width="8.125" style="12" customWidth="1"/>
    <col min="5637" max="5637" width="15.625" style="12" customWidth="1"/>
    <col min="5638" max="5638" width="8.125" style="12" customWidth="1"/>
    <col min="5639" max="5639" width="7.625" style="12" customWidth="1"/>
    <col min="5640" max="5649" width="0" style="12" hidden="1" customWidth="1"/>
    <col min="5650" max="5651" width="8.875" style="12" customWidth="1"/>
    <col min="5652" max="5652" width="11.875" style="12" customWidth="1"/>
    <col min="5653" max="5677" width="8.875" style="12" customWidth="1"/>
    <col min="5678" max="5678" width="11.875" style="12" customWidth="1"/>
    <col min="5679" max="5886" width="8.875" style="12"/>
    <col min="5887" max="5887" width="2.25" style="12" customWidth="1"/>
    <col min="5888" max="5888" width="9.625" style="12" customWidth="1"/>
    <col min="5889" max="5889" width="38.625" style="12" customWidth="1"/>
    <col min="5890" max="5890" width="17.625" style="12" customWidth="1"/>
    <col min="5891" max="5891" width="15.625" style="12" customWidth="1"/>
    <col min="5892" max="5892" width="8.125" style="12" customWidth="1"/>
    <col min="5893" max="5893" width="15.625" style="12" customWidth="1"/>
    <col min="5894" max="5894" width="8.125" style="12" customWidth="1"/>
    <col min="5895" max="5895" width="7.625" style="12" customWidth="1"/>
    <col min="5896" max="5905" width="0" style="12" hidden="1" customWidth="1"/>
    <col min="5906" max="5907" width="8.875" style="12" customWidth="1"/>
    <col min="5908" max="5908" width="11.875" style="12" customWidth="1"/>
    <col min="5909" max="5933" width="8.875" style="12" customWidth="1"/>
    <col min="5934" max="5934" width="11.875" style="12" customWidth="1"/>
    <col min="5935" max="6142" width="8.875" style="12"/>
    <col min="6143" max="6143" width="2.25" style="12" customWidth="1"/>
    <col min="6144" max="6144" width="9.625" style="12" customWidth="1"/>
    <col min="6145" max="6145" width="38.625" style="12" customWidth="1"/>
    <col min="6146" max="6146" width="17.625" style="12" customWidth="1"/>
    <col min="6147" max="6147" width="15.625" style="12" customWidth="1"/>
    <col min="6148" max="6148" width="8.125" style="12" customWidth="1"/>
    <col min="6149" max="6149" width="15.625" style="12" customWidth="1"/>
    <col min="6150" max="6150" width="8.125" style="12" customWidth="1"/>
    <col min="6151" max="6151" width="7.625" style="12" customWidth="1"/>
    <col min="6152" max="6161" width="0" style="12" hidden="1" customWidth="1"/>
    <col min="6162" max="6163" width="8.875" style="12" customWidth="1"/>
    <col min="6164" max="6164" width="11.875" style="12" customWidth="1"/>
    <col min="6165" max="6189" width="8.875" style="12" customWidth="1"/>
    <col min="6190" max="6190" width="11.875" style="12" customWidth="1"/>
    <col min="6191" max="6398" width="8.875" style="12"/>
    <col min="6399" max="6399" width="2.25" style="12" customWidth="1"/>
    <col min="6400" max="6400" width="9.625" style="12" customWidth="1"/>
    <col min="6401" max="6401" width="38.625" style="12" customWidth="1"/>
    <col min="6402" max="6402" width="17.625" style="12" customWidth="1"/>
    <col min="6403" max="6403" width="15.625" style="12" customWidth="1"/>
    <col min="6404" max="6404" width="8.125" style="12" customWidth="1"/>
    <col min="6405" max="6405" width="15.625" style="12" customWidth="1"/>
    <col min="6406" max="6406" width="8.125" style="12" customWidth="1"/>
    <col min="6407" max="6407" width="7.625" style="12" customWidth="1"/>
    <col min="6408" max="6417" width="0" style="12" hidden="1" customWidth="1"/>
    <col min="6418" max="6419" width="8.875" style="12" customWidth="1"/>
    <col min="6420" max="6420" width="11.875" style="12" customWidth="1"/>
    <col min="6421" max="6445" width="8.875" style="12" customWidth="1"/>
    <col min="6446" max="6446" width="11.875" style="12" customWidth="1"/>
    <col min="6447" max="6654" width="8.875" style="12"/>
    <col min="6655" max="6655" width="2.25" style="12" customWidth="1"/>
    <col min="6656" max="6656" width="9.625" style="12" customWidth="1"/>
    <col min="6657" max="6657" width="38.625" style="12" customWidth="1"/>
    <col min="6658" max="6658" width="17.625" style="12" customWidth="1"/>
    <col min="6659" max="6659" width="15.625" style="12" customWidth="1"/>
    <col min="6660" max="6660" width="8.125" style="12" customWidth="1"/>
    <col min="6661" max="6661" width="15.625" style="12" customWidth="1"/>
    <col min="6662" max="6662" width="8.125" style="12" customWidth="1"/>
    <col min="6663" max="6663" width="7.625" style="12" customWidth="1"/>
    <col min="6664" max="6673" width="0" style="12" hidden="1" customWidth="1"/>
    <col min="6674" max="6675" width="8.875" style="12" customWidth="1"/>
    <col min="6676" max="6676" width="11.875" style="12" customWidth="1"/>
    <col min="6677" max="6701" width="8.875" style="12" customWidth="1"/>
    <col min="6702" max="6702" width="11.875" style="12" customWidth="1"/>
    <col min="6703" max="6910" width="8.875" style="12"/>
    <col min="6911" max="6911" width="2.25" style="12" customWidth="1"/>
    <col min="6912" max="6912" width="9.625" style="12" customWidth="1"/>
    <col min="6913" max="6913" width="38.625" style="12" customWidth="1"/>
    <col min="6914" max="6914" width="17.625" style="12" customWidth="1"/>
    <col min="6915" max="6915" width="15.625" style="12" customWidth="1"/>
    <col min="6916" max="6916" width="8.125" style="12" customWidth="1"/>
    <col min="6917" max="6917" width="15.625" style="12" customWidth="1"/>
    <col min="6918" max="6918" width="8.125" style="12" customWidth="1"/>
    <col min="6919" max="6919" width="7.625" style="12" customWidth="1"/>
    <col min="6920" max="6929" width="0" style="12" hidden="1" customWidth="1"/>
    <col min="6930" max="6931" width="8.875" style="12" customWidth="1"/>
    <col min="6932" max="6932" width="11.875" style="12" customWidth="1"/>
    <col min="6933" max="6957" width="8.875" style="12" customWidth="1"/>
    <col min="6958" max="6958" width="11.875" style="12" customWidth="1"/>
    <col min="6959" max="7166" width="8.875" style="12"/>
    <col min="7167" max="7167" width="2.25" style="12" customWidth="1"/>
    <col min="7168" max="7168" width="9.625" style="12" customWidth="1"/>
    <col min="7169" max="7169" width="38.625" style="12" customWidth="1"/>
    <col min="7170" max="7170" width="17.625" style="12" customWidth="1"/>
    <col min="7171" max="7171" width="15.625" style="12" customWidth="1"/>
    <col min="7172" max="7172" width="8.125" style="12" customWidth="1"/>
    <col min="7173" max="7173" width="15.625" style="12" customWidth="1"/>
    <col min="7174" max="7174" width="8.125" style="12" customWidth="1"/>
    <col min="7175" max="7175" width="7.625" style="12" customWidth="1"/>
    <col min="7176" max="7185" width="0" style="12" hidden="1" customWidth="1"/>
    <col min="7186" max="7187" width="8.875" style="12" customWidth="1"/>
    <col min="7188" max="7188" width="11.875" style="12" customWidth="1"/>
    <col min="7189" max="7213" width="8.875" style="12" customWidth="1"/>
    <col min="7214" max="7214" width="11.875" style="12" customWidth="1"/>
    <col min="7215" max="7422" width="8.875" style="12"/>
    <col min="7423" max="7423" width="2.25" style="12" customWidth="1"/>
    <col min="7424" max="7424" width="9.625" style="12" customWidth="1"/>
    <col min="7425" max="7425" width="38.625" style="12" customWidth="1"/>
    <col min="7426" max="7426" width="17.625" style="12" customWidth="1"/>
    <col min="7427" max="7427" width="15.625" style="12" customWidth="1"/>
    <col min="7428" max="7428" width="8.125" style="12" customWidth="1"/>
    <col min="7429" max="7429" width="15.625" style="12" customWidth="1"/>
    <col min="7430" max="7430" width="8.125" style="12" customWidth="1"/>
    <col min="7431" max="7431" width="7.625" style="12" customWidth="1"/>
    <col min="7432" max="7441" width="0" style="12" hidden="1" customWidth="1"/>
    <col min="7442" max="7443" width="8.875" style="12" customWidth="1"/>
    <col min="7444" max="7444" width="11.875" style="12" customWidth="1"/>
    <col min="7445" max="7469" width="8.875" style="12" customWidth="1"/>
    <col min="7470" max="7470" width="11.875" style="12" customWidth="1"/>
    <col min="7471" max="7678" width="8.875" style="12"/>
    <col min="7679" max="7679" width="2.25" style="12" customWidth="1"/>
    <col min="7680" max="7680" width="9.625" style="12" customWidth="1"/>
    <col min="7681" max="7681" width="38.625" style="12" customWidth="1"/>
    <col min="7682" max="7682" width="17.625" style="12" customWidth="1"/>
    <col min="7683" max="7683" width="15.625" style="12" customWidth="1"/>
    <col min="7684" max="7684" width="8.125" style="12" customWidth="1"/>
    <col min="7685" max="7685" width="15.625" style="12" customWidth="1"/>
    <col min="7686" max="7686" width="8.125" style="12" customWidth="1"/>
    <col min="7687" max="7687" width="7.625" style="12" customWidth="1"/>
    <col min="7688" max="7697" width="0" style="12" hidden="1" customWidth="1"/>
    <col min="7698" max="7699" width="8.875" style="12" customWidth="1"/>
    <col min="7700" max="7700" width="11.875" style="12" customWidth="1"/>
    <col min="7701" max="7725" width="8.875" style="12" customWidth="1"/>
    <col min="7726" max="7726" width="11.875" style="12" customWidth="1"/>
    <col min="7727" max="7934" width="8.875" style="12"/>
    <col min="7935" max="7935" width="2.25" style="12" customWidth="1"/>
    <col min="7936" max="7936" width="9.625" style="12" customWidth="1"/>
    <col min="7937" max="7937" width="38.625" style="12" customWidth="1"/>
    <col min="7938" max="7938" width="17.625" style="12" customWidth="1"/>
    <col min="7939" max="7939" width="15.625" style="12" customWidth="1"/>
    <col min="7940" max="7940" width="8.125" style="12" customWidth="1"/>
    <col min="7941" max="7941" width="15.625" style="12" customWidth="1"/>
    <col min="7942" max="7942" width="8.125" style="12" customWidth="1"/>
    <col min="7943" max="7943" width="7.625" style="12" customWidth="1"/>
    <col min="7944" max="7953" width="0" style="12" hidden="1" customWidth="1"/>
    <col min="7954" max="7955" width="8.875" style="12" customWidth="1"/>
    <col min="7956" max="7956" width="11.875" style="12" customWidth="1"/>
    <col min="7957" max="7981" width="8.875" style="12" customWidth="1"/>
    <col min="7982" max="7982" width="11.875" style="12" customWidth="1"/>
    <col min="7983" max="8190" width="8.875" style="12"/>
    <col min="8191" max="8191" width="2.25" style="12" customWidth="1"/>
    <col min="8192" max="8192" width="9.625" style="12" customWidth="1"/>
    <col min="8193" max="8193" width="38.625" style="12" customWidth="1"/>
    <col min="8194" max="8194" width="17.625" style="12" customWidth="1"/>
    <col min="8195" max="8195" width="15.625" style="12" customWidth="1"/>
    <col min="8196" max="8196" width="8.125" style="12" customWidth="1"/>
    <col min="8197" max="8197" width="15.625" style="12" customWidth="1"/>
    <col min="8198" max="8198" width="8.125" style="12" customWidth="1"/>
    <col min="8199" max="8199" width="7.625" style="12" customWidth="1"/>
    <col min="8200" max="8209" width="0" style="12" hidden="1" customWidth="1"/>
    <col min="8210" max="8211" width="8.875" style="12" customWidth="1"/>
    <col min="8212" max="8212" width="11.875" style="12" customWidth="1"/>
    <col min="8213" max="8237" width="8.875" style="12" customWidth="1"/>
    <col min="8238" max="8238" width="11.875" style="12" customWidth="1"/>
    <col min="8239" max="8446" width="8.875" style="12"/>
    <col min="8447" max="8447" width="2.25" style="12" customWidth="1"/>
    <col min="8448" max="8448" width="9.625" style="12" customWidth="1"/>
    <col min="8449" max="8449" width="38.625" style="12" customWidth="1"/>
    <col min="8450" max="8450" width="17.625" style="12" customWidth="1"/>
    <col min="8451" max="8451" width="15.625" style="12" customWidth="1"/>
    <col min="8452" max="8452" width="8.125" style="12" customWidth="1"/>
    <col min="8453" max="8453" width="15.625" style="12" customWidth="1"/>
    <col min="8454" max="8454" width="8.125" style="12" customWidth="1"/>
    <col min="8455" max="8455" width="7.625" style="12" customWidth="1"/>
    <col min="8456" max="8465" width="0" style="12" hidden="1" customWidth="1"/>
    <col min="8466" max="8467" width="8.875" style="12" customWidth="1"/>
    <col min="8468" max="8468" width="11.875" style="12" customWidth="1"/>
    <col min="8469" max="8493" width="8.875" style="12" customWidth="1"/>
    <col min="8494" max="8494" width="11.875" style="12" customWidth="1"/>
    <col min="8495" max="8702" width="8.875" style="12"/>
    <col min="8703" max="8703" width="2.25" style="12" customWidth="1"/>
    <col min="8704" max="8704" width="9.625" style="12" customWidth="1"/>
    <col min="8705" max="8705" width="38.625" style="12" customWidth="1"/>
    <col min="8706" max="8706" width="17.625" style="12" customWidth="1"/>
    <col min="8707" max="8707" width="15.625" style="12" customWidth="1"/>
    <col min="8708" max="8708" width="8.125" style="12" customWidth="1"/>
    <col min="8709" max="8709" width="15.625" style="12" customWidth="1"/>
    <col min="8710" max="8710" width="8.125" style="12" customWidth="1"/>
    <col min="8711" max="8711" width="7.625" style="12" customWidth="1"/>
    <col min="8712" max="8721" width="0" style="12" hidden="1" customWidth="1"/>
    <col min="8722" max="8723" width="8.875" style="12" customWidth="1"/>
    <col min="8724" max="8724" width="11.875" style="12" customWidth="1"/>
    <col min="8725" max="8749" width="8.875" style="12" customWidth="1"/>
    <col min="8750" max="8750" width="11.875" style="12" customWidth="1"/>
    <col min="8751" max="8958" width="8.875" style="12"/>
    <col min="8959" max="8959" width="2.25" style="12" customWidth="1"/>
    <col min="8960" max="8960" width="9.625" style="12" customWidth="1"/>
    <col min="8961" max="8961" width="38.625" style="12" customWidth="1"/>
    <col min="8962" max="8962" width="17.625" style="12" customWidth="1"/>
    <col min="8963" max="8963" width="15.625" style="12" customWidth="1"/>
    <col min="8964" max="8964" width="8.125" style="12" customWidth="1"/>
    <col min="8965" max="8965" width="15.625" style="12" customWidth="1"/>
    <col min="8966" max="8966" width="8.125" style="12" customWidth="1"/>
    <col min="8967" max="8967" width="7.625" style="12" customWidth="1"/>
    <col min="8968" max="8977" width="0" style="12" hidden="1" customWidth="1"/>
    <col min="8978" max="8979" width="8.875" style="12" customWidth="1"/>
    <col min="8980" max="8980" width="11.875" style="12" customWidth="1"/>
    <col min="8981" max="9005" width="8.875" style="12" customWidth="1"/>
    <col min="9006" max="9006" width="11.875" style="12" customWidth="1"/>
    <col min="9007" max="9214" width="8.875" style="12"/>
    <col min="9215" max="9215" width="2.25" style="12" customWidth="1"/>
    <col min="9216" max="9216" width="9.625" style="12" customWidth="1"/>
    <col min="9217" max="9217" width="38.625" style="12" customWidth="1"/>
    <col min="9218" max="9218" width="17.625" style="12" customWidth="1"/>
    <col min="9219" max="9219" width="15.625" style="12" customWidth="1"/>
    <col min="9220" max="9220" width="8.125" style="12" customWidth="1"/>
    <col min="9221" max="9221" width="15.625" style="12" customWidth="1"/>
    <col min="9222" max="9222" width="8.125" style="12" customWidth="1"/>
    <col min="9223" max="9223" width="7.625" style="12" customWidth="1"/>
    <col min="9224" max="9233" width="0" style="12" hidden="1" customWidth="1"/>
    <col min="9234" max="9235" width="8.875" style="12" customWidth="1"/>
    <col min="9236" max="9236" width="11.875" style="12" customWidth="1"/>
    <col min="9237" max="9261" width="8.875" style="12" customWidth="1"/>
    <col min="9262" max="9262" width="11.875" style="12" customWidth="1"/>
    <col min="9263" max="9470" width="8.875" style="12"/>
    <col min="9471" max="9471" width="2.25" style="12" customWidth="1"/>
    <col min="9472" max="9472" width="9.625" style="12" customWidth="1"/>
    <col min="9473" max="9473" width="38.625" style="12" customWidth="1"/>
    <col min="9474" max="9474" width="17.625" style="12" customWidth="1"/>
    <col min="9475" max="9475" width="15.625" style="12" customWidth="1"/>
    <col min="9476" max="9476" width="8.125" style="12" customWidth="1"/>
    <col min="9477" max="9477" width="15.625" style="12" customWidth="1"/>
    <col min="9478" max="9478" width="8.125" style="12" customWidth="1"/>
    <col min="9479" max="9479" width="7.625" style="12" customWidth="1"/>
    <col min="9480" max="9489" width="0" style="12" hidden="1" customWidth="1"/>
    <col min="9490" max="9491" width="8.875" style="12" customWidth="1"/>
    <col min="9492" max="9492" width="11.875" style="12" customWidth="1"/>
    <col min="9493" max="9517" width="8.875" style="12" customWidth="1"/>
    <col min="9518" max="9518" width="11.875" style="12" customWidth="1"/>
    <col min="9519" max="9726" width="8.875" style="12"/>
    <col min="9727" max="9727" width="2.25" style="12" customWidth="1"/>
    <col min="9728" max="9728" width="9.625" style="12" customWidth="1"/>
    <col min="9729" max="9729" width="38.625" style="12" customWidth="1"/>
    <col min="9730" max="9730" width="17.625" style="12" customWidth="1"/>
    <col min="9731" max="9731" width="15.625" style="12" customWidth="1"/>
    <col min="9732" max="9732" width="8.125" style="12" customWidth="1"/>
    <col min="9733" max="9733" width="15.625" style="12" customWidth="1"/>
    <col min="9734" max="9734" width="8.125" style="12" customWidth="1"/>
    <col min="9735" max="9735" width="7.625" style="12" customWidth="1"/>
    <col min="9736" max="9745" width="0" style="12" hidden="1" customWidth="1"/>
    <col min="9746" max="9747" width="8.875" style="12" customWidth="1"/>
    <col min="9748" max="9748" width="11.875" style="12" customWidth="1"/>
    <col min="9749" max="9773" width="8.875" style="12" customWidth="1"/>
    <col min="9774" max="9774" width="11.875" style="12" customWidth="1"/>
    <col min="9775" max="9982" width="8.875" style="12"/>
    <col min="9983" max="9983" width="2.25" style="12" customWidth="1"/>
    <col min="9984" max="9984" width="9.625" style="12" customWidth="1"/>
    <col min="9985" max="9985" width="38.625" style="12" customWidth="1"/>
    <col min="9986" max="9986" width="17.625" style="12" customWidth="1"/>
    <col min="9987" max="9987" width="15.625" style="12" customWidth="1"/>
    <col min="9988" max="9988" width="8.125" style="12" customWidth="1"/>
    <col min="9989" max="9989" width="15.625" style="12" customWidth="1"/>
    <col min="9990" max="9990" width="8.125" style="12" customWidth="1"/>
    <col min="9991" max="9991" width="7.625" style="12" customWidth="1"/>
    <col min="9992" max="10001" width="0" style="12" hidden="1" customWidth="1"/>
    <col min="10002" max="10003" width="8.875" style="12" customWidth="1"/>
    <col min="10004" max="10004" width="11.875" style="12" customWidth="1"/>
    <col min="10005" max="10029" width="8.875" style="12" customWidth="1"/>
    <col min="10030" max="10030" width="11.875" style="12" customWidth="1"/>
    <col min="10031" max="10238" width="8.875" style="12"/>
    <col min="10239" max="10239" width="2.25" style="12" customWidth="1"/>
    <col min="10240" max="10240" width="9.625" style="12" customWidth="1"/>
    <col min="10241" max="10241" width="38.625" style="12" customWidth="1"/>
    <col min="10242" max="10242" width="17.625" style="12" customWidth="1"/>
    <col min="10243" max="10243" width="15.625" style="12" customWidth="1"/>
    <col min="10244" max="10244" width="8.125" style="12" customWidth="1"/>
    <col min="10245" max="10245" width="15.625" style="12" customWidth="1"/>
    <col min="10246" max="10246" width="8.125" style="12" customWidth="1"/>
    <col min="10247" max="10247" width="7.625" style="12" customWidth="1"/>
    <col min="10248" max="10257" width="0" style="12" hidden="1" customWidth="1"/>
    <col min="10258" max="10259" width="8.875" style="12" customWidth="1"/>
    <col min="10260" max="10260" width="11.875" style="12" customWidth="1"/>
    <col min="10261" max="10285" width="8.875" style="12" customWidth="1"/>
    <col min="10286" max="10286" width="11.875" style="12" customWidth="1"/>
    <col min="10287" max="10494" width="8.875" style="12"/>
    <col min="10495" max="10495" width="2.25" style="12" customWidth="1"/>
    <col min="10496" max="10496" width="9.625" style="12" customWidth="1"/>
    <col min="10497" max="10497" width="38.625" style="12" customWidth="1"/>
    <col min="10498" max="10498" width="17.625" style="12" customWidth="1"/>
    <col min="10499" max="10499" width="15.625" style="12" customWidth="1"/>
    <col min="10500" max="10500" width="8.125" style="12" customWidth="1"/>
    <col min="10501" max="10501" width="15.625" style="12" customWidth="1"/>
    <col min="10502" max="10502" width="8.125" style="12" customWidth="1"/>
    <col min="10503" max="10503" width="7.625" style="12" customWidth="1"/>
    <col min="10504" max="10513" width="0" style="12" hidden="1" customWidth="1"/>
    <col min="10514" max="10515" width="8.875" style="12" customWidth="1"/>
    <col min="10516" max="10516" width="11.875" style="12" customWidth="1"/>
    <col min="10517" max="10541" width="8.875" style="12" customWidth="1"/>
    <col min="10542" max="10542" width="11.875" style="12" customWidth="1"/>
    <col min="10543" max="10750" width="8.875" style="12"/>
    <col min="10751" max="10751" width="2.25" style="12" customWidth="1"/>
    <col min="10752" max="10752" width="9.625" style="12" customWidth="1"/>
    <col min="10753" max="10753" width="38.625" style="12" customWidth="1"/>
    <col min="10754" max="10754" width="17.625" style="12" customWidth="1"/>
    <col min="10755" max="10755" width="15.625" style="12" customWidth="1"/>
    <col min="10756" max="10756" width="8.125" style="12" customWidth="1"/>
    <col min="10757" max="10757" width="15.625" style="12" customWidth="1"/>
    <col min="10758" max="10758" width="8.125" style="12" customWidth="1"/>
    <col min="10759" max="10759" width="7.625" style="12" customWidth="1"/>
    <col min="10760" max="10769" width="0" style="12" hidden="1" customWidth="1"/>
    <col min="10770" max="10771" width="8.875" style="12" customWidth="1"/>
    <col min="10772" max="10772" width="11.875" style="12" customWidth="1"/>
    <col min="10773" max="10797" width="8.875" style="12" customWidth="1"/>
    <col min="10798" max="10798" width="11.875" style="12" customWidth="1"/>
    <col min="10799" max="11006" width="8.875" style="12"/>
    <col min="11007" max="11007" width="2.25" style="12" customWidth="1"/>
    <col min="11008" max="11008" width="9.625" style="12" customWidth="1"/>
    <col min="11009" max="11009" width="38.625" style="12" customWidth="1"/>
    <col min="11010" max="11010" width="17.625" style="12" customWidth="1"/>
    <col min="11011" max="11011" width="15.625" style="12" customWidth="1"/>
    <col min="11012" max="11012" width="8.125" style="12" customWidth="1"/>
    <col min="11013" max="11013" width="15.625" style="12" customWidth="1"/>
    <col min="11014" max="11014" width="8.125" style="12" customWidth="1"/>
    <col min="11015" max="11015" width="7.625" style="12" customWidth="1"/>
    <col min="11016" max="11025" width="0" style="12" hidden="1" customWidth="1"/>
    <col min="11026" max="11027" width="8.875" style="12" customWidth="1"/>
    <col min="11028" max="11028" width="11.875" style="12" customWidth="1"/>
    <col min="11029" max="11053" width="8.875" style="12" customWidth="1"/>
    <col min="11054" max="11054" width="11.875" style="12" customWidth="1"/>
    <col min="11055" max="11262" width="8.875" style="12"/>
    <col min="11263" max="11263" width="2.25" style="12" customWidth="1"/>
    <col min="11264" max="11264" width="9.625" style="12" customWidth="1"/>
    <col min="11265" max="11265" width="38.625" style="12" customWidth="1"/>
    <col min="11266" max="11266" width="17.625" style="12" customWidth="1"/>
    <col min="11267" max="11267" width="15.625" style="12" customWidth="1"/>
    <col min="11268" max="11268" width="8.125" style="12" customWidth="1"/>
    <col min="11269" max="11269" width="15.625" style="12" customWidth="1"/>
    <col min="11270" max="11270" width="8.125" style="12" customWidth="1"/>
    <col min="11271" max="11271" width="7.625" style="12" customWidth="1"/>
    <col min="11272" max="11281" width="0" style="12" hidden="1" customWidth="1"/>
    <col min="11282" max="11283" width="8.875" style="12" customWidth="1"/>
    <col min="11284" max="11284" width="11.875" style="12" customWidth="1"/>
    <col min="11285" max="11309" width="8.875" style="12" customWidth="1"/>
    <col min="11310" max="11310" width="11.875" style="12" customWidth="1"/>
    <col min="11311" max="11518" width="8.875" style="12"/>
    <col min="11519" max="11519" width="2.25" style="12" customWidth="1"/>
    <col min="11520" max="11520" width="9.625" style="12" customWidth="1"/>
    <col min="11521" max="11521" width="38.625" style="12" customWidth="1"/>
    <col min="11522" max="11522" width="17.625" style="12" customWidth="1"/>
    <col min="11523" max="11523" width="15.625" style="12" customWidth="1"/>
    <col min="11524" max="11524" width="8.125" style="12" customWidth="1"/>
    <col min="11525" max="11525" width="15.625" style="12" customWidth="1"/>
    <col min="11526" max="11526" width="8.125" style="12" customWidth="1"/>
    <col min="11527" max="11527" width="7.625" style="12" customWidth="1"/>
    <col min="11528" max="11537" width="0" style="12" hidden="1" customWidth="1"/>
    <col min="11538" max="11539" width="8.875" style="12" customWidth="1"/>
    <col min="11540" max="11540" width="11.875" style="12" customWidth="1"/>
    <col min="11541" max="11565" width="8.875" style="12" customWidth="1"/>
    <col min="11566" max="11566" width="11.875" style="12" customWidth="1"/>
    <col min="11567" max="11774" width="8.875" style="12"/>
    <col min="11775" max="11775" width="2.25" style="12" customWidth="1"/>
    <col min="11776" max="11776" width="9.625" style="12" customWidth="1"/>
    <col min="11777" max="11777" width="38.625" style="12" customWidth="1"/>
    <col min="11778" max="11778" width="17.625" style="12" customWidth="1"/>
    <col min="11779" max="11779" width="15.625" style="12" customWidth="1"/>
    <col min="11780" max="11780" width="8.125" style="12" customWidth="1"/>
    <col min="11781" max="11781" width="15.625" style="12" customWidth="1"/>
    <col min="11782" max="11782" width="8.125" style="12" customWidth="1"/>
    <col min="11783" max="11783" width="7.625" style="12" customWidth="1"/>
    <col min="11784" max="11793" width="0" style="12" hidden="1" customWidth="1"/>
    <col min="11794" max="11795" width="8.875" style="12" customWidth="1"/>
    <col min="11796" max="11796" width="11.875" style="12" customWidth="1"/>
    <col min="11797" max="11821" width="8.875" style="12" customWidth="1"/>
    <col min="11822" max="11822" width="11.875" style="12" customWidth="1"/>
    <col min="11823" max="12030" width="8.875" style="12"/>
    <col min="12031" max="12031" width="2.25" style="12" customWidth="1"/>
    <col min="12032" max="12032" width="9.625" style="12" customWidth="1"/>
    <col min="12033" max="12033" width="38.625" style="12" customWidth="1"/>
    <col min="12034" max="12034" width="17.625" style="12" customWidth="1"/>
    <col min="12035" max="12035" width="15.625" style="12" customWidth="1"/>
    <col min="12036" max="12036" width="8.125" style="12" customWidth="1"/>
    <col min="12037" max="12037" width="15.625" style="12" customWidth="1"/>
    <col min="12038" max="12038" width="8.125" style="12" customWidth="1"/>
    <col min="12039" max="12039" width="7.625" style="12" customWidth="1"/>
    <col min="12040" max="12049" width="0" style="12" hidden="1" customWidth="1"/>
    <col min="12050" max="12051" width="8.875" style="12" customWidth="1"/>
    <col min="12052" max="12052" width="11.875" style="12" customWidth="1"/>
    <col min="12053" max="12077" width="8.875" style="12" customWidth="1"/>
    <col min="12078" max="12078" width="11.875" style="12" customWidth="1"/>
    <col min="12079" max="12286" width="8.875" style="12"/>
    <col min="12287" max="12287" width="2.25" style="12" customWidth="1"/>
    <col min="12288" max="12288" width="9.625" style="12" customWidth="1"/>
    <col min="12289" max="12289" width="38.625" style="12" customWidth="1"/>
    <col min="12290" max="12290" width="17.625" style="12" customWidth="1"/>
    <col min="12291" max="12291" width="15.625" style="12" customWidth="1"/>
    <col min="12292" max="12292" width="8.125" style="12" customWidth="1"/>
    <col min="12293" max="12293" width="15.625" style="12" customWidth="1"/>
    <col min="12294" max="12294" width="8.125" style="12" customWidth="1"/>
    <col min="12295" max="12295" width="7.625" style="12" customWidth="1"/>
    <col min="12296" max="12305" width="0" style="12" hidden="1" customWidth="1"/>
    <col min="12306" max="12307" width="8.875" style="12" customWidth="1"/>
    <col min="12308" max="12308" width="11.875" style="12" customWidth="1"/>
    <col min="12309" max="12333" width="8.875" style="12" customWidth="1"/>
    <col min="12334" max="12334" width="11.875" style="12" customWidth="1"/>
    <col min="12335" max="12542" width="8.875" style="12"/>
    <col min="12543" max="12543" width="2.25" style="12" customWidth="1"/>
    <col min="12544" max="12544" width="9.625" style="12" customWidth="1"/>
    <col min="12545" max="12545" width="38.625" style="12" customWidth="1"/>
    <col min="12546" max="12546" width="17.625" style="12" customWidth="1"/>
    <col min="12547" max="12547" width="15.625" style="12" customWidth="1"/>
    <col min="12548" max="12548" width="8.125" style="12" customWidth="1"/>
    <col min="12549" max="12549" width="15.625" style="12" customWidth="1"/>
    <col min="12550" max="12550" width="8.125" style="12" customWidth="1"/>
    <col min="12551" max="12551" width="7.625" style="12" customWidth="1"/>
    <col min="12552" max="12561" width="0" style="12" hidden="1" customWidth="1"/>
    <col min="12562" max="12563" width="8.875" style="12" customWidth="1"/>
    <col min="12564" max="12564" width="11.875" style="12" customWidth="1"/>
    <col min="12565" max="12589" width="8.875" style="12" customWidth="1"/>
    <col min="12590" max="12590" width="11.875" style="12" customWidth="1"/>
    <col min="12591" max="12798" width="8.875" style="12"/>
    <col min="12799" max="12799" width="2.25" style="12" customWidth="1"/>
    <col min="12800" max="12800" width="9.625" style="12" customWidth="1"/>
    <col min="12801" max="12801" width="38.625" style="12" customWidth="1"/>
    <col min="12802" max="12802" width="17.625" style="12" customWidth="1"/>
    <col min="12803" max="12803" width="15.625" style="12" customWidth="1"/>
    <col min="12804" max="12804" width="8.125" style="12" customWidth="1"/>
    <col min="12805" max="12805" width="15.625" style="12" customWidth="1"/>
    <col min="12806" max="12806" width="8.125" style="12" customWidth="1"/>
    <col min="12807" max="12807" width="7.625" style="12" customWidth="1"/>
    <col min="12808" max="12817" width="0" style="12" hidden="1" customWidth="1"/>
    <col min="12818" max="12819" width="8.875" style="12" customWidth="1"/>
    <col min="12820" max="12820" width="11.875" style="12" customWidth="1"/>
    <col min="12821" max="12845" width="8.875" style="12" customWidth="1"/>
    <col min="12846" max="12846" width="11.875" style="12" customWidth="1"/>
    <col min="12847" max="13054" width="8.875" style="12"/>
    <col min="13055" max="13055" width="2.25" style="12" customWidth="1"/>
    <col min="13056" max="13056" width="9.625" style="12" customWidth="1"/>
    <col min="13057" max="13057" width="38.625" style="12" customWidth="1"/>
    <col min="13058" max="13058" width="17.625" style="12" customWidth="1"/>
    <col min="13059" max="13059" width="15.625" style="12" customWidth="1"/>
    <col min="13060" max="13060" width="8.125" style="12" customWidth="1"/>
    <col min="13061" max="13061" width="15.625" style="12" customWidth="1"/>
    <col min="13062" max="13062" width="8.125" style="12" customWidth="1"/>
    <col min="13063" max="13063" width="7.625" style="12" customWidth="1"/>
    <col min="13064" max="13073" width="0" style="12" hidden="1" customWidth="1"/>
    <col min="13074" max="13075" width="8.875" style="12" customWidth="1"/>
    <col min="13076" max="13076" width="11.875" style="12" customWidth="1"/>
    <col min="13077" max="13101" width="8.875" style="12" customWidth="1"/>
    <col min="13102" max="13102" width="11.875" style="12" customWidth="1"/>
    <col min="13103" max="13310" width="8.875" style="12"/>
    <col min="13311" max="13311" width="2.25" style="12" customWidth="1"/>
    <col min="13312" max="13312" width="9.625" style="12" customWidth="1"/>
    <col min="13313" max="13313" width="38.625" style="12" customWidth="1"/>
    <col min="13314" max="13314" width="17.625" style="12" customWidth="1"/>
    <col min="13315" max="13315" width="15.625" style="12" customWidth="1"/>
    <col min="13316" max="13316" width="8.125" style="12" customWidth="1"/>
    <col min="13317" max="13317" width="15.625" style="12" customWidth="1"/>
    <col min="13318" max="13318" width="8.125" style="12" customWidth="1"/>
    <col min="13319" max="13319" width="7.625" style="12" customWidth="1"/>
    <col min="13320" max="13329" width="0" style="12" hidden="1" customWidth="1"/>
    <col min="13330" max="13331" width="8.875" style="12" customWidth="1"/>
    <col min="13332" max="13332" width="11.875" style="12" customWidth="1"/>
    <col min="13333" max="13357" width="8.875" style="12" customWidth="1"/>
    <col min="13358" max="13358" width="11.875" style="12" customWidth="1"/>
    <col min="13359" max="13566" width="8.875" style="12"/>
    <col min="13567" max="13567" width="2.25" style="12" customWidth="1"/>
    <col min="13568" max="13568" width="9.625" style="12" customWidth="1"/>
    <col min="13569" max="13569" width="38.625" style="12" customWidth="1"/>
    <col min="13570" max="13570" width="17.625" style="12" customWidth="1"/>
    <col min="13571" max="13571" width="15.625" style="12" customWidth="1"/>
    <col min="13572" max="13572" width="8.125" style="12" customWidth="1"/>
    <col min="13573" max="13573" width="15.625" style="12" customWidth="1"/>
    <col min="13574" max="13574" width="8.125" style="12" customWidth="1"/>
    <col min="13575" max="13575" width="7.625" style="12" customWidth="1"/>
    <col min="13576" max="13585" width="0" style="12" hidden="1" customWidth="1"/>
    <col min="13586" max="13587" width="8.875" style="12" customWidth="1"/>
    <col min="13588" max="13588" width="11.875" style="12" customWidth="1"/>
    <col min="13589" max="13613" width="8.875" style="12" customWidth="1"/>
    <col min="13614" max="13614" width="11.875" style="12" customWidth="1"/>
    <col min="13615" max="13822" width="8.875" style="12"/>
    <col min="13823" max="13823" width="2.25" style="12" customWidth="1"/>
    <col min="13824" max="13824" width="9.625" style="12" customWidth="1"/>
    <col min="13825" max="13825" width="38.625" style="12" customWidth="1"/>
    <col min="13826" max="13826" width="17.625" style="12" customWidth="1"/>
    <col min="13827" max="13827" width="15.625" style="12" customWidth="1"/>
    <col min="13828" max="13828" width="8.125" style="12" customWidth="1"/>
    <col min="13829" max="13829" width="15.625" style="12" customWidth="1"/>
    <col min="13830" max="13830" width="8.125" style="12" customWidth="1"/>
    <col min="13831" max="13831" width="7.625" style="12" customWidth="1"/>
    <col min="13832" max="13841" width="0" style="12" hidden="1" customWidth="1"/>
    <col min="13842" max="13843" width="8.875" style="12" customWidth="1"/>
    <col min="13844" max="13844" width="11.875" style="12" customWidth="1"/>
    <col min="13845" max="13869" width="8.875" style="12" customWidth="1"/>
    <col min="13870" max="13870" width="11.875" style="12" customWidth="1"/>
    <col min="13871" max="14078" width="8.875" style="12"/>
    <col min="14079" max="14079" width="2.25" style="12" customWidth="1"/>
    <col min="14080" max="14080" width="9.625" style="12" customWidth="1"/>
    <col min="14081" max="14081" width="38.625" style="12" customWidth="1"/>
    <col min="14082" max="14082" width="17.625" style="12" customWidth="1"/>
    <col min="14083" max="14083" width="15.625" style="12" customWidth="1"/>
    <col min="14084" max="14084" width="8.125" style="12" customWidth="1"/>
    <col min="14085" max="14085" width="15.625" style="12" customWidth="1"/>
    <col min="14086" max="14086" width="8.125" style="12" customWidth="1"/>
    <col min="14087" max="14087" width="7.625" style="12" customWidth="1"/>
    <col min="14088" max="14097" width="0" style="12" hidden="1" customWidth="1"/>
    <col min="14098" max="14099" width="8.875" style="12" customWidth="1"/>
    <col min="14100" max="14100" width="11.875" style="12" customWidth="1"/>
    <col min="14101" max="14125" width="8.875" style="12" customWidth="1"/>
    <col min="14126" max="14126" width="11.875" style="12" customWidth="1"/>
    <col min="14127" max="14334" width="8.875" style="12"/>
    <col min="14335" max="14335" width="2.25" style="12" customWidth="1"/>
    <col min="14336" max="14336" width="9.625" style="12" customWidth="1"/>
    <col min="14337" max="14337" width="38.625" style="12" customWidth="1"/>
    <col min="14338" max="14338" width="17.625" style="12" customWidth="1"/>
    <col min="14339" max="14339" width="15.625" style="12" customWidth="1"/>
    <col min="14340" max="14340" width="8.125" style="12" customWidth="1"/>
    <col min="14341" max="14341" width="15.625" style="12" customWidth="1"/>
    <col min="14342" max="14342" width="8.125" style="12" customWidth="1"/>
    <col min="14343" max="14343" width="7.625" style="12" customWidth="1"/>
    <col min="14344" max="14353" width="0" style="12" hidden="1" customWidth="1"/>
    <col min="14354" max="14355" width="8.875" style="12" customWidth="1"/>
    <col min="14356" max="14356" width="11.875" style="12" customWidth="1"/>
    <col min="14357" max="14381" width="8.875" style="12" customWidth="1"/>
    <col min="14382" max="14382" width="11.875" style="12" customWidth="1"/>
    <col min="14383" max="14590" width="8.875" style="12"/>
    <col min="14591" max="14591" width="2.25" style="12" customWidth="1"/>
    <col min="14592" max="14592" width="9.625" style="12" customWidth="1"/>
    <col min="14593" max="14593" width="38.625" style="12" customWidth="1"/>
    <col min="14594" max="14594" width="17.625" style="12" customWidth="1"/>
    <col min="14595" max="14595" width="15.625" style="12" customWidth="1"/>
    <col min="14596" max="14596" width="8.125" style="12" customWidth="1"/>
    <col min="14597" max="14597" width="15.625" style="12" customWidth="1"/>
    <col min="14598" max="14598" width="8.125" style="12" customWidth="1"/>
    <col min="14599" max="14599" width="7.625" style="12" customWidth="1"/>
    <col min="14600" max="14609" width="0" style="12" hidden="1" customWidth="1"/>
    <col min="14610" max="14611" width="8.875" style="12" customWidth="1"/>
    <col min="14612" max="14612" width="11.875" style="12" customWidth="1"/>
    <col min="14613" max="14637" width="8.875" style="12" customWidth="1"/>
    <col min="14638" max="14638" width="11.875" style="12" customWidth="1"/>
    <col min="14639" max="14846" width="8.875" style="12"/>
    <col min="14847" max="14847" width="2.25" style="12" customWidth="1"/>
    <col min="14848" max="14848" width="9.625" style="12" customWidth="1"/>
    <col min="14849" max="14849" width="38.625" style="12" customWidth="1"/>
    <col min="14850" max="14850" width="17.625" style="12" customWidth="1"/>
    <col min="14851" max="14851" width="15.625" style="12" customWidth="1"/>
    <col min="14852" max="14852" width="8.125" style="12" customWidth="1"/>
    <col min="14853" max="14853" width="15.625" style="12" customWidth="1"/>
    <col min="14854" max="14854" width="8.125" style="12" customWidth="1"/>
    <col min="14855" max="14855" width="7.625" style="12" customWidth="1"/>
    <col min="14856" max="14865" width="0" style="12" hidden="1" customWidth="1"/>
    <col min="14866" max="14867" width="8.875" style="12" customWidth="1"/>
    <col min="14868" max="14868" width="11.875" style="12" customWidth="1"/>
    <col min="14869" max="14893" width="8.875" style="12" customWidth="1"/>
    <col min="14894" max="14894" width="11.875" style="12" customWidth="1"/>
    <col min="14895" max="15102" width="8.875" style="12"/>
    <col min="15103" max="15103" width="2.25" style="12" customWidth="1"/>
    <col min="15104" max="15104" width="9.625" style="12" customWidth="1"/>
    <col min="15105" max="15105" width="38.625" style="12" customWidth="1"/>
    <col min="15106" max="15106" width="17.625" style="12" customWidth="1"/>
    <col min="15107" max="15107" width="15.625" style="12" customWidth="1"/>
    <col min="15108" max="15108" width="8.125" style="12" customWidth="1"/>
    <col min="15109" max="15109" width="15.625" style="12" customWidth="1"/>
    <col min="15110" max="15110" width="8.125" style="12" customWidth="1"/>
    <col min="15111" max="15111" width="7.625" style="12" customWidth="1"/>
    <col min="15112" max="15121" width="0" style="12" hidden="1" customWidth="1"/>
    <col min="15122" max="15123" width="8.875" style="12" customWidth="1"/>
    <col min="15124" max="15124" width="11.875" style="12" customWidth="1"/>
    <col min="15125" max="15149" width="8.875" style="12" customWidth="1"/>
    <col min="15150" max="15150" width="11.875" style="12" customWidth="1"/>
    <col min="15151" max="15358" width="8.875" style="12"/>
    <col min="15359" max="15359" width="2.25" style="12" customWidth="1"/>
    <col min="15360" max="15360" width="9.625" style="12" customWidth="1"/>
    <col min="15361" max="15361" width="38.625" style="12" customWidth="1"/>
    <col min="15362" max="15362" width="17.625" style="12" customWidth="1"/>
    <col min="15363" max="15363" width="15.625" style="12" customWidth="1"/>
    <col min="15364" max="15364" width="8.125" style="12" customWidth="1"/>
    <col min="15365" max="15365" width="15.625" style="12" customWidth="1"/>
    <col min="15366" max="15366" width="8.125" style="12" customWidth="1"/>
    <col min="15367" max="15367" width="7.625" style="12" customWidth="1"/>
    <col min="15368" max="15377" width="0" style="12" hidden="1" customWidth="1"/>
    <col min="15378" max="15379" width="8.875" style="12" customWidth="1"/>
    <col min="15380" max="15380" width="11.875" style="12" customWidth="1"/>
    <col min="15381" max="15405" width="8.875" style="12" customWidth="1"/>
    <col min="15406" max="15406" width="11.875" style="12" customWidth="1"/>
    <col min="15407" max="15614" width="8.875" style="12"/>
    <col min="15615" max="15615" width="2.25" style="12" customWidth="1"/>
    <col min="15616" max="15616" width="9.625" style="12" customWidth="1"/>
    <col min="15617" max="15617" width="38.625" style="12" customWidth="1"/>
    <col min="15618" max="15618" width="17.625" style="12" customWidth="1"/>
    <col min="15619" max="15619" width="15.625" style="12" customWidth="1"/>
    <col min="15620" max="15620" width="8.125" style="12" customWidth="1"/>
    <col min="15621" max="15621" width="15.625" style="12" customWidth="1"/>
    <col min="15622" max="15622" width="8.125" style="12" customWidth="1"/>
    <col min="15623" max="15623" width="7.625" style="12" customWidth="1"/>
    <col min="15624" max="15633" width="0" style="12" hidden="1" customWidth="1"/>
    <col min="15634" max="15635" width="8.875" style="12" customWidth="1"/>
    <col min="15636" max="15636" width="11.875" style="12" customWidth="1"/>
    <col min="15637" max="15661" width="8.875" style="12" customWidth="1"/>
    <col min="15662" max="15662" width="11.875" style="12" customWidth="1"/>
    <col min="15663" max="15870" width="8.875" style="12"/>
    <col min="15871" max="15871" width="2.25" style="12" customWidth="1"/>
    <col min="15872" max="15872" width="9.625" style="12" customWidth="1"/>
    <col min="15873" max="15873" width="38.625" style="12" customWidth="1"/>
    <col min="15874" max="15874" width="17.625" style="12" customWidth="1"/>
    <col min="15875" max="15875" width="15.625" style="12" customWidth="1"/>
    <col min="15876" max="15876" width="8.125" style="12" customWidth="1"/>
    <col min="15877" max="15877" width="15.625" style="12" customWidth="1"/>
    <col min="15878" max="15878" width="8.125" style="12" customWidth="1"/>
    <col min="15879" max="15879" width="7.625" style="12" customWidth="1"/>
    <col min="15880" max="15889" width="0" style="12" hidden="1" customWidth="1"/>
    <col min="15890" max="15891" width="8.875" style="12" customWidth="1"/>
    <col min="15892" max="15892" width="11.875" style="12" customWidth="1"/>
    <col min="15893" max="15917" width="8.875" style="12" customWidth="1"/>
    <col min="15918" max="15918" width="11.875" style="12" customWidth="1"/>
    <col min="15919" max="16126" width="8.875" style="12"/>
    <col min="16127" max="16127" width="2.25" style="12" customWidth="1"/>
    <col min="16128" max="16128" width="9.625" style="12" customWidth="1"/>
    <col min="16129" max="16129" width="38.625" style="12" customWidth="1"/>
    <col min="16130" max="16130" width="17.625" style="12" customWidth="1"/>
    <col min="16131" max="16131" width="15.625" style="12" customWidth="1"/>
    <col min="16132" max="16132" width="8.125" style="12" customWidth="1"/>
    <col min="16133" max="16133" width="15.625" style="12" customWidth="1"/>
    <col min="16134" max="16134" width="8.125" style="12" customWidth="1"/>
    <col min="16135" max="16135" width="7.625" style="12" customWidth="1"/>
    <col min="16136" max="16145" width="0" style="12" hidden="1" customWidth="1"/>
    <col min="16146" max="16147" width="8.875" style="12" customWidth="1"/>
    <col min="16148" max="16148" width="11.875" style="12" customWidth="1"/>
    <col min="16149" max="16173" width="8.875" style="12" customWidth="1"/>
    <col min="16174" max="16174" width="11.875" style="12" customWidth="1"/>
    <col min="16175" max="16384" width="8.875" style="12"/>
  </cols>
  <sheetData>
    <row r="1" spans="1:17">
      <c r="B1" s="13" t="s">
        <v>480</v>
      </c>
      <c r="P1" s="284" t="s">
        <v>530</v>
      </c>
    </row>
    <row r="2" spans="1:17" ht="16.5" customHeight="1"/>
    <row r="3" spans="1:17" ht="16.5" customHeight="1">
      <c r="H3" s="787" t="s">
        <v>1227</v>
      </c>
      <c r="I3" s="787"/>
      <c r="J3" s="787"/>
    </row>
    <row r="4" spans="1:17" ht="21.75" customHeight="1">
      <c r="B4" s="20"/>
      <c r="C4" s="329"/>
      <c r="H4" s="791" t="s">
        <v>1228</v>
      </c>
      <c r="I4" s="791"/>
      <c r="J4" s="791"/>
    </row>
    <row r="5" spans="1:17" ht="20.100000000000001" customHeight="1">
      <c r="B5" s="20" t="s">
        <v>481</v>
      </c>
      <c r="C5" s="219"/>
      <c r="I5" s="20"/>
    </row>
    <row r="6" spans="1:17" ht="19.5" customHeight="1" thickBot="1">
      <c r="B6" s="20" t="s">
        <v>0</v>
      </c>
      <c r="P6" s="15" t="s">
        <v>466</v>
      </c>
    </row>
    <row r="7" spans="1:17" ht="9" customHeight="1">
      <c r="B7" s="86"/>
      <c r="C7" s="86"/>
      <c r="D7" s="759" t="s">
        <v>482</v>
      </c>
      <c r="E7" s="764" t="s">
        <v>483</v>
      </c>
      <c r="F7" s="808"/>
      <c r="G7" s="764" t="s">
        <v>484</v>
      </c>
      <c r="H7" s="808"/>
      <c r="I7" s="159"/>
      <c r="J7" s="383"/>
      <c r="K7" s="160"/>
      <c r="L7" s="383"/>
      <c r="M7" s="160"/>
      <c r="N7" s="383"/>
      <c r="O7" s="764" t="s">
        <v>487</v>
      </c>
      <c r="P7" s="813"/>
      <c r="Q7" s="25"/>
    </row>
    <row r="8" spans="1:17" ht="14.25" customHeight="1">
      <c r="B8" s="25"/>
      <c r="C8" s="112" t="s">
        <v>485</v>
      </c>
      <c r="D8" s="763"/>
      <c r="E8" s="777"/>
      <c r="F8" s="776"/>
      <c r="G8" s="777"/>
      <c r="H8" s="776"/>
      <c r="I8" s="768" t="s">
        <v>531</v>
      </c>
      <c r="J8" s="758"/>
      <c r="K8" s="767" t="s">
        <v>486</v>
      </c>
      <c r="L8" s="758"/>
      <c r="M8" s="767" t="s">
        <v>3</v>
      </c>
      <c r="N8" s="758"/>
      <c r="O8" s="777"/>
      <c r="P8" s="778"/>
      <c r="Q8" s="25"/>
    </row>
    <row r="9" spans="1:17">
      <c r="B9" s="330"/>
      <c r="C9" s="331"/>
      <c r="D9" s="763"/>
      <c r="E9" s="777"/>
      <c r="F9" s="776"/>
      <c r="G9" s="777"/>
      <c r="H9" s="776"/>
      <c r="I9" s="778"/>
      <c r="J9" s="776"/>
      <c r="K9" s="777"/>
      <c r="L9" s="776"/>
      <c r="M9" s="777"/>
      <c r="N9" s="776"/>
      <c r="O9" s="777"/>
      <c r="P9" s="778"/>
      <c r="Q9" s="25"/>
    </row>
    <row r="10" spans="1:17" ht="26.25" customHeight="1">
      <c r="B10" s="330"/>
      <c r="C10" s="331"/>
      <c r="D10" s="763"/>
      <c r="E10" s="809" t="s">
        <v>489</v>
      </c>
      <c r="F10" s="810"/>
      <c r="G10" s="811" t="s">
        <v>490</v>
      </c>
      <c r="H10" s="812"/>
      <c r="I10" s="814" t="s">
        <v>18</v>
      </c>
      <c r="J10" s="812"/>
      <c r="K10" s="809" t="s">
        <v>532</v>
      </c>
      <c r="L10" s="810"/>
      <c r="M10" s="811" t="s">
        <v>23</v>
      </c>
      <c r="N10" s="812"/>
      <c r="O10" s="815" t="s">
        <v>488</v>
      </c>
      <c r="P10" s="816"/>
      <c r="Q10" s="25"/>
    </row>
    <row r="11" spans="1:17" ht="15">
      <c r="B11" s="112" t="s">
        <v>491</v>
      </c>
      <c r="C11" s="95"/>
      <c r="D11" s="763"/>
      <c r="E11" s="769" t="s">
        <v>492</v>
      </c>
      <c r="F11" s="332" t="s">
        <v>493</v>
      </c>
      <c r="G11" s="769" t="s">
        <v>492</v>
      </c>
      <c r="H11" s="332" t="s">
        <v>493</v>
      </c>
      <c r="I11" s="770" t="s">
        <v>492</v>
      </c>
      <c r="J11" s="92" t="s">
        <v>493</v>
      </c>
      <c r="K11" s="770" t="s">
        <v>492</v>
      </c>
      <c r="L11" s="92" t="s">
        <v>493</v>
      </c>
      <c r="M11" s="770" t="s">
        <v>492</v>
      </c>
      <c r="N11" s="92" t="s">
        <v>493</v>
      </c>
      <c r="O11" s="770" t="s">
        <v>492</v>
      </c>
      <c r="P11" s="238" t="s">
        <v>493</v>
      </c>
      <c r="Q11" s="25"/>
    </row>
    <row r="12" spans="1:17" ht="18" customHeight="1">
      <c r="B12" s="112" t="s">
        <v>494</v>
      </c>
      <c r="C12" s="333" t="s">
        <v>495</v>
      </c>
      <c r="D12" s="763"/>
      <c r="E12" s="763"/>
      <c r="F12" s="92" t="s">
        <v>431</v>
      </c>
      <c r="G12" s="763"/>
      <c r="H12" s="92" t="s">
        <v>431</v>
      </c>
      <c r="I12" s="763"/>
      <c r="J12" s="92" t="s">
        <v>431</v>
      </c>
      <c r="K12" s="763"/>
      <c r="L12" s="92" t="s">
        <v>431</v>
      </c>
      <c r="M12" s="763"/>
      <c r="N12" s="92" t="s">
        <v>431</v>
      </c>
      <c r="O12" s="763"/>
      <c r="P12" s="238" t="s">
        <v>431</v>
      </c>
      <c r="Q12" s="25"/>
    </row>
    <row r="13" spans="1:17" ht="14.25" customHeight="1">
      <c r="B13" s="318"/>
      <c r="C13" s="336"/>
      <c r="D13" s="37" t="s">
        <v>12</v>
      </c>
      <c r="E13" s="37" t="s">
        <v>496</v>
      </c>
      <c r="F13" s="337"/>
      <c r="G13" s="37" t="s">
        <v>496</v>
      </c>
      <c r="H13" s="337"/>
      <c r="I13" s="37" t="s">
        <v>496</v>
      </c>
      <c r="J13" s="337"/>
      <c r="K13" s="372" t="s">
        <v>496</v>
      </c>
      <c r="L13" s="337"/>
      <c r="M13" s="372" t="s">
        <v>496</v>
      </c>
      <c r="N13" s="337"/>
      <c r="O13" s="372" t="s">
        <v>496</v>
      </c>
      <c r="P13" s="373"/>
      <c r="Q13" s="25"/>
    </row>
    <row r="14" spans="1:17" ht="7.5" customHeight="1">
      <c r="D14" s="51"/>
      <c r="F14" s="217"/>
    </row>
    <row r="15" spans="1:17" ht="18" customHeight="1">
      <c r="A15" s="217"/>
      <c r="B15" s="338" t="s">
        <v>497</v>
      </c>
      <c r="C15" s="206"/>
      <c r="D15" s="1">
        <v>13909493</v>
      </c>
      <c r="E15" s="57">
        <v>2696717</v>
      </c>
      <c r="F15" s="102">
        <v>19.399999999999999</v>
      </c>
      <c r="G15" s="57">
        <v>11199371</v>
      </c>
      <c r="H15" s="102">
        <v>80.5</v>
      </c>
      <c r="I15" s="57">
        <v>9882934</v>
      </c>
      <c r="J15" s="102">
        <v>71.099999999999994</v>
      </c>
      <c r="K15" s="57">
        <v>1231821</v>
      </c>
      <c r="L15" s="102">
        <v>8.9</v>
      </c>
      <c r="M15" s="57">
        <v>84615</v>
      </c>
      <c r="N15" s="102">
        <v>0.6</v>
      </c>
      <c r="O15" s="57">
        <v>13405</v>
      </c>
      <c r="P15" s="102">
        <v>0.1</v>
      </c>
    </row>
    <row r="16" spans="1:17" ht="18" customHeight="1">
      <c r="A16" s="217"/>
      <c r="B16" s="338" t="s">
        <v>498</v>
      </c>
      <c r="C16" s="206"/>
      <c r="D16" s="1">
        <v>13709139</v>
      </c>
      <c r="E16" s="57">
        <v>2965849</v>
      </c>
      <c r="F16" s="102">
        <v>21.6</v>
      </c>
      <c r="G16" s="57">
        <v>10731483</v>
      </c>
      <c r="H16" s="102">
        <v>78.3</v>
      </c>
      <c r="I16" s="57">
        <v>9343887</v>
      </c>
      <c r="J16" s="102">
        <v>68.2</v>
      </c>
      <c r="K16" s="57">
        <v>1290876</v>
      </c>
      <c r="L16" s="102">
        <v>9.4</v>
      </c>
      <c r="M16" s="57">
        <v>96722</v>
      </c>
      <c r="N16" s="102">
        <v>0.7</v>
      </c>
      <c r="O16" s="57">
        <v>11807</v>
      </c>
      <c r="P16" s="102">
        <v>0.1</v>
      </c>
    </row>
    <row r="17" spans="1:16" ht="18" customHeight="1">
      <c r="A17" s="217"/>
      <c r="B17" s="338" t="s">
        <v>499</v>
      </c>
      <c r="C17" s="206"/>
      <c r="D17" s="1">
        <v>13596030</v>
      </c>
      <c r="E17" s="57">
        <v>2918177</v>
      </c>
      <c r="F17" s="102">
        <v>21.5</v>
      </c>
      <c r="G17" s="57">
        <v>10663868</v>
      </c>
      <c r="H17" s="102">
        <v>78.400000000000006</v>
      </c>
      <c r="I17" s="57">
        <v>9271442</v>
      </c>
      <c r="J17" s="102">
        <v>68.2</v>
      </c>
      <c r="K17" s="57">
        <v>1298770</v>
      </c>
      <c r="L17" s="102">
        <v>9.6</v>
      </c>
      <c r="M17" s="57">
        <v>93657</v>
      </c>
      <c r="N17" s="102">
        <v>0.7</v>
      </c>
      <c r="O17" s="57">
        <v>13984</v>
      </c>
      <c r="P17" s="102">
        <v>0.1</v>
      </c>
    </row>
    <row r="18" spans="1:16" ht="18" customHeight="1">
      <c r="A18" s="217"/>
      <c r="B18" s="338" t="s">
        <v>500</v>
      </c>
      <c r="C18" s="206"/>
      <c r="D18" s="1">
        <v>14408236</v>
      </c>
      <c r="E18" s="57">
        <v>3292400</v>
      </c>
      <c r="F18" s="102">
        <v>22.9</v>
      </c>
      <c r="G18" s="57">
        <v>11100469</v>
      </c>
      <c r="H18" s="102">
        <v>77</v>
      </c>
      <c r="I18" s="57">
        <v>9669186</v>
      </c>
      <c r="J18" s="102">
        <v>67.099999999999994</v>
      </c>
      <c r="K18" s="57">
        <v>1346427</v>
      </c>
      <c r="L18" s="102">
        <v>9.3000000000000007</v>
      </c>
      <c r="M18" s="57">
        <v>84856</v>
      </c>
      <c r="N18" s="102">
        <v>0.6</v>
      </c>
      <c r="O18" s="57">
        <v>15366</v>
      </c>
      <c r="P18" s="102">
        <v>0.1</v>
      </c>
    </row>
    <row r="19" spans="1:16" ht="18" customHeight="1">
      <c r="A19" s="217"/>
      <c r="B19" s="338" t="s">
        <v>501</v>
      </c>
      <c r="C19" s="206"/>
      <c r="D19" s="1">
        <v>15079315</v>
      </c>
      <c r="E19" s="7">
        <v>3160551</v>
      </c>
      <c r="F19" s="102">
        <v>21</v>
      </c>
      <c r="G19" s="57">
        <v>11904662</v>
      </c>
      <c r="H19" s="102">
        <v>78.900000000000006</v>
      </c>
      <c r="I19" s="57">
        <v>10406983</v>
      </c>
      <c r="J19" s="102">
        <v>69</v>
      </c>
      <c r="K19" s="57">
        <v>1398874</v>
      </c>
      <c r="L19" s="102">
        <v>9.3000000000000007</v>
      </c>
      <c r="M19" s="57">
        <v>98805</v>
      </c>
      <c r="N19" s="102">
        <v>0.7</v>
      </c>
      <c r="O19" s="57">
        <v>14102</v>
      </c>
      <c r="P19" s="102">
        <v>0.1</v>
      </c>
    </row>
    <row r="20" spans="1:16" ht="18" customHeight="1">
      <c r="A20" s="217"/>
      <c r="B20" s="338" t="s">
        <v>502</v>
      </c>
      <c r="C20" s="206"/>
      <c r="D20" s="1">
        <v>15741499</v>
      </c>
      <c r="E20" s="7">
        <v>3203852</v>
      </c>
      <c r="F20" s="102">
        <v>20.399999999999999</v>
      </c>
      <c r="G20" s="57">
        <v>12493864</v>
      </c>
      <c r="H20" s="102">
        <v>79.400000000000006</v>
      </c>
      <c r="I20" s="57">
        <v>10966857</v>
      </c>
      <c r="J20" s="102">
        <v>69.7</v>
      </c>
      <c r="K20" s="57">
        <v>1426725</v>
      </c>
      <c r="L20" s="102">
        <v>9.1</v>
      </c>
      <c r="M20" s="57">
        <v>100281</v>
      </c>
      <c r="N20" s="102">
        <v>0.6</v>
      </c>
      <c r="O20" s="57">
        <v>43783</v>
      </c>
      <c r="P20" s="102">
        <v>0.3</v>
      </c>
    </row>
    <row r="21" spans="1:16" ht="18" customHeight="1">
      <c r="B21" s="338" t="s">
        <v>503</v>
      </c>
      <c r="C21" s="206"/>
      <c r="D21" s="1">
        <v>16139925</v>
      </c>
      <c r="E21" s="7">
        <v>3498492</v>
      </c>
      <c r="F21" s="102">
        <v>21.7</v>
      </c>
      <c r="G21" s="57">
        <v>12593344</v>
      </c>
      <c r="H21" s="102">
        <v>78</v>
      </c>
      <c r="I21" s="57">
        <v>11028650</v>
      </c>
      <c r="J21" s="102">
        <v>68.3</v>
      </c>
      <c r="K21" s="57">
        <v>1463121</v>
      </c>
      <c r="L21" s="102">
        <v>9.1</v>
      </c>
      <c r="M21" s="57">
        <v>101573</v>
      </c>
      <c r="N21" s="102">
        <v>0.6</v>
      </c>
      <c r="O21" s="57">
        <v>48089</v>
      </c>
      <c r="P21" s="102">
        <v>0.3</v>
      </c>
    </row>
    <row r="22" spans="1:16" ht="18" customHeight="1">
      <c r="B22" s="338" t="s">
        <v>504</v>
      </c>
      <c r="C22" s="206"/>
      <c r="D22" s="1">
        <v>16010588</v>
      </c>
      <c r="E22" s="57">
        <v>3503749</v>
      </c>
      <c r="F22" s="102">
        <v>21.9</v>
      </c>
      <c r="G22" s="57">
        <v>12448321</v>
      </c>
      <c r="H22" s="102">
        <v>77.8</v>
      </c>
      <c r="I22" s="57">
        <v>10871375</v>
      </c>
      <c r="J22" s="102">
        <v>67.900000000000006</v>
      </c>
      <c r="K22" s="57">
        <v>1466493</v>
      </c>
      <c r="L22" s="102">
        <v>9.1999999999999993</v>
      </c>
      <c r="M22" s="57">
        <v>110452</v>
      </c>
      <c r="N22" s="102">
        <v>0.7</v>
      </c>
      <c r="O22" s="57">
        <v>58519</v>
      </c>
      <c r="P22" s="102">
        <v>0.4</v>
      </c>
    </row>
    <row r="23" spans="1:16" ht="18" customHeight="1">
      <c r="B23" s="338" t="s">
        <v>505</v>
      </c>
      <c r="C23" s="206"/>
      <c r="D23" s="1">
        <v>16289336</v>
      </c>
      <c r="E23" s="57">
        <v>3540764</v>
      </c>
      <c r="F23" s="102">
        <v>21.7</v>
      </c>
      <c r="G23" s="57">
        <v>12684198</v>
      </c>
      <c r="H23" s="102">
        <v>77.900000000000006</v>
      </c>
      <c r="I23" s="57">
        <v>11107141</v>
      </c>
      <c r="J23" s="102">
        <v>68.2</v>
      </c>
      <c r="K23" s="57">
        <v>1464836</v>
      </c>
      <c r="L23" s="102">
        <v>9</v>
      </c>
      <c r="M23" s="57">
        <v>112223</v>
      </c>
      <c r="N23" s="102">
        <v>0.7</v>
      </c>
      <c r="O23" s="57">
        <v>64374</v>
      </c>
      <c r="P23" s="102">
        <v>0.4</v>
      </c>
    </row>
    <row r="24" spans="1:16" ht="18" customHeight="1">
      <c r="A24" s="217"/>
      <c r="B24" s="339" t="s">
        <v>506</v>
      </c>
      <c r="C24" s="340"/>
      <c r="D24" s="5">
        <v>16527998</v>
      </c>
      <c r="E24" s="341">
        <v>3476943</v>
      </c>
      <c r="F24" s="107">
        <v>21</v>
      </c>
      <c r="G24" s="341">
        <v>12986146</v>
      </c>
      <c r="H24" s="107">
        <v>78.599999999999994</v>
      </c>
      <c r="I24" s="341">
        <v>11388957</v>
      </c>
      <c r="J24" s="107">
        <v>68.900000000000006</v>
      </c>
      <c r="K24" s="341">
        <v>1481021</v>
      </c>
      <c r="L24" s="107">
        <v>9</v>
      </c>
      <c r="M24" s="341">
        <v>116167</v>
      </c>
      <c r="N24" s="107">
        <v>0.7</v>
      </c>
      <c r="O24" s="341">
        <v>64909</v>
      </c>
      <c r="P24" s="107">
        <v>0.4</v>
      </c>
    </row>
    <row r="25" spans="1:16" ht="18" customHeight="1">
      <c r="B25" s="339" t="s">
        <v>507</v>
      </c>
      <c r="C25" s="340"/>
      <c r="D25" s="5">
        <v>16675053</v>
      </c>
      <c r="E25" s="341">
        <v>3452681</v>
      </c>
      <c r="F25" s="107">
        <v>20.7</v>
      </c>
      <c r="G25" s="341">
        <v>13162679</v>
      </c>
      <c r="H25" s="107">
        <v>78.900000000000006</v>
      </c>
      <c r="I25" s="341">
        <v>11547678</v>
      </c>
      <c r="J25" s="107">
        <v>69.3</v>
      </c>
      <c r="K25" s="341">
        <v>1494977</v>
      </c>
      <c r="L25" s="107">
        <v>9</v>
      </c>
      <c r="M25" s="341">
        <v>120022</v>
      </c>
      <c r="N25" s="107">
        <v>0.7</v>
      </c>
      <c r="O25" s="341">
        <v>59694</v>
      </c>
      <c r="P25" s="107">
        <v>0.4</v>
      </c>
    </row>
    <row r="26" spans="1:16" ht="18" customHeight="1">
      <c r="B26" s="339" t="s">
        <v>508</v>
      </c>
      <c r="C26" s="340"/>
      <c r="D26" s="5">
        <v>16804155</v>
      </c>
      <c r="E26" s="341">
        <v>3394467</v>
      </c>
      <c r="F26" s="107">
        <v>20.200164780674779</v>
      </c>
      <c r="G26" s="341">
        <v>13363122</v>
      </c>
      <c r="H26" s="107">
        <v>79.522725183146676</v>
      </c>
      <c r="I26" s="341">
        <v>11736214</v>
      </c>
      <c r="J26" s="107">
        <v>69.841143455294244</v>
      </c>
      <c r="K26" s="341">
        <v>1499152</v>
      </c>
      <c r="L26" s="107">
        <v>8.9213173765654972</v>
      </c>
      <c r="M26" s="341">
        <v>127758</v>
      </c>
      <c r="N26" s="107">
        <v>0.76027625310525881</v>
      </c>
      <c r="O26" s="341">
        <v>46566</v>
      </c>
      <c r="P26" s="107">
        <v>0.27711003617855229</v>
      </c>
    </row>
    <row r="27" spans="1:16" ht="18" customHeight="1">
      <c r="B27" s="339" t="s">
        <v>509</v>
      </c>
      <c r="C27" s="340"/>
      <c r="D27" s="1">
        <v>16937584</v>
      </c>
      <c r="E27" s="57">
        <v>3389068</v>
      </c>
      <c r="F27" s="102">
        <v>20.009158330963849</v>
      </c>
      <c r="G27" s="57">
        <v>13497488</v>
      </c>
      <c r="H27" s="102">
        <v>79.689570838438357</v>
      </c>
      <c r="I27" s="57">
        <v>11836575</v>
      </c>
      <c r="J27" s="102">
        <v>69.883491057520359</v>
      </c>
      <c r="K27" s="57">
        <v>1541932</v>
      </c>
      <c r="L27" s="102">
        <v>9.1036124160328882</v>
      </c>
      <c r="M27" s="57">
        <v>118980</v>
      </c>
      <c r="N27" s="102">
        <v>0.70246146085533812</v>
      </c>
      <c r="O27" s="57">
        <v>51028</v>
      </c>
      <c r="P27" s="102">
        <v>0.30127083059779952</v>
      </c>
    </row>
    <row r="28" spans="1:16" ht="18" customHeight="1">
      <c r="B28" s="339" t="s">
        <v>510</v>
      </c>
      <c r="C28" s="340"/>
      <c r="D28" s="1">
        <v>17845224</v>
      </c>
      <c r="E28" s="57">
        <v>3389697</v>
      </c>
      <c r="F28" s="102">
        <v>18.994981514381664</v>
      </c>
      <c r="G28" s="57">
        <v>14397353</v>
      </c>
      <c r="H28" s="102">
        <v>80.679026500311792</v>
      </c>
      <c r="I28" s="57">
        <v>12721934</v>
      </c>
      <c r="J28" s="102">
        <v>71.290413614309358</v>
      </c>
      <c r="K28" s="57">
        <v>1548919</v>
      </c>
      <c r="L28" s="102">
        <v>8.6797397443708189</v>
      </c>
      <c r="M28" s="57">
        <v>126501</v>
      </c>
      <c r="N28" s="102">
        <v>0.7088787453718709</v>
      </c>
      <c r="O28" s="57">
        <v>58174</v>
      </c>
      <c r="P28" s="102">
        <v>0.32599198530654477</v>
      </c>
    </row>
    <row r="29" spans="1:16" ht="18" customHeight="1">
      <c r="B29" s="339" t="s">
        <v>511</v>
      </c>
      <c r="C29" s="340"/>
      <c r="D29" s="1">
        <v>18463102</v>
      </c>
      <c r="E29" s="57">
        <v>3335073</v>
      </c>
      <c r="F29" s="102">
        <v>18.063448926404675</v>
      </c>
      <c r="G29" s="57">
        <v>15066683</v>
      </c>
      <c r="H29" s="102">
        <v>81.604288380143274</v>
      </c>
      <c r="I29" s="57">
        <v>13344362</v>
      </c>
      <c r="J29" s="102">
        <v>72.27583967201177</v>
      </c>
      <c r="K29" s="57">
        <v>1594366</v>
      </c>
      <c r="L29" s="102">
        <v>8.635417818739235</v>
      </c>
      <c r="M29" s="57">
        <v>127954</v>
      </c>
      <c r="N29" s="102">
        <v>0.69302547318430019</v>
      </c>
      <c r="O29" s="57">
        <v>61345</v>
      </c>
      <c r="P29" s="102">
        <v>0.33225727724409471</v>
      </c>
    </row>
    <row r="30" spans="1:16" ht="18" customHeight="1">
      <c r="B30" s="339" t="s">
        <v>512</v>
      </c>
      <c r="C30" s="340"/>
      <c r="D30" s="1">
        <v>18943767</v>
      </c>
      <c r="E30" s="57">
        <v>3306072</v>
      </c>
      <c r="F30" s="102">
        <v>17.452030528035952</v>
      </c>
      <c r="G30" s="57">
        <v>15577912</v>
      </c>
      <c r="H30" s="102">
        <v>82.232388098945691</v>
      </c>
      <c r="I30" s="57">
        <v>13830001</v>
      </c>
      <c r="J30" s="102">
        <v>73.005548474070665</v>
      </c>
      <c r="K30" s="57">
        <v>1608408</v>
      </c>
      <c r="L30" s="102">
        <v>8.4904338192081852</v>
      </c>
      <c r="M30" s="57">
        <v>139503</v>
      </c>
      <c r="N30" s="102">
        <v>0.73640580566684544</v>
      </c>
      <c r="O30" s="57">
        <v>59783</v>
      </c>
      <c r="P30" s="102">
        <v>0.31558137301836536</v>
      </c>
    </row>
    <row r="31" spans="1:16" ht="12" customHeight="1">
      <c r="B31" s="20"/>
      <c r="C31" s="20"/>
      <c r="D31" s="1"/>
      <c r="E31" s="57"/>
      <c r="F31" s="102"/>
      <c r="G31" s="57"/>
      <c r="H31" s="102"/>
      <c r="I31" s="57"/>
      <c r="J31" s="102"/>
      <c r="K31" s="57"/>
      <c r="L31" s="102"/>
      <c r="M31" s="57"/>
      <c r="N31" s="102"/>
      <c r="O31" s="57"/>
      <c r="P31" s="102"/>
    </row>
    <row r="32" spans="1:16" ht="18" customHeight="1">
      <c r="B32" s="342" t="s">
        <v>517</v>
      </c>
      <c r="C32" s="343"/>
      <c r="D32" s="4">
        <v>18800063</v>
      </c>
      <c r="E32" s="62">
        <v>3345560</v>
      </c>
      <c r="F32" s="131">
        <v>17.795472281130124</v>
      </c>
      <c r="G32" s="62">
        <v>15387924</v>
      </c>
      <c r="H32" s="131">
        <v>81.850385288602496</v>
      </c>
      <c r="I32" s="62">
        <v>13620907</v>
      </c>
      <c r="J32" s="131">
        <v>72.451390189490326</v>
      </c>
      <c r="K32" s="62">
        <v>1634519</v>
      </c>
      <c r="L32" s="131">
        <v>8.6942208651109318</v>
      </c>
      <c r="M32" s="62">
        <v>132498</v>
      </c>
      <c r="N32" s="131">
        <v>0.70477423400123718</v>
      </c>
      <c r="O32" s="62">
        <v>66579</v>
      </c>
      <c r="P32" s="131">
        <v>0.35414243026738795</v>
      </c>
    </row>
    <row r="33" spans="2:16" ht="18" customHeight="1">
      <c r="B33" s="176"/>
      <c r="C33" s="176" t="s">
        <v>513</v>
      </c>
      <c r="D33" s="4">
        <v>13634478</v>
      </c>
      <c r="E33" s="62">
        <v>126108</v>
      </c>
      <c r="F33" s="131">
        <v>0.92491989792348484</v>
      </c>
      <c r="G33" s="62">
        <v>13447678</v>
      </c>
      <c r="H33" s="131">
        <v>98.629943881973333</v>
      </c>
      <c r="I33" s="62">
        <v>13436225</v>
      </c>
      <c r="J33" s="131">
        <v>98.545943599747645</v>
      </c>
      <c r="K33" s="62">
        <v>644</v>
      </c>
      <c r="L33" s="131">
        <v>4.7233198073296243E-3</v>
      </c>
      <c r="M33" s="62">
        <v>10809</v>
      </c>
      <c r="N33" s="131">
        <v>7.9276962418363212E-2</v>
      </c>
      <c r="O33" s="62">
        <v>60692</v>
      </c>
      <c r="P33" s="131">
        <v>0.44513622010318254</v>
      </c>
    </row>
    <row r="34" spans="2:16" ht="18" customHeight="1">
      <c r="B34" s="176"/>
      <c r="C34" s="176" t="s">
        <v>514</v>
      </c>
      <c r="D34" s="4">
        <v>1447364</v>
      </c>
      <c r="E34" s="62">
        <v>1430350</v>
      </c>
      <c r="F34" s="131">
        <v>98.824483682059252</v>
      </c>
      <c r="G34" s="62">
        <v>15105</v>
      </c>
      <c r="H34" s="131">
        <v>1.0436213696070926</v>
      </c>
      <c r="I34" s="62">
        <v>10255</v>
      </c>
      <c r="J34" s="131">
        <v>0.70852943696264381</v>
      </c>
      <c r="K34" s="62">
        <v>124</v>
      </c>
      <c r="L34" s="131">
        <v>47.421416363231032</v>
      </c>
      <c r="M34" s="62">
        <v>35102</v>
      </c>
      <c r="N34" s="131">
        <v>1.0189283458423126</v>
      </c>
      <c r="O34" s="62">
        <v>2290</v>
      </c>
      <c r="P34" s="131">
        <v>6.6473303856728838E-2</v>
      </c>
    </row>
    <row r="35" spans="2:16" ht="18" customHeight="1">
      <c r="B35" s="176"/>
      <c r="C35" s="176" t="s">
        <v>515</v>
      </c>
      <c r="D35" s="4">
        <v>3444992</v>
      </c>
      <c r="E35" s="62">
        <v>1676767</v>
      </c>
      <c r="F35" s="131">
        <v>48.672594885561416</v>
      </c>
      <c r="G35" s="62">
        <v>1765935</v>
      </c>
      <c r="H35" s="131">
        <v>51.260931810581859</v>
      </c>
      <c r="I35" s="62">
        <v>97169</v>
      </c>
      <c r="J35" s="131">
        <v>2.8205871015085084</v>
      </c>
      <c r="K35" s="62">
        <v>1633664</v>
      </c>
      <c r="L35" s="131">
        <v>3.1841422396597728E-2</v>
      </c>
      <c r="M35" s="62">
        <v>81862</v>
      </c>
      <c r="N35" s="131">
        <v>29.960948508394058</v>
      </c>
      <c r="O35" s="62">
        <v>1688</v>
      </c>
      <c r="P35" s="131">
        <v>0.61779679316617198</v>
      </c>
    </row>
    <row r="36" spans="2:16" ht="18" customHeight="1">
      <c r="B36" s="176"/>
      <c r="C36" s="176" t="s">
        <v>516</v>
      </c>
      <c r="D36" s="4">
        <v>273229</v>
      </c>
      <c r="E36" s="62">
        <v>112335</v>
      </c>
      <c r="F36" s="131">
        <v>41.113864194503513</v>
      </c>
      <c r="G36" s="62">
        <v>159207</v>
      </c>
      <c r="H36" s="131">
        <v>58.268705005691203</v>
      </c>
      <c r="I36" s="62">
        <v>77258</v>
      </c>
      <c r="J36" s="131">
        <v>28.275915074900542</v>
      </c>
      <c r="K36" s="62">
        <v>87</v>
      </c>
      <c r="L36" s="131">
        <v>8.56729889647663E-3</v>
      </c>
      <c r="M36" s="62">
        <v>4726</v>
      </c>
      <c r="N36" s="131">
        <v>0.32652463374797214</v>
      </c>
      <c r="O36" s="62">
        <v>1908</v>
      </c>
      <c r="P36" s="131">
        <v>0.13182585721352749</v>
      </c>
    </row>
    <row r="37" spans="2:16" ht="8.25" customHeight="1">
      <c r="B37" s="20"/>
      <c r="C37" s="20"/>
      <c r="D37" s="1"/>
      <c r="E37" s="57"/>
      <c r="F37" s="102"/>
      <c r="G37" s="57"/>
      <c r="H37" s="102"/>
      <c r="I37" s="57"/>
      <c r="J37" s="102"/>
      <c r="K37" s="57"/>
      <c r="L37" s="102"/>
      <c r="M37" s="57"/>
      <c r="N37" s="102"/>
      <c r="O37" s="57"/>
      <c r="P37" s="102"/>
    </row>
    <row r="38" spans="2:16" s="63" customFormat="1" ht="18" customHeight="1">
      <c r="B38" s="339" t="s">
        <v>518</v>
      </c>
      <c r="C38" s="340"/>
      <c r="D38" s="1">
        <v>17246300</v>
      </c>
      <c r="E38" s="57">
        <v>3495721</v>
      </c>
      <c r="F38" s="102">
        <v>20.269396914120712</v>
      </c>
      <c r="G38" s="57">
        <v>13682504</v>
      </c>
      <c r="H38" s="102">
        <v>79.335880739636906</v>
      </c>
      <c r="I38" s="62">
        <v>11937141</v>
      </c>
      <c r="J38" s="131">
        <v>69.215663649594404</v>
      </c>
      <c r="K38" s="62">
        <v>1617784</v>
      </c>
      <c r="L38" s="131">
        <v>9.3804700138580444</v>
      </c>
      <c r="M38" s="62">
        <v>127579</v>
      </c>
      <c r="N38" s="131">
        <v>0.73974707618445701</v>
      </c>
      <c r="O38" s="62">
        <v>68074</v>
      </c>
      <c r="P38" s="131">
        <v>0.3947165478972301</v>
      </c>
    </row>
    <row r="39" spans="2:16" s="63" customFormat="1" ht="18" customHeight="1">
      <c r="B39" s="176"/>
      <c r="C39" s="176" t="s">
        <v>513</v>
      </c>
      <c r="D39" s="4">
        <v>11983844</v>
      </c>
      <c r="E39" s="62">
        <v>141305</v>
      </c>
      <c r="F39" s="131">
        <v>1.1791291675692708</v>
      </c>
      <c r="G39" s="62">
        <v>11780712</v>
      </c>
      <c r="H39" s="131">
        <v>98.30495123267626</v>
      </c>
      <c r="I39" s="62">
        <v>11769868</v>
      </c>
      <c r="J39" s="131">
        <v>98.214462738333381</v>
      </c>
      <c r="K39" s="62">
        <v>553</v>
      </c>
      <c r="L39" s="131">
        <v>4.6145460504993224E-3</v>
      </c>
      <c r="M39" s="62">
        <v>10291</v>
      </c>
      <c r="N39" s="131">
        <v>8.5873948292384317E-2</v>
      </c>
      <c r="O39" s="62">
        <v>61827</v>
      </c>
      <c r="P39" s="131">
        <v>0.51591959975446944</v>
      </c>
    </row>
    <row r="40" spans="2:16" s="63" customFormat="1" ht="18" customHeight="1">
      <c r="B40" s="176"/>
      <c r="C40" s="176" t="s">
        <v>514</v>
      </c>
      <c r="D40" s="4">
        <v>1457538</v>
      </c>
      <c r="E40" s="62">
        <v>1439815</v>
      </c>
      <c r="F40" s="131">
        <v>98.784045424544672</v>
      </c>
      <c r="G40" s="62">
        <v>15800</v>
      </c>
      <c r="H40" s="131">
        <v>1.0840197648363199</v>
      </c>
      <c r="I40" s="62">
        <v>10490</v>
      </c>
      <c r="J40" s="131">
        <v>0.71970679323626552</v>
      </c>
      <c r="K40" s="62">
        <v>130</v>
      </c>
      <c r="L40" s="131">
        <v>45.552851162607261</v>
      </c>
      <c r="M40" s="62">
        <v>31163</v>
      </c>
      <c r="N40" s="131">
        <v>0.87788539008051214</v>
      </c>
      <c r="O40" s="62">
        <v>2727</v>
      </c>
      <c r="P40" s="131">
        <v>7.6821662187515835E-2</v>
      </c>
    </row>
    <row r="41" spans="2:16" s="63" customFormat="1" ht="18" customHeight="1">
      <c r="B41" s="176"/>
      <c r="C41" s="176" t="s">
        <v>515</v>
      </c>
      <c r="D41" s="4">
        <v>3549780</v>
      </c>
      <c r="E41" s="62">
        <v>1813386</v>
      </c>
      <c r="F41" s="131">
        <v>51.084461572266449</v>
      </c>
      <c r="G41" s="62">
        <v>1733666</v>
      </c>
      <c r="H41" s="131">
        <v>48.838688594786156</v>
      </c>
      <c r="I41" s="62">
        <v>85477</v>
      </c>
      <c r="J41" s="131">
        <v>2.4079520420983833</v>
      </c>
      <c r="K41" s="62">
        <v>1617026</v>
      </c>
      <c r="L41" s="131">
        <v>2.9395856360087482E-2</v>
      </c>
      <c r="M41" s="62">
        <v>80945</v>
      </c>
      <c r="N41" s="131">
        <v>31.725967907563753</v>
      </c>
      <c r="O41" s="62">
        <v>1597</v>
      </c>
      <c r="P41" s="131">
        <v>0.62593576809412943</v>
      </c>
    </row>
    <row r="42" spans="2:16" s="63" customFormat="1" ht="18" customHeight="1">
      <c r="B42" s="176"/>
      <c r="C42" s="176" t="s">
        <v>516</v>
      </c>
      <c r="D42" s="4">
        <v>255138</v>
      </c>
      <c r="E42" s="62">
        <v>101215</v>
      </c>
      <c r="F42" s="131">
        <v>39.670688019816723</v>
      </c>
      <c r="G42" s="62">
        <v>152326</v>
      </c>
      <c r="H42" s="131">
        <v>59.70337621208914</v>
      </c>
      <c r="I42" s="62">
        <v>71305</v>
      </c>
      <c r="J42" s="131">
        <v>27.947620503413837</v>
      </c>
      <c r="K42" s="62">
        <v>75</v>
      </c>
      <c r="L42" s="131">
        <v>8.9191499638431385E-3</v>
      </c>
      <c r="M42" s="62">
        <v>5180</v>
      </c>
      <c r="N42" s="131">
        <v>0.35539382163621119</v>
      </c>
      <c r="O42" s="62">
        <v>1923</v>
      </c>
      <c r="P42" s="131">
        <v>0.13193481061900275</v>
      </c>
    </row>
    <row r="43" spans="2:16" ht="8.25" customHeight="1">
      <c r="B43" s="20"/>
      <c r="C43" s="20"/>
      <c r="D43" s="1"/>
      <c r="E43" s="57"/>
      <c r="F43" s="102"/>
      <c r="G43" s="57"/>
      <c r="H43" s="102"/>
      <c r="I43" s="57"/>
      <c r="J43" s="102"/>
      <c r="K43" s="57"/>
      <c r="L43" s="102"/>
      <c r="M43" s="57"/>
      <c r="N43" s="102"/>
      <c r="O43" s="57"/>
      <c r="P43" s="102"/>
    </row>
    <row r="44" spans="2:16" s="63" customFormat="1" ht="18" customHeight="1">
      <c r="B44" s="342" t="s">
        <v>519</v>
      </c>
      <c r="C44" s="343"/>
      <c r="D44" s="4">
        <v>17109951</v>
      </c>
      <c r="E44" s="62">
        <v>3307155</v>
      </c>
      <c r="F44" s="131">
        <v>19.328839691007882</v>
      </c>
      <c r="G44" s="62">
        <v>13732042</v>
      </c>
      <c r="H44" s="131">
        <v>80.257634869906994</v>
      </c>
      <c r="I44" s="62">
        <v>11950481</v>
      </c>
      <c r="J44" s="131">
        <v>69.845208791071343</v>
      </c>
      <c r="K44" s="62">
        <v>1646335</v>
      </c>
      <c r="L44" s="131">
        <v>9.6220906769399868</v>
      </c>
      <c r="M44" s="62">
        <v>135225</v>
      </c>
      <c r="N44" s="131">
        <v>0.79032955734355992</v>
      </c>
      <c r="O44" s="62">
        <v>70754</v>
      </c>
      <c r="P44" s="131">
        <v>0.41352543908512651</v>
      </c>
    </row>
    <row r="45" spans="2:16" s="63" customFormat="1" ht="18" customHeight="1">
      <c r="B45" s="176"/>
      <c r="C45" s="176" t="s">
        <v>513</v>
      </c>
      <c r="D45" s="4">
        <v>12010033</v>
      </c>
      <c r="E45" s="62">
        <v>141096</v>
      </c>
      <c r="F45" s="131">
        <v>1.1748177544557954</v>
      </c>
      <c r="G45" s="62">
        <v>11803308</v>
      </c>
      <c r="H45" s="131">
        <v>98.278730791164364</v>
      </c>
      <c r="I45" s="62">
        <v>11794647</v>
      </c>
      <c r="J45" s="131">
        <v>98.206616085068205</v>
      </c>
      <c r="K45" s="62">
        <v>524</v>
      </c>
      <c r="L45" s="131">
        <v>4.3630188193487891E-3</v>
      </c>
      <c r="M45" s="62">
        <v>8138</v>
      </c>
      <c r="N45" s="131">
        <v>6.7760013648588635E-2</v>
      </c>
      <c r="O45" s="62">
        <v>65629</v>
      </c>
      <c r="P45" s="131">
        <v>0.54645145437985054</v>
      </c>
    </row>
    <row r="46" spans="2:16" s="63" customFormat="1" ht="18" customHeight="1">
      <c r="B46" s="176"/>
      <c r="C46" s="176" t="s">
        <v>514</v>
      </c>
      <c r="D46" s="4">
        <v>1416519</v>
      </c>
      <c r="E46" s="62">
        <v>1399988</v>
      </c>
      <c r="F46" s="131">
        <v>98.832984238121753</v>
      </c>
      <c r="G46" s="62">
        <v>15177</v>
      </c>
      <c r="H46" s="131">
        <v>1.0714293278099341</v>
      </c>
      <c r="I46" s="62">
        <v>10453</v>
      </c>
      <c r="J46" s="131">
        <v>0.73793574247856897</v>
      </c>
      <c r="K46" s="62">
        <v>228</v>
      </c>
      <c r="L46" s="131">
        <v>1.6095795397026089E-2</v>
      </c>
      <c r="M46" s="62">
        <v>4496</v>
      </c>
      <c r="N46" s="131">
        <v>0.31739778993433904</v>
      </c>
      <c r="O46" s="62">
        <v>1354</v>
      </c>
      <c r="P46" s="131">
        <v>9.5586434068304069E-2</v>
      </c>
    </row>
    <row r="47" spans="2:16" s="63" customFormat="1" ht="18" customHeight="1">
      <c r="B47" s="176"/>
      <c r="C47" s="176" t="s">
        <v>515</v>
      </c>
      <c r="D47" s="4">
        <v>3433979</v>
      </c>
      <c r="E47" s="62">
        <v>1669603</v>
      </c>
      <c r="F47" s="131">
        <v>48.620070186800795</v>
      </c>
      <c r="G47" s="62">
        <v>1762501</v>
      </c>
      <c r="H47" s="131">
        <v>51.325328430954301</v>
      </c>
      <c r="I47" s="62">
        <v>85108</v>
      </c>
      <c r="J47" s="131">
        <v>2.4784077013866419</v>
      </c>
      <c r="K47" s="62">
        <v>1645482</v>
      </c>
      <c r="L47" s="131">
        <v>47.917648884865052</v>
      </c>
      <c r="M47" s="62">
        <v>31911</v>
      </c>
      <c r="N47" s="131">
        <v>0.92927184470260304</v>
      </c>
      <c r="O47" s="62">
        <v>1876</v>
      </c>
      <c r="P47" s="131">
        <v>5.4630502982109086E-2</v>
      </c>
    </row>
    <row r="48" spans="2:16" s="63" customFormat="1" ht="18" customHeight="1">
      <c r="B48" s="176"/>
      <c r="C48" s="176" t="s">
        <v>516</v>
      </c>
      <c r="D48" s="4">
        <v>249419</v>
      </c>
      <c r="E48" s="62">
        <v>96469</v>
      </c>
      <c r="F48" s="131">
        <v>38.677486478576213</v>
      </c>
      <c r="G48" s="62">
        <v>151056</v>
      </c>
      <c r="H48" s="131">
        <v>60.563148757712923</v>
      </c>
      <c r="I48" s="62">
        <v>60275</v>
      </c>
      <c r="J48" s="131">
        <v>24.166162160861841</v>
      </c>
      <c r="K48" s="62">
        <v>101</v>
      </c>
      <c r="L48" s="131">
        <v>4.0494108307707111E-2</v>
      </c>
      <c r="M48" s="62">
        <v>90680</v>
      </c>
      <c r="N48" s="131">
        <v>36.356492488543374</v>
      </c>
      <c r="O48" s="62">
        <v>1895</v>
      </c>
      <c r="P48" s="131">
        <v>0.75976569547628692</v>
      </c>
    </row>
    <row r="49" spans="2:24" ht="8.25" customHeight="1">
      <c r="B49" s="20"/>
      <c r="C49" s="20"/>
      <c r="D49" s="1"/>
      <c r="E49" s="57"/>
      <c r="F49" s="102"/>
      <c r="G49" s="57"/>
      <c r="H49" s="102"/>
      <c r="I49" s="57"/>
      <c r="J49" s="102"/>
      <c r="K49" s="57"/>
      <c r="L49" s="102"/>
      <c r="M49" s="57"/>
      <c r="N49" s="102"/>
      <c r="O49" s="57"/>
      <c r="P49" s="102"/>
    </row>
    <row r="50" spans="2:24" s="63" customFormat="1" ht="18" customHeight="1">
      <c r="B50" s="342" t="s">
        <v>520</v>
      </c>
      <c r="C50" s="343"/>
      <c r="D50" s="344">
        <v>17379084</v>
      </c>
      <c r="E50" s="326">
        <v>3232586</v>
      </c>
      <c r="F50" s="345">
        <v>18.600000000000001</v>
      </c>
      <c r="G50" s="346">
        <v>14069558</v>
      </c>
      <c r="H50" s="345">
        <v>81</v>
      </c>
      <c r="I50" s="374">
        <v>12234670</v>
      </c>
      <c r="J50" s="131">
        <v>70.398819599999996</v>
      </c>
      <c r="K50" s="375">
        <v>1690021</v>
      </c>
      <c r="L50" s="131">
        <v>9.7244537999999991</v>
      </c>
      <c r="M50" s="376">
        <v>144867</v>
      </c>
      <c r="N50" s="131">
        <v>0.8335709</v>
      </c>
      <c r="O50" s="377">
        <v>76940</v>
      </c>
      <c r="P50" s="131">
        <v>0.442716</v>
      </c>
      <c r="S50" s="183"/>
      <c r="T50" s="347"/>
      <c r="U50" s="348"/>
      <c r="V50" s="349"/>
      <c r="W50" s="350"/>
      <c r="X50" s="349"/>
    </row>
    <row r="51" spans="2:24" s="63" customFormat="1" ht="18" customHeight="1">
      <c r="B51" s="176"/>
      <c r="C51" s="176" t="s">
        <v>521</v>
      </c>
      <c r="D51" s="344">
        <v>12271778</v>
      </c>
      <c r="E51" s="351">
        <v>129759</v>
      </c>
      <c r="F51" s="352">
        <v>1.1000000000000001</v>
      </c>
      <c r="G51" s="353">
        <v>12071962</v>
      </c>
      <c r="H51" s="352">
        <v>98.4</v>
      </c>
      <c r="I51" s="374">
        <v>12060054</v>
      </c>
      <c r="J51" s="131">
        <v>98.274708000000004</v>
      </c>
      <c r="K51" s="378">
        <v>417</v>
      </c>
      <c r="L51" s="131">
        <v>3.398E-3</v>
      </c>
      <c r="M51" s="374">
        <v>11490</v>
      </c>
      <c r="N51" s="131">
        <v>9.3629400000000002E-2</v>
      </c>
      <c r="O51" s="379">
        <v>70057</v>
      </c>
      <c r="P51" s="131">
        <v>0.57087889999999997</v>
      </c>
      <c r="S51" s="183"/>
      <c r="T51" s="347"/>
      <c r="U51" s="354"/>
      <c r="V51" s="355"/>
      <c r="W51" s="356"/>
      <c r="X51" s="355"/>
    </row>
    <row r="52" spans="2:24" s="63" customFormat="1" ht="18" customHeight="1">
      <c r="B52" s="176"/>
      <c r="C52" s="176" t="s">
        <v>522</v>
      </c>
      <c r="D52" s="344">
        <v>1335473</v>
      </c>
      <c r="E52" s="351">
        <v>1299603</v>
      </c>
      <c r="F52" s="352">
        <v>97.3</v>
      </c>
      <c r="G52" s="353">
        <v>32496</v>
      </c>
      <c r="H52" s="352">
        <v>2.4</v>
      </c>
      <c r="I52" s="374">
        <v>26807</v>
      </c>
      <c r="J52" s="131">
        <v>2.0073037</v>
      </c>
      <c r="K52" s="378">
        <v>267</v>
      </c>
      <c r="L52" s="131">
        <v>1.9992900000000001E-2</v>
      </c>
      <c r="M52" s="374">
        <v>5421</v>
      </c>
      <c r="N52" s="131">
        <v>0.40592349999999999</v>
      </c>
      <c r="O52" s="379">
        <v>3374</v>
      </c>
      <c r="P52" s="131">
        <v>0.25264449999999999</v>
      </c>
      <c r="S52" s="183"/>
      <c r="T52" s="347"/>
      <c r="U52" s="354"/>
      <c r="V52" s="355"/>
      <c r="W52" s="356"/>
      <c r="X52" s="355"/>
    </row>
    <row r="53" spans="2:24" s="63" customFormat="1" ht="18" customHeight="1">
      <c r="B53" s="176"/>
      <c r="C53" s="176" t="s">
        <v>523</v>
      </c>
      <c r="D53" s="344">
        <v>3540506</v>
      </c>
      <c r="E53" s="351">
        <v>1729884</v>
      </c>
      <c r="F53" s="352">
        <v>48.9</v>
      </c>
      <c r="G53" s="353">
        <v>1809133</v>
      </c>
      <c r="H53" s="352">
        <v>51.1</v>
      </c>
      <c r="I53" s="374">
        <v>89025</v>
      </c>
      <c r="J53" s="131">
        <v>2.5208260999999998</v>
      </c>
      <c r="K53" s="378">
        <v>1689265</v>
      </c>
      <c r="L53" s="131">
        <v>47.712530299999997</v>
      </c>
      <c r="M53" s="374">
        <v>30844</v>
      </c>
      <c r="N53" s="131">
        <v>0.87117489999999997</v>
      </c>
      <c r="O53" s="379">
        <v>1489</v>
      </c>
      <c r="P53" s="131">
        <v>4.2056099999999999E-2</v>
      </c>
      <c r="S53" s="183"/>
      <c r="T53" s="347"/>
      <c r="U53" s="354"/>
      <c r="V53" s="355"/>
      <c r="W53" s="356"/>
      <c r="X53" s="355"/>
    </row>
    <row r="54" spans="2:24" s="63" customFormat="1" ht="18" customHeight="1">
      <c r="B54" s="176"/>
      <c r="C54" s="176" t="s">
        <v>524</v>
      </c>
      <c r="D54" s="344">
        <v>231328</v>
      </c>
      <c r="E54" s="351">
        <v>73340</v>
      </c>
      <c r="F54" s="352">
        <v>31.7</v>
      </c>
      <c r="G54" s="353">
        <v>155967</v>
      </c>
      <c r="H54" s="352">
        <v>67.400000000000006</v>
      </c>
      <c r="I54" s="374">
        <v>58783</v>
      </c>
      <c r="J54" s="131">
        <v>25.4111045</v>
      </c>
      <c r="K54" s="378">
        <v>71</v>
      </c>
      <c r="L54" s="131">
        <v>3.0692299999999999E-2</v>
      </c>
      <c r="M54" s="374">
        <v>97113</v>
      </c>
      <c r="N54" s="131">
        <v>41.980650799999999</v>
      </c>
      <c r="O54" s="379">
        <v>2021</v>
      </c>
      <c r="P54" s="131">
        <v>0.87365119999999996</v>
      </c>
      <c r="S54" s="183"/>
      <c r="T54" s="347"/>
      <c r="U54" s="354"/>
      <c r="V54" s="355"/>
      <c r="W54" s="356"/>
      <c r="X54" s="355"/>
    </row>
    <row r="55" spans="2:24" ht="8.25" customHeight="1">
      <c r="B55" s="20"/>
      <c r="C55" s="20"/>
      <c r="D55" s="1"/>
      <c r="E55" s="57"/>
      <c r="F55" s="102"/>
      <c r="G55" s="57"/>
      <c r="H55" s="102"/>
      <c r="I55" s="57"/>
      <c r="J55" s="102"/>
      <c r="K55" s="57"/>
      <c r="L55" s="102"/>
      <c r="M55" s="57"/>
      <c r="N55" s="102"/>
      <c r="O55" s="57"/>
      <c r="P55" s="102"/>
    </row>
    <row r="56" spans="2:24" s="63" customFormat="1" ht="18" customHeight="1">
      <c r="B56" s="357" t="s">
        <v>525</v>
      </c>
      <c r="C56" s="343"/>
      <c r="D56" s="344">
        <v>17324559</v>
      </c>
      <c r="E56" s="326">
        <v>3307466</v>
      </c>
      <c r="F56" s="345">
        <v>19.091198800500493</v>
      </c>
      <c r="G56" s="346">
        <v>13945666</v>
      </c>
      <c r="H56" s="345">
        <v>80.496513648630255</v>
      </c>
      <c r="I56" s="374">
        <v>12122916</v>
      </c>
      <c r="J56" s="131">
        <v>69.975322315563702</v>
      </c>
      <c r="K56" s="375">
        <v>1689268</v>
      </c>
      <c r="L56" s="131">
        <v>9.7507128464280104</v>
      </c>
      <c r="M56" s="376">
        <v>133482</v>
      </c>
      <c r="N56" s="131">
        <v>0.77047848663853435</v>
      </c>
      <c r="O56" s="377">
        <v>71427</v>
      </c>
      <c r="P56" s="131">
        <v>0.41228755086926028</v>
      </c>
    </row>
    <row r="57" spans="2:24" s="63" customFormat="1" ht="18" customHeight="1">
      <c r="B57" s="176"/>
      <c r="C57" s="176" t="s">
        <v>521</v>
      </c>
      <c r="D57" s="344">
        <v>12170475</v>
      </c>
      <c r="E57" s="351">
        <v>134243</v>
      </c>
      <c r="F57" s="352">
        <v>1.103021862334872</v>
      </c>
      <c r="G57" s="353">
        <v>11971118</v>
      </c>
      <c r="H57" s="352">
        <v>98.361962043387791</v>
      </c>
      <c r="I57" s="374">
        <v>11955038</v>
      </c>
      <c r="J57" s="131">
        <v>98.229839016143572</v>
      </c>
      <c r="K57" s="378">
        <v>86</v>
      </c>
      <c r="L57" s="131">
        <v>7.0662813078372049E-4</v>
      </c>
      <c r="M57" s="374">
        <v>15994</v>
      </c>
      <c r="N57" s="131">
        <v>0.1314163991134282</v>
      </c>
      <c r="O57" s="379">
        <v>65115</v>
      </c>
      <c r="P57" s="131">
        <v>0.5350243108835111</v>
      </c>
    </row>
    <row r="58" spans="2:24" s="63" customFormat="1" ht="18" customHeight="1">
      <c r="B58" s="176"/>
      <c r="C58" s="176" t="s">
        <v>522</v>
      </c>
      <c r="D58" s="344">
        <v>1369191</v>
      </c>
      <c r="E58" s="351">
        <v>1336631</v>
      </c>
      <c r="F58" s="352">
        <v>97.621953401680258</v>
      </c>
      <c r="G58" s="353">
        <v>29129</v>
      </c>
      <c r="H58" s="352">
        <v>2.127460668380087</v>
      </c>
      <c r="I58" s="374">
        <v>23878</v>
      </c>
      <c r="J58" s="131">
        <v>1.7439495293205987</v>
      </c>
      <c r="K58" s="378">
        <v>241</v>
      </c>
      <c r="L58" s="131">
        <v>1.7601634834000516E-2</v>
      </c>
      <c r="M58" s="374">
        <v>5010</v>
      </c>
      <c r="N58" s="131">
        <v>0.3659095042254879</v>
      </c>
      <c r="O58" s="379">
        <v>3431</v>
      </c>
      <c r="P58" s="131">
        <v>0.25058592993965051</v>
      </c>
    </row>
    <row r="59" spans="2:24" s="63" customFormat="1" ht="18" customHeight="1">
      <c r="B59" s="176"/>
      <c r="C59" s="176" t="s">
        <v>523</v>
      </c>
      <c r="D59" s="344">
        <v>3562409</v>
      </c>
      <c r="E59" s="351">
        <v>1752811</v>
      </c>
      <c r="F59" s="352">
        <v>49.202969114439135</v>
      </c>
      <c r="G59" s="353">
        <v>1808139</v>
      </c>
      <c r="H59" s="352">
        <v>50.756075453436146</v>
      </c>
      <c r="I59" s="374">
        <v>89582</v>
      </c>
      <c r="J59" s="131">
        <v>2.5146466899224653</v>
      </c>
      <c r="K59" s="378">
        <v>1688829</v>
      </c>
      <c r="L59" s="131">
        <v>47.406937271941544</v>
      </c>
      <c r="M59" s="374">
        <v>29729</v>
      </c>
      <c r="N59" s="131">
        <v>0.83451956246461312</v>
      </c>
      <c r="O59" s="379">
        <v>1458</v>
      </c>
      <c r="P59" s="131">
        <v>4.0927361232244809E-2</v>
      </c>
    </row>
    <row r="60" spans="2:24" s="63" customFormat="1" ht="18" customHeight="1">
      <c r="B60" s="176"/>
      <c r="C60" s="176" t="s">
        <v>524</v>
      </c>
      <c r="D60" s="344">
        <v>222484</v>
      </c>
      <c r="E60" s="351">
        <v>83781</v>
      </c>
      <c r="F60" s="352">
        <v>37.657089948041204</v>
      </c>
      <c r="G60" s="353">
        <v>137281</v>
      </c>
      <c r="H60" s="352">
        <v>61.703762967224606</v>
      </c>
      <c r="I60" s="374">
        <v>54419</v>
      </c>
      <c r="J60" s="131">
        <v>24.459736430484888</v>
      </c>
      <c r="K60" s="378">
        <v>112</v>
      </c>
      <c r="L60" s="131">
        <v>5.0340698656982069E-2</v>
      </c>
      <c r="M60" s="374">
        <v>82750</v>
      </c>
      <c r="N60" s="131">
        <v>37.193685838082743</v>
      </c>
      <c r="O60" s="379">
        <v>1422</v>
      </c>
      <c r="P60" s="131">
        <v>0.63914708473418314</v>
      </c>
      <c r="S60" s="351"/>
      <c r="T60" s="352"/>
      <c r="U60" s="353"/>
      <c r="V60" s="352"/>
    </row>
    <row r="61" spans="2:24" s="63" customFormat="1" ht="7.5" customHeight="1" thickBot="1">
      <c r="B61" s="358"/>
      <c r="C61" s="359"/>
      <c r="D61" s="360"/>
      <c r="E61" s="361"/>
      <c r="F61" s="362"/>
      <c r="G61" s="361"/>
      <c r="H61" s="362"/>
      <c r="I61" s="380"/>
      <c r="J61" s="381"/>
      <c r="K61" s="380"/>
      <c r="L61" s="381"/>
      <c r="M61" s="380"/>
      <c r="N61" s="381"/>
      <c r="O61" s="380"/>
      <c r="P61" s="381"/>
    </row>
    <row r="62" spans="2:24" ht="19.5" customHeight="1">
      <c r="B62" s="12" t="s">
        <v>526</v>
      </c>
      <c r="C62" s="363"/>
      <c r="D62" s="7"/>
      <c r="E62" s="7"/>
      <c r="F62" s="297"/>
      <c r="G62" s="7"/>
      <c r="H62" s="297"/>
      <c r="I62" s="382" t="s">
        <v>533</v>
      </c>
      <c r="J62" s="301"/>
      <c r="K62" s="11"/>
      <c r="L62" s="301"/>
      <c r="M62" s="11"/>
      <c r="N62" s="301"/>
      <c r="O62" s="11"/>
      <c r="P62" s="301"/>
    </row>
    <row r="63" spans="2:24" ht="19.5" customHeight="1">
      <c r="B63" s="12" t="s">
        <v>527</v>
      </c>
      <c r="C63" s="363"/>
      <c r="D63" s="7"/>
      <c r="E63" s="7"/>
      <c r="F63" s="297"/>
      <c r="G63" s="7"/>
      <c r="H63" s="297"/>
      <c r="I63" s="216" t="s">
        <v>534</v>
      </c>
      <c r="J63" s="297"/>
      <c r="K63" s="7"/>
      <c r="L63" s="297"/>
      <c r="M63" s="7"/>
      <c r="N63" s="297"/>
      <c r="O63" s="7"/>
      <c r="P63" s="297"/>
    </row>
    <row r="64" spans="2:24">
      <c r="B64" s="247"/>
      <c r="C64" s="247"/>
    </row>
    <row r="65" spans="2:3">
      <c r="B65" s="78"/>
      <c r="C65" s="78"/>
    </row>
    <row r="66" spans="2:3">
      <c r="B66" s="364"/>
      <c r="C66" s="364"/>
    </row>
    <row r="67" spans="2:3">
      <c r="B67" s="78"/>
      <c r="C67" s="78"/>
    </row>
    <row r="68" spans="2:3">
      <c r="B68" s="364"/>
      <c r="C68" s="364"/>
    </row>
    <row r="91" spans="46:46" ht="14.25" customHeight="1"/>
    <row r="92" spans="46:46" ht="12" customHeight="1"/>
    <row r="96" spans="46:46" ht="10.5" customHeight="1">
      <c r="AT96" s="365" t="s">
        <v>528</v>
      </c>
    </row>
    <row r="97" spans="20:46" ht="10.5" customHeight="1">
      <c r="AT97" s="366" t="s">
        <v>529</v>
      </c>
    </row>
    <row r="103" spans="20:46" ht="9.9499999999999993" customHeight="1">
      <c r="T103" s="367"/>
    </row>
    <row r="104" spans="20:46" ht="9.9499999999999993" customHeight="1">
      <c r="T104" s="368"/>
    </row>
  </sheetData>
  <mergeCells count="21">
    <mergeCell ref="H3:J3"/>
    <mergeCell ref="H4:J4"/>
    <mergeCell ref="I11:I12"/>
    <mergeCell ref="K11:K12"/>
    <mergeCell ref="M11:M12"/>
    <mergeCell ref="O11:O12"/>
    <mergeCell ref="O7:P9"/>
    <mergeCell ref="I8:J9"/>
    <mergeCell ref="K8:L9"/>
    <mergeCell ref="M8:N9"/>
    <mergeCell ref="I10:J10"/>
    <mergeCell ref="K10:L10"/>
    <mergeCell ref="M10:N10"/>
    <mergeCell ref="O10:P10"/>
    <mergeCell ref="D7:D12"/>
    <mergeCell ref="E7:F9"/>
    <mergeCell ref="G7:H9"/>
    <mergeCell ref="E10:F10"/>
    <mergeCell ref="G10:H10"/>
    <mergeCell ref="E11:E12"/>
    <mergeCell ref="G11:G12"/>
  </mergeCells>
  <phoneticPr fontId="1"/>
  <pageMargins left="0.7" right="0.7" top="0.75" bottom="0.75" header="0.3" footer="0.3"/>
  <pageSetup paperSize="9" orientation="portrait" r:id="rId1"/>
  <headerFooter>
    <oddHeader>&amp;L【機密性○（取扱制限）】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2"/>
  <sheetViews>
    <sheetView zoomScaleNormal="100" workbookViewId="0"/>
  </sheetViews>
  <sheetFormatPr defaultColWidth="8.875" defaultRowHeight="13.5"/>
  <cols>
    <col min="1" max="1" width="2.25" style="12" customWidth="1"/>
    <col min="2" max="2" width="10.125" style="12" customWidth="1"/>
    <col min="3" max="3" width="39.625" style="12" customWidth="1"/>
    <col min="4" max="5" width="23.625" style="12" customWidth="1"/>
    <col min="6" max="6" width="13.625" style="12" customWidth="1"/>
    <col min="7" max="7" width="10.625" style="12" customWidth="1"/>
    <col min="8" max="8" width="15.625" style="12" customWidth="1"/>
    <col min="9" max="9" width="10.625" style="12" customWidth="1"/>
    <col min="10" max="10" width="13.625" style="12" customWidth="1"/>
    <col min="11" max="11" width="10.625" style="12" customWidth="1"/>
    <col min="12" max="33" width="8.875" style="12" customWidth="1"/>
    <col min="34" max="34" width="11.875" style="12" customWidth="1"/>
    <col min="35" max="245" width="8.875" style="12"/>
    <col min="246" max="246" width="2.25" style="12" customWidth="1"/>
    <col min="247" max="247" width="10.125" style="12" customWidth="1"/>
    <col min="248" max="248" width="39.625" style="12" customWidth="1"/>
    <col min="249" max="249" width="23.625" style="12" customWidth="1"/>
    <col min="250" max="250" width="21" style="12" customWidth="1"/>
    <col min="251" max="251" width="7.625" style="12" customWidth="1"/>
    <col min="252" max="261" width="0" style="12" hidden="1" customWidth="1"/>
    <col min="262" max="263" width="8.875" style="12" customWidth="1"/>
    <col min="264" max="264" width="11.875" style="12" customWidth="1"/>
    <col min="265" max="289" width="8.875" style="12" customWidth="1"/>
    <col min="290" max="290" width="11.875" style="12" customWidth="1"/>
    <col min="291" max="501" width="8.875" style="12"/>
    <col min="502" max="502" width="2.25" style="12" customWidth="1"/>
    <col min="503" max="503" width="10.125" style="12" customWidth="1"/>
    <col min="504" max="504" width="39.625" style="12" customWidth="1"/>
    <col min="505" max="505" width="23.625" style="12" customWidth="1"/>
    <col min="506" max="506" width="21" style="12" customWidth="1"/>
    <col min="507" max="507" width="7.625" style="12" customWidth="1"/>
    <col min="508" max="517" width="0" style="12" hidden="1" customWidth="1"/>
    <col min="518" max="519" width="8.875" style="12" customWidth="1"/>
    <col min="520" max="520" width="11.875" style="12" customWidth="1"/>
    <col min="521" max="545" width="8.875" style="12" customWidth="1"/>
    <col min="546" max="546" width="11.875" style="12" customWidth="1"/>
    <col min="547" max="757" width="8.875" style="12"/>
    <col min="758" max="758" width="2.25" style="12" customWidth="1"/>
    <col min="759" max="759" width="10.125" style="12" customWidth="1"/>
    <col min="760" max="760" width="39.625" style="12" customWidth="1"/>
    <col min="761" max="761" width="23.625" style="12" customWidth="1"/>
    <col min="762" max="762" width="21" style="12" customWidth="1"/>
    <col min="763" max="763" width="7.625" style="12" customWidth="1"/>
    <col min="764" max="773" width="0" style="12" hidden="1" customWidth="1"/>
    <col min="774" max="775" width="8.875" style="12" customWidth="1"/>
    <col min="776" max="776" width="11.875" style="12" customWidth="1"/>
    <col min="777" max="801" width="8.875" style="12" customWidth="1"/>
    <col min="802" max="802" width="11.875" style="12" customWidth="1"/>
    <col min="803" max="1013" width="8.875" style="12"/>
    <col min="1014" max="1014" width="2.25" style="12" customWidth="1"/>
    <col min="1015" max="1015" width="10.125" style="12" customWidth="1"/>
    <col min="1016" max="1016" width="39.625" style="12" customWidth="1"/>
    <col min="1017" max="1017" width="23.625" style="12" customWidth="1"/>
    <col min="1018" max="1018" width="21" style="12" customWidth="1"/>
    <col min="1019" max="1019" width="7.625" style="12" customWidth="1"/>
    <col min="1020" max="1029" width="0" style="12" hidden="1" customWidth="1"/>
    <col min="1030" max="1031" width="8.875" style="12" customWidth="1"/>
    <col min="1032" max="1032" width="11.875" style="12" customWidth="1"/>
    <col min="1033" max="1057" width="8.875" style="12" customWidth="1"/>
    <col min="1058" max="1058" width="11.875" style="12" customWidth="1"/>
    <col min="1059" max="1269" width="8.875" style="12"/>
    <col min="1270" max="1270" width="2.25" style="12" customWidth="1"/>
    <col min="1271" max="1271" width="10.125" style="12" customWidth="1"/>
    <col min="1272" max="1272" width="39.625" style="12" customWidth="1"/>
    <col min="1273" max="1273" width="23.625" style="12" customWidth="1"/>
    <col min="1274" max="1274" width="21" style="12" customWidth="1"/>
    <col min="1275" max="1275" width="7.625" style="12" customWidth="1"/>
    <col min="1276" max="1285" width="0" style="12" hidden="1" customWidth="1"/>
    <col min="1286" max="1287" width="8.875" style="12" customWidth="1"/>
    <col min="1288" max="1288" width="11.875" style="12" customWidth="1"/>
    <col min="1289" max="1313" width="8.875" style="12" customWidth="1"/>
    <col min="1314" max="1314" width="11.875" style="12" customWidth="1"/>
    <col min="1315" max="1525" width="8.875" style="12"/>
    <col min="1526" max="1526" width="2.25" style="12" customWidth="1"/>
    <col min="1527" max="1527" width="10.125" style="12" customWidth="1"/>
    <col min="1528" max="1528" width="39.625" style="12" customWidth="1"/>
    <col min="1529" max="1529" width="23.625" style="12" customWidth="1"/>
    <col min="1530" max="1530" width="21" style="12" customWidth="1"/>
    <col min="1531" max="1531" width="7.625" style="12" customWidth="1"/>
    <col min="1532" max="1541" width="0" style="12" hidden="1" customWidth="1"/>
    <col min="1542" max="1543" width="8.875" style="12" customWidth="1"/>
    <col min="1544" max="1544" width="11.875" style="12" customWidth="1"/>
    <col min="1545" max="1569" width="8.875" style="12" customWidth="1"/>
    <col min="1570" max="1570" width="11.875" style="12" customWidth="1"/>
    <col min="1571" max="1781" width="8.875" style="12"/>
    <col min="1782" max="1782" width="2.25" style="12" customWidth="1"/>
    <col min="1783" max="1783" width="10.125" style="12" customWidth="1"/>
    <col min="1784" max="1784" width="39.625" style="12" customWidth="1"/>
    <col min="1785" max="1785" width="23.625" style="12" customWidth="1"/>
    <col min="1786" max="1786" width="21" style="12" customWidth="1"/>
    <col min="1787" max="1787" width="7.625" style="12" customWidth="1"/>
    <col min="1788" max="1797" width="0" style="12" hidden="1" customWidth="1"/>
    <col min="1798" max="1799" width="8.875" style="12" customWidth="1"/>
    <col min="1800" max="1800" width="11.875" style="12" customWidth="1"/>
    <col min="1801" max="1825" width="8.875" style="12" customWidth="1"/>
    <col min="1826" max="1826" width="11.875" style="12" customWidth="1"/>
    <col min="1827" max="2037" width="8.875" style="12"/>
    <col min="2038" max="2038" width="2.25" style="12" customWidth="1"/>
    <col min="2039" max="2039" width="10.125" style="12" customWidth="1"/>
    <col min="2040" max="2040" width="39.625" style="12" customWidth="1"/>
    <col min="2041" max="2041" width="23.625" style="12" customWidth="1"/>
    <col min="2042" max="2042" width="21" style="12" customWidth="1"/>
    <col min="2043" max="2043" width="7.625" style="12" customWidth="1"/>
    <col min="2044" max="2053" width="0" style="12" hidden="1" customWidth="1"/>
    <col min="2054" max="2055" width="8.875" style="12" customWidth="1"/>
    <col min="2056" max="2056" width="11.875" style="12" customWidth="1"/>
    <col min="2057" max="2081" width="8.875" style="12" customWidth="1"/>
    <col min="2082" max="2082" width="11.875" style="12" customWidth="1"/>
    <col min="2083" max="2293" width="8.875" style="12"/>
    <col min="2294" max="2294" width="2.25" style="12" customWidth="1"/>
    <col min="2295" max="2295" width="10.125" style="12" customWidth="1"/>
    <col min="2296" max="2296" width="39.625" style="12" customWidth="1"/>
    <col min="2297" max="2297" width="23.625" style="12" customWidth="1"/>
    <col min="2298" max="2298" width="21" style="12" customWidth="1"/>
    <col min="2299" max="2299" width="7.625" style="12" customWidth="1"/>
    <col min="2300" max="2309" width="0" style="12" hidden="1" customWidth="1"/>
    <col min="2310" max="2311" width="8.875" style="12" customWidth="1"/>
    <col min="2312" max="2312" width="11.875" style="12" customWidth="1"/>
    <col min="2313" max="2337" width="8.875" style="12" customWidth="1"/>
    <col min="2338" max="2338" width="11.875" style="12" customWidth="1"/>
    <col min="2339" max="2549" width="8.875" style="12"/>
    <col min="2550" max="2550" width="2.25" style="12" customWidth="1"/>
    <col min="2551" max="2551" width="10.125" style="12" customWidth="1"/>
    <col min="2552" max="2552" width="39.625" style="12" customWidth="1"/>
    <col min="2553" max="2553" width="23.625" style="12" customWidth="1"/>
    <col min="2554" max="2554" width="21" style="12" customWidth="1"/>
    <col min="2555" max="2555" width="7.625" style="12" customWidth="1"/>
    <col min="2556" max="2565" width="0" style="12" hidden="1" customWidth="1"/>
    <col min="2566" max="2567" width="8.875" style="12" customWidth="1"/>
    <col min="2568" max="2568" width="11.875" style="12" customWidth="1"/>
    <col min="2569" max="2593" width="8.875" style="12" customWidth="1"/>
    <col min="2594" max="2594" width="11.875" style="12" customWidth="1"/>
    <col min="2595" max="2805" width="8.875" style="12"/>
    <col min="2806" max="2806" width="2.25" style="12" customWidth="1"/>
    <col min="2807" max="2807" width="10.125" style="12" customWidth="1"/>
    <col min="2808" max="2808" width="39.625" style="12" customWidth="1"/>
    <col min="2809" max="2809" width="23.625" style="12" customWidth="1"/>
    <col min="2810" max="2810" width="21" style="12" customWidth="1"/>
    <col min="2811" max="2811" width="7.625" style="12" customWidth="1"/>
    <col min="2812" max="2821" width="0" style="12" hidden="1" customWidth="1"/>
    <col min="2822" max="2823" width="8.875" style="12" customWidth="1"/>
    <col min="2824" max="2824" width="11.875" style="12" customWidth="1"/>
    <col min="2825" max="2849" width="8.875" style="12" customWidth="1"/>
    <col min="2850" max="2850" width="11.875" style="12" customWidth="1"/>
    <col min="2851" max="3061" width="8.875" style="12"/>
    <col min="3062" max="3062" width="2.25" style="12" customWidth="1"/>
    <col min="3063" max="3063" width="10.125" style="12" customWidth="1"/>
    <col min="3064" max="3064" width="39.625" style="12" customWidth="1"/>
    <col min="3065" max="3065" width="23.625" style="12" customWidth="1"/>
    <col min="3066" max="3066" width="21" style="12" customWidth="1"/>
    <col min="3067" max="3067" width="7.625" style="12" customWidth="1"/>
    <col min="3068" max="3077" width="0" style="12" hidden="1" customWidth="1"/>
    <col min="3078" max="3079" width="8.875" style="12" customWidth="1"/>
    <col min="3080" max="3080" width="11.875" style="12" customWidth="1"/>
    <col min="3081" max="3105" width="8.875" style="12" customWidth="1"/>
    <col min="3106" max="3106" width="11.875" style="12" customWidth="1"/>
    <col min="3107" max="3317" width="8.875" style="12"/>
    <col min="3318" max="3318" width="2.25" style="12" customWidth="1"/>
    <col min="3319" max="3319" width="10.125" style="12" customWidth="1"/>
    <col min="3320" max="3320" width="39.625" style="12" customWidth="1"/>
    <col min="3321" max="3321" width="23.625" style="12" customWidth="1"/>
    <col min="3322" max="3322" width="21" style="12" customWidth="1"/>
    <col min="3323" max="3323" width="7.625" style="12" customWidth="1"/>
    <col min="3324" max="3333" width="0" style="12" hidden="1" customWidth="1"/>
    <col min="3334" max="3335" width="8.875" style="12" customWidth="1"/>
    <col min="3336" max="3336" width="11.875" style="12" customWidth="1"/>
    <col min="3337" max="3361" width="8.875" style="12" customWidth="1"/>
    <col min="3362" max="3362" width="11.875" style="12" customWidth="1"/>
    <col min="3363" max="3573" width="8.875" style="12"/>
    <col min="3574" max="3574" width="2.25" style="12" customWidth="1"/>
    <col min="3575" max="3575" width="10.125" style="12" customWidth="1"/>
    <col min="3576" max="3576" width="39.625" style="12" customWidth="1"/>
    <col min="3577" max="3577" width="23.625" style="12" customWidth="1"/>
    <col min="3578" max="3578" width="21" style="12" customWidth="1"/>
    <col min="3579" max="3579" width="7.625" style="12" customWidth="1"/>
    <col min="3580" max="3589" width="0" style="12" hidden="1" customWidth="1"/>
    <col min="3590" max="3591" width="8.875" style="12" customWidth="1"/>
    <col min="3592" max="3592" width="11.875" style="12" customWidth="1"/>
    <col min="3593" max="3617" width="8.875" style="12" customWidth="1"/>
    <col min="3618" max="3618" width="11.875" style="12" customWidth="1"/>
    <col min="3619" max="3829" width="8.875" style="12"/>
    <col min="3830" max="3830" width="2.25" style="12" customWidth="1"/>
    <col min="3831" max="3831" width="10.125" style="12" customWidth="1"/>
    <col min="3832" max="3832" width="39.625" style="12" customWidth="1"/>
    <col min="3833" max="3833" width="23.625" style="12" customWidth="1"/>
    <col min="3834" max="3834" width="21" style="12" customWidth="1"/>
    <col min="3835" max="3835" width="7.625" style="12" customWidth="1"/>
    <col min="3836" max="3845" width="0" style="12" hidden="1" customWidth="1"/>
    <col min="3846" max="3847" width="8.875" style="12" customWidth="1"/>
    <col min="3848" max="3848" width="11.875" style="12" customWidth="1"/>
    <col min="3849" max="3873" width="8.875" style="12" customWidth="1"/>
    <col min="3874" max="3874" width="11.875" style="12" customWidth="1"/>
    <col min="3875" max="4085" width="8.875" style="12"/>
    <col min="4086" max="4086" width="2.25" style="12" customWidth="1"/>
    <col min="4087" max="4087" width="10.125" style="12" customWidth="1"/>
    <col min="4088" max="4088" width="39.625" style="12" customWidth="1"/>
    <col min="4089" max="4089" width="23.625" style="12" customWidth="1"/>
    <col min="4090" max="4090" width="21" style="12" customWidth="1"/>
    <col min="4091" max="4091" width="7.625" style="12" customWidth="1"/>
    <col min="4092" max="4101" width="0" style="12" hidden="1" customWidth="1"/>
    <col min="4102" max="4103" width="8.875" style="12" customWidth="1"/>
    <col min="4104" max="4104" width="11.875" style="12" customWidth="1"/>
    <col min="4105" max="4129" width="8.875" style="12" customWidth="1"/>
    <col min="4130" max="4130" width="11.875" style="12" customWidth="1"/>
    <col min="4131" max="4341" width="8.875" style="12"/>
    <col min="4342" max="4342" width="2.25" style="12" customWidth="1"/>
    <col min="4343" max="4343" width="10.125" style="12" customWidth="1"/>
    <col min="4344" max="4344" width="39.625" style="12" customWidth="1"/>
    <col min="4345" max="4345" width="23.625" style="12" customWidth="1"/>
    <col min="4346" max="4346" width="21" style="12" customWidth="1"/>
    <col min="4347" max="4347" width="7.625" style="12" customWidth="1"/>
    <col min="4348" max="4357" width="0" style="12" hidden="1" customWidth="1"/>
    <col min="4358" max="4359" width="8.875" style="12" customWidth="1"/>
    <col min="4360" max="4360" width="11.875" style="12" customWidth="1"/>
    <col min="4361" max="4385" width="8.875" style="12" customWidth="1"/>
    <col min="4386" max="4386" width="11.875" style="12" customWidth="1"/>
    <col min="4387" max="4597" width="8.875" style="12"/>
    <col min="4598" max="4598" width="2.25" style="12" customWidth="1"/>
    <col min="4599" max="4599" width="10.125" style="12" customWidth="1"/>
    <col min="4600" max="4600" width="39.625" style="12" customWidth="1"/>
    <col min="4601" max="4601" width="23.625" style="12" customWidth="1"/>
    <col min="4602" max="4602" width="21" style="12" customWidth="1"/>
    <col min="4603" max="4603" width="7.625" style="12" customWidth="1"/>
    <col min="4604" max="4613" width="0" style="12" hidden="1" customWidth="1"/>
    <col min="4614" max="4615" width="8.875" style="12" customWidth="1"/>
    <col min="4616" max="4616" width="11.875" style="12" customWidth="1"/>
    <col min="4617" max="4641" width="8.875" style="12" customWidth="1"/>
    <col min="4642" max="4642" width="11.875" style="12" customWidth="1"/>
    <col min="4643" max="4853" width="8.875" style="12"/>
    <col min="4854" max="4854" width="2.25" style="12" customWidth="1"/>
    <col min="4855" max="4855" width="10.125" style="12" customWidth="1"/>
    <col min="4856" max="4856" width="39.625" style="12" customWidth="1"/>
    <col min="4857" max="4857" width="23.625" style="12" customWidth="1"/>
    <col min="4858" max="4858" width="21" style="12" customWidth="1"/>
    <col min="4859" max="4859" width="7.625" style="12" customWidth="1"/>
    <col min="4860" max="4869" width="0" style="12" hidden="1" customWidth="1"/>
    <col min="4870" max="4871" width="8.875" style="12" customWidth="1"/>
    <col min="4872" max="4872" width="11.875" style="12" customWidth="1"/>
    <col min="4873" max="4897" width="8.875" style="12" customWidth="1"/>
    <col min="4898" max="4898" width="11.875" style="12" customWidth="1"/>
    <col min="4899" max="5109" width="8.875" style="12"/>
    <col min="5110" max="5110" width="2.25" style="12" customWidth="1"/>
    <col min="5111" max="5111" width="10.125" style="12" customWidth="1"/>
    <col min="5112" max="5112" width="39.625" style="12" customWidth="1"/>
    <col min="5113" max="5113" width="23.625" style="12" customWidth="1"/>
    <col min="5114" max="5114" width="21" style="12" customWidth="1"/>
    <col min="5115" max="5115" width="7.625" style="12" customWidth="1"/>
    <col min="5116" max="5125" width="0" style="12" hidden="1" customWidth="1"/>
    <col min="5126" max="5127" width="8.875" style="12" customWidth="1"/>
    <col min="5128" max="5128" width="11.875" style="12" customWidth="1"/>
    <col min="5129" max="5153" width="8.875" style="12" customWidth="1"/>
    <col min="5154" max="5154" width="11.875" style="12" customWidth="1"/>
    <col min="5155" max="5365" width="8.875" style="12"/>
    <col min="5366" max="5366" width="2.25" style="12" customWidth="1"/>
    <col min="5367" max="5367" width="10.125" style="12" customWidth="1"/>
    <col min="5368" max="5368" width="39.625" style="12" customWidth="1"/>
    <col min="5369" max="5369" width="23.625" style="12" customWidth="1"/>
    <col min="5370" max="5370" width="21" style="12" customWidth="1"/>
    <col min="5371" max="5371" width="7.625" style="12" customWidth="1"/>
    <col min="5372" max="5381" width="0" style="12" hidden="1" customWidth="1"/>
    <col min="5382" max="5383" width="8.875" style="12" customWidth="1"/>
    <col min="5384" max="5384" width="11.875" style="12" customWidth="1"/>
    <col min="5385" max="5409" width="8.875" style="12" customWidth="1"/>
    <col min="5410" max="5410" width="11.875" style="12" customWidth="1"/>
    <col min="5411" max="5621" width="8.875" style="12"/>
    <col min="5622" max="5622" width="2.25" style="12" customWidth="1"/>
    <col min="5623" max="5623" width="10.125" style="12" customWidth="1"/>
    <col min="5624" max="5624" width="39.625" style="12" customWidth="1"/>
    <col min="5625" max="5625" width="23.625" style="12" customWidth="1"/>
    <col min="5626" max="5626" width="21" style="12" customWidth="1"/>
    <col min="5627" max="5627" width="7.625" style="12" customWidth="1"/>
    <col min="5628" max="5637" width="0" style="12" hidden="1" customWidth="1"/>
    <col min="5638" max="5639" width="8.875" style="12" customWidth="1"/>
    <col min="5640" max="5640" width="11.875" style="12" customWidth="1"/>
    <col min="5641" max="5665" width="8.875" style="12" customWidth="1"/>
    <col min="5666" max="5666" width="11.875" style="12" customWidth="1"/>
    <col min="5667" max="5877" width="8.875" style="12"/>
    <col min="5878" max="5878" width="2.25" style="12" customWidth="1"/>
    <col min="5879" max="5879" width="10.125" style="12" customWidth="1"/>
    <col min="5880" max="5880" width="39.625" style="12" customWidth="1"/>
    <col min="5881" max="5881" width="23.625" style="12" customWidth="1"/>
    <col min="5882" max="5882" width="21" style="12" customWidth="1"/>
    <col min="5883" max="5883" width="7.625" style="12" customWidth="1"/>
    <col min="5884" max="5893" width="0" style="12" hidden="1" customWidth="1"/>
    <col min="5894" max="5895" width="8.875" style="12" customWidth="1"/>
    <col min="5896" max="5896" width="11.875" style="12" customWidth="1"/>
    <col min="5897" max="5921" width="8.875" style="12" customWidth="1"/>
    <col min="5922" max="5922" width="11.875" style="12" customWidth="1"/>
    <col min="5923" max="6133" width="8.875" style="12"/>
    <col min="6134" max="6134" width="2.25" style="12" customWidth="1"/>
    <col min="6135" max="6135" width="10.125" style="12" customWidth="1"/>
    <col min="6136" max="6136" width="39.625" style="12" customWidth="1"/>
    <col min="6137" max="6137" width="23.625" style="12" customWidth="1"/>
    <col min="6138" max="6138" width="21" style="12" customWidth="1"/>
    <col min="6139" max="6139" width="7.625" style="12" customWidth="1"/>
    <col min="6140" max="6149" width="0" style="12" hidden="1" customWidth="1"/>
    <col min="6150" max="6151" width="8.875" style="12" customWidth="1"/>
    <col min="6152" max="6152" width="11.875" style="12" customWidth="1"/>
    <col min="6153" max="6177" width="8.875" style="12" customWidth="1"/>
    <col min="6178" max="6178" width="11.875" style="12" customWidth="1"/>
    <col min="6179" max="6389" width="8.875" style="12"/>
    <col min="6390" max="6390" width="2.25" style="12" customWidth="1"/>
    <col min="6391" max="6391" width="10.125" style="12" customWidth="1"/>
    <col min="6392" max="6392" width="39.625" style="12" customWidth="1"/>
    <col min="6393" max="6393" width="23.625" style="12" customWidth="1"/>
    <col min="6394" max="6394" width="21" style="12" customWidth="1"/>
    <col min="6395" max="6395" width="7.625" style="12" customWidth="1"/>
    <col min="6396" max="6405" width="0" style="12" hidden="1" customWidth="1"/>
    <col min="6406" max="6407" width="8.875" style="12" customWidth="1"/>
    <col min="6408" max="6408" width="11.875" style="12" customWidth="1"/>
    <col min="6409" max="6433" width="8.875" style="12" customWidth="1"/>
    <col min="6434" max="6434" width="11.875" style="12" customWidth="1"/>
    <col min="6435" max="6645" width="8.875" style="12"/>
    <col min="6646" max="6646" width="2.25" style="12" customWidth="1"/>
    <col min="6647" max="6647" width="10.125" style="12" customWidth="1"/>
    <col min="6648" max="6648" width="39.625" style="12" customWidth="1"/>
    <col min="6649" max="6649" width="23.625" style="12" customWidth="1"/>
    <col min="6650" max="6650" width="21" style="12" customWidth="1"/>
    <col min="6651" max="6651" width="7.625" style="12" customWidth="1"/>
    <col min="6652" max="6661" width="0" style="12" hidden="1" customWidth="1"/>
    <col min="6662" max="6663" width="8.875" style="12" customWidth="1"/>
    <col min="6664" max="6664" width="11.875" style="12" customWidth="1"/>
    <col min="6665" max="6689" width="8.875" style="12" customWidth="1"/>
    <col min="6690" max="6690" width="11.875" style="12" customWidth="1"/>
    <col min="6691" max="6901" width="8.875" style="12"/>
    <col min="6902" max="6902" width="2.25" style="12" customWidth="1"/>
    <col min="6903" max="6903" width="10.125" style="12" customWidth="1"/>
    <col min="6904" max="6904" width="39.625" style="12" customWidth="1"/>
    <col min="6905" max="6905" width="23.625" style="12" customWidth="1"/>
    <col min="6906" max="6906" width="21" style="12" customWidth="1"/>
    <col min="6907" max="6907" width="7.625" style="12" customWidth="1"/>
    <col min="6908" max="6917" width="0" style="12" hidden="1" customWidth="1"/>
    <col min="6918" max="6919" width="8.875" style="12" customWidth="1"/>
    <col min="6920" max="6920" width="11.875" style="12" customWidth="1"/>
    <col min="6921" max="6945" width="8.875" style="12" customWidth="1"/>
    <col min="6946" max="6946" width="11.875" style="12" customWidth="1"/>
    <col min="6947" max="7157" width="8.875" style="12"/>
    <col min="7158" max="7158" width="2.25" style="12" customWidth="1"/>
    <col min="7159" max="7159" width="10.125" style="12" customWidth="1"/>
    <col min="7160" max="7160" width="39.625" style="12" customWidth="1"/>
    <col min="7161" max="7161" width="23.625" style="12" customWidth="1"/>
    <col min="7162" max="7162" width="21" style="12" customWidth="1"/>
    <col min="7163" max="7163" width="7.625" style="12" customWidth="1"/>
    <col min="7164" max="7173" width="0" style="12" hidden="1" customWidth="1"/>
    <col min="7174" max="7175" width="8.875" style="12" customWidth="1"/>
    <col min="7176" max="7176" width="11.875" style="12" customWidth="1"/>
    <col min="7177" max="7201" width="8.875" style="12" customWidth="1"/>
    <col min="7202" max="7202" width="11.875" style="12" customWidth="1"/>
    <col min="7203" max="7413" width="8.875" style="12"/>
    <col min="7414" max="7414" width="2.25" style="12" customWidth="1"/>
    <col min="7415" max="7415" width="10.125" style="12" customWidth="1"/>
    <col min="7416" max="7416" width="39.625" style="12" customWidth="1"/>
    <col min="7417" max="7417" width="23.625" style="12" customWidth="1"/>
    <col min="7418" max="7418" width="21" style="12" customWidth="1"/>
    <col min="7419" max="7419" width="7.625" style="12" customWidth="1"/>
    <col min="7420" max="7429" width="0" style="12" hidden="1" customWidth="1"/>
    <col min="7430" max="7431" width="8.875" style="12" customWidth="1"/>
    <col min="7432" max="7432" width="11.875" style="12" customWidth="1"/>
    <col min="7433" max="7457" width="8.875" style="12" customWidth="1"/>
    <col min="7458" max="7458" width="11.875" style="12" customWidth="1"/>
    <col min="7459" max="7669" width="8.875" style="12"/>
    <col min="7670" max="7670" width="2.25" style="12" customWidth="1"/>
    <col min="7671" max="7671" width="10.125" style="12" customWidth="1"/>
    <col min="7672" max="7672" width="39.625" style="12" customWidth="1"/>
    <col min="7673" max="7673" width="23.625" style="12" customWidth="1"/>
    <col min="7674" max="7674" width="21" style="12" customWidth="1"/>
    <col min="7675" max="7675" width="7.625" style="12" customWidth="1"/>
    <col min="7676" max="7685" width="0" style="12" hidden="1" customWidth="1"/>
    <col min="7686" max="7687" width="8.875" style="12" customWidth="1"/>
    <col min="7688" max="7688" width="11.875" style="12" customWidth="1"/>
    <col min="7689" max="7713" width="8.875" style="12" customWidth="1"/>
    <col min="7714" max="7714" width="11.875" style="12" customWidth="1"/>
    <col min="7715" max="7925" width="8.875" style="12"/>
    <col min="7926" max="7926" width="2.25" style="12" customWidth="1"/>
    <col min="7927" max="7927" width="10.125" style="12" customWidth="1"/>
    <col min="7928" max="7928" width="39.625" style="12" customWidth="1"/>
    <col min="7929" max="7929" width="23.625" style="12" customWidth="1"/>
    <col min="7930" max="7930" width="21" style="12" customWidth="1"/>
    <col min="7931" max="7931" width="7.625" style="12" customWidth="1"/>
    <col min="7932" max="7941" width="0" style="12" hidden="1" customWidth="1"/>
    <col min="7942" max="7943" width="8.875" style="12" customWidth="1"/>
    <col min="7944" max="7944" width="11.875" style="12" customWidth="1"/>
    <col min="7945" max="7969" width="8.875" style="12" customWidth="1"/>
    <col min="7970" max="7970" width="11.875" style="12" customWidth="1"/>
    <col min="7971" max="8181" width="8.875" style="12"/>
    <col min="8182" max="8182" width="2.25" style="12" customWidth="1"/>
    <col min="8183" max="8183" width="10.125" style="12" customWidth="1"/>
    <col min="8184" max="8184" width="39.625" style="12" customWidth="1"/>
    <col min="8185" max="8185" width="23.625" style="12" customWidth="1"/>
    <col min="8186" max="8186" width="21" style="12" customWidth="1"/>
    <col min="8187" max="8187" width="7.625" style="12" customWidth="1"/>
    <col min="8188" max="8197" width="0" style="12" hidden="1" customWidth="1"/>
    <col min="8198" max="8199" width="8.875" style="12" customWidth="1"/>
    <col min="8200" max="8200" width="11.875" style="12" customWidth="1"/>
    <col min="8201" max="8225" width="8.875" style="12" customWidth="1"/>
    <col min="8226" max="8226" width="11.875" style="12" customWidth="1"/>
    <col min="8227" max="8437" width="8.875" style="12"/>
    <col min="8438" max="8438" width="2.25" style="12" customWidth="1"/>
    <col min="8439" max="8439" width="10.125" style="12" customWidth="1"/>
    <col min="8440" max="8440" width="39.625" style="12" customWidth="1"/>
    <col min="8441" max="8441" width="23.625" style="12" customWidth="1"/>
    <col min="8442" max="8442" width="21" style="12" customWidth="1"/>
    <col min="8443" max="8443" width="7.625" style="12" customWidth="1"/>
    <col min="8444" max="8453" width="0" style="12" hidden="1" customWidth="1"/>
    <col min="8454" max="8455" width="8.875" style="12" customWidth="1"/>
    <col min="8456" max="8456" width="11.875" style="12" customWidth="1"/>
    <col min="8457" max="8481" width="8.875" style="12" customWidth="1"/>
    <col min="8482" max="8482" width="11.875" style="12" customWidth="1"/>
    <col min="8483" max="8693" width="8.875" style="12"/>
    <col min="8694" max="8694" width="2.25" style="12" customWidth="1"/>
    <col min="8695" max="8695" width="10.125" style="12" customWidth="1"/>
    <col min="8696" max="8696" width="39.625" style="12" customWidth="1"/>
    <col min="8697" max="8697" width="23.625" style="12" customWidth="1"/>
    <col min="8698" max="8698" width="21" style="12" customWidth="1"/>
    <col min="8699" max="8699" width="7.625" style="12" customWidth="1"/>
    <col min="8700" max="8709" width="0" style="12" hidden="1" customWidth="1"/>
    <col min="8710" max="8711" width="8.875" style="12" customWidth="1"/>
    <col min="8712" max="8712" width="11.875" style="12" customWidth="1"/>
    <col min="8713" max="8737" width="8.875" style="12" customWidth="1"/>
    <col min="8738" max="8738" width="11.875" style="12" customWidth="1"/>
    <col min="8739" max="8949" width="8.875" style="12"/>
    <col min="8950" max="8950" width="2.25" style="12" customWidth="1"/>
    <col min="8951" max="8951" width="10.125" style="12" customWidth="1"/>
    <col min="8952" max="8952" width="39.625" style="12" customWidth="1"/>
    <col min="8953" max="8953" width="23.625" style="12" customWidth="1"/>
    <col min="8954" max="8954" width="21" style="12" customWidth="1"/>
    <col min="8955" max="8955" width="7.625" style="12" customWidth="1"/>
    <col min="8956" max="8965" width="0" style="12" hidden="1" customWidth="1"/>
    <col min="8966" max="8967" width="8.875" style="12" customWidth="1"/>
    <col min="8968" max="8968" width="11.875" style="12" customWidth="1"/>
    <col min="8969" max="8993" width="8.875" style="12" customWidth="1"/>
    <col min="8994" max="8994" width="11.875" style="12" customWidth="1"/>
    <col min="8995" max="9205" width="8.875" style="12"/>
    <col min="9206" max="9206" width="2.25" style="12" customWidth="1"/>
    <col min="9207" max="9207" width="10.125" style="12" customWidth="1"/>
    <col min="9208" max="9208" width="39.625" style="12" customWidth="1"/>
    <col min="9209" max="9209" width="23.625" style="12" customWidth="1"/>
    <col min="9210" max="9210" width="21" style="12" customWidth="1"/>
    <col min="9211" max="9211" width="7.625" style="12" customWidth="1"/>
    <col min="9212" max="9221" width="0" style="12" hidden="1" customWidth="1"/>
    <col min="9222" max="9223" width="8.875" style="12" customWidth="1"/>
    <col min="9224" max="9224" width="11.875" style="12" customWidth="1"/>
    <col min="9225" max="9249" width="8.875" style="12" customWidth="1"/>
    <col min="9250" max="9250" width="11.875" style="12" customWidth="1"/>
    <col min="9251" max="9461" width="8.875" style="12"/>
    <col min="9462" max="9462" width="2.25" style="12" customWidth="1"/>
    <col min="9463" max="9463" width="10.125" style="12" customWidth="1"/>
    <col min="9464" max="9464" width="39.625" style="12" customWidth="1"/>
    <col min="9465" max="9465" width="23.625" style="12" customWidth="1"/>
    <col min="9466" max="9466" width="21" style="12" customWidth="1"/>
    <col min="9467" max="9467" width="7.625" style="12" customWidth="1"/>
    <col min="9468" max="9477" width="0" style="12" hidden="1" customWidth="1"/>
    <col min="9478" max="9479" width="8.875" style="12" customWidth="1"/>
    <col min="9480" max="9480" width="11.875" style="12" customWidth="1"/>
    <col min="9481" max="9505" width="8.875" style="12" customWidth="1"/>
    <col min="9506" max="9506" width="11.875" style="12" customWidth="1"/>
    <col min="9507" max="9717" width="8.875" style="12"/>
    <col min="9718" max="9718" width="2.25" style="12" customWidth="1"/>
    <col min="9719" max="9719" width="10.125" style="12" customWidth="1"/>
    <col min="9720" max="9720" width="39.625" style="12" customWidth="1"/>
    <col min="9721" max="9721" width="23.625" style="12" customWidth="1"/>
    <col min="9722" max="9722" width="21" style="12" customWidth="1"/>
    <col min="9723" max="9723" width="7.625" style="12" customWidth="1"/>
    <col min="9724" max="9733" width="0" style="12" hidden="1" customWidth="1"/>
    <col min="9734" max="9735" width="8.875" style="12" customWidth="1"/>
    <col min="9736" max="9736" width="11.875" style="12" customWidth="1"/>
    <col min="9737" max="9761" width="8.875" style="12" customWidth="1"/>
    <col min="9762" max="9762" width="11.875" style="12" customWidth="1"/>
    <col min="9763" max="9973" width="8.875" style="12"/>
    <col min="9974" max="9974" width="2.25" style="12" customWidth="1"/>
    <col min="9975" max="9975" width="10.125" style="12" customWidth="1"/>
    <col min="9976" max="9976" width="39.625" style="12" customWidth="1"/>
    <col min="9977" max="9977" width="23.625" style="12" customWidth="1"/>
    <col min="9978" max="9978" width="21" style="12" customWidth="1"/>
    <col min="9979" max="9979" width="7.625" style="12" customWidth="1"/>
    <col min="9980" max="9989" width="0" style="12" hidden="1" customWidth="1"/>
    <col min="9990" max="9991" width="8.875" style="12" customWidth="1"/>
    <col min="9992" max="9992" width="11.875" style="12" customWidth="1"/>
    <col min="9993" max="10017" width="8.875" style="12" customWidth="1"/>
    <col min="10018" max="10018" width="11.875" style="12" customWidth="1"/>
    <col min="10019" max="10229" width="8.875" style="12"/>
    <col min="10230" max="10230" width="2.25" style="12" customWidth="1"/>
    <col min="10231" max="10231" width="10.125" style="12" customWidth="1"/>
    <col min="10232" max="10232" width="39.625" style="12" customWidth="1"/>
    <col min="10233" max="10233" width="23.625" style="12" customWidth="1"/>
    <col min="10234" max="10234" width="21" style="12" customWidth="1"/>
    <col min="10235" max="10235" width="7.625" style="12" customWidth="1"/>
    <col min="10236" max="10245" width="0" style="12" hidden="1" customWidth="1"/>
    <col min="10246" max="10247" width="8.875" style="12" customWidth="1"/>
    <col min="10248" max="10248" width="11.875" style="12" customWidth="1"/>
    <col min="10249" max="10273" width="8.875" style="12" customWidth="1"/>
    <col min="10274" max="10274" width="11.875" style="12" customWidth="1"/>
    <col min="10275" max="10485" width="8.875" style="12"/>
    <col min="10486" max="10486" width="2.25" style="12" customWidth="1"/>
    <col min="10487" max="10487" width="10.125" style="12" customWidth="1"/>
    <col min="10488" max="10488" width="39.625" style="12" customWidth="1"/>
    <col min="10489" max="10489" width="23.625" style="12" customWidth="1"/>
    <col min="10490" max="10490" width="21" style="12" customWidth="1"/>
    <col min="10491" max="10491" width="7.625" style="12" customWidth="1"/>
    <col min="10492" max="10501" width="0" style="12" hidden="1" customWidth="1"/>
    <col min="10502" max="10503" width="8.875" style="12" customWidth="1"/>
    <col min="10504" max="10504" width="11.875" style="12" customWidth="1"/>
    <col min="10505" max="10529" width="8.875" style="12" customWidth="1"/>
    <col min="10530" max="10530" width="11.875" style="12" customWidth="1"/>
    <col min="10531" max="10741" width="8.875" style="12"/>
    <col min="10742" max="10742" width="2.25" style="12" customWidth="1"/>
    <col min="10743" max="10743" width="10.125" style="12" customWidth="1"/>
    <col min="10744" max="10744" width="39.625" style="12" customWidth="1"/>
    <col min="10745" max="10745" width="23.625" style="12" customWidth="1"/>
    <col min="10746" max="10746" width="21" style="12" customWidth="1"/>
    <col min="10747" max="10747" width="7.625" style="12" customWidth="1"/>
    <col min="10748" max="10757" width="0" style="12" hidden="1" customWidth="1"/>
    <col min="10758" max="10759" width="8.875" style="12" customWidth="1"/>
    <col min="10760" max="10760" width="11.875" style="12" customWidth="1"/>
    <col min="10761" max="10785" width="8.875" style="12" customWidth="1"/>
    <col min="10786" max="10786" width="11.875" style="12" customWidth="1"/>
    <col min="10787" max="10997" width="8.875" style="12"/>
    <col min="10998" max="10998" width="2.25" style="12" customWidth="1"/>
    <col min="10999" max="10999" width="10.125" style="12" customWidth="1"/>
    <col min="11000" max="11000" width="39.625" style="12" customWidth="1"/>
    <col min="11001" max="11001" width="23.625" style="12" customWidth="1"/>
    <col min="11002" max="11002" width="21" style="12" customWidth="1"/>
    <col min="11003" max="11003" width="7.625" style="12" customWidth="1"/>
    <col min="11004" max="11013" width="0" style="12" hidden="1" customWidth="1"/>
    <col min="11014" max="11015" width="8.875" style="12" customWidth="1"/>
    <col min="11016" max="11016" width="11.875" style="12" customWidth="1"/>
    <col min="11017" max="11041" width="8.875" style="12" customWidth="1"/>
    <col min="11042" max="11042" width="11.875" style="12" customWidth="1"/>
    <col min="11043" max="11253" width="8.875" style="12"/>
    <col min="11254" max="11254" width="2.25" style="12" customWidth="1"/>
    <col min="11255" max="11255" width="10.125" style="12" customWidth="1"/>
    <col min="11256" max="11256" width="39.625" style="12" customWidth="1"/>
    <col min="11257" max="11257" width="23.625" style="12" customWidth="1"/>
    <col min="11258" max="11258" width="21" style="12" customWidth="1"/>
    <col min="11259" max="11259" width="7.625" style="12" customWidth="1"/>
    <col min="11260" max="11269" width="0" style="12" hidden="1" customWidth="1"/>
    <col min="11270" max="11271" width="8.875" style="12" customWidth="1"/>
    <col min="11272" max="11272" width="11.875" style="12" customWidth="1"/>
    <col min="11273" max="11297" width="8.875" style="12" customWidth="1"/>
    <col min="11298" max="11298" width="11.875" style="12" customWidth="1"/>
    <col min="11299" max="11509" width="8.875" style="12"/>
    <col min="11510" max="11510" width="2.25" style="12" customWidth="1"/>
    <col min="11511" max="11511" width="10.125" style="12" customWidth="1"/>
    <col min="11512" max="11512" width="39.625" style="12" customWidth="1"/>
    <col min="11513" max="11513" width="23.625" style="12" customWidth="1"/>
    <col min="11514" max="11514" width="21" style="12" customWidth="1"/>
    <col min="11515" max="11515" width="7.625" style="12" customWidth="1"/>
    <col min="11516" max="11525" width="0" style="12" hidden="1" customWidth="1"/>
    <col min="11526" max="11527" width="8.875" style="12" customWidth="1"/>
    <col min="11528" max="11528" width="11.875" style="12" customWidth="1"/>
    <col min="11529" max="11553" width="8.875" style="12" customWidth="1"/>
    <col min="11554" max="11554" width="11.875" style="12" customWidth="1"/>
    <col min="11555" max="11765" width="8.875" style="12"/>
    <col min="11766" max="11766" width="2.25" style="12" customWidth="1"/>
    <col min="11767" max="11767" width="10.125" style="12" customWidth="1"/>
    <col min="11768" max="11768" width="39.625" style="12" customWidth="1"/>
    <col min="11769" max="11769" width="23.625" style="12" customWidth="1"/>
    <col min="11770" max="11770" width="21" style="12" customWidth="1"/>
    <col min="11771" max="11771" width="7.625" style="12" customWidth="1"/>
    <col min="11772" max="11781" width="0" style="12" hidden="1" customWidth="1"/>
    <col min="11782" max="11783" width="8.875" style="12" customWidth="1"/>
    <col min="11784" max="11784" width="11.875" style="12" customWidth="1"/>
    <col min="11785" max="11809" width="8.875" style="12" customWidth="1"/>
    <col min="11810" max="11810" width="11.875" style="12" customWidth="1"/>
    <col min="11811" max="12021" width="8.875" style="12"/>
    <col min="12022" max="12022" width="2.25" style="12" customWidth="1"/>
    <col min="12023" max="12023" width="10.125" style="12" customWidth="1"/>
    <col min="12024" max="12024" width="39.625" style="12" customWidth="1"/>
    <col min="12025" max="12025" width="23.625" style="12" customWidth="1"/>
    <col min="12026" max="12026" width="21" style="12" customWidth="1"/>
    <col min="12027" max="12027" width="7.625" style="12" customWidth="1"/>
    <col min="12028" max="12037" width="0" style="12" hidden="1" customWidth="1"/>
    <col min="12038" max="12039" width="8.875" style="12" customWidth="1"/>
    <col min="12040" max="12040" width="11.875" style="12" customWidth="1"/>
    <col min="12041" max="12065" width="8.875" style="12" customWidth="1"/>
    <col min="12066" max="12066" width="11.875" style="12" customWidth="1"/>
    <col min="12067" max="12277" width="8.875" style="12"/>
    <col min="12278" max="12278" width="2.25" style="12" customWidth="1"/>
    <col min="12279" max="12279" width="10.125" style="12" customWidth="1"/>
    <col min="12280" max="12280" width="39.625" style="12" customWidth="1"/>
    <col min="12281" max="12281" width="23.625" style="12" customWidth="1"/>
    <col min="12282" max="12282" width="21" style="12" customWidth="1"/>
    <col min="12283" max="12283" width="7.625" style="12" customWidth="1"/>
    <col min="12284" max="12293" width="0" style="12" hidden="1" customWidth="1"/>
    <col min="12294" max="12295" width="8.875" style="12" customWidth="1"/>
    <col min="12296" max="12296" width="11.875" style="12" customWidth="1"/>
    <col min="12297" max="12321" width="8.875" style="12" customWidth="1"/>
    <col min="12322" max="12322" width="11.875" style="12" customWidth="1"/>
    <col min="12323" max="12533" width="8.875" style="12"/>
    <col min="12534" max="12534" width="2.25" style="12" customWidth="1"/>
    <col min="12535" max="12535" width="10.125" style="12" customWidth="1"/>
    <col min="12536" max="12536" width="39.625" style="12" customWidth="1"/>
    <col min="12537" max="12537" width="23.625" style="12" customWidth="1"/>
    <col min="12538" max="12538" width="21" style="12" customWidth="1"/>
    <col min="12539" max="12539" width="7.625" style="12" customWidth="1"/>
    <col min="12540" max="12549" width="0" style="12" hidden="1" customWidth="1"/>
    <col min="12550" max="12551" width="8.875" style="12" customWidth="1"/>
    <col min="12552" max="12552" width="11.875" style="12" customWidth="1"/>
    <col min="12553" max="12577" width="8.875" style="12" customWidth="1"/>
    <col min="12578" max="12578" width="11.875" style="12" customWidth="1"/>
    <col min="12579" max="12789" width="8.875" style="12"/>
    <col min="12790" max="12790" width="2.25" style="12" customWidth="1"/>
    <col min="12791" max="12791" width="10.125" style="12" customWidth="1"/>
    <col min="12792" max="12792" width="39.625" style="12" customWidth="1"/>
    <col min="12793" max="12793" width="23.625" style="12" customWidth="1"/>
    <col min="12794" max="12794" width="21" style="12" customWidth="1"/>
    <col min="12795" max="12795" width="7.625" style="12" customWidth="1"/>
    <col min="12796" max="12805" width="0" style="12" hidden="1" customWidth="1"/>
    <col min="12806" max="12807" width="8.875" style="12" customWidth="1"/>
    <col min="12808" max="12808" width="11.875" style="12" customWidth="1"/>
    <col min="12809" max="12833" width="8.875" style="12" customWidth="1"/>
    <col min="12834" max="12834" width="11.875" style="12" customWidth="1"/>
    <col min="12835" max="13045" width="8.875" style="12"/>
    <col min="13046" max="13046" width="2.25" style="12" customWidth="1"/>
    <col min="13047" max="13047" width="10.125" style="12" customWidth="1"/>
    <col min="13048" max="13048" width="39.625" style="12" customWidth="1"/>
    <col min="13049" max="13049" width="23.625" style="12" customWidth="1"/>
    <col min="13050" max="13050" width="21" style="12" customWidth="1"/>
    <col min="13051" max="13051" width="7.625" style="12" customWidth="1"/>
    <col min="13052" max="13061" width="0" style="12" hidden="1" customWidth="1"/>
    <col min="13062" max="13063" width="8.875" style="12" customWidth="1"/>
    <col min="13064" max="13064" width="11.875" style="12" customWidth="1"/>
    <col min="13065" max="13089" width="8.875" style="12" customWidth="1"/>
    <col min="13090" max="13090" width="11.875" style="12" customWidth="1"/>
    <col min="13091" max="13301" width="8.875" style="12"/>
    <col min="13302" max="13302" width="2.25" style="12" customWidth="1"/>
    <col min="13303" max="13303" width="10.125" style="12" customWidth="1"/>
    <col min="13304" max="13304" width="39.625" style="12" customWidth="1"/>
    <col min="13305" max="13305" width="23.625" style="12" customWidth="1"/>
    <col min="13306" max="13306" width="21" style="12" customWidth="1"/>
    <col min="13307" max="13307" width="7.625" style="12" customWidth="1"/>
    <col min="13308" max="13317" width="0" style="12" hidden="1" customWidth="1"/>
    <col min="13318" max="13319" width="8.875" style="12" customWidth="1"/>
    <col min="13320" max="13320" width="11.875" style="12" customWidth="1"/>
    <col min="13321" max="13345" width="8.875" style="12" customWidth="1"/>
    <col min="13346" max="13346" width="11.875" style="12" customWidth="1"/>
    <col min="13347" max="13557" width="8.875" style="12"/>
    <col min="13558" max="13558" width="2.25" style="12" customWidth="1"/>
    <col min="13559" max="13559" width="10.125" style="12" customWidth="1"/>
    <col min="13560" max="13560" width="39.625" style="12" customWidth="1"/>
    <col min="13561" max="13561" width="23.625" style="12" customWidth="1"/>
    <col min="13562" max="13562" width="21" style="12" customWidth="1"/>
    <col min="13563" max="13563" width="7.625" style="12" customWidth="1"/>
    <col min="13564" max="13573" width="0" style="12" hidden="1" customWidth="1"/>
    <col min="13574" max="13575" width="8.875" style="12" customWidth="1"/>
    <col min="13576" max="13576" width="11.875" style="12" customWidth="1"/>
    <col min="13577" max="13601" width="8.875" style="12" customWidth="1"/>
    <col min="13602" max="13602" width="11.875" style="12" customWidth="1"/>
    <col min="13603" max="13813" width="8.875" style="12"/>
    <col min="13814" max="13814" width="2.25" style="12" customWidth="1"/>
    <col min="13815" max="13815" width="10.125" style="12" customWidth="1"/>
    <col min="13816" max="13816" width="39.625" style="12" customWidth="1"/>
    <col min="13817" max="13817" width="23.625" style="12" customWidth="1"/>
    <col min="13818" max="13818" width="21" style="12" customWidth="1"/>
    <col min="13819" max="13819" width="7.625" style="12" customWidth="1"/>
    <col min="13820" max="13829" width="0" style="12" hidden="1" customWidth="1"/>
    <col min="13830" max="13831" width="8.875" style="12" customWidth="1"/>
    <col min="13832" max="13832" width="11.875" style="12" customWidth="1"/>
    <col min="13833" max="13857" width="8.875" style="12" customWidth="1"/>
    <col min="13858" max="13858" width="11.875" style="12" customWidth="1"/>
    <col min="13859" max="14069" width="8.875" style="12"/>
    <col min="14070" max="14070" width="2.25" style="12" customWidth="1"/>
    <col min="14071" max="14071" width="10.125" style="12" customWidth="1"/>
    <col min="14072" max="14072" width="39.625" style="12" customWidth="1"/>
    <col min="14073" max="14073" width="23.625" style="12" customWidth="1"/>
    <col min="14074" max="14074" width="21" style="12" customWidth="1"/>
    <col min="14075" max="14075" width="7.625" style="12" customWidth="1"/>
    <col min="14076" max="14085" width="0" style="12" hidden="1" customWidth="1"/>
    <col min="14086" max="14087" width="8.875" style="12" customWidth="1"/>
    <col min="14088" max="14088" width="11.875" style="12" customWidth="1"/>
    <col min="14089" max="14113" width="8.875" style="12" customWidth="1"/>
    <col min="14114" max="14114" width="11.875" style="12" customWidth="1"/>
    <col min="14115" max="14325" width="8.875" style="12"/>
    <col min="14326" max="14326" width="2.25" style="12" customWidth="1"/>
    <col min="14327" max="14327" width="10.125" style="12" customWidth="1"/>
    <col min="14328" max="14328" width="39.625" style="12" customWidth="1"/>
    <col min="14329" max="14329" width="23.625" style="12" customWidth="1"/>
    <col min="14330" max="14330" width="21" style="12" customWidth="1"/>
    <col min="14331" max="14331" width="7.625" style="12" customWidth="1"/>
    <col min="14332" max="14341" width="0" style="12" hidden="1" customWidth="1"/>
    <col min="14342" max="14343" width="8.875" style="12" customWidth="1"/>
    <col min="14344" max="14344" width="11.875" style="12" customWidth="1"/>
    <col min="14345" max="14369" width="8.875" style="12" customWidth="1"/>
    <col min="14370" max="14370" width="11.875" style="12" customWidth="1"/>
    <col min="14371" max="14581" width="8.875" style="12"/>
    <col min="14582" max="14582" width="2.25" style="12" customWidth="1"/>
    <col min="14583" max="14583" width="10.125" style="12" customWidth="1"/>
    <col min="14584" max="14584" width="39.625" style="12" customWidth="1"/>
    <col min="14585" max="14585" width="23.625" style="12" customWidth="1"/>
    <col min="14586" max="14586" width="21" style="12" customWidth="1"/>
    <col min="14587" max="14587" width="7.625" style="12" customWidth="1"/>
    <col min="14588" max="14597" width="0" style="12" hidden="1" customWidth="1"/>
    <col min="14598" max="14599" width="8.875" style="12" customWidth="1"/>
    <col min="14600" max="14600" width="11.875" style="12" customWidth="1"/>
    <col min="14601" max="14625" width="8.875" style="12" customWidth="1"/>
    <col min="14626" max="14626" width="11.875" style="12" customWidth="1"/>
    <col min="14627" max="14837" width="8.875" style="12"/>
    <col min="14838" max="14838" width="2.25" style="12" customWidth="1"/>
    <col min="14839" max="14839" width="10.125" style="12" customWidth="1"/>
    <col min="14840" max="14840" width="39.625" style="12" customWidth="1"/>
    <col min="14841" max="14841" width="23.625" style="12" customWidth="1"/>
    <col min="14842" max="14842" width="21" style="12" customWidth="1"/>
    <col min="14843" max="14843" width="7.625" style="12" customWidth="1"/>
    <col min="14844" max="14853" width="0" style="12" hidden="1" customWidth="1"/>
    <col min="14854" max="14855" width="8.875" style="12" customWidth="1"/>
    <col min="14856" max="14856" width="11.875" style="12" customWidth="1"/>
    <col min="14857" max="14881" width="8.875" style="12" customWidth="1"/>
    <col min="14882" max="14882" width="11.875" style="12" customWidth="1"/>
    <col min="14883" max="15093" width="8.875" style="12"/>
    <col min="15094" max="15094" width="2.25" style="12" customWidth="1"/>
    <col min="15095" max="15095" width="10.125" style="12" customWidth="1"/>
    <col min="15096" max="15096" width="39.625" style="12" customWidth="1"/>
    <col min="15097" max="15097" width="23.625" style="12" customWidth="1"/>
    <col min="15098" max="15098" width="21" style="12" customWidth="1"/>
    <col min="15099" max="15099" width="7.625" style="12" customWidth="1"/>
    <col min="15100" max="15109" width="0" style="12" hidden="1" customWidth="1"/>
    <col min="15110" max="15111" width="8.875" style="12" customWidth="1"/>
    <col min="15112" max="15112" width="11.875" style="12" customWidth="1"/>
    <col min="15113" max="15137" width="8.875" style="12" customWidth="1"/>
    <col min="15138" max="15138" width="11.875" style="12" customWidth="1"/>
    <col min="15139" max="15349" width="8.875" style="12"/>
    <col min="15350" max="15350" width="2.25" style="12" customWidth="1"/>
    <col min="15351" max="15351" width="10.125" style="12" customWidth="1"/>
    <col min="15352" max="15352" width="39.625" style="12" customWidth="1"/>
    <col min="15353" max="15353" width="23.625" style="12" customWidth="1"/>
    <col min="15354" max="15354" width="21" style="12" customWidth="1"/>
    <col min="15355" max="15355" width="7.625" style="12" customWidth="1"/>
    <col min="15356" max="15365" width="0" style="12" hidden="1" customWidth="1"/>
    <col min="15366" max="15367" width="8.875" style="12" customWidth="1"/>
    <col min="15368" max="15368" width="11.875" style="12" customWidth="1"/>
    <col min="15369" max="15393" width="8.875" style="12" customWidth="1"/>
    <col min="15394" max="15394" width="11.875" style="12" customWidth="1"/>
    <col min="15395" max="15605" width="8.875" style="12"/>
    <col min="15606" max="15606" width="2.25" style="12" customWidth="1"/>
    <col min="15607" max="15607" width="10.125" style="12" customWidth="1"/>
    <col min="15608" max="15608" width="39.625" style="12" customWidth="1"/>
    <col min="15609" max="15609" width="23.625" style="12" customWidth="1"/>
    <col min="15610" max="15610" width="21" style="12" customWidth="1"/>
    <col min="15611" max="15611" width="7.625" style="12" customWidth="1"/>
    <col min="15612" max="15621" width="0" style="12" hidden="1" customWidth="1"/>
    <col min="15622" max="15623" width="8.875" style="12" customWidth="1"/>
    <col min="15624" max="15624" width="11.875" style="12" customWidth="1"/>
    <col min="15625" max="15649" width="8.875" style="12" customWidth="1"/>
    <col min="15650" max="15650" width="11.875" style="12" customWidth="1"/>
    <col min="15651" max="15861" width="8.875" style="12"/>
    <col min="15862" max="15862" width="2.25" style="12" customWidth="1"/>
    <col min="15863" max="15863" width="10.125" style="12" customWidth="1"/>
    <col min="15864" max="15864" width="39.625" style="12" customWidth="1"/>
    <col min="15865" max="15865" width="23.625" style="12" customWidth="1"/>
    <col min="15866" max="15866" width="21" style="12" customWidth="1"/>
    <col min="15867" max="15867" width="7.625" style="12" customWidth="1"/>
    <col min="15868" max="15877" width="0" style="12" hidden="1" customWidth="1"/>
    <col min="15878" max="15879" width="8.875" style="12" customWidth="1"/>
    <col min="15880" max="15880" width="11.875" style="12" customWidth="1"/>
    <col min="15881" max="15905" width="8.875" style="12" customWidth="1"/>
    <col min="15906" max="15906" width="11.875" style="12" customWidth="1"/>
    <col min="15907" max="16117" width="8.875" style="12"/>
    <col min="16118" max="16118" width="2.25" style="12" customWidth="1"/>
    <col min="16119" max="16119" width="10.125" style="12" customWidth="1"/>
    <col min="16120" max="16120" width="39.625" style="12" customWidth="1"/>
    <col min="16121" max="16121" width="23.625" style="12" customWidth="1"/>
    <col min="16122" max="16122" width="21" style="12" customWidth="1"/>
    <col min="16123" max="16123" width="7.625" style="12" customWidth="1"/>
    <col min="16124" max="16133" width="0" style="12" hidden="1" customWidth="1"/>
    <col min="16134" max="16135" width="8.875" style="12" customWidth="1"/>
    <col min="16136" max="16136" width="11.875" style="12" customWidth="1"/>
    <col min="16137" max="16161" width="8.875" style="12" customWidth="1"/>
    <col min="16162" max="16162" width="11.875" style="12" customWidth="1"/>
    <col min="16163" max="16384" width="8.875" style="12"/>
  </cols>
  <sheetData>
    <row r="1" spans="1:18">
      <c r="B1" s="13" t="s">
        <v>535</v>
      </c>
      <c r="K1" s="284" t="s">
        <v>900</v>
      </c>
    </row>
    <row r="2" spans="1:18" ht="16.5" customHeight="1">
      <c r="E2" s="787" t="s">
        <v>1229</v>
      </c>
      <c r="F2" s="787"/>
      <c r="G2" s="787"/>
    </row>
    <row r="3" spans="1:18" ht="21.75" customHeight="1">
      <c r="B3" s="20"/>
      <c r="C3" s="329"/>
      <c r="E3" s="791" t="s">
        <v>1222</v>
      </c>
      <c r="F3" s="791"/>
      <c r="G3" s="791"/>
    </row>
    <row r="4" spans="1:18" ht="20.100000000000001" customHeight="1">
      <c r="B4" s="20" t="s">
        <v>536</v>
      </c>
      <c r="C4" s="219"/>
    </row>
    <row r="5" spans="1:18" ht="19.5" customHeight="1" thickBot="1">
      <c r="B5" s="20" t="s">
        <v>537</v>
      </c>
      <c r="K5" s="15" t="s">
        <v>901</v>
      </c>
    </row>
    <row r="6" spans="1:18" ht="9" customHeight="1">
      <c r="B6" s="86"/>
      <c r="C6" s="86"/>
      <c r="D6" s="759" t="s">
        <v>538</v>
      </c>
      <c r="E6" s="759" t="s">
        <v>539</v>
      </c>
      <c r="F6" s="765" t="s">
        <v>571</v>
      </c>
      <c r="G6" s="819"/>
      <c r="H6" s="765" t="s">
        <v>572</v>
      </c>
      <c r="I6" s="819"/>
      <c r="J6" s="764" t="s">
        <v>573</v>
      </c>
      <c r="K6" s="813"/>
    </row>
    <row r="7" spans="1:18" ht="14.25" customHeight="1">
      <c r="B7" s="25"/>
      <c r="C7" s="220" t="s">
        <v>540</v>
      </c>
      <c r="D7" s="770"/>
      <c r="E7" s="770"/>
      <c r="F7" s="820"/>
      <c r="G7" s="821"/>
      <c r="H7" s="823"/>
      <c r="I7" s="821"/>
      <c r="J7" s="777"/>
      <c r="K7" s="778"/>
    </row>
    <row r="8" spans="1:18" ht="13.5" customHeight="1">
      <c r="B8" s="330"/>
      <c r="C8" s="384"/>
      <c r="D8" s="770"/>
      <c r="E8" s="770"/>
      <c r="F8" s="820"/>
      <c r="G8" s="822"/>
      <c r="H8" s="820"/>
      <c r="I8" s="822"/>
      <c r="J8" s="777"/>
      <c r="K8" s="824"/>
    </row>
    <row r="9" spans="1:18" ht="13.5" customHeight="1">
      <c r="B9" s="25" t="s">
        <v>491</v>
      </c>
      <c r="C9" s="76" t="s">
        <v>541</v>
      </c>
      <c r="D9" s="817" t="s">
        <v>542</v>
      </c>
      <c r="E9" s="254" t="s">
        <v>12</v>
      </c>
      <c r="F9" s="371" t="s">
        <v>574</v>
      </c>
      <c r="G9" s="332" t="s">
        <v>493</v>
      </c>
      <c r="H9" s="253" t="s">
        <v>575</v>
      </c>
      <c r="I9" s="332" t="s">
        <v>493</v>
      </c>
      <c r="J9" s="253" t="s">
        <v>576</v>
      </c>
      <c r="K9" s="238" t="s">
        <v>493</v>
      </c>
    </row>
    <row r="10" spans="1:18" ht="14.25" customHeight="1">
      <c r="B10" s="318" t="s">
        <v>494</v>
      </c>
      <c r="C10" s="318" t="s">
        <v>495</v>
      </c>
      <c r="D10" s="818"/>
      <c r="E10" s="385"/>
      <c r="F10" s="168"/>
      <c r="G10" s="337" t="s">
        <v>431</v>
      </c>
      <c r="H10" s="392"/>
      <c r="I10" s="337" t="s">
        <v>431</v>
      </c>
      <c r="J10" s="392"/>
      <c r="K10" s="126" t="s">
        <v>431</v>
      </c>
    </row>
    <row r="11" spans="1:18" ht="8.1" customHeight="1">
      <c r="D11" s="51"/>
    </row>
    <row r="12" spans="1:18" ht="18" customHeight="1">
      <c r="A12" s="217"/>
      <c r="B12" s="338" t="s">
        <v>497</v>
      </c>
      <c r="C12" s="206"/>
      <c r="D12" s="1">
        <v>16496</v>
      </c>
      <c r="E12" s="57">
        <v>12794589</v>
      </c>
      <c r="F12" s="57">
        <v>1783077</v>
      </c>
      <c r="G12" s="102">
        <v>13.936180364996483</v>
      </c>
      <c r="H12" s="57">
        <v>3115674</v>
      </c>
      <c r="I12" s="102">
        <v>24.351497340008343</v>
      </c>
      <c r="J12" s="57">
        <v>7895840</v>
      </c>
      <c r="K12" s="102">
        <v>61.71233792660319</v>
      </c>
      <c r="M12" s="57"/>
      <c r="N12" s="102"/>
      <c r="O12" s="57"/>
      <c r="P12" s="102"/>
      <c r="Q12" s="57"/>
      <c r="R12" s="102"/>
    </row>
    <row r="13" spans="1:18" ht="18" customHeight="1">
      <c r="A13" s="217"/>
      <c r="B13" s="338" t="s">
        <v>543</v>
      </c>
      <c r="C13" s="206"/>
      <c r="D13" s="1">
        <v>14548</v>
      </c>
      <c r="E13" s="57">
        <v>12527039</v>
      </c>
      <c r="F13" s="57">
        <v>1851322</v>
      </c>
      <c r="G13" s="102">
        <v>14.778608097252672</v>
      </c>
      <c r="H13" s="57">
        <v>3009147</v>
      </c>
      <c r="I13" s="102">
        <v>24.021215228914031</v>
      </c>
      <c r="J13" s="57">
        <v>7666569</v>
      </c>
      <c r="K13" s="102">
        <v>61.200168691100906</v>
      </c>
      <c r="M13" s="57"/>
      <c r="N13" s="102"/>
      <c r="O13" s="57"/>
      <c r="P13" s="102"/>
      <c r="Q13" s="57"/>
      <c r="R13" s="102"/>
    </row>
    <row r="14" spans="1:18" ht="18" customHeight="1">
      <c r="A14" s="217"/>
      <c r="B14" s="338" t="s">
        <v>544</v>
      </c>
      <c r="C14" s="206"/>
      <c r="D14" s="1">
        <v>15374</v>
      </c>
      <c r="E14" s="57">
        <v>12425651</v>
      </c>
      <c r="F14" s="57">
        <v>1858568</v>
      </c>
      <c r="G14" s="102">
        <v>14.957510073315273</v>
      </c>
      <c r="H14" s="57">
        <v>3052779</v>
      </c>
      <c r="I14" s="102">
        <v>24.568362655606535</v>
      </c>
      <c r="J14" s="57">
        <v>7514304</v>
      </c>
      <c r="K14" s="102">
        <v>60.474127271078196</v>
      </c>
      <c r="M14" s="57"/>
      <c r="N14" s="102"/>
      <c r="O14" s="57"/>
      <c r="P14" s="102"/>
      <c r="Q14" s="57"/>
      <c r="R14" s="102"/>
    </row>
    <row r="15" spans="1:18" ht="18" customHeight="1">
      <c r="A15" s="217"/>
      <c r="B15" s="338" t="s">
        <v>545</v>
      </c>
      <c r="C15" s="206"/>
      <c r="D15" s="1">
        <v>16343</v>
      </c>
      <c r="E15" s="57">
        <v>13202826</v>
      </c>
      <c r="F15" s="57">
        <v>2041337</v>
      </c>
      <c r="G15" s="102">
        <v>15.461364104927233</v>
      </c>
      <c r="H15" s="57">
        <v>3238596</v>
      </c>
      <c r="I15" s="102">
        <v>24.529566624599916</v>
      </c>
      <c r="J15" s="57">
        <v>7922894</v>
      </c>
      <c r="K15" s="102">
        <v>60.009076844608877</v>
      </c>
      <c r="M15" s="57"/>
      <c r="N15" s="102"/>
      <c r="O15" s="57"/>
      <c r="P15" s="102"/>
      <c r="Q15" s="57"/>
      <c r="R15" s="102"/>
    </row>
    <row r="16" spans="1:18" ht="18" customHeight="1">
      <c r="A16" s="217"/>
      <c r="B16" s="338" t="s">
        <v>546</v>
      </c>
      <c r="C16" s="206"/>
      <c r="D16" s="1">
        <v>17129</v>
      </c>
      <c r="E16" s="7">
        <v>13845776</v>
      </c>
      <c r="F16" s="57">
        <v>2016004</v>
      </c>
      <c r="G16" s="102">
        <v>14.560426226742365</v>
      </c>
      <c r="H16" s="57">
        <v>3366285</v>
      </c>
      <c r="I16" s="102">
        <v>24.312721800497133</v>
      </c>
      <c r="J16" s="57">
        <v>8463489</v>
      </c>
      <c r="K16" s="102">
        <v>61.126866417599125</v>
      </c>
      <c r="M16" s="57"/>
      <c r="N16" s="102"/>
      <c r="O16" s="57"/>
      <c r="P16" s="102"/>
      <c r="Q16" s="57"/>
      <c r="R16" s="102"/>
    </row>
    <row r="17" spans="1:18" ht="18" customHeight="1">
      <c r="A17" s="217"/>
      <c r="B17" s="338" t="s">
        <v>547</v>
      </c>
      <c r="C17" s="206"/>
      <c r="D17" s="1">
        <v>20005</v>
      </c>
      <c r="E17" s="7">
        <v>14506304</v>
      </c>
      <c r="F17" s="57">
        <v>2071982</v>
      </c>
      <c r="G17" s="102">
        <v>14.283321237442701</v>
      </c>
      <c r="H17" s="57">
        <v>3545547</v>
      </c>
      <c r="I17" s="102">
        <v>24.441422156877451</v>
      </c>
      <c r="J17" s="57">
        <v>8888775</v>
      </c>
      <c r="K17" s="102">
        <v>61.27525660567985</v>
      </c>
      <c r="M17" s="57"/>
      <c r="N17" s="102"/>
      <c r="O17" s="57"/>
      <c r="P17" s="102"/>
      <c r="Q17" s="57"/>
      <c r="R17" s="102"/>
    </row>
    <row r="18" spans="1:18" ht="18" customHeight="1">
      <c r="B18" s="338" t="s">
        <v>548</v>
      </c>
      <c r="C18" s="206"/>
      <c r="D18" s="1">
        <v>23040</v>
      </c>
      <c r="E18" s="7">
        <v>14850414</v>
      </c>
      <c r="F18" s="57">
        <v>2139520</v>
      </c>
      <c r="G18" s="102">
        <v>14.407140433929991</v>
      </c>
      <c r="H18" s="57">
        <v>3648374</v>
      </c>
      <c r="I18" s="102">
        <v>24.567490172327854</v>
      </c>
      <c r="J18" s="57">
        <v>9062521</v>
      </c>
      <c r="K18" s="102">
        <v>61.025376127561159</v>
      </c>
      <c r="M18" s="57"/>
      <c r="N18" s="102"/>
      <c r="O18" s="57"/>
      <c r="P18" s="102"/>
      <c r="Q18" s="57"/>
      <c r="R18" s="102"/>
    </row>
    <row r="19" spans="1:18" ht="17.25" customHeight="1">
      <c r="B19" s="338" t="s">
        <v>549</v>
      </c>
      <c r="C19" s="206"/>
      <c r="D19" s="1">
        <v>21196</v>
      </c>
      <c r="E19" s="57">
        <v>14711930</v>
      </c>
      <c r="F19" s="57">
        <v>2150664</v>
      </c>
      <c r="G19" s="102">
        <v>14.61850348662616</v>
      </c>
      <c r="H19" s="57">
        <v>3463393</v>
      </c>
      <c r="I19" s="102">
        <v>23.541391238267177</v>
      </c>
      <c r="J19" s="57">
        <v>9097874</v>
      </c>
      <c r="K19" s="102">
        <v>61.840112072311385</v>
      </c>
      <c r="M19" s="57"/>
      <c r="N19" s="102"/>
      <c r="O19" s="57"/>
      <c r="P19" s="102"/>
      <c r="Q19" s="57"/>
      <c r="R19" s="102"/>
    </row>
    <row r="20" spans="1:18" ht="18" customHeight="1">
      <c r="B20" s="338" t="s">
        <v>550</v>
      </c>
      <c r="C20" s="206"/>
      <c r="D20" s="1">
        <v>24089</v>
      </c>
      <c r="E20" s="57">
        <v>14988634</v>
      </c>
      <c r="F20" s="57">
        <v>2205448</v>
      </c>
      <c r="G20" s="102">
        <v>14.714136058029037</v>
      </c>
      <c r="H20" s="57">
        <v>3585494</v>
      </c>
      <c r="I20" s="102">
        <v>23.921419390185925</v>
      </c>
      <c r="J20" s="57">
        <v>9197692</v>
      </c>
      <c r="K20" s="102">
        <v>61.364444551785034</v>
      </c>
      <c r="M20" s="57"/>
      <c r="N20" s="102"/>
      <c r="O20" s="57"/>
      <c r="P20" s="102"/>
      <c r="Q20" s="57"/>
      <c r="R20" s="102"/>
    </row>
    <row r="21" spans="1:18" ht="18" customHeight="1">
      <c r="A21" s="217"/>
      <c r="B21" s="339" t="s">
        <v>551</v>
      </c>
      <c r="C21" s="340"/>
      <c r="D21" s="5">
        <v>19267</v>
      </c>
      <c r="E21" s="341">
        <v>15089034</v>
      </c>
      <c r="F21" s="341">
        <v>2203655</v>
      </c>
      <c r="G21" s="107">
        <v>14.604347766729136</v>
      </c>
      <c r="H21" s="341">
        <v>3525765</v>
      </c>
      <c r="I21" s="107">
        <v>23.366406358418967</v>
      </c>
      <c r="J21" s="341">
        <v>9359615</v>
      </c>
      <c r="K21" s="107">
        <v>62.029252502181386</v>
      </c>
      <c r="M21" s="341"/>
      <c r="N21" s="107"/>
      <c r="O21" s="341"/>
      <c r="P21" s="107"/>
      <c r="Q21" s="341"/>
      <c r="R21" s="107"/>
    </row>
    <row r="22" spans="1:18" ht="18" customHeight="1">
      <c r="B22" s="339" t="s">
        <v>552</v>
      </c>
      <c r="C22" s="340"/>
      <c r="D22" s="5">
        <v>14963</v>
      </c>
      <c r="E22" s="341">
        <v>15343626</v>
      </c>
      <c r="F22" s="341">
        <v>2298896</v>
      </c>
      <c r="G22" s="107">
        <v>14.982742671126109</v>
      </c>
      <c r="H22" s="341">
        <v>3503195</v>
      </c>
      <c r="I22" s="107">
        <v>22.831597954746812</v>
      </c>
      <c r="J22" s="341">
        <v>9541535</v>
      </c>
      <c r="K22" s="107">
        <v>62.185659374127077</v>
      </c>
      <c r="M22" s="341"/>
      <c r="N22" s="107"/>
      <c r="O22" s="341"/>
      <c r="P22" s="107"/>
      <c r="Q22" s="341"/>
      <c r="R22" s="107"/>
    </row>
    <row r="23" spans="1:18" ht="18" customHeight="1">
      <c r="B23" s="339" t="s">
        <v>553</v>
      </c>
      <c r="C23" s="340"/>
      <c r="D23" s="5">
        <v>26128</v>
      </c>
      <c r="E23" s="341">
        <v>15492798</v>
      </c>
      <c r="F23" s="341">
        <v>2316931</v>
      </c>
      <c r="G23" s="107">
        <v>14.954890653063444</v>
      </c>
      <c r="H23" s="341">
        <v>3567933</v>
      </c>
      <c r="I23" s="107">
        <v>23.029623183623769</v>
      </c>
      <c r="J23" s="341">
        <v>9607933</v>
      </c>
      <c r="K23" s="107">
        <v>62.015479708700781</v>
      </c>
      <c r="M23" s="341"/>
      <c r="N23" s="107"/>
      <c r="O23" s="341"/>
      <c r="P23" s="107"/>
      <c r="Q23" s="341"/>
      <c r="R23" s="107"/>
    </row>
    <row r="24" spans="1:18" ht="18" customHeight="1">
      <c r="B24" s="339" t="s">
        <v>554</v>
      </c>
      <c r="C24" s="340"/>
      <c r="D24" s="1">
        <v>23762</v>
      </c>
      <c r="E24" s="57">
        <v>15599901</v>
      </c>
      <c r="F24" s="57">
        <v>2239012</v>
      </c>
      <c r="G24" s="102">
        <v>14.352732110287111</v>
      </c>
      <c r="H24" s="57">
        <v>3589801</v>
      </c>
      <c r="I24" s="102">
        <v>23.01169090752563</v>
      </c>
      <c r="J24" s="57">
        <v>9771088</v>
      </c>
      <c r="K24" s="102">
        <v>62.63557698218726</v>
      </c>
      <c r="M24" s="57"/>
      <c r="N24" s="102"/>
      <c r="O24" s="57"/>
      <c r="P24" s="102"/>
      <c r="Q24" s="57"/>
      <c r="R24" s="102"/>
    </row>
    <row r="25" spans="1:18" ht="18" customHeight="1">
      <c r="B25" s="339" t="s">
        <v>555</v>
      </c>
      <c r="C25" s="340"/>
      <c r="D25" s="1">
        <v>19657</v>
      </c>
      <c r="E25" s="57">
        <v>16472099</v>
      </c>
      <c r="F25" s="57">
        <v>2355047</v>
      </c>
      <c r="G25" s="102">
        <v>14.297188233266448</v>
      </c>
      <c r="H25" s="57">
        <v>3754619</v>
      </c>
      <c r="I25" s="102">
        <v>22.79381030917796</v>
      </c>
      <c r="J25" s="57">
        <v>10362433</v>
      </c>
      <c r="K25" s="102">
        <v>62.90900145755559</v>
      </c>
      <c r="M25" s="57"/>
      <c r="N25" s="102"/>
      <c r="O25" s="57"/>
      <c r="P25" s="102"/>
      <c r="Q25" s="57"/>
      <c r="R25" s="102"/>
    </row>
    <row r="26" spans="1:18" ht="18" customHeight="1">
      <c r="B26" s="339" t="s">
        <v>556</v>
      </c>
      <c r="C26" s="340"/>
      <c r="D26" s="1">
        <v>20150</v>
      </c>
      <c r="E26" s="57">
        <v>17092747</v>
      </c>
      <c r="F26" s="57">
        <v>2375566</v>
      </c>
      <c r="G26" s="102">
        <v>13.531173664983601</v>
      </c>
      <c r="H26" s="57">
        <v>3787748</v>
      </c>
      <c r="I26" s="102">
        <v>21.574932452810952</v>
      </c>
      <c r="J26" s="57">
        <v>10929433</v>
      </c>
      <c r="K26" s="102">
        <v>62.253819082611336</v>
      </c>
      <c r="M26" s="57"/>
      <c r="N26" s="102"/>
      <c r="O26" s="57"/>
      <c r="P26" s="102"/>
      <c r="Q26" s="57"/>
      <c r="R26" s="102"/>
    </row>
    <row r="27" spans="1:18" ht="18" customHeight="1">
      <c r="B27" s="339" t="s">
        <v>557</v>
      </c>
      <c r="C27" s="340"/>
      <c r="D27" s="1">
        <v>23738</v>
      </c>
      <c r="E27" s="57">
        <v>17556245</v>
      </c>
      <c r="F27" s="57">
        <v>2417086</v>
      </c>
      <c r="G27" s="102">
        <v>13.8</v>
      </c>
      <c r="H27" s="57">
        <v>4075069</v>
      </c>
      <c r="I27" s="102">
        <v>23.2</v>
      </c>
      <c r="J27" s="57">
        <v>11064090</v>
      </c>
      <c r="K27" s="102">
        <v>63</v>
      </c>
      <c r="M27" s="393"/>
      <c r="N27" s="394"/>
      <c r="O27" s="393"/>
      <c r="P27" s="394"/>
      <c r="Q27" s="393"/>
      <c r="R27" s="394"/>
    </row>
    <row r="28" spans="1:18" ht="12" customHeight="1">
      <c r="B28" s="20"/>
      <c r="C28" s="20"/>
      <c r="D28" s="1"/>
      <c r="E28" s="57"/>
      <c r="F28" s="57"/>
      <c r="G28" s="102"/>
      <c r="H28" s="57"/>
      <c r="I28" s="102"/>
      <c r="J28" s="57"/>
      <c r="K28" s="102"/>
      <c r="M28" s="57"/>
      <c r="N28" s="102"/>
      <c r="O28" s="57"/>
      <c r="P28" s="102"/>
      <c r="Q28" s="57"/>
      <c r="R28" s="102"/>
    </row>
    <row r="29" spans="1:18" ht="18" customHeight="1">
      <c r="B29" s="342" t="s">
        <v>562</v>
      </c>
      <c r="C29" s="343"/>
      <c r="D29" s="4">
        <v>18184</v>
      </c>
      <c r="E29" s="62">
        <v>17407769</v>
      </c>
      <c r="F29" s="62">
        <v>2392651</v>
      </c>
      <c r="G29" s="131">
        <v>13.7</v>
      </c>
      <c r="H29" s="62">
        <v>4065205</v>
      </c>
      <c r="I29" s="131">
        <v>23.4</v>
      </c>
      <c r="J29" s="62">
        <v>10949912</v>
      </c>
      <c r="K29" s="131">
        <v>62.9</v>
      </c>
      <c r="M29" s="57"/>
      <c r="N29" s="102"/>
      <c r="O29" s="57"/>
      <c r="P29" s="102"/>
      <c r="Q29" s="57"/>
      <c r="R29" s="102"/>
    </row>
    <row r="30" spans="1:18" ht="18" customHeight="1">
      <c r="B30" s="176"/>
      <c r="C30" s="176" t="s">
        <v>558</v>
      </c>
      <c r="D30" s="4">
        <v>15030</v>
      </c>
      <c r="E30" s="62">
        <v>13592044</v>
      </c>
      <c r="F30" s="62">
        <v>866855</v>
      </c>
      <c r="G30" s="131">
        <v>6.4</v>
      </c>
      <c r="H30" s="62">
        <v>2714227</v>
      </c>
      <c r="I30" s="131">
        <v>20</v>
      </c>
      <c r="J30" s="62">
        <v>10010963</v>
      </c>
      <c r="K30" s="131">
        <v>73.7</v>
      </c>
      <c r="M30" s="57"/>
      <c r="N30" s="102"/>
      <c r="O30" s="57"/>
      <c r="P30" s="102"/>
      <c r="Q30" s="57"/>
      <c r="R30" s="102"/>
    </row>
    <row r="31" spans="1:18" ht="18" customHeight="1">
      <c r="B31" s="176"/>
      <c r="C31" s="176" t="s">
        <v>559</v>
      </c>
      <c r="D31" s="4">
        <v>466</v>
      </c>
      <c r="E31" s="62">
        <v>1406689</v>
      </c>
      <c r="F31" s="62">
        <v>303690</v>
      </c>
      <c r="G31" s="131">
        <v>21.6</v>
      </c>
      <c r="H31" s="62">
        <v>462531</v>
      </c>
      <c r="I31" s="131">
        <v>32.9</v>
      </c>
      <c r="J31" s="62">
        <v>640468</v>
      </c>
      <c r="K31" s="131">
        <v>45.5</v>
      </c>
      <c r="M31" s="57"/>
      <c r="N31" s="102"/>
      <c r="O31" s="57"/>
      <c r="P31" s="102"/>
      <c r="Q31" s="326"/>
      <c r="R31" s="102"/>
    </row>
    <row r="32" spans="1:18" ht="18" customHeight="1">
      <c r="B32" s="176"/>
      <c r="C32" s="176" t="s">
        <v>560</v>
      </c>
      <c r="D32" s="4">
        <v>2341</v>
      </c>
      <c r="E32" s="62">
        <v>2153797</v>
      </c>
      <c r="F32" s="62">
        <v>1169230</v>
      </c>
      <c r="G32" s="131">
        <v>54.3</v>
      </c>
      <c r="H32" s="62">
        <v>788075</v>
      </c>
      <c r="I32" s="131">
        <v>36.6</v>
      </c>
      <c r="J32" s="326">
        <v>196492</v>
      </c>
      <c r="K32" s="131">
        <v>9.1</v>
      </c>
      <c r="M32" s="57"/>
      <c r="N32" s="102"/>
      <c r="O32" s="57"/>
      <c r="P32" s="102"/>
      <c r="Q32" s="57"/>
      <c r="R32" s="102"/>
    </row>
    <row r="33" spans="2:18" ht="18" customHeight="1">
      <c r="B33" s="176"/>
      <c r="C33" s="176" t="s">
        <v>561</v>
      </c>
      <c r="D33" s="4">
        <v>347</v>
      </c>
      <c r="E33" s="62">
        <v>255239</v>
      </c>
      <c r="F33" s="62">
        <v>52877</v>
      </c>
      <c r="G33" s="131">
        <v>20.7</v>
      </c>
      <c r="H33" s="62">
        <v>100373</v>
      </c>
      <c r="I33" s="131">
        <v>39.299999999999997</v>
      </c>
      <c r="J33" s="62">
        <v>101989</v>
      </c>
      <c r="K33" s="131">
        <v>40</v>
      </c>
      <c r="M33" s="393"/>
      <c r="N33" s="394"/>
      <c r="O33" s="393"/>
      <c r="P33" s="394"/>
      <c r="Q33" s="393"/>
      <c r="R33" s="394"/>
    </row>
    <row r="34" spans="2:18" ht="6" customHeight="1">
      <c r="B34" s="20"/>
      <c r="C34" s="20"/>
      <c r="D34" s="1"/>
      <c r="E34" s="57"/>
      <c r="F34" s="62"/>
      <c r="G34" s="131"/>
      <c r="H34" s="62"/>
      <c r="I34" s="131"/>
      <c r="J34" s="62"/>
      <c r="K34" s="131"/>
      <c r="M34" s="62"/>
      <c r="N34" s="131"/>
      <c r="O34" s="62"/>
      <c r="P34" s="131"/>
      <c r="Q34" s="62"/>
      <c r="R34" s="131"/>
    </row>
    <row r="35" spans="2:18" s="63" customFormat="1" ht="18" customHeight="1">
      <c r="B35" s="342" t="s">
        <v>563</v>
      </c>
      <c r="C35" s="343"/>
      <c r="D35" s="4">
        <v>15759</v>
      </c>
      <c r="E35" s="62">
        <v>15865512</v>
      </c>
      <c r="F35" s="62">
        <v>2387749</v>
      </c>
      <c r="G35" s="131">
        <v>15</v>
      </c>
      <c r="H35" s="62">
        <v>3837331</v>
      </c>
      <c r="I35" s="131">
        <v>24.2</v>
      </c>
      <c r="J35" s="62">
        <v>9640432</v>
      </c>
      <c r="K35" s="131">
        <v>60.8</v>
      </c>
      <c r="M35" s="62"/>
      <c r="N35" s="131"/>
      <c r="O35" s="62"/>
      <c r="P35" s="131"/>
      <c r="Q35" s="62"/>
      <c r="R35" s="131"/>
    </row>
    <row r="36" spans="2:18" s="63" customFormat="1" ht="18" customHeight="1">
      <c r="B36" s="176"/>
      <c r="C36" s="176" t="s">
        <v>558</v>
      </c>
      <c r="D36" s="4">
        <v>12606</v>
      </c>
      <c r="E36" s="62">
        <v>11951842</v>
      </c>
      <c r="F36" s="62">
        <v>800571</v>
      </c>
      <c r="G36" s="131">
        <v>6.7</v>
      </c>
      <c r="H36" s="62">
        <v>2452616</v>
      </c>
      <c r="I36" s="131">
        <v>20.5</v>
      </c>
      <c r="J36" s="62">
        <v>8698656</v>
      </c>
      <c r="K36" s="131">
        <v>72.8</v>
      </c>
      <c r="M36" s="62"/>
      <c r="N36" s="131"/>
      <c r="O36" s="62"/>
      <c r="P36" s="131"/>
      <c r="Q36" s="62"/>
      <c r="R36" s="131"/>
    </row>
    <row r="37" spans="2:18" s="63" customFormat="1" ht="18" customHeight="1">
      <c r="B37" s="176"/>
      <c r="C37" s="176" t="s">
        <v>559</v>
      </c>
      <c r="D37" s="4">
        <v>456</v>
      </c>
      <c r="E37" s="62">
        <v>1409619</v>
      </c>
      <c r="F37" s="62">
        <v>312629</v>
      </c>
      <c r="G37" s="131">
        <v>22.2</v>
      </c>
      <c r="H37" s="62">
        <v>457999</v>
      </c>
      <c r="I37" s="131">
        <v>32.5</v>
      </c>
      <c r="J37" s="326">
        <v>638990</v>
      </c>
      <c r="K37" s="131">
        <v>45.3</v>
      </c>
      <c r="M37" s="62"/>
      <c r="N37" s="131"/>
      <c r="O37" s="62"/>
      <c r="P37" s="131"/>
      <c r="Q37" s="326"/>
      <c r="R37" s="131"/>
    </row>
    <row r="38" spans="2:18" s="63" customFormat="1" ht="18" customHeight="1">
      <c r="B38" s="176"/>
      <c r="C38" s="176" t="s">
        <v>560</v>
      </c>
      <c r="D38" s="4">
        <v>2350</v>
      </c>
      <c r="E38" s="62">
        <v>2265823</v>
      </c>
      <c r="F38" s="62">
        <v>1225351</v>
      </c>
      <c r="G38" s="131">
        <v>54.1</v>
      </c>
      <c r="H38" s="62">
        <v>830752</v>
      </c>
      <c r="I38" s="131">
        <v>36.700000000000003</v>
      </c>
      <c r="J38" s="62">
        <v>209720</v>
      </c>
      <c r="K38" s="131">
        <v>9.3000000000000007</v>
      </c>
      <c r="M38" s="62"/>
      <c r="N38" s="131"/>
      <c r="O38" s="62"/>
      <c r="P38" s="131"/>
      <c r="Q38" s="62"/>
      <c r="R38" s="131"/>
    </row>
    <row r="39" spans="2:18" s="63" customFormat="1" ht="18" customHeight="1">
      <c r="B39" s="176"/>
      <c r="C39" s="176" t="s">
        <v>561</v>
      </c>
      <c r="D39" s="4">
        <v>347</v>
      </c>
      <c r="E39" s="62">
        <v>238228</v>
      </c>
      <c r="F39" s="62">
        <v>49198</v>
      </c>
      <c r="G39" s="131">
        <v>20.7</v>
      </c>
      <c r="H39" s="62">
        <v>95963</v>
      </c>
      <c r="I39" s="131">
        <v>40.299999999999997</v>
      </c>
      <c r="J39" s="62">
        <v>93067</v>
      </c>
      <c r="K39" s="131">
        <v>39.1</v>
      </c>
      <c r="M39" s="393"/>
      <c r="N39" s="394"/>
      <c r="O39" s="393"/>
      <c r="P39" s="394"/>
      <c r="Q39" s="393"/>
      <c r="R39" s="394"/>
    </row>
    <row r="40" spans="2:18" ht="6.6" customHeight="1">
      <c r="B40" s="20"/>
      <c r="C40" s="20"/>
      <c r="D40" s="1"/>
      <c r="E40" s="57"/>
      <c r="F40" s="62"/>
      <c r="G40" s="131"/>
      <c r="H40" s="62"/>
      <c r="I40" s="131"/>
      <c r="J40" s="62"/>
      <c r="K40" s="131"/>
      <c r="M40" s="62"/>
      <c r="N40" s="131"/>
      <c r="O40" s="62"/>
      <c r="P40" s="131"/>
      <c r="Q40" s="62"/>
      <c r="R40" s="131"/>
    </row>
    <row r="41" spans="2:18" s="63" customFormat="1" ht="18" customHeight="1">
      <c r="B41" s="342" t="s">
        <v>564</v>
      </c>
      <c r="C41" s="343"/>
      <c r="D41" s="4">
        <v>17110</v>
      </c>
      <c r="E41" s="62">
        <v>15742252</v>
      </c>
      <c r="F41" s="62">
        <v>2310378</v>
      </c>
      <c r="G41" s="131">
        <v>14.7</v>
      </c>
      <c r="H41" s="62">
        <v>3638133</v>
      </c>
      <c r="I41" s="131">
        <v>23.1</v>
      </c>
      <c r="J41" s="62">
        <v>9793741</v>
      </c>
      <c r="K41" s="131">
        <v>62.2</v>
      </c>
      <c r="M41" s="62"/>
      <c r="N41" s="131"/>
      <c r="O41" s="62"/>
      <c r="P41" s="131"/>
      <c r="Q41" s="62"/>
      <c r="R41" s="131"/>
    </row>
    <row r="42" spans="2:18" s="63" customFormat="1" ht="18" customHeight="1">
      <c r="B42" s="176"/>
      <c r="C42" s="176" t="s">
        <v>558</v>
      </c>
      <c r="D42" s="4">
        <v>14018</v>
      </c>
      <c r="E42" s="62">
        <v>11982231</v>
      </c>
      <c r="F42" s="62">
        <v>823461</v>
      </c>
      <c r="G42" s="131">
        <v>6.9</v>
      </c>
      <c r="H42" s="62">
        <v>2312743</v>
      </c>
      <c r="I42" s="131">
        <v>19.3</v>
      </c>
      <c r="J42" s="62">
        <v>8846028</v>
      </c>
      <c r="K42" s="131">
        <v>73.8</v>
      </c>
      <c r="M42" s="62"/>
      <c r="N42" s="131"/>
      <c r="O42" s="62"/>
      <c r="P42" s="131"/>
      <c r="Q42" s="326"/>
      <c r="R42" s="131"/>
    </row>
    <row r="43" spans="2:18" s="63" customFormat="1" ht="18" customHeight="1">
      <c r="B43" s="176"/>
      <c r="C43" s="176" t="s">
        <v>559</v>
      </c>
      <c r="D43" s="4">
        <v>417</v>
      </c>
      <c r="E43" s="62">
        <v>1369800</v>
      </c>
      <c r="F43" s="62">
        <v>284760</v>
      </c>
      <c r="G43" s="131">
        <v>20.8</v>
      </c>
      <c r="H43" s="62">
        <v>425679</v>
      </c>
      <c r="I43" s="131">
        <v>31.1</v>
      </c>
      <c r="J43" s="62">
        <v>659361</v>
      </c>
      <c r="K43" s="131">
        <v>48.1</v>
      </c>
      <c r="M43" s="62"/>
      <c r="N43" s="131"/>
      <c r="O43" s="62"/>
      <c r="P43" s="131"/>
      <c r="Q43" s="62"/>
      <c r="R43" s="131"/>
    </row>
    <row r="44" spans="2:18" s="63" customFormat="1" ht="18" customHeight="1">
      <c r="B44" s="176"/>
      <c r="C44" s="176" t="s">
        <v>560</v>
      </c>
      <c r="D44" s="4">
        <v>2335</v>
      </c>
      <c r="E44" s="62">
        <v>2158331</v>
      </c>
      <c r="F44" s="62">
        <v>1149159</v>
      </c>
      <c r="G44" s="131">
        <v>53.2</v>
      </c>
      <c r="H44" s="62">
        <v>810566</v>
      </c>
      <c r="I44" s="131">
        <v>37.6</v>
      </c>
      <c r="J44" s="326">
        <v>198606</v>
      </c>
      <c r="K44" s="131">
        <v>9.1999999999999993</v>
      </c>
      <c r="M44" s="62"/>
      <c r="N44" s="131"/>
      <c r="O44" s="62"/>
      <c r="P44" s="131"/>
      <c r="Q44" s="62"/>
      <c r="R44" s="131"/>
    </row>
    <row r="45" spans="2:18" s="63" customFormat="1" ht="18" customHeight="1">
      <c r="B45" s="176"/>
      <c r="C45" s="176" t="s">
        <v>561</v>
      </c>
      <c r="D45" s="4">
        <v>340</v>
      </c>
      <c r="E45" s="62">
        <v>231890</v>
      </c>
      <c r="F45" s="62">
        <v>52997</v>
      </c>
      <c r="G45" s="131">
        <v>22.9</v>
      </c>
      <c r="H45" s="62">
        <v>89146</v>
      </c>
      <c r="I45" s="131">
        <v>38.4</v>
      </c>
      <c r="J45" s="62">
        <v>89747</v>
      </c>
      <c r="K45" s="131">
        <v>38.700000000000003</v>
      </c>
      <c r="M45" s="393"/>
      <c r="N45" s="394"/>
      <c r="O45" s="393"/>
      <c r="P45" s="394"/>
      <c r="Q45" s="393"/>
      <c r="R45" s="394"/>
    </row>
    <row r="46" spans="2:18" ht="6.6" customHeight="1">
      <c r="B46" s="20"/>
      <c r="C46" s="20"/>
      <c r="D46" s="1"/>
      <c r="E46" s="57"/>
      <c r="F46" s="62"/>
      <c r="G46" s="131"/>
      <c r="H46" s="62"/>
      <c r="I46" s="131"/>
      <c r="J46" s="62"/>
      <c r="K46" s="131"/>
      <c r="M46" s="62"/>
      <c r="N46" s="131"/>
      <c r="O46" s="62"/>
      <c r="P46" s="131"/>
      <c r="Q46" s="62"/>
      <c r="R46" s="131"/>
    </row>
    <row r="47" spans="2:18" s="63" customFormat="1" ht="18" customHeight="1">
      <c r="B47" s="342" t="s">
        <v>565</v>
      </c>
      <c r="C47" s="343"/>
      <c r="D47" s="4">
        <v>14038</v>
      </c>
      <c r="E47" s="62">
        <v>16009819</v>
      </c>
      <c r="F47" s="62">
        <v>2375888</v>
      </c>
      <c r="G47" s="131">
        <v>14.840192759206083</v>
      </c>
      <c r="H47" s="326">
        <v>3658661</v>
      </c>
      <c r="I47" s="131">
        <v>22.852606890808698</v>
      </c>
      <c r="J47" s="62">
        <v>9975270</v>
      </c>
      <c r="K47" s="131">
        <v>62.307200349985216</v>
      </c>
      <c r="M47" s="62"/>
      <c r="N47" s="131"/>
      <c r="O47" s="62"/>
      <c r="P47" s="131"/>
      <c r="Q47" s="62"/>
      <c r="R47" s="131"/>
    </row>
    <row r="48" spans="2:18" s="63" customFormat="1" ht="18" customHeight="1">
      <c r="B48" s="176"/>
      <c r="C48" s="176" t="s">
        <v>566</v>
      </c>
      <c r="D48" s="4">
        <v>10941</v>
      </c>
      <c r="E48" s="62">
        <v>12254643</v>
      </c>
      <c r="F48" s="326">
        <v>807534</v>
      </c>
      <c r="G48" s="131">
        <v>6.5896166865081263</v>
      </c>
      <c r="H48" s="326">
        <v>2335293</v>
      </c>
      <c r="I48" s="131">
        <v>19.05639356446369</v>
      </c>
      <c r="J48" s="326">
        <v>9111817</v>
      </c>
      <c r="K48" s="131">
        <v>74.353997909200615</v>
      </c>
      <c r="M48" s="62"/>
      <c r="N48" s="131"/>
      <c r="O48" s="62"/>
      <c r="P48" s="131"/>
      <c r="Q48" s="62"/>
      <c r="R48" s="131"/>
    </row>
    <row r="49" spans="2:18" s="63" customFormat="1" ht="18" customHeight="1">
      <c r="B49" s="176"/>
      <c r="C49" s="176" t="s">
        <v>559</v>
      </c>
      <c r="D49" s="4">
        <v>416</v>
      </c>
      <c r="E49" s="62">
        <v>1291440</v>
      </c>
      <c r="F49" s="62">
        <v>295897</v>
      </c>
      <c r="G49" s="131">
        <v>22.912175555968531</v>
      </c>
      <c r="H49" s="326">
        <v>419820</v>
      </c>
      <c r="I49" s="131">
        <v>32.507898160193271</v>
      </c>
      <c r="J49" s="62">
        <v>575724</v>
      </c>
      <c r="K49" s="131">
        <v>44.58000371678127</v>
      </c>
      <c r="M49" s="62"/>
      <c r="N49" s="131"/>
      <c r="O49" s="62"/>
      <c r="P49" s="131"/>
      <c r="Q49" s="326"/>
      <c r="R49" s="131"/>
    </row>
    <row r="50" spans="2:18" s="63" customFormat="1" ht="18" customHeight="1">
      <c r="B50" s="176"/>
      <c r="C50" s="176" t="s">
        <v>560</v>
      </c>
      <c r="D50" s="4">
        <v>2349</v>
      </c>
      <c r="E50" s="62">
        <v>2250118</v>
      </c>
      <c r="F50" s="62">
        <v>1222792</v>
      </c>
      <c r="G50" s="131">
        <v>54.34346109848461</v>
      </c>
      <c r="H50" s="326">
        <v>827001</v>
      </c>
      <c r="I50" s="131">
        <v>36.753672474065809</v>
      </c>
      <c r="J50" s="62">
        <v>200325</v>
      </c>
      <c r="K50" s="131">
        <v>8.9028664274495828</v>
      </c>
      <c r="M50" s="62"/>
      <c r="N50" s="131"/>
      <c r="O50" s="62"/>
      <c r="P50" s="131"/>
      <c r="Q50" s="62"/>
      <c r="R50" s="131"/>
    </row>
    <row r="51" spans="2:18" s="63" customFormat="1" ht="18" customHeight="1">
      <c r="B51" s="176"/>
      <c r="C51" s="176" t="s">
        <v>561</v>
      </c>
      <c r="D51" s="4">
        <v>332</v>
      </c>
      <c r="E51" s="11">
        <v>213617</v>
      </c>
      <c r="F51" s="62">
        <v>49665</v>
      </c>
      <c r="G51" s="131">
        <v>23.249554108521327</v>
      </c>
      <c r="H51" s="326">
        <v>76548</v>
      </c>
      <c r="I51" s="131">
        <v>35.834226676715801</v>
      </c>
      <c r="J51" s="62">
        <v>87405</v>
      </c>
      <c r="K51" s="131">
        <v>40.916687342299532</v>
      </c>
      <c r="M51" s="393"/>
      <c r="N51" s="394"/>
      <c r="O51" s="393"/>
      <c r="P51" s="394"/>
      <c r="Q51" s="393"/>
      <c r="R51" s="394"/>
    </row>
    <row r="52" spans="2:18" ht="6.6" customHeight="1">
      <c r="B52" s="20"/>
      <c r="C52" s="20"/>
      <c r="D52" s="1"/>
      <c r="E52" s="57"/>
      <c r="F52" s="62"/>
      <c r="G52" s="131"/>
      <c r="H52" s="326"/>
      <c r="I52" s="131"/>
      <c r="J52" s="62"/>
      <c r="K52" s="131"/>
      <c r="M52" s="62"/>
      <c r="N52" s="131"/>
      <c r="O52" s="326"/>
      <c r="P52" s="131"/>
      <c r="Q52" s="62"/>
      <c r="R52" s="131"/>
    </row>
    <row r="53" spans="2:18" s="63" customFormat="1" ht="18" customHeight="1">
      <c r="B53" s="357" t="s">
        <v>567</v>
      </c>
      <c r="C53" s="343"/>
      <c r="D53" s="4">
        <v>14788</v>
      </c>
      <c r="E53" s="62">
        <v>15947732</v>
      </c>
      <c r="F53" s="62">
        <v>2410721</v>
      </c>
      <c r="G53" s="131">
        <v>15.1</v>
      </c>
      <c r="H53" s="326">
        <v>3605614</v>
      </c>
      <c r="I53" s="131">
        <v>22.6</v>
      </c>
      <c r="J53" s="62">
        <v>9931397</v>
      </c>
      <c r="K53" s="131">
        <v>62.3</v>
      </c>
      <c r="M53" s="326"/>
      <c r="N53" s="131"/>
      <c r="O53" s="326"/>
      <c r="P53" s="131"/>
      <c r="Q53" s="326"/>
      <c r="R53" s="131"/>
    </row>
    <row r="54" spans="2:18" s="63" customFormat="1" ht="18" customHeight="1">
      <c r="B54" s="176"/>
      <c r="C54" s="176" t="s">
        <v>566</v>
      </c>
      <c r="D54" s="4">
        <v>11679</v>
      </c>
      <c r="E54" s="62">
        <v>12140733</v>
      </c>
      <c r="F54" s="326">
        <v>809389</v>
      </c>
      <c r="G54" s="131">
        <v>6.7</v>
      </c>
      <c r="H54" s="326">
        <v>2281840</v>
      </c>
      <c r="I54" s="131">
        <v>18.8</v>
      </c>
      <c r="J54" s="326">
        <v>9049504</v>
      </c>
      <c r="K54" s="131">
        <v>74.5</v>
      </c>
      <c r="M54" s="62"/>
      <c r="N54" s="131"/>
      <c r="O54" s="326"/>
      <c r="P54" s="131"/>
      <c r="Q54" s="62"/>
      <c r="R54" s="131"/>
    </row>
    <row r="55" spans="2:18" s="63" customFormat="1" ht="18" customHeight="1">
      <c r="B55" s="176"/>
      <c r="C55" s="176" t="s">
        <v>559</v>
      </c>
      <c r="D55" s="4">
        <v>427</v>
      </c>
      <c r="E55" s="62">
        <v>1322806</v>
      </c>
      <c r="F55" s="62">
        <v>306364</v>
      </c>
      <c r="G55" s="131">
        <v>23.2</v>
      </c>
      <c r="H55" s="326">
        <v>402843</v>
      </c>
      <c r="I55" s="131">
        <v>30.5</v>
      </c>
      <c r="J55" s="62">
        <v>613599</v>
      </c>
      <c r="K55" s="131">
        <v>46.4</v>
      </c>
      <c r="M55" s="62"/>
      <c r="N55" s="131"/>
      <c r="O55" s="326"/>
      <c r="P55" s="131"/>
      <c r="Q55" s="62"/>
      <c r="R55" s="131"/>
    </row>
    <row r="56" spans="2:18" s="63" customFormat="1" ht="18" customHeight="1">
      <c r="B56" s="176"/>
      <c r="C56" s="176" t="s">
        <v>560</v>
      </c>
      <c r="D56" s="4">
        <v>2340</v>
      </c>
      <c r="E56" s="11">
        <v>2283784</v>
      </c>
      <c r="F56" s="62">
        <v>1248578</v>
      </c>
      <c r="G56" s="131">
        <v>54.7</v>
      </c>
      <c r="H56" s="326">
        <v>834737</v>
      </c>
      <c r="I56" s="131">
        <v>36.6</v>
      </c>
      <c r="J56" s="62">
        <v>200469</v>
      </c>
      <c r="K56" s="131">
        <v>8.8000000000000007</v>
      </c>
      <c r="M56" s="62"/>
      <c r="N56" s="131"/>
      <c r="O56" s="326"/>
      <c r="P56" s="131"/>
      <c r="Q56" s="62"/>
      <c r="R56" s="131"/>
    </row>
    <row r="57" spans="2:18" s="63" customFormat="1" ht="18" customHeight="1">
      <c r="B57" s="176"/>
      <c r="C57" s="176" t="s">
        <v>561</v>
      </c>
      <c r="D57" s="4">
        <v>342</v>
      </c>
      <c r="E57" s="11">
        <v>200410</v>
      </c>
      <c r="F57" s="62">
        <v>46391</v>
      </c>
      <c r="G57" s="131">
        <v>23.1</v>
      </c>
      <c r="H57" s="326">
        <v>86194</v>
      </c>
      <c r="I57" s="131">
        <v>43</v>
      </c>
      <c r="J57" s="62">
        <v>67825</v>
      </c>
      <c r="K57" s="131">
        <v>33.799999999999997</v>
      </c>
      <c r="M57" s="395"/>
      <c r="N57" s="395"/>
      <c r="O57" s="395"/>
      <c r="P57" s="395"/>
      <c r="Q57" s="395"/>
      <c r="R57" s="395"/>
    </row>
    <row r="58" spans="2:18" ht="9.9499999999999993" customHeight="1" thickBot="1">
      <c r="B58" s="386"/>
      <c r="C58" s="387"/>
      <c r="D58" s="388"/>
      <c r="E58" s="389"/>
      <c r="F58" s="389"/>
      <c r="G58" s="396"/>
      <c r="H58" s="389"/>
      <c r="I58" s="396"/>
      <c r="J58" s="389"/>
      <c r="K58" s="396"/>
      <c r="M58" s="62"/>
      <c r="N58" s="131"/>
      <c r="O58" s="326"/>
      <c r="P58" s="131"/>
      <c r="Q58" s="62"/>
      <c r="R58" s="131"/>
    </row>
    <row r="59" spans="2:18" ht="19.5" customHeight="1">
      <c r="B59" s="12" t="s">
        <v>568</v>
      </c>
      <c r="C59" s="363"/>
      <c r="D59" s="7"/>
      <c r="E59" s="7"/>
      <c r="F59" s="216" t="s">
        <v>898</v>
      </c>
      <c r="G59" s="297"/>
      <c r="H59" s="7"/>
      <c r="I59" s="297"/>
      <c r="J59" s="7"/>
      <c r="K59" s="297"/>
      <c r="M59" s="326"/>
      <c r="N59" s="131"/>
      <c r="O59" s="326"/>
      <c r="P59" s="131"/>
      <c r="Q59" s="326"/>
      <c r="R59" s="131"/>
    </row>
    <row r="60" spans="2:18" ht="19.5" customHeight="1">
      <c r="B60" s="12" t="s">
        <v>569</v>
      </c>
      <c r="C60" s="363"/>
      <c r="D60" s="7"/>
      <c r="E60" s="7"/>
      <c r="F60" s="216" t="s">
        <v>899</v>
      </c>
      <c r="G60" s="297"/>
      <c r="H60" s="7"/>
      <c r="I60" s="297"/>
      <c r="J60" s="7"/>
      <c r="K60" s="297"/>
      <c r="M60" s="62"/>
      <c r="N60" s="131"/>
      <c r="O60" s="326"/>
      <c r="P60" s="131"/>
      <c r="Q60" s="62"/>
      <c r="R60" s="131"/>
    </row>
    <row r="61" spans="2:18" ht="14.25">
      <c r="B61" s="391"/>
      <c r="C61" s="363"/>
      <c r="D61" s="7"/>
      <c r="E61" s="7"/>
      <c r="F61" s="62"/>
      <c r="G61" s="131"/>
      <c r="H61" s="326"/>
      <c r="I61" s="131"/>
      <c r="J61" s="62"/>
      <c r="K61" s="131"/>
      <c r="M61" s="62"/>
      <c r="N61" s="131"/>
      <c r="O61" s="326"/>
      <c r="P61" s="131"/>
      <c r="Q61" s="62"/>
      <c r="R61" s="131"/>
    </row>
    <row r="62" spans="2:18" ht="14.25">
      <c r="B62" s="247"/>
      <c r="C62" s="247"/>
      <c r="F62" s="62"/>
      <c r="G62" s="131"/>
      <c r="H62" s="326"/>
      <c r="I62" s="131"/>
      <c r="J62" s="62"/>
      <c r="K62" s="131"/>
      <c r="M62" s="62"/>
      <c r="N62" s="131"/>
      <c r="O62" s="326"/>
      <c r="P62" s="131"/>
      <c r="Q62" s="62"/>
      <c r="R62" s="131"/>
    </row>
    <row r="63" spans="2:18" ht="15.75">
      <c r="B63" s="78"/>
      <c r="C63" s="78"/>
      <c r="F63" s="561"/>
      <c r="G63" s="390"/>
      <c r="H63" s="561"/>
      <c r="I63" s="390"/>
      <c r="J63" s="561"/>
      <c r="K63" s="390"/>
      <c r="L63" s="25"/>
      <c r="M63" s="561"/>
      <c r="N63" s="390"/>
      <c r="O63" s="561"/>
      <c r="P63" s="390"/>
      <c r="Q63" s="561"/>
      <c r="R63" s="390"/>
    </row>
    <row r="64" spans="2:18" ht="14.25">
      <c r="B64" s="364"/>
      <c r="C64" s="364"/>
      <c r="F64" s="7"/>
      <c r="G64" s="297"/>
      <c r="H64" s="7"/>
      <c r="I64" s="297"/>
      <c r="J64" s="7"/>
      <c r="K64" s="297"/>
      <c r="L64" s="25"/>
      <c r="M64" s="7"/>
      <c r="N64" s="297"/>
      <c r="O64" s="7"/>
      <c r="P64" s="297"/>
      <c r="Q64" s="7"/>
      <c r="R64" s="297"/>
    </row>
    <row r="65" spans="2:18" ht="14.25">
      <c r="B65" s="78"/>
      <c r="C65" s="78"/>
      <c r="F65" s="216"/>
      <c r="G65" s="297"/>
      <c r="H65" s="7"/>
      <c r="I65" s="297"/>
      <c r="J65" s="7"/>
      <c r="K65" s="297"/>
      <c r="L65" s="25"/>
      <c r="M65" s="216"/>
      <c r="N65" s="297"/>
      <c r="O65" s="7"/>
      <c r="P65" s="297"/>
      <c r="Q65" s="7"/>
      <c r="R65" s="297"/>
    </row>
    <row r="66" spans="2:18" ht="14.25">
      <c r="B66" s="364"/>
      <c r="C66" s="364"/>
      <c r="F66" s="216"/>
      <c r="G66" s="297"/>
      <c r="H66" s="7"/>
      <c r="I66" s="297"/>
      <c r="J66" s="7"/>
      <c r="K66" s="297"/>
      <c r="L66" s="25"/>
      <c r="M66" s="216"/>
      <c r="N66" s="297"/>
      <c r="O66" s="7"/>
      <c r="P66" s="297"/>
      <c r="Q66" s="7"/>
      <c r="R66" s="297"/>
    </row>
    <row r="67" spans="2:18" ht="14.25">
      <c r="F67" s="11"/>
      <c r="G67" s="301"/>
      <c r="H67" s="326"/>
      <c r="I67" s="301"/>
      <c r="J67" s="11"/>
      <c r="K67" s="301"/>
      <c r="L67" s="25"/>
      <c r="M67" s="25"/>
      <c r="N67" s="25"/>
      <c r="O67" s="25"/>
      <c r="P67" s="25"/>
      <c r="Q67" s="25"/>
      <c r="R67" s="25"/>
    </row>
    <row r="68" spans="2:18" ht="15.75">
      <c r="F68" s="561"/>
      <c r="G68" s="390"/>
      <c r="H68" s="561"/>
      <c r="I68" s="390"/>
      <c r="J68" s="561"/>
      <c r="K68" s="390"/>
      <c r="L68" s="25"/>
      <c r="M68" s="25"/>
      <c r="N68" s="25"/>
      <c r="O68" s="25"/>
      <c r="P68" s="25"/>
      <c r="Q68" s="25"/>
      <c r="R68" s="25"/>
    </row>
    <row r="69" spans="2:18" ht="14.25">
      <c r="F69" s="7"/>
      <c r="G69" s="297"/>
      <c r="H69" s="7"/>
      <c r="I69" s="297"/>
      <c r="J69" s="7"/>
      <c r="K69" s="297"/>
      <c r="L69" s="25"/>
      <c r="M69" s="25"/>
      <c r="N69" s="25"/>
      <c r="O69" s="25"/>
      <c r="P69" s="25"/>
      <c r="Q69" s="25"/>
      <c r="R69" s="25"/>
    </row>
    <row r="70" spans="2:18" ht="14.25">
      <c r="F70" s="216"/>
      <c r="G70" s="297"/>
      <c r="H70" s="7"/>
      <c r="I70" s="297"/>
      <c r="J70" s="7"/>
      <c r="K70" s="297"/>
    </row>
    <row r="71" spans="2:18" ht="14.25">
      <c r="F71" s="216"/>
      <c r="G71" s="297"/>
      <c r="H71" s="7"/>
      <c r="I71" s="297"/>
      <c r="J71" s="7"/>
      <c r="K71" s="297"/>
    </row>
    <row r="89" spans="34:34" ht="14.25" customHeight="1"/>
    <row r="90" spans="34:34" ht="12" customHeight="1"/>
    <row r="94" spans="34:34" ht="10.5" customHeight="1">
      <c r="AH94" s="365" t="s">
        <v>528</v>
      </c>
    </row>
    <row r="95" spans="34:34" ht="10.5" customHeight="1">
      <c r="AH95" s="366" t="s">
        <v>529</v>
      </c>
    </row>
    <row r="101" spans="8:8" ht="9.9499999999999993" customHeight="1">
      <c r="H101" s="367"/>
    </row>
    <row r="102" spans="8:8" ht="9.9499999999999993" customHeight="1">
      <c r="H102" s="368"/>
    </row>
  </sheetData>
  <mergeCells count="8">
    <mergeCell ref="E2:G2"/>
    <mergeCell ref="E3:G3"/>
    <mergeCell ref="D9:D10"/>
    <mergeCell ref="F6:G8"/>
    <mergeCell ref="H6:I8"/>
    <mergeCell ref="J6:K8"/>
    <mergeCell ref="D6:D8"/>
    <mergeCell ref="E6:E8"/>
  </mergeCells>
  <phoneticPr fontId="1"/>
  <pageMargins left="0.7" right="0.7" top="0.75" bottom="0.75" header="0.3" footer="0.3"/>
  <pageSetup paperSize="9" orientation="portrait" r:id="rId1"/>
  <headerFooter>
    <oddHeader>&amp;L【機密性○（取扱制限）】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研究実施機関数</vt:lpstr>
      <vt:lpstr>研究関係従業者数</vt:lpstr>
      <vt:lpstr>研究者数（組織別）</vt:lpstr>
      <vt:lpstr>研究者数（専門別）</vt:lpstr>
      <vt:lpstr>研究費（組織別　研究者一人当たり研究費）</vt:lpstr>
      <vt:lpstr>研究費</vt:lpstr>
      <vt:lpstr>研究費（組織別）</vt:lpstr>
      <vt:lpstr>研究費（負担源別）</vt:lpstr>
      <vt:lpstr>研究費（性格別研究費）</vt:lpstr>
      <vt:lpstr>研究費（費目別研究費）</vt:lpstr>
      <vt:lpstr>科学技術関係経費</vt:lpstr>
      <vt:lpstr>科学技術関係経費（省庁別）</vt:lpstr>
      <vt:lpstr>技術貿易額</vt:lpstr>
      <vt:lpstr>論文数</vt:lpstr>
      <vt:lpstr>学位授与数〈累計〉</vt:lpstr>
      <vt:lpstr>学位授与数〈年次別〉</vt:lpstr>
      <vt:lpstr>特許件数（出願）</vt:lpstr>
      <vt:lpstr>特許件数（登録）</vt:lpstr>
      <vt:lpstr>国別・分野別のノーベル賞の受賞者数（1901～2013年）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15.科学技術・学術</dc:title>
  <dc:creator>文部科学省</dc:creator>
  <cp:lastModifiedBy>文部科学省</cp:lastModifiedBy>
  <dcterms:created xsi:type="dcterms:W3CDTF">2011-06-14T05:32:50Z</dcterms:created>
  <dcterms:modified xsi:type="dcterms:W3CDTF">2014-07-25T08:47:47Z</dcterms:modified>
</cp:coreProperties>
</file>