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730" windowHeight="11760"/>
  </bookViews>
  <sheets>
    <sheet name="Sheet1" sheetId="1" r:id="rId1"/>
    <sheet name="準備" sheetId="2" r:id="rId2"/>
  </sheets>
  <definedNames>
    <definedName name="_xlnm.Print_Area" localSheetId="0">Sheet1!$A$1:$R$41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B11" i="1"/>
  <c r="I34" i="1"/>
  <c r="G13" i="2"/>
  <c r="G12" i="2"/>
  <c r="G11" i="2"/>
  <c r="G10" i="2"/>
  <c r="G9" i="2"/>
  <c r="G8" i="2"/>
  <c r="G7" i="2"/>
  <c r="G6" i="2"/>
  <c r="G5" i="2"/>
  <c r="G4" i="2"/>
  <c r="G3" i="2"/>
  <c r="G2" i="2"/>
  <c r="E34" i="1"/>
  <c r="R1" i="1"/>
  <c r="R4" i="1"/>
  <c r="T13" i="1"/>
  <c r="T17" i="1"/>
  <c r="T21" i="1"/>
  <c r="T25" i="1"/>
  <c r="T29" i="1"/>
  <c r="T33" i="1"/>
  <c r="U13" i="1"/>
  <c r="U17" i="1"/>
  <c r="U21" i="1"/>
  <c r="U25" i="1"/>
  <c r="U29" i="1"/>
  <c r="U33" i="1"/>
  <c r="V13" i="1"/>
  <c r="V17" i="1"/>
  <c r="V21" i="1"/>
  <c r="V25" i="1"/>
  <c r="V29" i="1"/>
  <c r="V33" i="1"/>
  <c r="W13" i="1"/>
  <c r="W17" i="1"/>
  <c r="W21" i="1"/>
  <c r="W25" i="1"/>
  <c r="W29" i="1"/>
  <c r="W33" i="1"/>
  <c r="R3" i="1"/>
  <c r="T14" i="1"/>
  <c r="T18" i="1"/>
  <c r="T22" i="1"/>
  <c r="T26" i="1"/>
  <c r="T30" i="1"/>
  <c r="U14" i="1"/>
  <c r="U18" i="1"/>
  <c r="U22" i="1"/>
  <c r="U26" i="1"/>
  <c r="U30" i="1"/>
  <c r="V14" i="1"/>
  <c r="V18" i="1"/>
  <c r="V22" i="1"/>
  <c r="V26" i="1"/>
  <c r="V30" i="1"/>
  <c r="W14" i="1"/>
  <c r="W18" i="1"/>
  <c r="W22" i="1"/>
  <c r="W26" i="1"/>
  <c r="W30" i="1"/>
  <c r="D22" i="1"/>
  <c r="H15" i="1"/>
  <c r="H19" i="1"/>
  <c r="H23" i="1"/>
  <c r="H27" i="1"/>
  <c r="H31" i="1"/>
  <c r="D15" i="1"/>
  <c r="D19" i="1"/>
  <c r="D24" i="1"/>
  <c r="D28" i="1"/>
  <c r="D32" i="1"/>
  <c r="I41" i="1"/>
  <c r="H12" i="1"/>
  <c r="H16" i="1"/>
  <c r="H20" i="1"/>
  <c r="H24" i="1"/>
  <c r="H28" i="1"/>
  <c r="H32" i="1"/>
  <c r="D12" i="1"/>
  <c r="D16" i="1"/>
  <c r="D20" i="1"/>
  <c r="D25" i="1"/>
  <c r="D29" i="1"/>
  <c r="D33" i="1"/>
  <c r="J34" i="1"/>
  <c r="J41" i="1"/>
  <c r="E9" i="1"/>
  <c r="T11" i="1"/>
  <c r="T15" i="1"/>
  <c r="T19" i="1"/>
  <c r="T23" i="1"/>
  <c r="T27" i="1"/>
  <c r="T31" i="1"/>
  <c r="U11" i="1"/>
  <c r="U15" i="1"/>
  <c r="U19" i="1"/>
  <c r="U23" i="1"/>
  <c r="U27" i="1"/>
  <c r="U31" i="1"/>
  <c r="V11" i="1"/>
  <c r="V15" i="1"/>
  <c r="V19" i="1"/>
  <c r="V23" i="1"/>
  <c r="V27" i="1"/>
  <c r="V31" i="1"/>
  <c r="W11" i="1"/>
  <c r="W15" i="1"/>
  <c r="W19" i="1"/>
  <c r="W23" i="1"/>
  <c r="W27" i="1"/>
  <c r="W31" i="1"/>
  <c r="T12" i="1"/>
  <c r="T16" i="1"/>
  <c r="T20" i="1"/>
  <c r="T24" i="1"/>
  <c r="T28" i="1"/>
  <c r="T32" i="1"/>
  <c r="U12" i="1"/>
  <c r="U16" i="1"/>
  <c r="U20" i="1"/>
  <c r="U24" i="1"/>
  <c r="U28" i="1"/>
  <c r="U32" i="1"/>
  <c r="V12" i="1"/>
  <c r="V16" i="1"/>
  <c r="V20" i="1"/>
  <c r="V24" i="1"/>
  <c r="V28" i="1"/>
  <c r="V32" i="1"/>
  <c r="W12" i="1"/>
  <c r="W16" i="1"/>
  <c r="W20" i="1"/>
  <c r="W24" i="1"/>
  <c r="W28" i="1"/>
  <c r="W32" i="1"/>
  <c r="H13" i="1"/>
  <c r="H17" i="1"/>
  <c r="H21" i="1"/>
  <c r="H25" i="1"/>
  <c r="H29" i="1"/>
  <c r="H33" i="1"/>
  <c r="D13" i="1"/>
  <c r="D17" i="1"/>
  <c r="D21" i="1"/>
  <c r="D26" i="1"/>
  <c r="D30" i="1"/>
  <c r="D11" i="1"/>
  <c r="F34" i="1"/>
  <c r="H14" i="1"/>
  <c r="H18" i="1"/>
  <c r="H22" i="1"/>
  <c r="H26" i="1"/>
  <c r="H30" i="1"/>
  <c r="H11" i="1"/>
  <c r="G11" i="1" s="1"/>
  <c r="D14" i="1"/>
  <c r="D18" i="1"/>
  <c r="D23" i="1"/>
  <c r="D27" i="1"/>
  <c r="D31" i="1"/>
  <c r="F12" i="1"/>
  <c r="G12" i="1" s="1"/>
  <c r="F13" i="1" s="1"/>
  <c r="G13" i="1" s="1"/>
  <c r="F14" i="1"/>
  <c r="G14" i="1" s="1"/>
  <c r="F15" i="1" s="1"/>
  <c r="G15" i="1" s="1"/>
  <c r="F16" i="1"/>
  <c r="G16" i="1" s="1"/>
  <c r="F17" i="1" s="1"/>
  <c r="G17" i="1" s="1"/>
  <c r="F18" i="1"/>
  <c r="G18" i="1" s="1"/>
  <c r="F19" i="1" s="1"/>
  <c r="G19" i="1" s="1"/>
  <c r="F20" i="1"/>
  <c r="G20" i="1" s="1"/>
  <c r="F21" i="1" s="1"/>
  <c r="G21" i="1" s="1"/>
  <c r="F22" i="1"/>
  <c r="G22" i="1" s="1"/>
  <c r="F23" i="1" s="1"/>
  <c r="G23" i="1" s="1"/>
  <c r="F24" i="1"/>
  <c r="G24" i="1" s="1"/>
  <c r="F25" i="1" s="1"/>
  <c r="G25" i="1" s="1"/>
  <c r="F26" i="1"/>
  <c r="G26" i="1" s="1"/>
  <c r="F27" i="1" s="1"/>
  <c r="G27" i="1" s="1"/>
  <c r="F28" i="1"/>
  <c r="G28" i="1" s="1"/>
  <c r="F29" i="1" s="1"/>
  <c r="G29" i="1" s="1"/>
  <c r="F30" i="1"/>
  <c r="G30" i="1" s="1"/>
  <c r="F31" i="1" s="1"/>
  <c r="G31" i="1" s="1"/>
  <c r="F32" i="1"/>
  <c r="G32" i="1" s="1"/>
  <c r="F33" i="1" s="1"/>
  <c r="G33" i="1" s="1"/>
  <c r="C11" i="1"/>
  <c r="B12" i="1" s="1"/>
  <c r="C12" i="1" s="1"/>
  <c r="B13" i="1" s="1"/>
  <c r="C13" i="1"/>
  <c r="B14" i="1" s="1"/>
  <c r="C14" i="1" s="1"/>
  <c r="B15" i="1" s="1"/>
  <c r="C15" i="1"/>
  <c r="B16" i="1" s="1"/>
  <c r="C16" i="1" s="1"/>
  <c r="B17" i="1" s="1"/>
  <c r="C17" i="1"/>
  <c r="B18" i="1" s="1"/>
  <c r="C18" i="1" s="1"/>
  <c r="B19" i="1" s="1"/>
  <c r="C19" i="1"/>
  <c r="B20" i="1" s="1"/>
  <c r="C20" i="1" s="1"/>
  <c r="B21" i="1" s="1"/>
  <c r="C21" i="1"/>
  <c r="B22" i="1" s="1"/>
  <c r="C22" i="1" s="1"/>
  <c r="B23" i="1" s="1"/>
  <c r="C23" i="1"/>
  <c r="B24" i="1" s="1"/>
  <c r="C24" i="1" s="1"/>
  <c r="B25" i="1" s="1"/>
  <c r="C25" i="1"/>
  <c r="B26" i="1" s="1"/>
  <c r="C26" i="1" s="1"/>
  <c r="B27" i="1" s="1"/>
  <c r="C27" i="1"/>
  <c r="B28" i="1" s="1"/>
  <c r="C28" i="1" s="1"/>
  <c r="B29" i="1" s="1"/>
  <c r="C29" i="1"/>
  <c r="B30" i="1" s="1"/>
  <c r="C30" i="1" s="1"/>
  <c r="B31" i="1" s="1"/>
  <c r="C31" i="1"/>
  <c r="B32" i="1" s="1"/>
  <c r="C32" i="1" s="1"/>
  <c r="B33" i="1" s="1"/>
  <c r="C33" i="1" s="1"/>
  <c r="I39" i="1" l="1"/>
  <c r="E39" i="1"/>
  <c r="E38" i="1"/>
  <c r="I38" i="1"/>
  <c r="I37" i="1"/>
  <c r="E37" i="1"/>
  <c r="I36" i="1"/>
  <c r="E36" i="1"/>
  <c r="I9" i="1"/>
  <c r="F39" i="1"/>
  <c r="F38" i="1"/>
  <c r="I40" i="1"/>
  <c r="J40" i="1" s="1"/>
  <c r="J36" i="1"/>
  <c r="J38" i="1"/>
  <c r="F36" i="1"/>
  <c r="E40" i="1"/>
  <c r="F40" i="1" s="1"/>
  <c r="J39" i="1"/>
  <c r="J37" i="1"/>
  <c r="E41" i="1"/>
  <c r="F41" i="1" s="1"/>
  <c r="F37" i="1"/>
</calcChain>
</file>

<file path=xl/sharedStrings.xml><?xml version="1.0" encoding="utf-8"?>
<sst xmlns="http://schemas.openxmlformats.org/spreadsheetml/2006/main" count="90" uniqueCount="82">
  <si>
    <t>タイトル</t>
    <phoneticPr fontId="2"/>
  </si>
  <si>
    <t>内容</t>
    <rPh sb="0" eb="2">
      <t>ナイヨウ</t>
    </rPh>
    <phoneticPr fontId="2"/>
  </si>
  <si>
    <t>備考</t>
    <rPh sb="0" eb="2">
      <t>ビコウ</t>
    </rPh>
    <phoneticPr fontId="2"/>
  </si>
  <si>
    <t>予定分数</t>
    <rPh sb="0" eb="2">
      <t>ヨテイ</t>
    </rPh>
    <rPh sb="2" eb="3">
      <t>フン</t>
    </rPh>
    <rPh sb="3" eb="4">
      <t>スウ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</si>
  <si>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</si>
  <si>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</si>
  <si>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計</t>
    <rPh sb="0" eb="1">
      <t>ケイ</t>
    </rPh>
    <phoneticPr fontId="2"/>
  </si>
  <si>
    <t>講義時間</t>
    <rPh sb="0" eb="2">
      <t>コウギ</t>
    </rPh>
    <rPh sb="2" eb="4">
      <t>ジカン</t>
    </rPh>
    <phoneticPr fontId="2"/>
  </si>
  <si>
    <t>事前準備</t>
    <rPh sb="0" eb="2">
      <t>ジゼン</t>
    </rPh>
    <rPh sb="2" eb="4">
      <t>ジュンビ</t>
    </rPh>
    <phoneticPr fontId="2"/>
  </si>
  <si>
    <t>当日準備</t>
    <rPh sb="0" eb="2">
      <t>トウジツ</t>
    </rPh>
    <rPh sb="2" eb="4">
      <t>ジュンビ</t>
    </rPh>
    <phoneticPr fontId="2"/>
  </si>
  <si>
    <t>余剰時間</t>
    <rPh sb="0" eb="4">
      <t>ヨジョウジカン</t>
    </rPh>
    <phoneticPr fontId="2"/>
  </si>
  <si>
    <t>NAME</t>
    <phoneticPr fontId="2"/>
  </si>
  <si>
    <t>TITLE</t>
    <phoneticPr fontId="2"/>
  </si>
  <si>
    <t>予定時間</t>
  </si>
  <si>
    <t>予定</t>
    <rPh sb="0" eb="2">
      <t>ヨテイ</t>
    </rPh>
    <phoneticPr fontId="2"/>
  </si>
  <si>
    <t>開始時刻</t>
  </si>
  <si>
    <t>終了時刻</t>
  </si>
  <si>
    <t>実績</t>
    <rPh sb="0" eb="2">
      <t>ジッセキ</t>
    </rPh>
    <phoneticPr fontId="2"/>
  </si>
  <si>
    <t>実績分数</t>
    <rPh sb="0" eb="2">
      <t>ジッセキ</t>
    </rPh>
    <phoneticPr fontId="2"/>
  </si>
  <si>
    <t>演習時間</t>
    <rPh sb="0" eb="4">
      <t>エンシュウジカン</t>
    </rPh>
    <phoneticPr fontId="2"/>
  </si>
  <si>
    <t>Work判定</t>
  </si>
  <si>
    <t>演習判定</t>
  </si>
  <si>
    <t>講義判定</t>
  </si>
  <si>
    <t>講義</t>
    <rPh sb="0" eb="2">
      <t>コウギ</t>
    </rPh>
    <phoneticPr fontId="2"/>
  </si>
  <si>
    <t>ワーク時間</t>
    <rPh sb="3" eb="5">
      <t>ジカン</t>
    </rPh>
    <phoneticPr fontId="2"/>
  </si>
  <si>
    <t>休憩時間</t>
    <rPh sb="0" eb="2">
      <t>キュウケイ</t>
    </rPh>
    <rPh sb="2" eb="4">
      <t>ジカン</t>
    </rPh>
    <phoneticPr fontId="2"/>
  </si>
  <si>
    <t>休憩休憩</t>
    <rPh sb="0" eb="2">
      <t>キュウケイ</t>
    </rPh>
    <rPh sb="2" eb="4">
      <t>キュウケイ</t>
    </rPh>
    <phoneticPr fontId="2"/>
  </si>
  <si>
    <t>開始時間</t>
    <rPh sb="0" eb="4">
      <t>カイシジカン</t>
    </rPh>
    <phoneticPr fontId="2"/>
  </si>
  <si>
    <t>終了時間</t>
    <rPh sb="0" eb="4">
      <t>シュウリョウジカン</t>
    </rPh>
    <phoneticPr fontId="2"/>
  </si>
  <si>
    <t>演習</t>
    <rPh sb="0" eb="2">
      <t>エンシュウ</t>
    </rPh>
    <phoneticPr fontId="2"/>
  </si>
  <si>
    <t>休憩</t>
    <rPh sb="0" eb="2">
      <t>キュウケイ</t>
    </rPh>
    <phoneticPr fontId="2"/>
  </si>
  <si>
    <t>休憩判定</t>
    <rPh sb="0" eb="2">
      <t>キュウケイ</t>
    </rPh>
    <phoneticPr fontId="2"/>
  </si>
  <si>
    <t>Work</t>
    <phoneticPr fontId="2"/>
  </si>
  <si>
    <t>その他時間</t>
    <rPh sb="2" eb="3">
      <t>タ</t>
    </rPh>
    <rPh sb="3" eb="5">
      <t>ジカン</t>
    </rPh>
    <phoneticPr fontId="2"/>
  </si>
  <si>
    <t>準備</t>
    <rPh sb="0" eb="2">
      <t>ジュンビ</t>
    </rPh>
    <phoneticPr fontId="7"/>
  </si>
  <si>
    <t>概要</t>
    <rPh sb="0" eb="2">
      <t>ガイヨウ</t>
    </rPh>
    <phoneticPr fontId="7"/>
  </si>
  <si>
    <t>ワーク</t>
    <phoneticPr fontId="7"/>
  </si>
  <si>
    <t>担当</t>
    <rPh sb="0" eb="2">
      <t>タントウ</t>
    </rPh>
    <phoneticPr fontId="7"/>
  </si>
  <si>
    <t>開始</t>
    <rPh sb="0" eb="2">
      <t>カイシジカン</t>
    </rPh>
    <phoneticPr fontId="7"/>
  </si>
  <si>
    <t>終了</t>
    <rPh sb="0" eb="2">
      <t>シュウリョウジカン</t>
    </rPh>
    <phoneticPr fontId="7"/>
  </si>
  <si>
    <t>時間</t>
    <rPh sb="0" eb="2">
      <t>ショヨウジカン</t>
    </rPh>
    <phoneticPr fontId="7"/>
  </si>
  <si>
    <t>内容</t>
    <rPh sb="0" eb="2">
      <t>ナイヨウ</t>
    </rPh>
    <phoneticPr fontId="7"/>
  </si>
  <si>
    <t>道具</t>
    <rPh sb="0" eb="2">
      <t>ドウグ</t>
    </rPh>
    <phoneticPr fontId="7"/>
  </si>
  <si>
    <t>備考</t>
    <rPh sb="0" eb="2">
      <t>ビコウ</t>
    </rPh>
    <phoneticPr fontId="7"/>
  </si>
  <si>
    <t>ブリーフィング</t>
    <phoneticPr fontId="7"/>
  </si>
  <si>
    <t>出欠の確認・役割分担の指示・グループ毎による方法でのファシリテーションの旨連絡</t>
    <rPh sb="0" eb="2">
      <t>シュ</t>
    </rPh>
    <rPh sb="3" eb="5">
      <t>カクニン</t>
    </rPh>
    <rPh sb="6" eb="10">
      <t>ヤクワリ</t>
    </rPh>
    <rPh sb="11" eb="13">
      <t>シジ</t>
    </rPh>
    <rPh sb="18" eb="19">
      <t>ゴト</t>
    </rPh>
    <rPh sb="22" eb="24">
      <t>ホウホウ</t>
    </rPh>
    <rPh sb="36" eb="37">
      <t>ムネ</t>
    </rPh>
    <rPh sb="37" eb="39">
      <t>レンラク</t>
    </rPh>
    <phoneticPr fontId="7"/>
  </si>
  <si>
    <t>立て看板設置</t>
    <rPh sb="0" eb="1">
      <t>タ</t>
    </rPh>
    <rPh sb="2" eb="4">
      <t>カンバン</t>
    </rPh>
    <rPh sb="4" eb="6">
      <t>セッチ</t>
    </rPh>
    <phoneticPr fontId="7"/>
  </si>
  <si>
    <t>案内図と立看板の配置</t>
    <rPh sb="0" eb="3">
      <t>アンン</t>
    </rPh>
    <rPh sb="4" eb="7">
      <t>タテカンバン</t>
    </rPh>
    <rPh sb="8" eb="10">
      <t>ハイチ</t>
    </rPh>
    <phoneticPr fontId="7"/>
  </si>
  <si>
    <t>案内図</t>
    <rPh sb="0" eb="3">
      <t>アンナイズ</t>
    </rPh>
    <phoneticPr fontId="7"/>
  </si>
  <si>
    <t>置き場所（並木下・並木中・来往舎階段下・来往舎角・来往舎裏口）</t>
    <rPh sb="0" eb="1">
      <t>オ</t>
    </rPh>
    <rPh sb="2" eb="4">
      <t>バショ</t>
    </rPh>
    <rPh sb="5" eb="8">
      <t>ナミキシタ</t>
    </rPh>
    <rPh sb="9" eb="11">
      <t>ナミキ</t>
    </rPh>
    <rPh sb="11" eb="12">
      <t>ナカ</t>
    </rPh>
    <rPh sb="13" eb="16">
      <t>ライオウシャ</t>
    </rPh>
    <rPh sb="16" eb="19">
      <t>カイダンシタ</t>
    </rPh>
    <rPh sb="20" eb="23">
      <t>ライオウ</t>
    </rPh>
    <rPh sb="23" eb="24">
      <t>カド</t>
    </rPh>
    <rPh sb="25" eb="28">
      <t>ライ</t>
    </rPh>
    <rPh sb="28" eb="30">
      <t>ウラグチ</t>
    </rPh>
    <phoneticPr fontId="7"/>
  </si>
  <si>
    <t>荷物の運搬</t>
    <rPh sb="0" eb="2">
      <t>ニモツ</t>
    </rPh>
    <rPh sb="3" eb="5">
      <t>ウンパン</t>
    </rPh>
    <phoneticPr fontId="7"/>
  </si>
  <si>
    <t>台車にて荷物の運搬</t>
    <rPh sb="0" eb="2">
      <t>ダイシャ</t>
    </rPh>
    <rPh sb="4" eb="6">
      <t>ニモツ</t>
    </rPh>
    <rPh sb="7" eb="9">
      <t>ウンパン</t>
    </rPh>
    <phoneticPr fontId="7"/>
  </si>
  <si>
    <t>台車・ペン（150・付箋・模造紙・3色シール・ビデオ・アンケート・SDM冊子・名札シール・セロテープ）</t>
    <rPh sb="0" eb="2">
      <t>ダイシャ</t>
    </rPh>
    <rPh sb="10" eb="12">
      <t>フセン</t>
    </rPh>
    <rPh sb="13" eb="16">
      <t>モゾウシ</t>
    </rPh>
    <rPh sb="18" eb="19">
      <t>イロ</t>
    </rPh>
    <rPh sb="36" eb="38">
      <t>サッシ</t>
    </rPh>
    <rPh sb="39" eb="41">
      <t>ナフダ</t>
    </rPh>
    <phoneticPr fontId="7"/>
  </si>
  <si>
    <t>案内図の設置</t>
    <rPh sb="0" eb="3">
      <t>アンナイ</t>
    </rPh>
    <rPh sb="4" eb="6">
      <t>セッチ</t>
    </rPh>
    <phoneticPr fontId="7"/>
  </si>
  <si>
    <t>来往舎の案内図の設置</t>
    <rPh sb="0" eb="3">
      <t>ライオウ</t>
    </rPh>
    <rPh sb="4" eb="7">
      <t>アンナイズ</t>
    </rPh>
    <rPh sb="8" eb="10">
      <t>セッチ</t>
    </rPh>
    <phoneticPr fontId="7"/>
  </si>
  <si>
    <t>案内図</t>
    <rPh sb="0" eb="3">
      <t>アンン</t>
    </rPh>
    <phoneticPr fontId="7"/>
  </si>
  <si>
    <t>来往舎入り口・通常エントランス・エントランス・階段下</t>
    <rPh sb="0" eb="3">
      <t>ライ</t>
    </rPh>
    <rPh sb="3" eb="4">
      <t>イ</t>
    </rPh>
    <rPh sb="5" eb="6">
      <t>グチ</t>
    </rPh>
    <rPh sb="7" eb="9">
      <t>ツウジョウ</t>
    </rPh>
    <rPh sb="23" eb="26">
      <t>カイダンシタ</t>
    </rPh>
    <phoneticPr fontId="7"/>
  </si>
  <si>
    <t>会場のシステム立ち上げ</t>
    <rPh sb="0" eb="2">
      <t>カイジョウ</t>
    </rPh>
    <rPh sb="7" eb="8">
      <t>タ</t>
    </rPh>
    <rPh sb="9" eb="10">
      <t>ア</t>
    </rPh>
    <phoneticPr fontId="7"/>
  </si>
  <si>
    <t>会場のシステムを立ち上げ、出力の確認（音声・映像・マイク）</t>
    <rPh sb="0" eb="3">
      <t>カイ</t>
    </rPh>
    <rPh sb="8" eb="9">
      <t>タ</t>
    </rPh>
    <rPh sb="13" eb="15">
      <t>シュツリョク</t>
    </rPh>
    <rPh sb="16" eb="18">
      <t>カクニン</t>
    </rPh>
    <rPh sb="19" eb="21">
      <t>オンセイ</t>
    </rPh>
    <rPh sb="22" eb="24">
      <t>エイゾウ</t>
    </rPh>
    <phoneticPr fontId="7"/>
  </si>
  <si>
    <r>
      <t>机・椅子の設置</t>
    </r>
    <r>
      <rPr>
        <sz val="10"/>
        <color indexed="8"/>
        <rFont val="ＭＳ Ｐゴシック"/>
        <family val="3"/>
        <charset val="128"/>
      </rPr>
      <t>（大・中会議室）</t>
    </r>
    <rPh sb="0" eb="1">
      <t>ツクエ</t>
    </rPh>
    <rPh sb="2" eb="4">
      <t>イス</t>
    </rPh>
    <rPh sb="5" eb="7">
      <t>セッチ</t>
    </rPh>
    <rPh sb="8" eb="9">
      <t>ダイ</t>
    </rPh>
    <rPh sb="10" eb="11">
      <t>ナカ</t>
    </rPh>
    <rPh sb="11" eb="14">
      <t>カイギシツ</t>
    </rPh>
    <phoneticPr fontId="7"/>
  </si>
  <si>
    <r>
      <rPr>
        <b/>
        <sz val="12"/>
        <color indexed="8"/>
        <rFont val="ＭＳ Ｐゴシック"/>
        <family val="2"/>
        <charset val="128"/>
      </rPr>
      <t>バミリ→机</t>
    </r>
    <r>
      <rPr>
        <sz val="11"/>
        <color theme="1"/>
        <rFont val="ＭＳ Ｐゴシック"/>
        <family val="2"/>
        <charset val="128"/>
        <scheme val="minor"/>
      </rPr>
      <t>・椅子の配置</t>
    </r>
    <rPh sb="4" eb="5">
      <t>ツクエ</t>
    </rPh>
    <rPh sb="6" eb="8">
      <t>イス</t>
    </rPh>
    <rPh sb="9" eb="11">
      <t>ハイチ</t>
    </rPh>
    <phoneticPr fontId="7"/>
  </si>
  <si>
    <t>指示書・バミリテープ</t>
    <rPh sb="0" eb="3">
      <t>シジショ</t>
    </rPh>
    <phoneticPr fontId="7"/>
  </si>
  <si>
    <t>あまりの机（５）は受付で利用</t>
    <rPh sb="4" eb="5">
      <t>ツクエ</t>
    </rPh>
    <rPh sb="9" eb="11">
      <t>ウケツケ</t>
    </rPh>
    <rPh sb="12" eb="14">
      <t>リヨウ</t>
    </rPh>
    <phoneticPr fontId="7"/>
  </si>
  <si>
    <t>物品の搬入・配布</t>
    <rPh sb="0" eb="2">
      <t>ブッp</t>
    </rPh>
    <rPh sb="3" eb="5">
      <t>ハンニュウ</t>
    </rPh>
    <rPh sb="6" eb="8">
      <t>ハイフ</t>
    </rPh>
    <phoneticPr fontId="7"/>
  </si>
  <si>
    <t>机の配置とパラレルで動けるところは動くこと</t>
    <rPh sb="0" eb="1">
      <t>ツクエ</t>
    </rPh>
    <rPh sb="2" eb="4">
      <t>ハイチ</t>
    </rPh>
    <rPh sb="10" eb="11">
      <t>ウゴ</t>
    </rPh>
    <rPh sb="17" eb="18">
      <t>ウゴ</t>
    </rPh>
    <phoneticPr fontId="7"/>
  </si>
  <si>
    <t>名札シール×８　ペン×８　模造紙×３　ポストイット×４　シール×？　マスキングテープ×１</t>
    <rPh sb="0" eb="5">
      <t>ナフダ</t>
    </rPh>
    <rPh sb="13" eb="16">
      <t>モゾウシ</t>
    </rPh>
    <phoneticPr fontId="7"/>
  </si>
  <si>
    <t>受付準備</t>
    <rPh sb="0" eb="2">
      <t>ウケツ</t>
    </rPh>
    <rPh sb="2" eb="4">
      <t>ジュンビ</t>
    </rPh>
    <phoneticPr fontId="7"/>
  </si>
  <si>
    <t>受け付け設置準備</t>
    <rPh sb="0" eb="1">
      <t>ウ</t>
    </rPh>
    <rPh sb="2" eb="3">
      <t>ツ</t>
    </rPh>
    <rPh sb="4" eb="8">
      <t>セッチジュンビ</t>
    </rPh>
    <phoneticPr fontId="7"/>
  </si>
  <si>
    <t>パンフ・領収書・名簿・おつり</t>
    <rPh sb="4" eb="7">
      <t>リョウシュウショ</t>
    </rPh>
    <rPh sb="8" eb="10">
      <t>メイボ</t>
    </rPh>
    <phoneticPr fontId="7"/>
  </si>
  <si>
    <t>会場確認</t>
    <rPh sb="0" eb="2">
      <t>カイジョウ</t>
    </rPh>
    <rPh sb="2" eb="4">
      <t>カクニン</t>
    </rPh>
    <phoneticPr fontId="7"/>
  </si>
  <si>
    <t>机の配置などの確認</t>
    <rPh sb="0" eb="1">
      <t>ツクエ</t>
    </rPh>
    <rPh sb="2" eb="4">
      <t>ハイチ</t>
    </rPh>
    <rPh sb="7" eb="9">
      <t>カクニン</t>
    </rPh>
    <phoneticPr fontId="7"/>
  </si>
  <si>
    <t>受付確認</t>
    <rPh sb="0" eb="2">
      <t>ウケツケ</t>
    </rPh>
    <rPh sb="2" eb="4">
      <t>カクニン</t>
    </rPh>
    <phoneticPr fontId="7"/>
  </si>
  <si>
    <t>最終確認</t>
    <rPh sb="0" eb="4">
      <t>サイシュウカクニン</t>
    </rPh>
    <phoneticPr fontId="7"/>
  </si>
  <si>
    <t>グループMTG</t>
    <phoneticPr fontId="7"/>
  </si>
  <si>
    <t>各グループにて戦略MTG</t>
    <rPh sb="0" eb="5">
      <t>カ</t>
    </rPh>
    <rPh sb="7" eb="9">
      <t>センリャク</t>
    </rPh>
    <phoneticPr fontId="7"/>
  </si>
  <si>
    <t>外の案内人配置</t>
    <rPh sb="0" eb="1">
      <t>ソト</t>
    </rPh>
    <rPh sb="2" eb="5">
      <t>アンナイニン</t>
    </rPh>
    <rPh sb="5" eb="7">
      <t>ハイチ</t>
    </rPh>
    <phoneticPr fontId="7"/>
  </si>
  <si>
    <t>外で案内する</t>
    <rPh sb="0" eb="1">
      <t>ソト</t>
    </rPh>
    <rPh sb="2" eb="4">
      <t>アンナイ</t>
    </rPh>
    <phoneticPr fontId="7"/>
  </si>
  <si>
    <t>案内図・腕章？</t>
    <rPh sb="0" eb="3">
      <t>アンナイズ</t>
    </rPh>
    <rPh sb="4" eb="6">
      <t>ワンショウ</t>
    </rPh>
    <phoneticPr fontId="7"/>
  </si>
  <si>
    <t>来往舎前　並木下</t>
    <rPh sb="0" eb="3">
      <t>ライオ</t>
    </rPh>
    <rPh sb="3" eb="4">
      <t>マエ</t>
    </rPh>
    <rPh sb="5" eb="8">
      <t>ナミキシタ</t>
    </rPh>
    <phoneticPr fontId="7"/>
  </si>
  <si>
    <t>ホワイトボードペーパー</t>
    <phoneticPr fontId="2"/>
  </si>
  <si>
    <t>A4の紙</t>
    <rPh sb="3" eb="4">
      <t>カミ</t>
    </rPh>
    <phoneticPr fontId="2"/>
  </si>
  <si>
    <t>ホワイトボードペーパー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</si>
</sst>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&quot;分&quot;"/>
    <numFmt numFmtId="177" formatCode="h&quot;時&quot;mm&quot;分&quot;;@"/>
    <numFmt numFmtId="178" formatCode="h:mm;@"/>
    <numFmt numFmtId="179" formatCode="General\ &quot;枚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8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20" fontId="3" fillId="0" borderId="2" xfId="0" applyNumberFormat="1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20" fontId="0" fillId="0" borderId="17" xfId="0" applyNumberFormat="1" applyBorder="1">
      <alignment vertical="center"/>
    </xf>
    <xf numFmtId="20" fontId="0" fillId="0" borderId="18" xfId="0" applyNumberFormat="1" applyBorder="1">
      <alignment vertical="center"/>
    </xf>
    <xf numFmtId="20" fontId="0" fillId="0" borderId="6" xfId="0" applyNumberFormat="1" applyBorder="1">
      <alignment vertical="center"/>
    </xf>
    <xf numFmtId="20" fontId="0" fillId="0" borderId="22" xfId="0" applyNumberFormat="1" applyBorder="1">
      <alignment vertical="center"/>
    </xf>
    <xf numFmtId="0" fontId="0" fillId="0" borderId="31" xfId="0" applyBorder="1">
      <alignment vertical="center"/>
    </xf>
    <xf numFmtId="176" fontId="0" fillId="0" borderId="31" xfId="0" applyNumberFormat="1" applyBorder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0" fontId="0" fillId="0" borderId="27" xfId="0" applyNumberFormat="1" applyBorder="1">
      <alignment vertical="center"/>
    </xf>
    <xf numFmtId="20" fontId="0" fillId="0" borderId="28" xfId="0" applyNumberFormat="1" applyBorder="1">
      <alignment vertical="center"/>
    </xf>
    <xf numFmtId="20" fontId="0" fillId="0" borderId="29" xfId="0" applyNumberForma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0" fontId="0" fillId="0" borderId="38" xfId="0" applyNumberFormat="1" applyBorder="1">
      <alignment vertical="center"/>
    </xf>
    <xf numFmtId="20" fontId="0" fillId="0" borderId="39" xfId="0" applyNumberFormat="1" applyBorder="1">
      <alignment vertical="center"/>
    </xf>
    <xf numFmtId="20" fontId="0" fillId="0" borderId="40" xfId="0" applyNumberFormat="1" applyBorder="1">
      <alignment vertical="center"/>
    </xf>
    <xf numFmtId="20" fontId="0" fillId="2" borderId="20" xfId="0" applyNumberFormat="1" applyFill="1" applyBorder="1">
      <alignment vertical="center"/>
    </xf>
    <xf numFmtId="176" fontId="0" fillId="2" borderId="27" xfId="0" applyNumberFormat="1" applyFill="1" applyBorder="1">
      <alignment vertical="center"/>
    </xf>
    <xf numFmtId="176" fontId="0" fillId="2" borderId="32" xfId="0" applyNumberFormat="1" applyFill="1" applyBorder="1">
      <alignment vertical="center"/>
    </xf>
    <xf numFmtId="176" fontId="0" fillId="3" borderId="34" xfId="0" applyNumberFormat="1" applyFill="1" applyBorder="1">
      <alignment vertical="center"/>
    </xf>
    <xf numFmtId="176" fontId="0" fillId="3" borderId="35" xfId="0" applyNumberFormat="1" applyFill="1" applyBorder="1">
      <alignment vertical="center"/>
    </xf>
    <xf numFmtId="176" fontId="0" fillId="3" borderId="36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14" fontId="0" fillId="0" borderId="6" xfId="0" applyNumberFormat="1" applyBorder="1" applyAlignment="1">
      <alignment horizontal="left" vertical="center"/>
    </xf>
    <xf numFmtId="0" fontId="0" fillId="0" borderId="43" xfId="0" applyNumberFormat="1" applyFill="1" applyBorder="1" applyAlignment="1">
      <alignment horizontal="center" vertical="center"/>
    </xf>
    <xf numFmtId="0" fontId="0" fillId="0" borderId="35" xfId="0" applyNumberFormat="1" applyFill="1" applyBorder="1" applyAlignment="1">
      <alignment horizontal="center" vertical="center"/>
    </xf>
    <xf numFmtId="0" fontId="0" fillId="0" borderId="36" xfId="0" applyNumberFormat="1" applyFill="1" applyBorder="1" applyAlignment="1">
      <alignment horizontal="center" vertical="center"/>
    </xf>
    <xf numFmtId="0" fontId="0" fillId="0" borderId="44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25" xfId="0" applyBorder="1">
      <alignment vertical="center"/>
    </xf>
    <xf numFmtId="0" fontId="0" fillId="0" borderId="41" xfId="0" applyBorder="1">
      <alignment vertical="center"/>
    </xf>
    <xf numFmtId="0" fontId="0" fillId="0" borderId="21" xfId="0" applyBorder="1">
      <alignment vertical="center"/>
    </xf>
    <xf numFmtId="0" fontId="0" fillId="0" borderId="1" xfId="0" applyFill="1" applyBorder="1">
      <alignment vertical="center"/>
    </xf>
    <xf numFmtId="0" fontId="0" fillId="0" borderId="45" xfId="0" applyBorder="1">
      <alignment vertical="center"/>
    </xf>
    <xf numFmtId="0" fontId="0" fillId="0" borderId="46" xfId="0" applyFill="1" applyBorder="1">
      <alignment vertical="center"/>
    </xf>
    <xf numFmtId="0" fontId="0" fillId="0" borderId="5" xfId="0" applyBorder="1">
      <alignment vertical="center"/>
    </xf>
    <xf numFmtId="0" fontId="0" fillId="0" borderId="4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20" fontId="0" fillId="3" borderId="48" xfId="0" applyNumberFormat="1" applyFill="1" applyBorder="1">
      <alignment vertical="center"/>
    </xf>
    <xf numFmtId="20" fontId="0" fillId="0" borderId="42" xfId="0" applyNumberFormat="1" applyBorder="1">
      <alignment vertical="center"/>
    </xf>
    <xf numFmtId="20" fontId="0" fillId="0" borderId="47" xfId="0" applyNumberFormat="1" applyBorder="1">
      <alignment vertical="center"/>
    </xf>
    <xf numFmtId="20" fontId="0" fillId="0" borderId="16" xfId="0" applyNumberFormat="1" applyBorder="1">
      <alignment vertical="center"/>
    </xf>
    <xf numFmtId="20" fontId="0" fillId="0" borderId="49" xfId="0" applyNumberFormat="1" applyBorder="1">
      <alignment vertical="center"/>
    </xf>
    <xf numFmtId="176" fontId="0" fillId="0" borderId="0" xfId="0" applyNumberFormat="1" applyFill="1">
      <alignment vertical="center"/>
    </xf>
    <xf numFmtId="9" fontId="0" fillId="0" borderId="0" xfId="0" applyNumberFormat="1" applyFill="1">
      <alignment vertical="center"/>
    </xf>
    <xf numFmtId="9" fontId="0" fillId="0" borderId="0" xfId="0" applyNumberFormat="1" applyFill="1" applyAlignment="1">
      <alignment horizontal="left" vertical="center"/>
    </xf>
    <xf numFmtId="177" fontId="0" fillId="3" borderId="0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0" borderId="0" xfId="0" applyNumberFormat="1" applyBorder="1">
      <alignment vertical="center"/>
    </xf>
    <xf numFmtId="0" fontId="1" fillId="0" borderId="48" xfId="47" applyBorder="1"/>
    <xf numFmtId="0" fontId="1" fillId="0" borderId="41" xfId="47" applyBorder="1"/>
    <xf numFmtId="0" fontId="1" fillId="0" borderId="41" xfId="47" applyBorder="1" applyAlignment="1">
      <alignment horizontal="center"/>
    </xf>
    <xf numFmtId="178" fontId="1" fillId="0" borderId="41" xfId="47" applyNumberFormat="1" applyBorder="1" applyAlignment="1">
      <alignment horizontal="center"/>
    </xf>
    <xf numFmtId="178" fontId="6" fillId="4" borderId="41" xfId="47" applyNumberFormat="1" applyFont="1" applyFill="1" applyBorder="1" applyAlignment="1">
      <alignment horizontal="center"/>
    </xf>
    <xf numFmtId="0" fontId="1" fillId="0" borderId="42" xfId="47" applyBorder="1"/>
    <xf numFmtId="0" fontId="1" fillId="0" borderId="0" xfId="47"/>
    <xf numFmtId="0" fontId="1" fillId="0" borderId="38" xfId="47" applyBorder="1"/>
    <xf numFmtId="0" fontId="1" fillId="0" borderId="1" xfId="47" applyBorder="1"/>
    <xf numFmtId="0" fontId="1" fillId="0" borderId="1" xfId="47" applyBorder="1" applyAlignment="1">
      <alignment horizontal="center"/>
    </xf>
    <xf numFmtId="178" fontId="1" fillId="0" borderId="1" xfId="47" applyNumberFormat="1" applyBorder="1" applyAlignment="1">
      <alignment horizontal="center"/>
    </xf>
    <xf numFmtId="178" fontId="6" fillId="4" borderId="1" xfId="47" applyNumberFormat="1" applyFont="1" applyFill="1" applyBorder="1" applyAlignment="1">
      <alignment horizontal="center"/>
    </xf>
    <xf numFmtId="0" fontId="1" fillId="0" borderId="3" xfId="47" applyBorder="1"/>
    <xf numFmtId="0" fontId="0" fillId="0" borderId="50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179" fontId="0" fillId="0" borderId="8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9" xfId="47" applyBorder="1" applyAlignment="1">
      <alignment horizontal="center" vertical="center"/>
    </xf>
  </cellXfs>
  <cellStyles count="4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標準" xfId="0" builtinId="0"/>
    <cellStyle name="標準 2" xfId="47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43"/>
  <sheetViews>
    <sheetView tabSelected="1" workbookViewId="0">
      <selection activeCell="I23" sqref="I23"/>
    </sheetView>
  </sheetViews>
  <sheetFormatPr defaultColWidth="8.875" defaultRowHeight="13.5" x14ac:dyDescent="0.15"/>
  <cols>
    <col min="1" max="1" width="2.5" customWidth="1"/>
    <col min="2" max="2" width="8.125" customWidth="1"/>
    <col min="3" max="3" width="9.875" customWidth="1"/>
    <col min="4" max="4" width="8.875" hidden="1" customWidth="1"/>
    <col min="5" max="5" width="9" bestFit="1" customWidth="1"/>
    <col min="6" max="7" width="9.875" customWidth="1"/>
    <col min="8" max="8" width="9.875" hidden="1" customWidth="1"/>
    <col min="9" max="9" width="9.875" customWidth="1"/>
    <col min="10" max="10" width="7" customWidth="1"/>
    <col min="11" max="11" width="27" bestFit="1" customWidth="1"/>
    <col min="12" max="12" width="35.5" customWidth="1"/>
    <col min="13" max="13" width="10" style="19" customWidth="1"/>
    <col min="14" max="17" width="8.875" style="19"/>
    <col min="18" max="18" width="10.875" style="19" bestFit="1" customWidth="1"/>
    <col min="20" max="21" width="8.875" customWidth="1"/>
  </cols>
  <sheetData>
    <row r="1" spans="2:23" x14ac:dyDescent="0.15">
      <c r="B1" s="3" t="s">
        <v>12</v>
      </c>
      <c r="C1" s="3"/>
      <c r="D1" s="3"/>
      <c r="E1" s="3"/>
      <c r="P1" s="23" t="s">
        <v>11</v>
      </c>
      <c r="Q1" s="23"/>
      <c r="R1" s="52">
        <f ca="1">TODAY()</f>
        <v>41789</v>
      </c>
    </row>
    <row r="2" spans="2:23" ht="14.25" thickBot="1" x14ac:dyDescent="0.2"/>
    <row r="3" spans="2:23" x14ac:dyDescent="0.15">
      <c r="B3" s="8" t="s">
        <v>8</v>
      </c>
      <c r="C3" s="9"/>
      <c r="D3" s="4"/>
      <c r="E3" s="4"/>
      <c r="F3" s="4"/>
      <c r="G3" s="4"/>
      <c r="H3" s="4"/>
      <c r="I3" s="4"/>
      <c r="J3" s="4"/>
      <c r="K3" s="4"/>
      <c r="L3" s="4"/>
      <c r="M3" s="20" t="s">
        <v>9</v>
      </c>
      <c r="N3" s="24"/>
      <c r="O3" s="25"/>
      <c r="P3" s="25"/>
      <c r="Q3" s="103" t="s">
        <v>79</v>
      </c>
      <c r="R3" s="107">
        <f ca="1">SUMIF(Q11:Q33,INDIRECT("RC[-1]",FALSE),R11:R33)</f>
        <v>1</v>
      </c>
    </row>
    <row r="4" spans="2:23" x14ac:dyDescent="0.15">
      <c r="B4" s="10"/>
      <c r="C4" s="7"/>
      <c r="D4" s="5"/>
      <c r="E4" s="5"/>
      <c r="F4" s="5"/>
      <c r="G4" s="5"/>
      <c r="H4" s="5"/>
      <c r="I4" s="5"/>
      <c r="J4" s="5"/>
      <c r="K4" s="5"/>
      <c r="L4" s="5"/>
      <c r="M4" s="21"/>
      <c r="N4" s="26"/>
      <c r="O4" s="27"/>
      <c r="P4" s="27"/>
      <c r="Q4" s="27" t="s">
        <v>80</v>
      </c>
      <c r="R4" s="108">
        <f ca="1">SUMIF(Q11:Q33,INDIRECT("RC[-1]",FALSE),R11:R33)</f>
        <v>2</v>
      </c>
    </row>
    <row r="5" spans="2:23" x14ac:dyDescent="0.15">
      <c r="B5" s="10"/>
      <c r="C5" s="7"/>
      <c r="D5" s="5"/>
      <c r="E5" s="5"/>
      <c r="F5" s="5"/>
      <c r="G5" s="5"/>
      <c r="H5" s="5"/>
      <c r="I5" s="5"/>
      <c r="J5" s="5"/>
      <c r="K5" s="5"/>
      <c r="L5" s="5"/>
      <c r="M5" s="21"/>
      <c r="N5" s="26"/>
      <c r="O5" s="27"/>
      <c r="P5" s="27"/>
      <c r="Q5" s="27"/>
      <c r="R5" s="28"/>
    </row>
    <row r="6" spans="2:23" ht="14.25" thickBot="1" x14ac:dyDescent="0.2">
      <c r="B6" s="11"/>
      <c r="C6" s="12"/>
      <c r="D6" s="6"/>
      <c r="E6" s="6"/>
      <c r="F6" s="6"/>
      <c r="G6" s="6"/>
      <c r="H6" s="6"/>
      <c r="I6" s="6"/>
      <c r="J6" s="6"/>
      <c r="K6" s="6"/>
      <c r="L6" s="6"/>
      <c r="M6" s="22"/>
      <c r="N6" s="29"/>
      <c r="O6" s="30"/>
      <c r="P6" s="30"/>
      <c r="Q6" s="30"/>
      <c r="R6" s="31"/>
    </row>
    <row r="7" spans="2:23" x14ac:dyDescent="0.15">
      <c r="B7" s="5"/>
      <c r="C7" s="5" t="s">
        <v>27</v>
      </c>
      <c r="D7" s="5"/>
      <c r="E7" s="78">
        <v>0.54166666666666663</v>
      </c>
      <c r="F7" s="5"/>
      <c r="G7" s="5"/>
      <c r="H7" s="5"/>
      <c r="I7" s="5"/>
      <c r="J7" s="5"/>
      <c r="K7" s="5"/>
      <c r="L7" s="5"/>
      <c r="M7" s="27"/>
      <c r="N7" s="27"/>
      <c r="O7" s="27"/>
      <c r="P7" s="27"/>
      <c r="Q7" s="27"/>
      <c r="R7" s="27"/>
    </row>
    <row r="8" spans="2:23" x14ac:dyDescent="0.15">
      <c r="C8" t="s">
        <v>28</v>
      </c>
      <c r="E8" s="78">
        <v>0.625</v>
      </c>
    </row>
    <row r="9" spans="2:23" ht="14.25" thickBot="1" x14ac:dyDescent="0.2">
      <c r="B9" s="109" t="s">
        <v>14</v>
      </c>
      <c r="C9" s="109"/>
      <c r="E9" s="79">
        <f ca="1">(INDIRECT("R[-1]C",FALSE)-INDIRECT("R[-2]C",FALSE))*1440</f>
        <v>120.00000000000006</v>
      </c>
      <c r="F9" s="109" t="s">
        <v>17</v>
      </c>
      <c r="G9" s="109"/>
      <c r="I9" s="75">
        <f ca="1">E9</f>
        <v>120.00000000000006</v>
      </c>
      <c r="J9" s="50"/>
    </row>
    <row r="10" spans="2:23" ht="14.25" thickBot="1" x14ac:dyDescent="0.2">
      <c r="B10" s="32" t="s">
        <v>4</v>
      </c>
      <c r="C10" s="33" t="s">
        <v>5</v>
      </c>
      <c r="D10" s="34" t="s">
        <v>13</v>
      </c>
      <c r="E10" s="39" t="s">
        <v>3</v>
      </c>
      <c r="F10" s="39" t="s">
        <v>15</v>
      </c>
      <c r="G10" s="40" t="s">
        <v>16</v>
      </c>
      <c r="H10" s="35" t="s">
        <v>13</v>
      </c>
      <c r="I10" s="35" t="s">
        <v>18</v>
      </c>
      <c r="J10" s="112" t="s">
        <v>0</v>
      </c>
      <c r="K10" s="112"/>
      <c r="L10" s="59" t="s">
        <v>1</v>
      </c>
      <c r="M10" s="110" t="s">
        <v>2</v>
      </c>
      <c r="N10" s="110"/>
      <c r="O10" s="110"/>
      <c r="P10" s="110"/>
      <c r="Q10" s="110"/>
      <c r="R10" s="111"/>
      <c r="T10" s="68" t="s">
        <v>20</v>
      </c>
      <c r="U10" s="69" t="s">
        <v>21</v>
      </c>
      <c r="V10" s="69" t="s">
        <v>22</v>
      </c>
      <c r="W10" s="69" t="s">
        <v>31</v>
      </c>
    </row>
    <row r="11" spans="2:23" x14ac:dyDescent="0.15">
      <c r="B11" s="70">
        <f>E7</f>
        <v>0.54166666666666663</v>
      </c>
      <c r="C11" s="71">
        <f ca="1">INDIRECT("RC[-1]",FALSE)+INDIRECT("RC[1]",FALSE)</f>
        <v>0.54861111111111105</v>
      </c>
      <c r="D11" s="15">
        <f ca="1">TIME(0,INDIRECT("RC[1]",FALSE),0)</f>
        <v>6.9444444444444441E-3</v>
      </c>
      <c r="E11" s="47">
        <v>10</v>
      </c>
      <c r="F11" s="44">
        <f>E7</f>
        <v>0.54166666666666663</v>
      </c>
      <c r="G11" s="15">
        <f t="shared" ref="G11:G33" ca="1" si="0">INDIRECT("RC[-1]",FALSE)+INDIRECT("RC[1]",FALSE)</f>
        <v>0.54513888888888884</v>
      </c>
      <c r="H11" s="74">
        <f ca="1">TIME(0,INDIRECT("RC[1]",FALSE),0)</f>
        <v>3.472222222222222E-3</v>
      </c>
      <c r="I11" s="45">
        <v>5</v>
      </c>
      <c r="J11" s="53">
        <v>1</v>
      </c>
      <c r="K11" s="56" t="s">
        <v>23</v>
      </c>
      <c r="L11" s="60"/>
      <c r="M11" s="94"/>
      <c r="N11" s="95"/>
      <c r="O11" s="95"/>
      <c r="P11" s="95"/>
      <c r="Q11" s="104" t="s">
        <v>80</v>
      </c>
      <c r="R11" s="96">
        <v>2</v>
      </c>
      <c r="T11" s="66" t="e">
        <f ca="1">FIND("Work",INDIRECT("RC[-9]",FALSE))&gt;0</f>
        <v>#VALUE!</v>
      </c>
      <c r="U11" s="66" t="e">
        <f ca="1">FIND("演習",INDIRECT("RC[-10]",FALSE))&gt;0</f>
        <v>#VALUE!</v>
      </c>
      <c r="V11" s="63" t="b">
        <f ca="1">FIND("講義",INDIRECT("RC[-11]",FALSE))&gt;0</f>
        <v>1</v>
      </c>
      <c r="W11" s="63" t="e">
        <f ca="1">FIND("休憩",INDIRECT("RC[-12]",FALSE))&gt;0</f>
        <v>#VALUE!</v>
      </c>
    </row>
    <row r="12" spans="2:23" x14ac:dyDescent="0.15">
      <c r="B12" s="41">
        <f ca="1">INDIRECT("R[-1]C[1]",FALSE)</f>
        <v>0.54861111111111105</v>
      </c>
      <c r="C12" s="16">
        <f ca="1">INDIRECT("RC[-1]",FALSE)+INDIRECT("RC[1]",FALSE)</f>
        <v>0.55555555555555547</v>
      </c>
      <c r="D12" s="15">
        <f t="shared" ref="D12:D33" ca="1" si="1">TIME(0,INDIRECT("RC[1]",FALSE),0)</f>
        <v>6.9444444444444441E-3</v>
      </c>
      <c r="E12" s="47">
        <v>10</v>
      </c>
      <c r="F12" s="41">
        <f ca="1">INDIRECT("R[-1]C[1]",FALSE)</f>
        <v>0.54513888888888884</v>
      </c>
      <c r="G12" s="72">
        <f t="shared" ca="1" si="0"/>
        <v>0.54513888888888884</v>
      </c>
      <c r="H12" s="36">
        <f t="shared" ref="H12:H33" ca="1" si="2">TIME(0,INDIRECT("RC[1]",FALSE),0)</f>
        <v>0</v>
      </c>
      <c r="I12" s="45"/>
      <c r="J12" s="54">
        <v>2</v>
      </c>
      <c r="K12" s="57" t="s">
        <v>29</v>
      </c>
      <c r="L12" s="61"/>
      <c r="M12" s="97"/>
      <c r="N12" s="98"/>
      <c r="O12" s="98"/>
      <c r="P12" s="98"/>
      <c r="Q12" s="105" t="s">
        <v>81</v>
      </c>
      <c r="R12" s="99">
        <v>1</v>
      </c>
      <c r="T12" s="66" t="e">
        <f t="shared" ref="T12:T33" ca="1" si="3">FIND("Work",INDIRECT("RC[-9]",FALSE))&gt;0</f>
        <v>#VALUE!</v>
      </c>
      <c r="U12" s="66" t="b">
        <f t="shared" ref="U12:U33" ca="1" si="4">FIND("演習",INDIRECT("RC[-10]",FALSE))&gt;0</f>
        <v>1</v>
      </c>
      <c r="V12" s="63" t="e">
        <f t="shared" ref="V12:V33" ca="1" si="5">FIND("講義",INDIRECT("RC[-11]",FALSE))&gt;0</f>
        <v>#VALUE!</v>
      </c>
      <c r="W12" s="63" t="e">
        <f t="shared" ref="W12:W33" ca="1" si="6">FIND("休憩",INDIRECT("RC[-12]",FALSE))&gt;0</f>
        <v>#VALUE!</v>
      </c>
    </row>
    <row r="13" spans="2:23" x14ac:dyDescent="0.15">
      <c r="B13" s="41">
        <f t="shared" ref="B13:B33" ca="1" si="7">INDIRECT("R[-1]C[1]",FALSE)</f>
        <v>0.55555555555555547</v>
      </c>
      <c r="C13" s="16">
        <f t="shared" ref="C13:C33" ca="1" si="8">INDIRECT("RC[-1]",FALSE)+INDIRECT("RC[1]",FALSE)</f>
        <v>0.55902777777777768</v>
      </c>
      <c r="D13" s="13">
        <f t="shared" ca="1" si="1"/>
        <v>3.472222222222222E-3</v>
      </c>
      <c r="E13" s="48">
        <v>5</v>
      </c>
      <c r="F13" s="41">
        <f t="shared" ref="F13:F33" ca="1" si="9">INDIRECT("R[-1]C[1]",FALSE)</f>
        <v>0.54513888888888884</v>
      </c>
      <c r="G13" s="72">
        <f t="shared" ca="1" si="0"/>
        <v>0.54513888888888884</v>
      </c>
      <c r="H13" s="37">
        <f t="shared" ca="1" si="2"/>
        <v>0</v>
      </c>
      <c r="I13" s="45"/>
      <c r="J13" s="54">
        <v>3</v>
      </c>
      <c r="K13" s="57" t="s">
        <v>30</v>
      </c>
      <c r="L13" s="62"/>
      <c r="M13" s="97"/>
      <c r="N13" s="98"/>
      <c r="O13" s="98"/>
      <c r="P13" s="98"/>
      <c r="Q13" s="105"/>
      <c r="R13" s="99"/>
      <c r="T13" s="66" t="e">
        <f t="shared" ca="1" si="3"/>
        <v>#VALUE!</v>
      </c>
      <c r="U13" s="66" t="e">
        <f t="shared" ca="1" si="4"/>
        <v>#VALUE!</v>
      </c>
      <c r="V13" s="63" t="e">
        <f t="shared" ca="1" si="5"/>
        <v>#VALUE!</v>
      </c>
      <c r="W13" s="63" t="b">
        <f t="shared" ca="1" si="6"/>
        <v>1</v>
      </c>
    </row>
    <row r="14" spans="2:23" x14ac:dyDescent="0.15">
      <c r="B14" s="41">
        <f t="shared" ca="1" si="7"/>
        <v>0.55902777777777768</v>
      </c>
      <c r="C14" s="16">
        <f t="shared" ca="1" si="8"/>
        <v>0.5659722222222221</v>
      </c>
      <c r="D14" s="13">
        <f t="shared" ca="1" si="1"/>
        <v>6.9444444444444441E-3</v>
      </c>
      <c r="E14" s="48">
        <v>10</v>
      </c>
      <c r="F14" s="41">
        <f t="shared" ca="1" si="9"/>
        <v>0.54513888888888884</v>
      </c>
      <c r="G14" s="72">
        <f t="shared" ca="1" si="0"/>
        <v>0.54513888888888884</v>
      </c>
      <c r="H14" s="37">
        <f t="shared" ca="1" si="2"/>
        <v>0</v>
      </c>
      <c r="I14" s="45"/>
      <c r="J14" s="54">
        <v>4</v>
      </c>
      <c r="K14" s="57" t="s">
        <v>32</v>
      </c>
      <c r="L14" s="62"/>
      <c r="M14" s="97"/>
      <c r="N14" s="98"/>
      <c r="O14" s="98"/>
      <c r="P14" s="98"/>
      <c r="Q14" s="105"/>
      <c r="R14" s="99"/>
      <c r="T14" s="66" t="b">
        <f t="shared" ca="1" si="3"/>
        <v>1</v>
      </c>
      <c r="U14" s="66" t="e">
        <f t="shared" ca="1" si="4"/>
        <v>#VALUE!</v>
      </c>
      <c r="V14" s="63" t="e">
        <f t="shared" ca="1" si="5"/>
        <v>#VALUE!</v>
      </c>
      <c r="W14" s="63" t="e">
        <f t="shared" ca="1" si="6"/>
        <v>#VALUE!</v>
      </c>
    </row>
    <row r="15" spans="2:23" x14ac:dyDescent="0.15">
      <c r="B15" s="41">
        <f t="shared" ca="1" si="7"/>
        <v>0.5659722222222221</v>
      </c>
      <c r="C15" s="16">
        <f t="shared" ca="1" si="8"/>
        <v>0.62499999999999989</v>
      </c>
      <c r="D15" s="13">
        <f t="shared" ca="1" si="1"/>
        <v>5.9027777777777783E-2</v>
      </c>
      <c r="E15" s="48">
        <v>85</v>
      </c>
      <c r="F15" s="41">
        <f t="shared" ca="1" si="9"/>
        <v>0.54513888888888884</v>
      </c>
      <c r="G15" s="72">
        <f t="shared" ca="1" si="0"/>
        <v>0.54513888888888884</v>
      </c>
      <c r="H15" s="37">
        <f t="shared" ca="1" si="2"/>
        <v>0</v>
      </c>
      <c r="I15" s="45"/>
      <c r="J15" s="54">
        <v>5</v>
      </c>
      <c r="K15" s="57"/>
      <c r="L15" s="62"/>
      <c r="M15" s="97"/>
      <c r="N15" s="98"/>
      <c r="O15" s="98"/>
      <c r="P15" s="98"/>
      <c r="Q15" s="105"/>
      <c r="R15" s="99"/>
      <c r="T15" s="66" t="e">
        <f t="shared" ca="1" si="3"/>
        <v>#VALUE!</v>
      </c>
      <c r="U15" s="66" t="e">
        <f t="shared" ca="1" si="4"/>
        <v>#VALUE!</v>
      </c>
      <c r="V15" s="63" t="e">
        <f t="shared" ca="1" si="5"/>
        <v>#VALUE!</v>
      </c>
      <c r="W15" s="63" t="e">
        <f t="shared" ca="1" si="6"/>
        <v>#VALUE!</v>
      </c>
    </row>
    <row r="16" spans="2:23" x14ac:dyDescent="0.15">
      <c r="B16" s="41">
        <f t="shared" ca="1" si="7"/>
        <v>0.62499999999999989</v>
      </c>
      <c r="C16" s="16">
        <f t="shared" ca="1" si="8"/>
        <v>0.62499999999999989</v>
      </c>
      <c r="D16" s="13">
        <f t="shared" ca="1" si="1"/>
        <v>0</v>
      </c>
      <c r="E16" s="48"/>
      <c r="F16" s="41">
        <f t="shared" ca="1" si="9"/>
        <v>0.54513888888888884</v>
      </c>
      <c r="G16" s="72">
        <f t="shared" ca="1" si="0"/>
        <v>0.54513888888888884</v>
      </c>
      <c r="H16" s="37">
        <f t="shared" ca="1" si="2"/>
        <v>0</v>
      </c>
      <c r="I16" s="45"/>
      <c r="J16" s="54">
        <v>6</v>
      </c>
      <c r="K16" s="57"/>
      <c r="L16" s="62"/>
      <c r="M16" s="97"/>
      <c r="N16" s="98"/>
      <c r="O16" s="98"/>
      <c r="P16" s="98"/>
      <c r="Q16" s="105"/>
      <c r="R16" s="99"/>
      <c r="T16" s="66" t="e">
        <f t="shared" ca="1" si="3"/>
        <v>#VALUE!</v>
      </c>
      <c r="U16" s="66" t="e">
        <f t="shared" ca="1" si="4"/>
        <v>#VALUE!</v>
      </c>
      <c r="V16" s="63" t="e">
        <f t="shared" ca="1" si="5"/>
        <v>#VALUE!</v>
      </c>
      <c r="W16" s="63" t="e">
        <f t="shared" ca="1" si="6"/>
        <v>#VALUE!</v>
      </c>
    </row>
    <row r="17" spans="2:23" x14ac:dyDescent="0.15">
      <c r="B17" s="41">
        <f t="shared" ca="1" si="7"/>
        <v>0.62499999999999989</v>
      </c>
      <c r="C17" s="16">
        <f t="shared" ca="1" si="8"/>
        <v>0.62499999999999989</v>
      </c>
      <c r="D17" s="13">
        <f t="shared" ca="1" si="1"/>
        <v>0</v>
      </c>
      <c r="E17" s="48"/>
      <c r="F17" s="41">
        <f t="shared" ca="1" si="9"/>
        <v>0.54513888888888884</v>
      </c>
      <c r="G17" s="72">
        <f t="shared" ca="1" si="0"/>
        <v>0.54513888888888884</v>
      </c>
      <c r="H17" s="37">
        <f t="shared" ca="1" si="2"/>
        <v>0</v>
      </c>
      <c r="I17" s="45"/>
      <c r="J17" s="54">
        <v>7</v>
      </c>
      <c r="K17" s="57"/>
      <c r="L17" s="62"/>
      <c r="M17" s="97"/>
      <c r="N17" s="98"/>
      <c r="O17" s="98"/>
      <c r="P17" s="98"/>
      <c r="Q17" s="105"/>
      <c r="R17" s="99"/>
      <c r="T17" s="66" t="e">
        <f t="shared" ca="1" si="3"/>
        <v>#VALUE!</v>
      </c>
      <c r="U17" s="66" t="e">
        <f t="shared" ca="1" si="4"/>
        <v>#VALUE!</v>
      </c>
      <c r="V17" s="63" t="e">
        <f t="shared" ca="1" si="5"/>
        <v>#VALUE!</v>
      </c>
      <c r="W17" s="63" t="e">
        <f t="shared" ca="1" si="6"/>
        <v>#VALUE!</v>
      </c>
    </row>
    <row r="18" spans="2:23" x14ac:dyDescent="0.15">
      <c r="B18" s="41">
        <f t="shared" ca="1" si="7"/>
        <v>0.62499999999999989</v>
      </c>
      <c r="C18" s="16">
        <f t="shared" ca="1" si="8"/>
        <v>0.62499999999999989</v>
      </c>
      <c r="D18" s="13">
        <f t="shared" ca="1" si="1"/>
        <v>0</v>
      </c>
      <c r="E18" s="48"/>
      <c r="F18" s="41">
        <f t="shared" ca="1" si="9"/>
        <v>0.54513888888888884</v>
      </c>
      <c r="G18" s="72">
        <f t="shared" ca="1" si="0"/>
        <v>0.54513888888888884</v>
      </c>
      <c r="H18" s="37">
        <f t="shared" ca="1" si="2"/>
        <v>0</v>
      </c>
      <c r="I18" s="45"/>
      <c r="J18" s="54">
        <v>8</v>
      </c>
      <c r="K18" s="57"/>
      <c r="L18" s="62"/>
      <c r="M18" s="97"/>
      <c r="N18" s="98"/>
      <c r="O18" s="98"/>
      <c r="P18" s="98"/>
      <c r="Q18" s="105"/>
      <c r="R18" s="99"/>
      <c r="T18" s="66" t="e">
        <f t="shared" ca="1" si="3"/>
        <v>#VALUE!</v>
      </c>
      <c r="U18" s="66" t="e">
        <f t="shared" ca="1" si="4"/>
        <v>#VALUE!</v>
      </c>
      <c r="V18" s="63" t="e">
        <f t="shared" ca="1" si="5"/>
        <v>#VALUE!</v>
      </c>
      <c r="W18" s="63" t="e">
        <f t="shared" ca="1" si="6"/>
        <v>#VALUE!</v>
      </c>
    </row>
    <row r="19" spans="2:23" x14ac:dyDescent="0.15">
      <c r="B19" s="41">
        <f t="shared" ca="1" si="7"/>
        <v>0.62499999999999989</v>
      </c>
      <c r="C19" s="16">
        <f t="shared" ca="1" si="8"/>
        <v>0.62499999999999989</v>
      </c>
      <c r="D19" s="13">
        <f t="shared" ca="1" si="1"/>
        <v>0</v>
      </c>
      <c r="E19" s="48"/>
      <c r="F19" s="41">
        <f t="shared" ca="1" si="9"/>
        <v>0.54513888888888884</v>
      </c>
      <c r="G19" s="72">
        <f t="shared" ca="1" si="0"/>
        <v>0.54513888888888884</v>
      </c>
      <c r="H19" s="37">
        <f t="shared" ca="1" si="2"/>
        <v>0</v>
      </c>
      <c r="I19" s="45"/>
      <c r="J19" s="54">
        <v>9</v>
      </c>
      <c r="K19" s="57"/>
      <c r="L19" s="62"/>
      <c r="M19" s="97"/>
      <c r="N19" s="98"/>
      <c r="O19" s="98"/>
      <c r="P19" s="98"/>
      <c r="Q19" s="105"/>
      <c r="R19" s="99"/>
      <c r="T19" s="66" t="e">
        <f t="shared" ca="1" si="3"/>
        <v>#VALUE!</v>
      </c>
      <c r="U19" s="66" t="e">
        <f t="shared" ca="1" si="4"/>
        <v>#VALUE!</v>
      </c>
      <c r="V19" s="63" t="e">
        <f t="shared" ca="1" si="5"/>
        <v>#VALUE!</v>
      </c>
      <c r="W19" s="63" t="e">
        <f t="shared" ca="1" si="6"/>
        <v>#VALUE!</v>
      </c>
    </row>
    <row r="20" spans="2:23" x14ac:dyDescent="0.15">
      <c r="B20" s="41">
        <f t="shared" ca="1" si="7"/>
        <v>0.62499999999999989</v>
      </c>
      <c r="C20" s="16">
        <f t="shared" ca="1" si="8"/>
        <v>0.62499999999999989</v>
      </c>
      <c r="D20" s="13">
        <f t="shared" ca="1" si="1"/>
        <v>0</v>
      </c>
      <c r="E20" s="48"/>
      <c r="F20" s="41">
        <f t="shared" ca="1" si="9"/>
        <v>0.54513888888888884</v>
      </c>
      <c r="G20" s="72">
        <f t="shared" ca="1" si="0"/>
        <v>0.54513888888888884</v>
      </c>
      <c r="H20" s="37">
        <f t="shared" ca="1" si="2"/>
        <v>0</v>
      </c>
      <c r="I20" s="45"/>
      <c r="J20" s="54">
        <v>10</v>
      </c>
      <c r="K20" s="57"/>
      <c r="L20" s="62"/>
      <c r="M20" s="97"/>
      <c r="N20" s="98"/>
      <c r="O20" s="98"/>
      <c r="P20" s="98"/>
      <c r="Q20" s="105"/>
      <c r="R20" s="99"/>
      <c r="T20" s="66" t="e">
        <f t="shared" ca="1" si="3"/>
        <v>#VALUE!</v>
      </c>
      <c r="U20" s="66" t="e">
        <f t="shared" ca="1" si="4"/>
        <v>#VALUE!</v>
      </c>
      <c r="V20" s="63" t="e">
        <f t="shared" ca="1" si="5"/>
        <v>#VALUE!</v>
      </c>
      <c r="W20" s="63" t="e">
        <f t="shared" ca="1" si="6"/>
        <v>#VALUE!</v>
      </c>
    </row>
    <row r="21" spans="2:23" x14ac:dyDescent="0.15">
      <c r="B21" s="41">
        <f t="shared" ca="1" si="7"/>
        <v>0.62499999999999989</v>
      </c>
      <c r="C21" s="16">
        <f t="shared" ca="1" si="8"/>
        <v>0.62499999999999989</v>
      </c>
      <c r="D21" s="13">
        <f t="shared" ca="1" si="1"/>
        <v>0</v>
      </c>
      <c r="E21" s="48"/>
      <c r="F21" s="41">
        <f t="shared" ca="1" si="9"/>
        <v>0.54513888888888884</v>
      </c>
      <c r="G21" s="72">
        <f t="shared" ca="1" si="0"/>
        <v>0.54513888888888884</v>
      </c>
      <c r="H21" s="37">
        <f t="shared" ca="1" si="2"/>
        <v>0</v>
      </c>
      <c r="I21" s="45"/>
      <c r="J21" s="54">
        <v>11</v>
      </c>
      <c r="K21" s="57"/>
      <c r="L21" s="62"/>
      <c r="M21" s="97"/>
      <c r="N21" s="98"/>
      <c r="O21" s="98"/>
      <c r="P21" s="98"/>
      <c r="Q21" s="105"/>
      <c r="R21" s="99"/>
      <c r="T21" s="66" t="e">
        <f t="shared" ca="1" si="3"/>
        <v>#VALUE!</v>
      </c>
      <c r="U21" s="66" t="e">
        <f t="shared" ca="1" si="4"/>
        <v>#VALUE!</v>
      </c>
      <c r="V21" s="63" t="e">
        <f t="shared" ca="1" si="5"/>
        <v>#VALUE!</v>
      </c>
      <c r="W21" s="63" t="e">
        <f t="shared" ca="1" si="6"/>
        <v>#VALUE!</v>
      </c>
    </row>
    <row r="22" spans="2:23" x14ac:dyDescent="0.15">
      <c r="B22" s="41">
        <f t="shared" ca="1" si="7"/>
        <v>0.62499999999999989</v>
      </c>
      <c r="C22" s="16">
        <f t="shared" ca="1" si="8"/>
        <v>0.62499999999999989</v>
      </c>
      <c r="D22" s="13">
        <f ca="1">TIME(0,INDIRECT("RC[1]",FALSE),0)</f>
        <v>0</v>
      </c>
      <c r="E22" s="48"/>
      <c r="F22" s="41">
        <f t="shared" ca="1" si="9"/>
        <v>0.54513888888888884</v>
      </c>
      <c r="G22" s="72">
        <f t="shared" ca="1" si="0"/>
        <v>0.54513888888888884</v>
      </c>
      <c r="H22" s="37">
        <f t="shared" ca="1" si="2"/>
        <v>0</v>
      </c>
      <c r="I22" s="45"/>
      <c r="J22" s="54">
        <v>12</v>
      </c>
      <c r="K22" s="57"/>
      <c r="L22" s="63"/>
      <c r="M22" s="97"/>
      <c r="N22" s="98"/>
      <c r="O22" s="98"/>
      <c r="P22" s="98"/>
      <c r="Q22" s="105"/>
      <c r="R22" s="99"/>
      <c r="T22" s="66" t="e">
        <f t="shared" ca="1" si="3"/>
        <v>#VALUE!</v>
      </c>
      <c r="U22" s="66" t="e">
        <f t="shared" ca="1" si="4"/>
        <v>#VALUE!</v>
      </c>
      <c r="V22" s="63" t="e">
        <f t="shared" ca="1" si="5"/>
        <v>#VALUE!</v>
      </c>
      <c r="W22" s="63" t="e">
        <f t="shared" ca="1" si="6"/>
        <v>#VALUE!</v>
      </c>
    </row>
    <row r="23" spans="2:23" x14ac:dyDescent="0.15">
      <c r="B23" s="41">
        <f t="shared" ca="1" si="7"/>
        <v>0.62499999999999989</v>
      </c>
      <c r="C23" s="16">
        <f t="shared" ca="1" si="8"/>
        <v>0.62499999999999989</v>
      </c>
      <c r="D23" s="13">
        <f t="shared" ca="1" si="1"/>
        <v>0</v>
      </c>
      <c r="E23" s="48"/>
      <c r="F23" s="41">
        <f t="shared" ca="1" si="9"/>
        <v>0.54513888888888884</v>
      </c>
      <c r="G23" s="72">
        <f t="shared" ca="1" si="0"/>
        <v>0.54513888888888884</v>
      </c>
      <c r="H23" s="37">
        <f t="shared" ca="1" si="2"/>
        <v>0</v>
      </c>
      <c r="I23" s="45"/>
      <c r="J23" s="54">
        <v>13</v>
      </c>
      <c r="K23" s="57"/>
      <c r="L23" s="62"/>
      <c r="M23" s="97"/>
      <c r="N23" s="98"/>
      <c r="O23" s="98"/>
      <c r="P23" s="98"/>
      <c r="Q23" s="105"/>
      <c r="R23" s="99"/>
      <c r="T23" s="66" t="e">
        <f t="shared" ca="1" si="3"/>
        <v>#VALUE!</v>
      </c>
      <c r="U23" s="66" t="e">
        <f t="shared" ca="1" si="4"/>
        <v>#VALUE!</v>
      </c>
      <c r="V23" s="63" t="e">
        <f t="shared" ca="1" si="5"/>
        <v>#VALUE!</v>
      </c>
      <c r="W23" s="63" t="e">
        <f t="shared" ca="1" si="6"/>
        <v>#VALUE!</v>
      </c>
    </row>
    <row r="24" spans="2:23" x14ac:dyDescent="0.15">
      <c r="B24" s="41">
        <f t="shared" ca="1" si="7"/>
        <v>0.62499999999999989</v>
      </c>
      <c r="C24" s="16">
        <f t="shared" ca="1" si="8"/>
        <v>0.62499999999999989</v>
      </c>
      <c r="D24" s="13">
        <f t="shared" ca="1" si="1"/>
        <v>0</v>
      </c>
      <c r="E24" s="48"/>
      <c r="F24" s="41">
        <f t="shared" ca="1" si="9"/>
        <v>0.54513888888888884</v>
      </c>
      <c r="G24" s="72">
        <f t="shared" ca="1" si="0"/>
        <v>0.54513888888888884</v>
      </c>
      <c r="H24" s="37">
        <f t="shared" ca="1" si="2"/>
        <v>0</v>
      </c>
      <c r="I24" s="45"/>
      <c r="J24" s="54">
        <v>14</v>
      </c>
      <c r="K24" s="57"/>
      <c r="L24" s="62"/>
      <c r="M24" s="97"/>
      <c r="N24" s="98"/>
      <c r="O24" s="98"/>
      <c r="P24" s="98"/>
      <c r="Q24" s="105"/>
      <c r="R24" s="99"/>
      <c r="T24" s="66" t="e">
        <f t="shared" ca="1" si="3"/>
        <v>#VALUE!</v>
      </c>
      <c r="U24" s="66" t="e">
        <f t="shared" ca="1" si="4"/>
        <v>#VALUE!</v>
      </c>
      <c r="V24" s="63" t="e">
        <f t="shared" ca="1" si="5"/>
        <v>#VALUE!</v>
      </c>
      <c r="W24" s="63" t="e">
        <f t="shared" ca="1" si="6"/>
        <v>#VALUE!</v>
      </c>
    </row>
    <row r="25" spans="2:23" x14ac:dyDescent="0.15">
      <c r="B25" s="41">
        <f t="shared" ca="1" si="7"/>
        <v>0.62499999999999989</v>
      </c>
      <c r="C25" s="16">
        <f t="shared" ca="1" si="8"/>
        <v>0.62499999999999989</v>
      </c>
      <c r="D25" s="13">
        <f t="shared" ca="1" si="1"/>
        <v>0</v>
      </c>
      <c r="E25" s="48"/>
      <c r="F25" s="41">
        <f t="shared" ca="1" si="9"/>
        <v>0.54513888888888884</v>
      </c>
      <c r="G25" s="72">
        <f t="shared" ca="1" si="0"/>
        <v>0.54513888888888884</v>
      </c>
      <c r="H25" s="37">
        <f t="shared" ca="1" si="2"/>
        <v>0</v>
      </c>
      <c r="I25" s="45"/>
      <c r="J25" s="54">
        <v>15</v>
      </c>
      <c r="K25" s="57"/>
      <c r="L25" s="63"/>
      <c r="M25" s="97"/>
      <c r="N25" s="98"/>
      <c r="O25" s="98"/>
      <c r="P25" s="98"/>
      <c r="Q25" s="105"/>
      <c r="R25" s="99"/>
      <c r="T25" s="66" t="e">
        <f t="shared" ca="1" si="3"/>
        <v>#VALUE!</v>
      </c>
      <c r="U25" s="66" t="e">
        <f t="shared" ca="1" si="4"/>
        <v>#VALUE!</v>
      </c>
      <c r="V25" s="63" t="e">
        <f t="shared" ca="1" si="5"/>
        <v>#VALUE!</v>
      </c>
      <c r="W25" s="63" t="e">
        <f t="shared" ca="1" si="6"/>
        <v>#VALUE!</v>
      </c>
    </row>
    <row r="26" spans="2:23" x14ac:dyDescent="0.15">
      <c r="B26" s="41">
        <f t="shared" ca="1" si="7"/>
        <v>0.62499999999999989</v>
      </c>
      <c r="C26" s="16">
        <f t="shared" ca="1" si="8"/>
        <v>0.62499999999999989</v>
      </c>
      <c r="D26" s="13">
        <f t="shared" ca="1" si="1"/>
        <v>0</v>
      </c>
      <c r="E26" s="48"/>
      <c r="F26" s="41">
        <f t="shared" ca="1" si="9"/>
        <v>0.54513888888888884</v>
      </c>
      <c r="G26" s="72">
        <f t="shared" ca="1" si="0"/>
        <v>0.54513888888888884</v>
      </c>
      <c r="H26" s="37">
        <f t="shared" ca="1" si="2"/>
        <v>0</v>
      </c>
      <c r="I26" s="45"/>
      <c r="J26" s="54">
        <v>16</v>
      </c>
      <c r="K26" s="57"/>
      <c r="L26" s="62"/>
      <c r="M26" s="97"/>
      <c r="N26" s="98"/>
      <c r="O26" s="98"/>
      <c r="P26" s="98"/>
      <c r="Q26" s="105"/>
      <c r="R26" s="99"/>
      <c r="T26" s="66" t="e">
        <f t="shared" ca="1" si="3"/>
        <v>#VALUE!</v>
      </c>
      <c r="U26" s="66" t="e">
        <f t="shared" ca="1" si="4"/>
        <v>#VALUE!</v>
      </c>
      <c r="V26" s="63" t="e">
        <f t="shared" ca="1" si="5"/>
        <v>#VALUE!</v>
      </c>
      <c r="W26" s="63" t="e">
        <f t="shared" ca="1" si="6"/>
        <v>#VALUE!</v>
      </c>
    </row>
    <row r="27" spans="2:23" x14ac:dyDescent="0.15">
      <c r="B27" s="41">
        <f t="shared" ca="1" si="7"/>
        <v>0.62499999999999989</v>
      </c>
      <c r="C27" s="16">
        <f t="shared" ca="1" si="8"/>
        <v>0.62499999999999989</v>
      </c>
      <c r="D27" s="13">
        <f t="shared" ca="1" si="1"/>
        <v>0</v>
      </c>
      <c r="E27" s="48"/>
      <c r="F27" s="41">
        <f t="shared" ca="1" si="9"/>
        <v>0.54513888888888884</v>
      </c>
      <c r="G27" s="72">
        <f t="shared" ca="1" si="0"/>
        <v>0.54513888888888884</v>
      </c>
      <c r="H27" s="37">
        <f t="shared" ca="1" si="2"/>
        <v>0</v>
      </c>
      <c r="I27" s="45"/>
      <c r="J27" s="54">
        <v>17</v>
      </c>
      <c r="K27" s="57"/>
      <c r="L27" s="62"/>
      <c r="M27" s="97"/>
      <c r="N27" s="98"/>
      <c r="O27" s="98"/>
      <c r="P27" s="98"/>
      <c r="Q27" s="105"/>
      <c r="R27" s="99"/>
      <c r="T27" s="66" t="e">
        <f t="shared" ca="1" si="3"/>
        <v>#VALUE!</v>
      </c>
      <c r="U27" s="66" t="e">
        <f t="shared" ca="1" si="4"/>
        <v>#VALUE!</v>
      </c>
      <c r="V27" s="63" t="e">
        <f t="shared" ca="1" si="5"/>
        <v>#VALUE!</v>
      </c>
      <c r="W27" s="63" t="e">
        <f t="shared" ca="1" si="6"/>
        <v>#VALUE!</v>
      </c>
    </row>
    <row r="28" spans="2:23" x14ac:dyDescent="0.15">
      <c r="B28" s="41">
        <f t="shared" ca="1" si="7"/>
        <v>0.62499999999999989</v>
      </c>
      <c r="C28" s="16">
        <f t="shared" ca="1" si="8"/>
        <v>0.62499999999999989</v>
      </c>
      <c r="D28" s="13">
        <f t="shared" ca="1" si="1"/>
        <v>0</v>
      </c>
      <c r="E28" s="48"/>
      <c r="F28" s="41">
        <f t="shared" ca="1" si="9"/>
        <v>0.54513888888888884</v>
      </c>
      <c r="G28" s="72">
        <f t="shared" ca="1" si="0"/>
        <v>0.54513888888888884</v>
      </c>
      <c r="H28" s="37">
        <f t="shared" ca="1" si="2"/>
        <v>0</v>
      </c>
      <c r="I28" s="45"/>
      <c r="J28" s="54">
        <v>18</v>
      </c>
      <c r="K28" s="57"/>
      <c r="L28" s="62"/>
      <c r="M28" s="97"/>
      <c r="N28" s="98"/>
      <c r="O28" s="98"/>
      <c r="P28" s="98"/>
      <c r="Q28" s="105"/>
      <c r="R28" s="99"/>
      <c r="T28" s="66" t="e">
        <f t="shared" ca="1" si="3"/>
        <v>#VALUE!</v>
      </c>
      <c r="U28" s="66" t="e">
        <f t="shared" ca="1" si="4"/>
        <v>#VALUE!</v>
      </c>
      <c r="V28" s="63" t="e">
        <f t="shared" ca="1" si="5"/>
        <v>#VALUE!</v>
      </c>
      <c r="W28" s="63" t="e">
        <f t="shared" ca="1" si="6"/>
        <v>#VALUE!</v>
      </c>
    </row>
    <row r="29" spans="2:23" x14ac:dyDescent="0.15">
      <c r="B29" s="41">
        <f t="shared" ca="1" si="7"/>
        <v>0.62499999999999989</v>
      </c>
      <c r="C29" s="16">
        <f t="shared" ca="1" si="8"/>
        <v>0.62499999999999989</v>
      </c>
      <c r="D29" s="13">
        <f t="shared" ca="1" si="1"/>
        <v>0</v>
      </c>
      <c r="E29" s="48"/>
      <c r="F29" s="41">
        <f t="shared" ca="1" si="9"/>
        <v>0.54513888888888884</v>
      </c>
      <c r="G29" s="72">
        <f t="shared" ca="1" si="0"/>
        <v>0.54513888888888884</v>
      </c>
      <c r="H29" s="37">
        <f t="shared" ca="1" si="2"/>
        <v>0</v>
      </c>
      <c r="I29" s="45"/>
      <c r="J29" s="54">
        <v>19</v>
      </c>
      <c r="K29" s="57"/>
      <c r="L29" s="64"/>
      <c r="M29" s="97"/>
      <c r="N29" s="98"/>
      <c r="O29" s="98"/>
      <c r="P29" s="98"/>
      <c r="Q29" s="105"/>
      <c r="R29" s="99"/>
      <c r="T29" s="66" t="e">
        <f t="shared" ca="1" si="3"/>
        <v>#VALUE!</v>
      </c>
      <c r="U29" s="66" t="e">
        <f t="shared" ca="1" si="4"/>
        <v>#VALUE!</v>
      </c>
      <c r="V29" s="63" t="e">
        <f t="shared" ca="1" si="5"/>
        <v>#VALUE!</v>
      </c>
      <c r="W29" s="63" t="e">
        <f t="shared" ca="1" si="6"/>
        <v>#VALUE!</v>
      </c>
    </row>
    <row r="30" spans="2:23" x14ac:dyDescent="0.15">
      <c r="B30" s="41">
        <f t="shared" ca="1" si="7"/>
        <v>0.62499999999999989</v>
      </c>
      <c r="C30" s="16">
        <f t="shared" ca="1" si="8"/>
        <v>0.62499999999999989</v>
      </c>
      <c r="D30" s="13">
        <f t="shared" ca="1" si="1"/>
        <v>0</v>
      </c>
      <c r="E30" s="48"/>
      <c r="F30" s="41">
        <f t="shared" ca="1" si="9"/>
        <v>0.54513888888888884</v>
      </c>
      <c r="G30" s="72">
        <f t="shared" ca="1" si="0"/>
        <v>0.54513888888888884</v>
      </c>
      <c r="H30" s="37">
        <f t="shared" ca="1" si="2"/>
        <v>0</v>
      </c>
      <c r="I30" s="45"/>
      <c r="J30" s="54">
        <v>20</v>
      </c>
      <c r="K30" s="57"/>
      <c r="L30" s="64"/>
      <c r="M30" s="97"/>
      <c r="N30" s="98"/>
      <c r="O30" s="98"/>
      <c r="P30" s="98"/>
      <c r="Q30" s="105"/>
      <c r="R30" s="99"/>
      <c r="T30" s="66" t="e">
        <f t="shared" ca="1" si="3"/>
        <v>#VALUE!</v>
      </c>
      <c r="U30" s="66" t="e">
        <f t="shared" ca="1" si="4"/>
        <v>#VALUE!</v>
      </c>
      <c r="V30" s="63" t="e">
        <f t="shared" ca="1" si="5"/>
        <v>#VALUE!</v>
      </c>
      <c r="W30" s="63" t="e">
        <f t="shared" ca="1" si="6"/>
        <v>#VALUE!</v>
      </c>
    </row>
    <row r="31" spans="2:23" x14ac:dyDescent="0.15">
      <c r="B31" s="41">
        <f t="shared" ca="1" si="7"/>
        <v>0.62499999999999989</v>
      </c>
      <c r="C31" s="16">
        <f t="shared" ca="1" si="8"/>
        <v>0.62499999999999989</v>
      </c>
      <c r="D31" s="13">
        <f t="shared" ca="1" si="1"/>
        <v>0</v>
      </c>
      <c r="E31" s="48"/>
      <c r="F31" s="41">
        <f t="shared" ca="1" si="9"/>
        <v>0.54513888888888884</v>
      </c>
      <c r="G31" s="72">
        <f t="shared" ca="1" si="0"/>
        <v>0.54513888888888884</v>
      </c>
      <c r="H31" s="37">
        <f t="shared" ca="1" si="2"/>
        <v>0</v>
      </c>
      <c r="I31" s="45"/>
      <c r="J31" s="54">
        <v>21</v>
      </c>
      <c r="K31" s="57"/>
      <c r="L31" s="64"/>
      <c r="M31" s="97"/>
      <c r="N31" s="98"/>
      <c r="O31" s="98"/>
      <c r="P31" s="98"/>
      <c r="Q31" s="105"/>
      <c r="R31" s="99"/>
      <c r="T31" s="66" t="e">
        <f t="shared" ca="1" si="3"/>
        <v>#VALUE!</v>
      </c>
      <c r="U31" s="66" t="e">
        <f t="shared" ca="1" si="4"/>
        <v>#VALUE!</v>
      </c>
      <c r="V31" s="63" t="e">
        <f t="shared" ca="1" si="5"/>
        <v>#VALUE!</v>
      </c>
      <c r="W31" s="63" t="e">
        <f t="shared" ca="1" si="6"/>
        <v>#VALUE!</v>
      </c>
    </row>
    <row r="32" spans="2:23" x14ac:dyDescent="0.15">
      <c r="B32" s="41">
        <f t="shared" ca="1" si="7"/>
        <v>0.62499999999999989</v>
      </c>
      <c r="C32" s="16">
        <f t="shared" ca="1" si="8"/>
        <v>0.62499999999999989</v>
      </c>
      <c r="D32" s="13">
        <f t="shared" ca="1" si="1"/>
        <v>0</v>
      </c>
      <c r="E32" s="48"/>
      <c r="F32" s="41">
        <f t="shared" ca="1" si="9"/>
        <v>0.54513888888888884</v>
      </c>
      <c r="G32" s="72">
        <f t="shared" ca="1" si="0"/>
        <v>0.54513888888888884</v>
      </c>
      <c r="H32" s="37">
        <f t="shared" ca="1" si="2"/>
        <v>0</v>
      </c>
      <c r="I32" s="45"/>
      <c r="J32" s="54">
        <v>22</v>
      </c>
      <c r="K32" s="57"/>
      <c r="L32" s="64"/>
      <c r="M32" s="97"/>
      <c r="N32" s="98"/>
      <c r="O32" s="98"/>
      <c r="P32" s="98"/>
      <c r="Q32" s="105"/>
      <c r="R32" s="99"/>
      <c r="T32" s="66" t="e">
        <f t="shared" ca="1" si="3"/>
        <v>#VALUE!</v>
      </c>
      <c r="U32" s="66" t="e">
        <f t="shared" ca="1" si="4"/>
        <v>#VALUE!</v>
      </c>
      <c r="V32" s="63" t="e">
        <f t="shared" ca="1" si="5"/>
        <v>#VALUE!</v>
      </c>
      <c r="W32" s="63" t="e">
        <f t="shared" ca="1" si="6"/>
        <v>#VALUE!</v>
      </c>
    </row>
    <row r="33" spans="2:23" ht="14.25" thickBot="1" x14ac:dyDescent="0.2">
      <c r="B33" s="42">
        <f t="shared" ca="1" si="7"/>
        <v>0.62499999999999989</v>
      </c>
      <c r="C33" s="43">
        <f t="shared" ca="1" si="8"/>
        <v>0.62499999999999989</v>
      </c>
      <c r="D33" s="14">
        <f t="shared" ca="1" si="1"/>
        <v>0</v>
      </c>
      <c r="E33" s="49"/>
      <c r="F33" s="42">
        <f t="shared" ca="1" si="9"/>
        <v>0.54513888888888884</v>
      </c>
      <c r="G33" s="73">
        <f t="shared" ca="1" si="0"/>
        <v>0.54513888888888884</v>
      </c>
      <c r="H33" s="38">
        <f t="shared" ca="1" si="2"/>
        <v>0</v>
      </c>
      <c r="I33" s="46"/>
      <c r="J33" s="55">
        <v>23</v>
      </c>
      <c r="K33" s="58"/>
      <c r="L33" s="65"/>
      <c r="M33" s="100"/>
      <c r="N33" s="101"/>
      <c r="O33" s="101"/>
      <c r="P33" s="101"/>
      <c r="Q33" s="106"/>
      <c r="R33" s="102"/>
      <c r="T33" s="67" t="e">
        <f t="shared" ca="1" si="3"/>
        <v>#VALUE!</v>
      </c>
      <c r="U33" s="67" t="e">
        <f t="shared" ca="1" si="4"/>
        <v>#VALUE!</v>
      </c>
      <c r="V33" s="61" t="e">
        <f t="shared" ca="1" si="5"/>
        <v>#VALUE!</v>
      </c>
      <c r="W33" s="61" t="e">
        <f t="shared" ca="1" si="6"/>
        <v>#VALUE!</v>
      </c>
    </row>
    <row r="34" spans="2:23" x14ac:dyDescent="0.15">
      <c r="C34" t="s">
        <v>6</v>
      </c>
      <c r="E34" s="1">
        <f>SUM(E11:E33)</f>
        <v>120</v>
      </c>
      <c r="F34" s="77">
        <f ca="1">INDIRECT("RC[-1]",FALSE)/INDIRECT("RC[-1]",FALSE)</f>
        <v>1</v>
      </c>
      <c r="G34" t="s">
        <v>6</v>
      </c>
      <c r="I34" s="1">
        <f>SUM(I11:I33)</f>
        <v>5</v>
      </c>
      <c r="J34" s="77">
        <f ca="1">INDIRECT("RC[-1]",FALSE)/INDIRECT("RC[-1]",FALSE)</f>
        <v>1</v>
      </c>
    </row>
    <row r="35" spans="2:23" x14ac:dyDescent="0.15">
      <c r="K35" s="2"/>
    </row>
    <row r="36" spans="2:23" x14ac:dyDescent="0.15">
      <c r="C36" t="s">
        <v>24</v>
      </c>
      <c r="E36" s="75">
        <f ca="1">SUMIF(T11:T33,TRUE,E11:E33)</f>
        <v>10</v>
      </c>
      <c r="F36" s="77">
        <f ca="1">INDIRECT("RC[-1]",FALSE)/INDIRECT("R[-2]C[-1]",FALSE)</f>
        <v>8.3333333333333329E-2</v>
      </c>
      <c r="G36" s="50" t="s">
        <v>24</v>
      </c>
      <c r="H36" s="76"/>
      <c r="I36" s="75">
        <f ca="1">SUMIF(T2:T33,TRUE,I2:I33)</f>
        <v>0</v>
      </c>
      <c r="J36" s="77">
        <f ca="1">INDIRECT("RC[-1]",FALSE)/INDIRECT("R[-2]C[-1]",FALSE)</f>
        <v>0</v>
      </c>
      <c r="K36" s="2"/>
    </row>
    <row r="37" spans="2:23" x14ac:dyDescent="0.15">
      <c r="C37" t="s">
        <v>19</v>
      </c>
      <c r="E37" s="75">
        <f ca="1">SUMIF(U11:U33,TRUE,E11:E33)</f>
        <v>10</v>
      </c>
      <c r="F37" s="77">
        <f ca="1">INDIRECT("RC[-1]",FALSE)/INDIRECT("R[-3]C[-1]",FALSE)</f>
        <v>8.3333333333333329E-2</v>
      </c>
      <c r="G37" s="50" t="s">
        <v>19</v>
      </c>
      <c r="H37" s="76"/>
      <c r="I37" s="75">
        <f ca="1">SUMIF(U2:U33,TRUE,I2:I33)</f>
        <v>0</v>
      </c>
      <c r="J37" s="77">
        <f ca="1">INDIRECT("RC[-1]",FALSE)/INDIRECT("R[-3]C[-1]",FALSE)</f>
        <v>0</v>
      </c>
      <c r="K37" s="2"/>
    </row>
    <row r="38" spans="2:23" x14ac:dyDescent="0.15">
      <c r="C38" t="s">
        <v>7</v>
      </c>
      <c r="E38" s="75">
        <f ca="1">SUMIF(V11:V33,TRUE,E11:E33)</f>
        <v>10</v>
      </c>
      <c r="F38" s="77">
        <f ca="1">INDIRECT("RC[-1]",FALSE)/INDIRECT("R[-4]C[-1]",FALSE)</f>
        <v>8.3333333333333329E-2</v>
      </c>
      <c r="G38" s="50" t="s">
        <v>7</v>
      </c>
      <c r="H38" s="76"/>
      <c r="I38" s="75">
        <f ca="1">SUMIF(V2:V33,TRUE,I2:I33)</f>
        <v>5</v>
      </c>
      <c r="J38" s="77">
        <f ca="1">INDIRECT("RC[-1]",FALSE)/INDIRECT("R[-4]C[-1]",FALSE)</f>
        <v>1</v>
      </c>
      <c r="K38" s="2"/>
    </row>
    <row r="39" spans="2:23" x14ac:dyDescent="0.15">
      <c r="C39" s="5" t="s">
        <v>25</v>
      </c>
      <c r="D39" s="5"/>
      <c r="E39" s="80">
        <f ca="1">SUMIF(W11:W33,TRUE,E11:E33)</f>
        <v>5</v>
      </c>
      <c r="F39" s="77">
        <f ca="1">INDIRECT("RC[-1]",FALSE)/INDIRECT("R[-5]C[-1]",FALSE)</f>
        <v>4.1666666666666664E-2</v>
      </c>
      <c r="G39" s="5" t="s">
        <v>26</v>
      </c>
      <c r="H39" s="2"/>
      <c r="I39" s="80">
        <f ca="1">SUMIF(W2:W33,TRUE,I2:I33)</f>
        <v>0</v>
      </c>
      <c r="J39" s="77">
        <f ca="1">INDIRECT("RC[-1]",FALSE)/INDIRECT("R[-5]C[-1]",FALSE)</f>
        <v>0</v>
      </c>
    </row>
    <row r="40" spans="2:23" ht="14.25" thickBot="1" x14ac:dyDescent="0.2">
      <c r="C40" s="17" t="s">
        <v>33</v>
      </c>
      <c r="D40" s="17"/>
      <c r="E40" s="18">
        <f ca="1">INDIRECT("R[-6]C",FALSE)-INDIRECT("R[-4]C",FALSE)-INDIRECT("R[-3]C",FALSE)-INDIRECT("R[-2]C",FALSE)-INDIRECT("R[-1]C",FALSE)</f>
        <v>85</v>
      </c>
      <c r="F40" s="77">
        <f ca="1">INDIRECT("RC[-1]",FALSE)/INDIRECT("R[-6]C[-1]",FALSE)</f>
        <v>0.70833333333333337</v>
      </c>
      <c r="G40" s="17" t="s">
        <v>33</v>
      </c>
      <c r="H40" s="17"/>
      <c r="I40" s="18">
        <f ca="1">INDIRECT("R[-6]C",FALSE)-INDIRECT("R[-4]C",FALSE)-INDIRECT("R[-3]C",FALSE)-INDIRECT("R[-2]C",FALSE)-INDIRECT("R[-1]C",FALSE)</f>
        <v>0</v>
      </c>
      <c r="J40" s="77">
        <f ca="1">INDIRECT("RC[-1]",FALSE)/INDIRECT("R[-6]C[-1]",FALSE)</f>
        <v>0</v>
      </c>
    </row>
    <row r="41" spans="2:23" ht="14.25" thickTop="1" x14ac:dyDescent="0.15">
      <c r="C41" t="s">
        <v>10</v>
      </c>
      <c r="E41" s="1">
        <f ca="1">E9-INDIRECT("R[-7]C",FALSE)</f>
        <v>0</v>
      </c>
      <c r="F41" s="77">
        <f ca="1">INDIRECT("RC[-1]",FALSE)/INDIRECT("R[-7]C[-1]",FALSE)</f>
        <v>0</v>
      </c>
      <c r="G41" t="s">
        <v>10</v>
      </c>
      <c r="I41" s="1">
        <f ca="1">I34-INDIRECT("R[-7]C",FALSE)</f>
        <v>0</v>
      </c>
      <c r="J41" s="77">
        <f ca="1">INDIRECT("RC[-1]",FALSE)/INDIRECT("R[-7]C[-1]",FALSE)</f>
        <v>0</v>
      </c>
    </row>
    <row r="42" spans="2:23" x14ac:dyDescent="0.15">
      <c r="J42" s="51"/>
    </row>
    <row r="43" spans="2:23" x14ac:dyDescent="0.15">
      <c r="J43" s="51"/>
    </row>
  </sheetData>
  <mergeCells count="4">
    <mergeCell ref="B9:C9"/>
    <mergeCell ref="F9:G9"/>
    <mergeCell ref="M10:R10"/>
    <mergeCell ref="J10:K10"/>
  </mergeCells>
  <phoneticPr fontId="2"/>
  <dataValidations count="2">
    <dataValidation type="whole" operator="greaterThan" allowBlank="1" showInputMessage="1" showErrorMessage="1" sqref="E11:E33">
      <formula1>0</formula1>
    </dataValidation>
    <dataValidation type="whole" operator="greaterThanOrEqual" allowBlank="1" showInputMessage="1" showErrorMessage="1" sqref="I11:I33">
      <formula1>0</formula1>
    </dataValidation>
  </dataValidations>
  <pageMargins left="0.25" right="0.25" top="0.75" bottom="0.75" header="0.3" footer="0.3"/>
  <pageSetup paperSize="9" scale="69" orientation="landscape"/>
  <rowBreaks count="1" manualBreakCount="1">
    <brk id="40" max="16383" man="1"/>
  </rowBreaks>
  <colBreaks count="1" manualBreakCount="1">
    <brk id="18" max="1048575" man="1"/>
  </colBreaks>
  <extLst>
    <ext xmlns:mx="http://schemas.microsoft.com/office/mac/excel/2008/main" uri="{64002731-A6B0-56B0-2670-7721B7C09600}">
      <mx:PLV Mode="0" OnePage="0" WScale="7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3" sqref="C3"/>
    </sheetView>
  </sheetViews>
  <sheetFormatPr defaultColWidth="12.875" defaultRowHeight="14.25" x14ac:dyDescent="0.15"/>
  <cols>
    <col min="1" max="2" width="12.875" style="87"/>
    <col min="3" max="3" width="31.625" style="87" bestFit="1" customWidth="1"/>
    <col min="4" max="4" width="7" style="87" bestFit="1" customWidth="1"/>
    <col min="5" max="5" width="33.5" style="87" bestFit="1" customWidth="1"/>
    <col min="6" max="8" width="12.875" style="87"/>
    <col min="9" max="9" width="73.125" style="87" bestFit="1" customWidth="1"/>
    <col min="10" max="10" width="82.625" style="87" bestFit="1" customWidth="1"/>
    <col min="11" max="11" width="78.125" style="87" bestFit="1" customWidth="1"/>
    <col min="12" max="16384" width="12.875" style="87"/>
  </cols>
  <sheetData>
    <row r="1" spans="1:11" x14ac:dyDescent="0.15">
      <c r="A1" s="113" t="s">
        <v>34</v>
      </c>
      <c r="B1" s="81"/>
      <c r="C1" s="82" t="s">
        <v>35</v>
      </c>
      <c r="D1" s="82" t="s">
        <v>36</v>
      </c>
      <c r="E1" s="83" t="s">
        <v>37</v>
      </c>
      <c r="F1" s="84" t="s">
        <v>38</v>
      </c>
      <c r="G1" s="84" t="s">
        <v>39</v>
      </c>
      <c r="H1" s="85" t="s">
        <v>40</v>
      </c>
      <c r="I1" s="82" t="s">
        <v>41</v>
      </c>
      <c r="J1" s="82" t="s">
        <v>42</v>
      </c>
      <c r="K1" s="86" t="s">
        <v>43</v>
      </c>
    </row>
    <row r="2" spans="1:11" x14ac:dyDescent="0.15">
      <c r="A2" s="113"/>
      <c r="B2" s="88"/>
      <c r="C2" s="89" t="s">
        <v>44</v>
      </c>
      <c r="D2" s="89"/>
      <c r="E2" s="90"/>
      <c r="F2" s="91">
        <v>0.34375</v>
      </c>
      <c r="G2" s="91">
        <f>F2+H2</f>
        <v>0.35416666666666669</v>
      </c>
      <c r="H2" s="92">
        <v>1.0416666666666666E-2</v>
      </c>
      <c r="I2" s="89" t="s">
        <v>45</v>
      </c>
      <c r="J2" s="89"/>
      <c r="K2" s="93"/>
    </row>
    <row r="3" spans="1:11" x14ac:dyDescent="0.15">
      <c r="A3" s="113"/>
      <c r="B3" s="88"/>
      <c r="C3" s="89" t="s">
        <v>46</v>
      </c>
      <c r="D3" s="89"/>
      <c r="E3" s="90"/>
      <c r="F3" s="91">
        <v>0.36458333333333331</v>
      </c>
      <c r="G3" s="91">
        <f t="shared" ref="G3:G13" si="0">F3+H3</f>
        <v>0.375</v>
      </c>
      <c r="H3" s="92">
        <v>1.0416666666666666E-2</v>
      </c>
      <c r="I3" s="89" t="s">
        <v>47</v>
      </c>
      <c r="J3" s="89" t="s">
        <v>48</v>
      </c>
      <c r="K3" s="93" t="s">
        <v>49</v>
      </c>
    </row>
    <row r="4" spans="1:11" x14ac:dyDescent="0.15">
      <c r="A4" s="113"/>
      <c r="B4" s="88"/>
      <c r="C4" s="89" t="s">
        <v>50</v>
      </c>
      <c r="D4" s="89"/>
      <c r="E4" s="90"/>
      <c r="F4" s="91">
        <v>0.36458333333333331</v>
      </c>
      <c r="G4" s="91">
        <f t="shared" si="0"/>
        <v>0.375</v>
      </c>
      <c r="H4" s="92">
        <v>1.0416666666666666E-2</v>
      </c>
      <c r="I4" s="89" t="s">
        <v>51</v>
      </c>
      <c r="J4" s="89" t="s">
        <v>52</v>
      </c>
      <c r="K4" s="93"/>
    </row>
    <row r="5" spans="1:11" x14ac:dyDescent="0.15">
      <c r="A5" s="113"/>
      <c r="B5" s="88"/>
      <c r="C5" s="89" t="s">
        <v>53</v>
      </c>
      <c r="D5" s="89"/>
      <c r="E5" s="90"/>
      <c r="F5" s="91">
        <v>0.375</v>
      </c>
      <c r="G5" s="91">
        <f t="shared" si="0"/>
        <v>0.38194444444444442</v>
      </c>
      <c r="H5" s="92">
        <v>6.9444444444444441E-3</v>
      </c>
      <c r="I5" s="89" t="s">
        <v>54</v>
      </c>
      <c r="J5" s="89" t="s">
        <v>55</v>
      </c>
      <c r="K5" s="93" t="s">
        <v>56</v>
      </c>
    </row>
    <row r="6" spans="1:11" x14ac:dyDescent="0.15">
      <c r="A6" s="113"/>
      <c r="B6" s="88"/>
      <c r="C6" s="89" t="s">
        <v>57</v>
      </c>
      <c r="D6" s="89"/>
      <c r="E6" s="90"/>
      <c r="F6" s="91">
        <v>0.375</v>
      </c>
      <c r="G6" s="91">
        <f t="shared" si="0"/>
        <v>0.38194444444444442</v>
      </c>
      <c r="H6" s="92">
        <v>6.9444444444444441E-3</v>
      </c>
      <c r="I6" s="89" t="s">
        <v>58</v>
      </c>
      <c r="J6" s="89"/>
      <c r="K6" s="93"/>
    </row>
    <row r="7" spans="1:11" x14ac:dyDescent="0.15">
      <c r="A7" s="113"/>
      <c r="B7" s="88"/>
      <c r="C7" s="89" t="s">
        <v>59</v>
      </c>
      <c r="D7" s="89"/>
      <c r="E7" s="90"/>
      <c r="F7" s="91">
        <v>0.375</v>
      </c>
      <c r="G7" s="91">
        <f t="shared" si="0"/>
        <v>0.3888888888888889</v>
      </c>
      <c r="H7" s="92">
        <v>1.3888888888888888E-2</v>
      </c>
      <c r="I7" s="89" t="s">
        <v>60</v>
      </c>
      <c r="J7" s="89" t="s">
        <v>61</v>
      </c>
      <c r="K7" s="93" t="s">
        <v>62</v>
      </c>
    </row>
    <row r="8" spans="1:11" x14ac:dyDescent="0.15">
      <c r="A8" s="113"/>
      <c r="B8" s="88"/>
      <c r="C8" s="89" t="s">
        <v>63</v>
      </c>
      <c r="D8" s="89"/>
      <c r="E8" s="90"/>
      <c r="F8" s="91">
        <v>0.375</v>
      </c>
      <c r="G8" s="91">
        <f t="shared" si="0"/>
        <v>0.3888888888888889</v>
      </c>
      <c r="H8" s="92">
        <v>1.3888888888888888E-2</v>
      </c>
      <c r="I8" s="89" t="s">
        <v>64</v>
      </c>
      <c r="J8" s="89"/>
      <c r="K8" s="93" t="s">
        <v>65</v>
      </c>
    </row>
    <row r="9" spans="1:11" x14ac:dyDescent="0.15">
      <c r="A9" s="113"/>
      <c r="B9" s="88"/>
      <c r="C9" s="89" t="s">
        <v>66</v>
      </c>
      <c r="D9" s="89"/>
      <c r="E9" s="90"/>
      <c r="F9" s="91">
        <v>0.375</v>
      </c>
      <c r="G9" s="91">
        <f t="shared" si="0"/>
        <v>0.3888888888888889</v>
      </c>
      <c r="H9" s="92">
        <v>1.3888888888888888E-2</v>
      </c>
      <c r="I9" s="89" t="s">
        <v>67</v>
      </c>
      <c r="J9" s="89" t="s">
        <v>68</v>
      </c>
      <c r="K9" s="93"/>
    </row>
    <row r="10" spans="1:11" x14ac:dyDescent="0.15">
      <c r="A10" s="113"/>
      <c r="B10" s="88"/>
      <c r="C10" s="89" t="s">
        <v>69</v>
      </c>
      <c r="D10" s="89"/>
      <c r="E10" s="90"/>
      <c r="F10" s="91">
        <v>0.3888888888888889</v>
      </c>
      <c r="G10" s="91">
        <f t="shared" si="0"/>
        <v>0.39583333333333331</v>
      </c>
      <c r="H10" s="92">
        <v>6.9444444444444441E-3</v>
      </c>
      <c r="I10" s="89" t="s">
        <v>70</v>
      </c>
      <c r="J10" s="89"/>
      <c r="K10" s="93"/>
    </row>
    <row r="11" spans="1:11" x14ac:dyDescent="0.15">
      <c r="A11" s="113"/>
      <c r="B11" s="88"/>
      <c r="C11" s="89" t="s">
        <v>71</v>
      </c>
      <c r="D11" s="89"/>
      <c r="E11" s="90"/>
      <c r="F11" s="91">
        <v>0.3888888888888889</v>
      </c>
      <c r="G11" s="91">
        <f t="shared" si="0"/>
        <v>0.39583333333333331</v>
      </c>
      <c r="H11" s="92">
        <v>6.9444444444444441E-3</v>
      </c>
      <c r="I11" s="89" t="s">
        <v>72</v>
      </c>
      <c r="J11" s="89"/>
      <c r="K11" s="93"/>
    </row>
    <row r="12" spans="1:11" x14ac:dyDescent="0.15">
      <c r="A12" s="113"/>
      <c r="B12" s="88"/>
      <c r="C12" s="89" t="s">
        <v>73</v>
      </c>
      <c r="D12" s="89"/>
      <c r="E12" s="90"/>
      <c r="F12" s="91">
        <v>0.3888888888888889</v>
      </c>
      <c r="G12" s="91">
        <f t="shared" si="0"/>
        <v>0.39583333333333331</v>
      </c>
      <c r="H12" s="92">
        <v>6.9444444444444441E-3</v>
      </c>
      <c r="I12" s="89" t="s">
        <v>74</v>
      </c>
      <c r="J12" s="89"/>
      <c r="K12" s="93"/>
    </row>
    <row r="13" spans="1:11" x14ac:dyDescent="0.15">
      <c r="A13" s="113"/>
      <c r="B13" s="88"/>
      <c r="C13" s="89" t="s">
        <v>75</v>
      </c>
      <c r="D13" s="89"/>
      <c r="E13" s="90"/>
      <c r="F13" s="91">
        <v>0.3888888888888889</v>
      </c>
      <c r="G13" s="91">
        <f t="shared" si="0"/>
        <v>0.40972222222222221</v>
      </c>
      <c r="H13" s="92">
        <v>2.0833333333333332E-2</v>
      </c>
      <c r="I13" s="89" t="s">
        <v>76</v>
      </c>
      <c r="J13" s="89" t="s">
        <v>77</v>
      </c>
      <c r="K13" s="93" t="s">
        <v>78</v>
      </c>
    </row>
  </sheetData>
  <mergeCells count="1">
    <mergeCell ref="A1:A13"/>
  </mergeCells>
  <phoneticPr fontId="2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準備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3-a．ワークショップのタイムライン</dc:title>
  <dc:creator>文部科学省</dc:creator>
  <cp:lastModifiedBy>文部科学省</cp:lastModifiedBy>
  <dcterms:created xsi:type="dcterms:W3CDTF">2012-12-05T17:27:28Z</dcterms:created>
  <dcterms:modified xsi:type="dcterms:W3CDTF">2014-05-30T08:42:37Z</dcterms:modified>
</cp:coreProperties>
</file>