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（05）外国調査係\20 公表資料（「動き」，「教育調査」等）\200 「諸外国の教育統計」\諸外国の教育統計H30\諸外国の教育統計\フォーマット（完成版）\分割ファイル（掲載用）\"/>
    </mc:Choice>
  </mc:AlternateContent>
  <bookViews>
    <workbookView xWindow="0" yWindow="0" windowWidth="28800" windowHeight="11370"/>
  </bookViews>
  <sheets>
    <sheet name="１．１．２．１ 日本" sheetId="1" r:id="rId1"/>
  </sheets>
  <definedNames>
    <definedName name="_xlnm.Print_Area" localSheetId="0">'１．１．２．１ 日本'!$A$1:$I$45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37" i="1"/>
  <c r="G36" i="1"/>
  <c r="H35" i="1"/>
  <c r="G35" i="1"/>
  <c r="F35" i="1"/>
  <c r="G34" i="1"/>
  <c r="H33" i="1"/>
  <c r="G33" i="1"/>
  <c r="F33" i="1"/>
  <c r="G32" i="1"/>
  <c r="H31" i="1"/>
  <c r="G31" i="1"/>
  <c r="G30" i="1"/>
  <c r="H29" i="1"/>
  <c r="G29" i="1"/>
  <c r="F29" i="1"/>
  <c r="G28" i="1"/>
  <c r="G27" i="1"/>
  <c r="G26" i="1"/>
  <c r="H25" i="1"/>
  <c r="G25" i="1"/>
  <c r="F25" i="1"/>
  <c r="H23" i="1"/>
  <c r="G23" i="1"/>
  <c r="G22" i="1"/>
  <c r="H21" i="1"/>
  <c r="G21" i="1"/>
  <c r="F21" i="1"/>
  <c r="G20" i="1"/>
  <c r="H19" i="1"/>
  <c r="G19" i="1"/>
  <c r="F19" i="1"/>
  <c r="G18" i="1"/>
  <c r="H17" i="1"/>
  <c r="G17" i="1"/>
  <c r="F17" i="1"/>
</calcChain>
</file>

<file path=xl/sharedStrings.xml><?xml version="1.0" encoding="utf-8"?>
<sst xmlns="http://schemas.openxmlformats.org/spreadsheetml/2006/main" count="102" uniqueCount="79">
  <si>
    <t>１．　全教育段階</t>
    <rPh sb="3" eb="4">
      <t>ゼン</t>
    </rPh>
    <rPh sb="6" eb="8">
      <t>ダンカイ</t>
    </rPh>
    <phoneticPr fontId="2"/>
  </si>
  <si>
    <t>１．１　学校系統図と学校統計</t>
    <phoneticPr fontId="2"/>
  </si>
  <si>
    <t>１．１．２　学校統計</t>
    <rPh sb="6" eb="8">
      <t>ガッコウ</t>
    </rPh>
    <rPh sb="8" eb="10">
      <t>トウケイ</t>
    </rPh>
    <phoneticPr fontId="2"/>
  </si>
  <si>
    <t>１．１．２．１　日本</t>
    <rPh sb="8" eb="10">
      <t>ニホン</t>
    </rPh>
    <phoneticPr fontId="2"/>
  </si>
  <si>
    <r>
      <rPr>
        <sz val="9"/>
        <rFont val="ＭＳ Ｐゴシック"/>
        <family val="3"/>
        <charset val="128"/>
      </rPr>
      <t>（</t>
    </r>
    <r>
      <rPr>
        <sz val="9"/>
        <rFont val="Arial"/>
        <family val="2"/>
      </rPr>
      <t>2017</t>
    </r>
    <r>
      <rPr>
        <sz val="9"/>
        <rFont val="ＭＳ Ｐゴシック"/>
        <family val="3"/>
        <charset val="128"/>
      </rPr>
      <t>年度）</t>
    </r>
    <rPh sb="5" eb="6">
      <t>ネン</t>
    </rPh>
    <rPh sb="6" eb="7">
      <t>ド</t>
    </rPh>
    <phoneticPr fontId="2"/>
  </si>
  <si>
    <r>
      <rPr>
        <sz val="9"/>
        <rFont val="ＭＳ Ｐゴシック"/>
        <family val="3"/>
        <charset val="128"/>
      </rPr>
      <t>教育
段階</t>
    </r>
    <rPh sb="0" eb="2">
      <t>キョウイク</t>
    </rPh>
    <rPh sb="3" eb="5">
      <t>ダンカイ</t>
    </rPh>
    <phoneticPr fontId="2"/>
  </si>
  <si>
    <r>
      <rPr>
        <sz val="9"/>
        <rFont val="ＭＳ Ｐゴシック"/>
        <family val="3"/>
        <charset val="128"/>
      </rPr>
      <t>学校種名</t>
    </r>
    <rPh sb="0" eb="2">
      <t>ガッコウ</t>
    </rPh>
    <rPh sb="2" eb="3">
      <t>シュ</t>
    </rPh>
    <rPh sb="3" eb="4">
      <t>メイ</t>
    </rPh>
    <phoneticPr fontId="10"/>
  </si>
  <si>
    <r>
      <rPr>
        <sz val="9"/>
        <rFont val="ＭＳ Ｐゴシック"/>
        <family val="3"/>
        <charset val="128"/>
      </rPr>
      <t>設置
者別</t>
    </r>
    <rPh sb="0" eb="2">
      <t>セッチ</t>
    </rPh>
    <rPh sb="3" eb="4">
      <t>シャ</t>
    </rPh>
    <rPh sb="4" eb="5">
      <t>ベツ</t>
    </rPh>
    <phoneticPr fontId="10"/>
  </si>
  <si>
    <r>
      <rPr>
        <sz val="9"/>
        <rFont val="ＭＳ Ｐゴシック"/>
        <family val="3"/>
        <charset val="128"/>
      </rPr>
      <t>修業
年限</t>
    </r>
    <rPh sb="0" eb="2">
      <t>シュウギョウ</t>
    </rPh>
    <rPh sb="3" eb="5">
      <t>ネンゲン</t>
    </rPh>
    <phoneticPr fontId="10"/>
  </si>
  <si>
    <r>
      <rPr>
        <sz val="9"/>
        <rFont val="ＭＳ Ｐゴシック"/>
        <family val="3"/>
        <charset val="128"/>
      </rPr>
      <t>通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常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の
在学年齢</t>
    </r>
    <rPh sb="0" eb="1">
      <t>ツウ</t>
    </rPh>
    <rPh sb="3" eb="4">
      <t>ツネ</t>
    </rPh>
    <rPh sb="8" eb="10">
      <t>ザイガク</t>
    </rPh>
    <rPh sb="10" eb="12">
      <t>ネンレイ</t>
    </rPh>
    <phoneticPr fontId="10"/>
  </si>
  <si>
    <r>
      <rPr>
        <sz val="9"/>
        <rFont val="ＭＳ Ｐゴシック"/>
        <family val="3"/>
        <charset val="128"/>
      </rPr>
      <t>学校数</t>
    </r>
    <rPh sb="0" eb="2">
      <t>ガッコウ</t>
    </rPh>
    <rPh sb="2" eb="3">
      <t>スウ</t>
    </rPh>
    <phoneticPr fontId="10"/>
  </si>
  <si>
    <r>
      <rPr>
        <sz val="9"/>
        <rFont val="ＭＳ Ｐゴシック"/>
        <family val="3"/>
        <charset val="128"/>
      </rPr>
      <t>児童・生徒・学</t>
    </r>
    <r>
      <rPr>
        <sz val="9"/>
        <rFont val="Arial"/>
        <family val="2"/>
      </rPr>
      <t xml:space="preserve">   </t>
    </r>
    <r>
      <rPr>
        <sz val="9"/>
        <rFont val="ＭＳ Ｐゴシック"/>
        <family val="3"/>
        <charset val="128"/>
      </rPr>
      <t>生</t>
    </r>
    <r>
      <rPr>
        <sz val="9"/>
        <rFont val="Arial"/>
        <family val="2"/>
      </rPr>
      <t xml:space="preserve">   </t>
    </r>
    <r>
      <rPr>
        <sz val="9"/>
        <rFont val="ＭＳ Ｐゴシック"/>
        <family val="3"/>
        <charset val="128"/>
      </rPr>
      <t>数</t>
    </r>
    <rPh sb="0" eb="2">
      <t>ジドウ</t>
    </rPh>
    <rPh sb="3" eb="5">
      <t>セイト</t>
    </rPh>
    <rPh sb="6" eb="7">
      <t>ガク</t>
    </rPh>
    <rPh sb="10" eb="11">
      <t>セイ</t>
    </rPh>
    <rPh sb="14" eb="15">
      <t>スウ</t>
    </rPh>
    <phoneticPr fontId="10"/>
  </si>
  <si>
    <r>
      <rPr>
        <sz val="9"/>
        <rFont val="ＭＳ Ｐゴシック"/>
        <family val="3"/>
        <charset val="128"/>
      </rPr>
      <t>本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務
教員数</t>
    </r>
    <rPh sb="0" eb="1">
      <t>ホン</t>
    </rPh>
    <rPh sb="3" eb="4">
      <t>ツトム</t>
    </rPh>
    <rPh sb="5" eb="7">
      <t>キョウイン</t>
    </rPh>
    <rPh sb="7" eb="8">
      <t>スウ</t>
    </rPh>
    <phoneticPr fontId="10"/>
  </si>
  <si>
    <r>
      <rPr>
        <sz val="9"/>
        <rFont val="ＭＳ Ｐゴシック"/>
        <family val="3"/>
        <charset val="128"/>
      </rPr>
      <t>備考</t>
    </r>
    <rPh sb="0" eb="2">
      <t>ビコウ</t>
    </rPh>
    <phoneticPr fontId="10"/>
  </si>
  <si>
    <r>
      <rPr>
        <sz val="8"/>
        <rFont val="ＭＳ Ｐゴシック"/>
        <family val="3"/>
        <charset val="128"/>
      </rPr>
      <t>年</t>
    </r>
    <rPh sb="0" eb="1">
      <t>ネン</t>
    </rPh>
    <phoneticPr fontId="2"/>
  </si>
  <si>
    <r>
      <rPr>
        <sz val="8"/>
        <rFont val="ＭＳ Ｐゴシック"/>
        <family val="3"/>
        <charset val="128"/>
      </rPr>
      <t>歳</t>
    </r>
    <rPh sb="0" eb="1">
      <t>サイ</t>
    </rPh>
    <phoneticPr fontId="2"/>
  </si>
  <si>
    <r>
      <rPr>
        <sz val="8"/>
        <rFont val="ＭＳ Ｐゴシック"/>
        <family val="3"/>
        <charset val="128"/>
      </rPr>
      <t>校</t>
    </r>
    <rPh sb="0" eb="1">
      <t>コウ</t>
    </rPh>
    <phoneticPr fontId="2"/>
  </si>
  <si>
    <r>
      <rPr>
        <sz val="8"/>
        <rFont val="ＭＳ Ｐゴシック"/>
        <family val="3"/>
        <charset val="128"/>
      </rPr>
      <t>千人</t>
    </r>
    <rPh sb="0" eb="1">
      <t>セン</t>
    </rPh>
    <rPh sb="1" eb="2">
      <t>ニン</t>
    </rPh>
    <phoneticPr fontId="2"/>
  </si>
  <si>
    <r>
      <rPr>
        <sz val="8"/>
        <rFont val="ＭＳ Ｐゴシック"/>
        <family val="3"/>
        <charset val="128"/>
      </rPr>
      <t>人</t>
    </r>
    <rPh sb="0" eb="1">
      <t>ニン</t>
    </rPh>
    <phoneticPr fontId="2"/>
  </si>
  <si>
    <r>
      <rPr>
        <sz val="9"/>
        <rFont val="ＭＳ Ｐゴシック"/>
        <family val="3"/>
        <charset val="128"/>
      </rPr>
      <t>就学前</t>
    </r>
    <rPh sb="0" eb="3">
      <t>シュウガクゼン</t>
    </rPh>
    <phoneticPr fontId="2"/>
  </si>
  <si>
    <r>
      <rPr>
        <sz val="9"/>
        <rFont val="ＭＳ Ｐゴシック"/>
        <family val="3"/>
        <charset val="128"/>
      </rPr>
      <t>幼稚園</t>
    </r>
    <rPh sb="0" eb="3">
      <t>ヨウチエン</t>
    </rPh>
    <phoneticPr fontId="10"/>
  </si>
  <si>
    <r>
      <rPr>
        <sz val="9"/>
        <rFont val="ＭＳ Ｐゴシック"/>
        <family val="3"/>
        <charset val="128"/>
      </rPr>
      <t>国公</t>
    </r>
    <rPh sb="0" eb="1">
      <t>クニ</t>
    </rPh>
    <rPh sb="1" eb="2">
      <t>コウ</t>
    </rPh>
    <phoneticPr fontId="10"/>
  </si>
  <si>
    <r>
      <rPr>
        <sz val="9"/>
        <rFont val="ＭＳ Ｐゴシック"/>
        <family val="3"/>
        <charset val="128"/>
      </rPr>
      <t>－</t>
    </r>
    <phoneticPr fontId="2"/>
  </si>
  <si>
    <r>
      <t>3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5</t>
    </r>
    <phoneticPr fontId="2"/>
  </si>
  <si>
    <r>
      <rPr>
        <sz val="9"/>
        <rFont val="ＭＳ Ｐゴシック"/>
        <family val="3"/>
        <charset val="128"/>
      </rPr>
      <t>私</t>
    </r>
    <rPh sb="0" eb="1">
      <t>シ</t>
    </rPh>
    <phoneticPr fontId="10"/>
  </si>
  <si>
    <t>幼保連携型認定
こども園(1)</t>
    <rPh sb="0" eb="2">
      <t>ヨウホ</t>
    </rPh>
    <rPh sb="2" eb="4">
      <t>レンケイ</t>
    </rPh>
    <rPh sb="4" eb="5">
      <t>ガタ</t>
    </rPh>
    <rPh sb="5" eb="7">
      <t>ニンテイ</t>
    </rPh>
    <rPh sb="11" eb="12">
      <t>エン</t>
    </rPh>
    <phoneticPr fontId="2"/>
  </si>
  <si>
    <r>
      <rPr>
        <sz val="9"/>
        <rFont val="ＭＳ Ｐゴシック"/>
        <family val="3"/>
        <charset val="128"/>
      </rPr>
      <t>－</t>
    </r>
    <phoneticPr fontId="2"/>
  </si>
  <si>
    <r>
      <t>0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5</t>
    </r>
    <phoneticPr fontId="2"/>
  </si>
  <si>
    <r>
      <t>(1) 3</t>
    </r>
    <r>
      <rPr>
        <sz val="8"/>
        <rFont val="ＭＳ Ｐゴシック"/>
        <family val="3"/>
        <charset val="128"/>
      </rPr>
      <t>歳以上の在籍者数は，</t>
    </r>
    <r>
      <rPr>
        <sz val="8"/>
        <rFont val="Arial"/>
        <family val="2"/>
      </rPr>
      <t>368.6</t>
    </r>
    <r>
      <rPr>
        <sz val="8"/>
        <rFont val="ＭＳ Ｐゴシック"/>
        <family val="3"/>
        <charset val="128"/>
      </rPr>
      <t>千人である。</t>
    </r>
    <rPh sb="5" eb="6">
      <t>サイ</t>
    </rPh>
    <rPh sb="6" eb="8">
      <t>イジョウ</t>
    </rPh>
    <rPh sb="9" eb="12">
      <t>ザイセキシャ</t>
    </rPh>
    <rPh sb="12" eb="13">
      <t>スウ</t>
    </rPh>
    <rPh sb="20" eb="22">
      <t>センニン</t>
    </rPh>
    <phoneticPr fontId="2"/>
  </si>
  <si>
    <r>
      <rPr>
        <sz val="9"/>
        <rFont val="ＭＳ Ｐゴシック"/>
        <family val="3"/>
        <charset val="128"/>
      </rPr>
      <t>（保育所）</t>
    </r>
    <r>
      <rPr>
        <sz val="9"/>
        <rFont val="Arial"/>
        <family val="2"/>
      </rPr>
      <t>(2)</t>
    </r>
    <rPh sb="1" eb="4">
      <t>ホイクショ</t>
    </rPh>
    <phoneticPr fontId="10"/>
  </si>
  <si>
    <r>
      <rPr>
        <sz val="9"/>
        <rFont val="ＭＳ Ｐゴシック"/>
        <family val="3"/>
        <charset val="128"/>
      </rPr>
      <t>公</t>
    </r>
    <r>
      <rPr>
        <sz val="9"/>
        <rFont val="Arial"/>
        <family val="2"/>
      </rPr>
      <t>(</t>
    </r>
    <r>
      <rPr>
        <sz val="9"/>
        <rFont val="ＭＳ Ｐゴシック"/>
        <family val="3"/>
        <charset val="128"/>
      </rPr>
      <t>営</t>
    </r>
    <r>
      <rPr>
        <sz val="9"/>
        <rFont val="Arial"/>
        <family val="2"/>
      </rPr>
      <t>)</t>
    </r>
    <rPh sb="0" eb="1">
      <t>コウ</t>
    </rPh>
    <rPh sb="2" eb="3">
      <t>エイ</t>
    </rPh>
    <phoneticPr fontId="10"/>
  </si>
  <si>
    <r>
      <rPr>
        <sz val="9"/>
        <rFont val="ＭＳ Ｐゴシック"/>
        <family val="3"/>
        <charset val="128"/>
      </rPr>
      <t>－</t>
    </r>
    <phoneticPr fontId="2"/>
  </si>
  <si>
    <r>
      <t>0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5</t>
    </r>
    <phoneticPr fontId="2"/>
  </si>
  <si>
    <r>
      <t>(2)</t>
    </r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28</t>
    </r>
    <r>
      <rPr>
        <sz val="8"/>
        <rFont val="ＭＳ Ｐゴシック"/>
        <family val="3"/>
        <charset val="128"/>
      </rPr>
      <t>年（</t>
    </r>
    <r>
      <rPr>
        <sz val="8"/>
        <rFont val="Arial"/>
        <family val="2"/>
      </rPr>
      <t>2016</t>
    </r>
    <r>
      <rPr>
        <sz val="8"/>
        <rFont val="ＭＳ Ｐゴシック"/>
        <family val="3"/>
        <charset val="128"/>
      </rPr>
      <t>年）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月１日現在。教員数は常勤保育士の数。</t>
    </r>
    <rPh sb="3" eb="5">
      <t>ヘイセイ</t>
    </rPh>
    <rPh sb="7" eb="8">
      <t>ネン</t>
    </rPh>
    <rPh sb="13" eb="14">
      <t>ネン</t>
    </rPh>
    <rPh sb="17" eb="18">
      <t>ガツ</t>
    </rPh>
    <rPh sb="19" eb="22">
      <t>ニチゲンザイ</t>
    </rPh>
    <rPh sb="23" eb="25">
      <t>キョウイン</t>
    </rPh>
    <rPh sb="25" eb="26">
      <t>カズ</t>
    </rPh>
    <rPh sb="27" eb="29">
      <t>ジョウキン</t>
    </rPh>
    <rPh sb="29" eb="32">
      <t>ホイクシ</t>
    </rPh>
    <rPh sb="33" eb="34">
      <t>カズ</t>
    </rPh>
    <phoneticPr fontId="2"/>
  </si>
  <si>
    <r>
      <rPr>
        <sz val="9"/>
        <rFont val="ＭＳ Ｐゴシック"/>
        <family val="3"/>
        <charset val="128"/>
      </rPr>
      <t>私</t>
    </r>
    <r>
      <rPr>
        <sz val="9"/>
        <rFont val="Arial"/>
        <family val="2"/>
      </rPr>
      <t>(</t>
    </r>
    <r>
      <rPr>
        <sz val="9"/>
        <rFont val="ＭＳ Ｐゴシック"/>
        <family val="3"/>
        <charset val="128"/>
      </rPr>
      <t>営</t>
    </r>
    <r>
      <rPr>
        <sz val="9"/>
        <rFont val="Arial"/>
        <family val="2"/>
      </rPr>
      <t>)</t>
    </r>
    <rPh sb="0" eb="1">
      <t>シ</t>
    </rPh>
    <rPh sb="2" eb="3">
      <t>エイ</t>
    </rPh>
    <phoneticPr fontId="10"/>
  </si>
  <si>
    <r>
      <rPr>
        <sz val="9"/>
        <rFont val="ＭＳ Ｐゴシック"/>
        <family val="3"/>
        <charset val="128"/>
      </rPr>
      <t>初等</t>
    </r>
    <rPh sb="0" eb="2">
      <t>ショトウ</t>
    </rPh>
    <phoneticPr fontId="2"/>
  </si>
  <si>
    <t>小学校</t>
    <rPh sb="0" eb="3">
      <t>ショウガッコウ</t>
    </rPh>
    <phoneticPr fontId="10"/>
  </si>
  <si>
    <r>
      <t>6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11</t>
    </r>
    <phoneticPr fontId="2"/>
  </si>
  <si>
    <r>
      <rPr>
        <sz val="9"/>
        <rFont val="ＭＳ Ｐゴシック"/>
        <family val="3"/>
        <charset val="128"/>
      </rPr>
      <t>中等</t>
    </r>
    <phoneticPr fontId="2"/>
  </si>
  <si>
    <r>
      <rPr>
        <sz val="9"/>
        <rFont val="ＭＳ Ｐゴシック"/>
        <family val="3"/>
        <charset val="128"/>
      </rPr>
      <t>中学校</t>
    </r>
    <rPh sb="0" eb="3">
      <t>チュウガッコウ</t>
    </rPh>
    <phoneticPr fontId="10"/>
  </si>
  <si>
    <t>国公</t>
    <rPh sb="0" eb="1">
      <t>クニ</t>
    </rPh>
    <rPh sb="1" eb="2">
      <t>コウ</t>
    </rPh>
    <phoneticPr fontId="10"/>
  </si>
  <si>
    <r>
      <t>12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14</t>
    </r>
    <phoneticPr fontId="2"/>
  </si>
  <si>
    <t>高等学校</t>
    <rPh sb="0" eb="2">
      <t>コウトウ</t>
    </rPh>
    <rPh sb="2" eb="4">
      <t>ガッコウ</t>
    </rPh>
    <phoneticPr fontId="10"/>
  </si>
  <si>
    <r>
      <t>3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4</t>
    </r>
    <phoneticPr fontId="2"/>
  </si>
  <si>
    <r>
      <t>15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17</t>
    </r>
    <phoneticPr fontId="2"/>
  </si>
  <si>
    <r>
      <t>中等教育学校(</t>
    </r>
    <r>
      <rPr>
        <sz val="9"/>
        <rFont val="Arial"/>
        <family val="2"/>
      </rPr>
      <t>3</t>
    </r>
    <r>
      <rPr>
        <sz val="9"/>
        <rFont val="ＭＳ Ｐゴシック"/>
        <family val="3"/>
        <charset val="128"/>
      </rPr>
      <t>)</t>
    </r>
    <rPh sb="0" eb="2">
      <t>チュウトウ</t>
    </rPh>
    <rPh sb="2" eb="4">
      <t>キョウイク</t>
    </rPh>
    <rPh sb="4" eb="6">
      <t>ガッコウ</t>
    </rPh>
    <phoneticPr fontId="10"/>
  </si>
  <si>
    <r>
      <t>12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17</t>
    </r>
    <phoneticPr fontId="2"/>
  </si>
  <si>
    <r>
      <rPr>
        <sz val="8"/>
        <rFont val="ＭＳ Ｐゴシック"/>
        <family val="3"/>
        <charset val="128"/>
      </rPr>
      <t>（</t>
    </r>
    <r>
      <rPr>
        <sz val="8"/>
        <rFont val="Arial"/>
        <family val="2"/>
      </rPr>
      <t>3</t>
    </r>
    <r>
      <rPr>
        <sz val="8"/>
        <rFont val="ＭＳ Ｐゴシック"/>
        <family val="3"/>
        <charset val="128"/>
      </rPr>
      <t>）前期課程と後期課程で学校数は同じ。生徒数は，前期課程で国公が</t>
    </r>
    <r>
      <rPr>
        <sz val="8"/>
        <rFont val="Arial"/>
        <family val="2"/>
      </rPr>
      <t>13.0</t>
    </r>
    <r>
      <rPr>
        <sz val="8"/>
        <rFont val="ＭＳ Ｐゴシック"/>
        <family val="3"/>
        <charset val="128"/>
      </rPr>
      <t>千人，私が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千人，後期課程で国公が</t>
    </r>
    <r>
      <rPr>
        <sz val="8"/>
        <rFont val="Arial"/>
        <family val="2"/>
      </rPr>
      <t>12.5</t>
    </r>
    <r>
      <rPr>
        <sz val="8"/>
        <rFont val="ＭＳ Ｐゴシック"/>
        <family val="3"/>
        <charset val="128"/>
      </rPr>
      <t>千人，私が</t>
    </r>
    <r>
      <rPr>
        <sz val="8"/>
        <rFont val="Arial"/>
        <family val="2"/>
      </rPr>
      <t>3.6</t>
    </r>
    <r>
      <rPr>
        <sz val="8"/>
        <rFont val="ＭＳ Ｐゴシック"/>
        <family val="3"/>
        <charset val="128"/>
      </rPr>
      <t>千人。</t>
    </r>
    <rPh sb="3" eb="5">
      <t>ゼンキ</t>
    </rPh>
    <rPh sb="5" eb="7">
      <t>カテイ</t>
    </rPh>
    <rPh sb="8" eb="10">
      <t>コウキ</t>
    </rPh>
    <rPh sb="10" eb="12">
      <t>カテイ</t>
    </rPh>
    <rPh sb="13" eb="16">
      <t>ガッコウスウ</t>
    </rPh>
    <rPh sb="17" eb="18">
      <t>オナ</t>
    </rPh>
    <rPh sb="20" eb="23">
      <t>セイトスウ</t>
    </rPh>
    <rPh sb="25" eb="27">
      <t>ゼンキ</t>
    </rPh>
    <rPh sb="27" eb="29">
      <t>カテイ</t>
    </rPh>
    <rPh sb="30" eb="32">
      <t>コッコウ</t>
    </rPh>
    <rPh sb="37" eb="39">
      <t>センニン</t>
    </rPh>
    <rPh sb="40" eb="41">
      <t>ワタシ</t>
    </rPh>
    <rPh sb="45" eb="47">
      <t>センニン</t>
    </rPh>
    <rPh sb="48" eb="50">
      <t>コウキ</t>
    </rPh>
    <rPh sb="50" eb="52">
      <t>カテイ</t>
    </rPh>
    <rPh sb="53" eb="55">
      <t>コッコウ</t>
    </rPh>
    <rPh sb="60" eb="62">
      <t>センニン</t>
    </rPh>
    <rPh sb="63" eb="64">
      <t>シ</t>
    </rPh>
    <rPh sb="68" eb="70">
      <t>センニン</t>
    </rPh>
    <phoneticPr fontId="2"/>
  </si>
  <si>
    <r>
      <rPr>
        <sz val="9"/>
        <rFont val="ＭＳ Ｐゴシック"/>
        <family val="3"/>
        <charset val="128"/>
      </rPr>
      <t>高等</t>
    </r>
    <rPh sb="0" eb="2">
      <t>コウトウ</t>
    </rPh>
    <phoneticPr fontId="2"/>
  </si>
  <si>
    <r>
      <rPr>
        <sz val="9"/>
        <rFont val="ＭＳ Ｐゴシック"/>
        <family val="3"/>
        <charset val="128"/>
      </rPr>
      <t>大学</t>
    </r>
    <r>
      <rPr>
        <sz val="9"/>
        <rFont val="Arial"/>
        <family val="2"/>
      </rPr>
      <t>(4)</t>
    </r>
    <rPh sb="0" eb="2">
      <t>ダイガク</t>
    </rPh>
    <phoneticPr fontId="10"/>
  </si>
  <si>
    <r>
      <t>4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6</t>
    </r>
    <phoneticPr fontId="2"/>
  </si>
  <si>
    <r>
      <t>18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21</t>
    </r>
    <phoneticPr fontId="2"/>
  </si>
  <si>
    <r>
      <t>(4)</t>
    </r>
    <r>
      <rPr>
        <sz val="8"/>
        <rFont val="ＭＳ Ｐゴシック"/>
        <family val="3"/>
        <charset val="128"/>
      </rPr>
      <t xml:space="preserve">学生数は学部学生のみ。
</t>
    </r>
    <phoneticPr fontId="2"/>
  </si>
  <si>
    <r>
      <rPr>
        <sz val="9"/>
        <rFont val="ＭＳ Ｐゴシック"/>
        <family val="3"/>
        <charset val="128"/>
      </rPr>
      <t>短期大学</t>
    </r>
    <r>
      <rPr>
        <sz val="9"/>
        <rFont val="Arial"/>
        <family val="2"/>
      </rPr>
      <t>(5)</t>
    </r>
    <rPh sb="0" eb="2">
      <t>タンキ</t>
    </rPh>
    <rPh sb="2" eb="4">
      <t>ダイガク</t>
    </rPh>
    <phoneticPr fontId="10"/>
  </si>
  <si>
    <r>
      <t>2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3</t>
    </r>
    <phoneticPr fontId="2"/>
  </si>
  <si>
    <r>
      <t>18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19</t>
    </r>
    <phoneticPr fontId="2"/>
  </si>
  <si>
    <r>
      <t>(5)</t>
    </r>
    <r>
      <rPr>
        <sz val="8"/>
        <rFont val="ＭＳ Ｐゴシック"/>
        <family val="3"/>
        <charset val="128"/>
      </rPr>
      <t>学生数は本科学生のみ。</t>
    </r>
    <phoneticPr fontId="2"/>
  </si>
  <si>
    <r>
      <rPr>
        <sz val="9"/>
        <rFont val="ＭＳ Ｐゴシック"/>
        <family val="3"/>
        <charset val="128"/>
      </rPr>
      <t>高等専門学校</t>
    </r>
    <r>
      <rPr>
        <sz val="9"/>
        <rFont val="Arial"/>
        <family val="2"/>
      </rPr>
      <t>(6)</t>
    </r>
    <rPh sb="0" eb="2">
      <t>コウトウ</t>
    </rPh>
    <rPh sb="2" eb="4">
      <t>センモン</t>
    </rPh>
    <rPh sb="4" eb="6">
      <t>ガッコウ</t>
    </rPh>
    <phoneticPr fontId="10"/>
  </si>
  <si>
    <r>
      <t>15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19</t>
    </r>
    <phoneticPr fontId="2"/>
  </si>
  <si>
    <r>
      <t>(6)</t>
    </r>
    <r>
      <rPr>
        <sz val="8"/>
        <rFont val="ＭＳ Ｐゴシック"/>
        <family val="3"/>
        <charset val="128"/>
      </rPr>
      <t>このほかの表では第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，</t>
    </r>
    <r>
      <rPr>
        <sz val="8"/>
        <rFont val="Arial"/>
        <family val="2"/>
      </rPr>
      <t>5</t>
    </r>
    <r>
      <rPr>
        <sz val="8"/>
        <rFont val="ＭＳ Ｐゴシック"/>
        <family val="3"/>
        <charset val="128"/>
      </rPr>
      <t>学年は高等教育，第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3</t>
    </r>
    <r>
      <rPr>
        <sz val="8"/>
        <rFont val="ＭＳ Ｐゴシック"/>
        <family val="3"/>
        <charset val="128"/>
      </rPr>
      <t>学年は中等教育とした。学生数は専攻科を除く。</t>
    </r>
  </si>
  <si>
    <r>
      <rPr>
        <sz val="9"/>
        <rFont val="ＭＳ Ｐゴシック"/>
        <family val="3"/>
        <charset val="128"/>
      </rPr>
      <t>大学院</t>
    </r>
    <r>
      <rPr>
        <sz val="9"/>
        <rFont val="Arial"/>
        <family val="2"/>
      </rPr>
      <t>(7)</t>
    </r>
    <rPh sb="0" eb="3">
      <t>ダイガクイン</t>
    </rPh>
    <phoneticPr fontId="10"/>
  </si>
  <si>
    <r>
      <t>2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5</t>
    </r>
    <phoneticPr fontId="2"/>
  </si>
  <si>
    <r>
      <t>22</t>
    </r>
    <r>
      <rPr>
        <sz val="9"/>
        <rFont val="ＭＳ Ｐゴシック"/>
        <family val="3"/>
        <charset val="128"/>
      </rPr>
      <t>～</t>
    </r>
    <phoneticPr fontId="2"/>
  </si>
  <si>
    <r>
      <t>(7)</t>
    </r>
    <r>
      <rPr>
        <sz val="8"/>
        <rFont val="ＭＳ Ｐゴシック"/>
        <family val="3"/>
        <charset val="128"/>
      </rPr>
      <t>学校数は大学院を設置している大学の数。教員数は大学本務教員のうち大学院担当者を再掲したものである。</t>
    </r>
  </si>
  <si>
    <r>
      <rPr>
        <sz val="9"/>
        <rFont val="ＭＳ Ｐゴシック"/>
        <family val="3"/>
        <charset val="128"/>
      </rPr>
      <t>特別
支援</t>
    </r>
    <rPh sb="0" eb="2">
      <t>トクベツ</t>
    </rPh>
    <rPh sb="3" eb="5">
      <t>シエン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</si>
  <si>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10"/>
  </si>
  <si>
    <r>
      <rPr>
        <sz val="9"/>
        <rFont val="ＭＳ Ｐゴシック"/>
        <family val="3"/>
        <charset val="128"/>
      </rPr>
      <t>小学部　</t>
    </r>
    <r>
      <rPr>
        <sz val="9"/>
        <rFont val="Arial"/>
        <family val="2"/>
      </rPr>
      <t>6</t>
    </r>
    <r>
      <rPr>
        <sz val="9"/>
        <rFont val="ＭＳ Ｐゴシック"/>
        <family val="3"/>
        <charset val="128"/>
      </rPr>
      <t>年
中学部　</t>
    </r>
    <r>
      <rPr>
        <sz val="9"/>
        <rFont val="Arial"/>
        <family val="2"/>
      </rPr>
      <t>3</t>
    </r>
    <r>
      <rPr>
        <sz val="9"/>
        <rFont val="ＭＳ Ｐゴシック"/>
        <family val="3"/>
        <charset val="128"/>
      </rPr>
      <t>年
高等部　</t>
    </r>
    <r>
      <rPr>
        <sz val="9"/>
        <rFont val="Arial"/>
        <family val="2"/>
      </rPr>
      <t>3</t>
    </r>
    <r>
      <rPr>
        <sz val="9"/>
        <rFont val="ＭＳ Ｐゴシック"/>
        <family val="3"/>
        <charset val="128"/>
      </rPr>
      <t>年</t>
    </r>
    <rPh sb="0" eb="3">
      <t>ショウガクブ</t>
    </rPh>
    <rPh sb="5" eb="6">
      <t>ネン</t>
    </rPh>
    <rPh sb="7" eb="10">
      <t>チュウガクブ</t>
    </rPh>
    <rPh sb="12" eb="13">
      <t>ネン</t>
    </rPh>
    <rPh sb="14" eb="17">
      <t>コウトウブ</t>
    </rPh>
    <rPh sb="19" eb="20">
      <t>ネン</t>
    </rPh>
    <phoneticPr fontId="2"/>
  </si>
  <si>
    <r>
      <t>3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17</t>
    </r>
    <phoneticPr fontId="2"/>
  </si>
  <si>
    <r>
      <rPr>
        <sz val="9"/>
        <rFont val="ＭＳ Ｐゴシック"/>
        <family val="3"/>
        <charset val="128"/>
      </rPr>
      <t>その他</t>
    </r>
    <rPh sb="2" eb="3">
      <t>タ</t>
    </rPh>
    <phoneticPr fontId="2"/>
  </si>
  <si>
    <r>
      <rPr>
        <sz val="9"/>
        <rFont val="ＭＳ Ｐゴシック"/>
        <family val="3"/>
        <charset val="128"/>
      </rPr>
      <t>専修学校</t>
    </r>
    <rPh sb="0" eb="2">
      <t>センシュウ</t>
    </rPh>
    <rPh sb="2" eb="4">
      <t>ガッコウ</t>
    </rPh>
    <phoneticPr fontId="10"/>
  </si>
  <si>
    <r>
      <t>1</t>
    </r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</si>
  <si>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専門課程　</t>
    </r>
    <r>
      <rPr>
        <sz val="9"/>
        <rFont val="Arial"/>
        <family val="2"/>
      </rPr>
      <t>18</t>
    </r>
    <r>
      <rPr>
        <sz val="9"/>
        <rFont val="ＭＳ Ｐゴシック"/>
        <family val="3"/>
        <charset val="128"/>
      </rPr>
      <t>～
高等課程　</t>
    </r>
    <r>
      <rPr>
        <sz val="9"/>
        <rFont val="Arial"/>
        <family val="2"/>
      </rPr>
      <t>15</t>
    </r>
    <r>
      <rPr>
        <sz val="9"/>
        <rFont val="ＭＳ Ｐゴシック"/>
        <family val="3"/>
        <charset val="128"/>
      </rPr>
      <t>～
一般課程　制限なし</t>
    </r>
    <rPh sb="0" eb="2">
      <t>センモン</t>
    </rPh>
    <rPh sb="2" eb="4">
      <t>カテイ</t>
    </rPh>
    <rPh sb="9" eb="11">
      <t>コウトウ</t>
    </rPh>
    <rPh sb="11" eb="13">
      <t>カテイ</t>
    </rPh>
    <rPh sb="18" eb="20">
      <t>イッパン</t>
    </rPh>
    <rPh sb="20" eb="22">
      <t>カテイ</t>
    </rPh>
    <rPh sb="23" eb="25">
      <t>セイゲン</t>
    </rPh>
    <phoneticPr fontId="2"/>
  </si>
  <si>
    <r>
      <rPr>
        <sz val="9"/>
        <rFont val="ＭＳ Ｐゴシック"/>
        <family val="3"/>
        <charset val="128"/>
      </rPr>
      <t>各種学校</t>
    </r>
    <rPh sb="0" eb="2">
      <t>カクシュ</t>
    </rPh>
    <rPh sb="2" eb="4">
      <t>ガッコウ</t>
    </rPh>
    <phoneticPr fontId="2"/>
  </si>
  <si>
    <r>
      <rPr>
        <sz val="9"/>
        <rFont val="ＭＳ Ｐゴシック"/>
        <family val="3"/>
        <charset val="128"/>
      </rPr>
      <t>原則</t>
    </r>
    <r>
      <rPr>
        <sz val="9"/>
        <rFont val="Arial"/>
        <family val="2"/>
      </rPr>
      <t>1</t>
    </r>
    <r>
      <rPr>
        <sz val="9"/>
        <rFont val="ＭＳ Ｐゴシック"/>
        <family val="3"/>
        <charset val="128"/>
      </rPr>
      <t>年以上。ただし</t>
    </r>
    <r>
      <rPr>
        <sz val="9"/>
        <rFont val="Arial"/>
        <family val="2"/>
      </rPr>
      <t>3</t>
    </r>
    <r>
      <rPr>
        <sz val="9"/>
        <rFont val="ＭＳ Ｐゴシック"/>
        <family val="3"/>
        <charset val="128"/>
      </rPr>
      <t>か月以上</t>
    </r>
    <r>
      <rPr>
        <sz val="9"/>
        <rFont val="Arial"/>
        <family val="2"/>
      </rPr>
      <t>1</t>
    </r>
    <r>
      <rPr>
        <sz val="9"/>
        <rFont val="ＭＳ Ｐゴシック"/>
        <family val="3"/>
        <charset val="128"/>
      </rPr>
      <t>年未満も可</t>
    </r>
    <rPh sb="0" eb="2">
      <t>ゲンソク</t>
    </rPh>
    <rPh sb="3" eb="4">
      <t>ネン</t>
    </rPh>
    <rPh sb="4" eb="6">
      <t>イジョウ</t>
    </rPh>
    <rPh sb="12" eb="13">
      <t>ゲツ</t>
    </rPh>
    <rPh sb="13" eb="15">
      <t>イジョウ</t>
    </rPh>
    <rPh sb="16" eb="17">
      <t>ネン</t>
    </rPh>
    <rPh sb="17" eb="19">
      <t>ミマン</t>
    </rPh>
    <rPh sb="20" eb="21">
      <t>カ</t>
    </rPh>
    <phoneticPr fontId="2"/>
  </si>
  <si>
    <r>
      <rPr>
        <sz val="9"/>
        <rFont val="ＭＳ Ｐゴシック"/>
        <family val="3"/>
        <charset val="128"/>
      </rPr>
      <t>制限なし</t>
    </r>
    <rPh sb="0" eb="2">
      <t>セイゲン</t>
    </rPh>
    <phoneticPr fontId="2"/>
  </si>
  <si>
    <r>
      <rPr>
        <sz val="10"/>
        <rFont val="ＭＳ Ｐゴシック"/>
        <family val="3"/>
        <charset val="128"/>
      </rPr>
      <t>（注）</t>
    </r>
    <rPh sb="1" eb="2">
      <t>チュウ</t>
    </rPh>
    <phoneticPr fontId="2"/>
  </si>
  <si>
    <r>
      <rPr>
        <sz val="10"/>
        <rFont val="ＭＳ Ｐゴシック"/>
        <family val="3"/>
        <charset val="128"/>
      </rPr>
      <t>認定こども園の認定件数は平成</t>
    </r>
    <r>
      <rPr>
        <sz val="10"/>
        <rFont val="Arial"/>
        <family val="2"/>
      </rPr>
      <t>29</t>
    </r>
    <r>
      <rPr>
        <sz val="10"/>
        <rFont val="ＭＳ Ｐゴシック"/>
        <family val="3"/>
        <charset val="128"/>
      </rPr>
      <t>年</t>
    </r>
    <r>
      <rPr>
        <sz val="10"/>
        <rFont val="Arial"/>
        <family val="2"/>
      </rPr>
      <t>4</t>
    </r>
    <r>
      <rPr>
        <sz val="10"/>
        <rFont val="ＭＳ Ｐゴシック"/>
        <family val="3"/>
        <charset val="128"/>
      </rPr>
      <t>月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日現在で</t>
    </r>
    <r>
      <rPr>
        <sz val="10"/>
        <rFont val="Arial"/>
        <family val="2"/>
      </rPr>
      <t>5,081</t>
    </r>
    <r>
      <rPr>
        <sz val="10"/>
        <rFont val="ＭＳ Ｐゴシック"/>
        <family val="3"/>
        <charset val="128"/>
      </rPr>
      <t>件，在籍者数は</t>
    </r>
    <r>
      <rPr>
        <sz val="10"/>
        <rFont val="Arial"/>
        <family val="2"/>
      </rPr>
      <t>690</t>
    </r>
    <r>
      <rPr>
        <sz val="10"/>
        <rFont val="ＭＳ Ｐゴシック"/>
        <family val="3"/>
        <charset val="128"/>
      </rPr>
      <t>千人，うち</t>
    </r>
    <r>
      <rPr>
        <sz val="10"/>
        <rFont val="Arial"/>
        <family val="2"/>
      </rPr>
      <t>3</t>
    </r>
    <r>
      <rPr>
        <sz val="10"/>
        <rFont val="ＭＳ Ｐゴシック"/>
        <family val="3"/>
        <charset val="128"/>
      </rPr>
      <t>歳以上の在籍者数は</t>
    </r>
    <r>
      <rPr>
        <sz val="10"/>
        <rFont val="Arial"/>
        <family val="2"/>
      </rPr>
      <t>525.6</t>
    </r>
    <r>
      <rPr>
        <sz val="10"/>
        <rFont val="ＭＳ Ｐゴシック"/>
        <family val="3"/>
        <charset val="128"/>
      </rPr>
      <t>千人である。幼稚園及び保育所には，幼保連携型以外の認定こども園が含まれている。</t>
    </r>
    <rPh sb="59" eb="60">
      <t>セン</t>
    </rPh>
    <rPh sb="65" eb="68">
      <t>ヨウチエン</t>
    </rPh>
    <rPh sb="68" eb="69">
      <t>オヨ</t>
    </rPh>
    <rPh sb="70" eb="73">
      <t>ホイクショ</t>
    </rPh>
    <rPh sb="76" eb="78">
      <t>ヨウホ</t>
    </rPh>
    <rPh sb="78" eb="80">
      <t>レンケイ</t>
    </rPh>
    <rPh sb="80" eb="81">
      <t>ガタ</t>
    </rPh>
    <rPh sb="81" eb="83">
      <t>イガイ</t>
    </rPh>
    <rPh sb="84" eb="86">
      <t>ニンテイ</t>
    </rPh>
    <rPh sb="89" eb="90">
      <t>エン</t>
    </rPh>
    <rPh sb="91" eb="92">
      <t>フク</t>
    </rPh>
    <phoneticPr fontId="2"/>
  </si>
  <si>
    <r>
      <rPr>
        <sz val="10"/>
        <rFont val="ＭＳ Ｐゴシック"/>
        <family val="3"/>
        <charset val="128"/>
      </rPr>
      <t>（資料）</t>
    </r>
    <rPh sb="1" eb="3">
      <t>シリョウ</t>
    </rPh>
    <phoneticPr fontId="2"/>
  </si>
  <si>
    <r>
      <rPr>
        <sz val="10"/>
        <rFont val="ＭＳ Ｐゴシック"/>
        <family val="3"/>
        <charset val="128"/>
      </rPr>
      <t>「学校基本調査報告書」平成</t>
    </r>
    <r>
      <rPr>
        <sz val="10"/>
        <rFont val="Arial"/>
        <family val="2"/>
      </rPr>
      <t>29</t>
    </r>
    <r>
      <rPr>
        <sz val="10"/>
        <rFont val="ＭＳ Ｐゴシック"/>
        <family val="3"/>
        <charset val="128"/>
      </rPr>
      <t>年度版（平成</t>
    </r>
    <r>
      <rPr>
        <sz val="10"/>
        <rFont val="Arial"/>
        <family val="2"/>
      </rPr>
      <t>29</t>
    </r>
    <r>
      <rPr>
        <sz val="10"/>
        <rFont val="ＭＳ Ｐゴシック"/>
        <family val="3"/>
        <charset val="128"/>
      </rPr>
      <t>年</t>
    </r>
    <r>
      <rPr>
        <sz val="10"/>
        <rFont val="Arial"/>
        <family val="2"/>
      </rPr>
      <t>5</t>
    </r>
    <r>
      <rPr>
        <sz val="10"/>
        <rFont val="ＭＳ Ｐゴシック"/>
        <family val="3"/>
        <charset val="128"/>
      </rPr>
      <t>月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日現在），保育所については厚生労働省「社会福祉施設等調査報告」平成</t>
    </r>
    <r>
      <rPr>
        <sz val="10"/>
        <rFont val="Arial"/>
        <family val="2"/>
      </rPr>
      <t>28</t>
    </r>
    <r>
      <rPr>
        <sz val="10"/>
        <rFont val="ＭＳ Ｐゴシック"/>
        <family val="3"/>
        <charset val="128"/>
      </rPr>
      <t>年度版（「社会福祉施設等調査」は平成</t>
    </r>
    <r>
      <rPr>
        <sz val="10"/>
        <rFont val="Arial"/>
        <family val="2"/>
      </rPr>
      <t>21</t>
    </r>
    <r>
      <rPr>
        <sz val="10"/>
        <rFont val="ＭＳ Ｐゴシック"/>
        <family val="3"/>
        <charset val="128"/>
      </rPr>
      <t>年度より回収率が</t>
    </r>
    <r>
      <rPr>
        <sz val="10"/>
        <rFont val="Arial"/>
        <family val="2"/>
      </rPr>
      <t>100</t>
    </r>
    <r>
      <rPr>
        <sz val="10"/>
        <rFont val="ＭＳ Ｐゴシック"/>
        <family val="3"/>
        <charset val="128"/>
      </rPr>
      <t xml:space="preserve">％ではない）。
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</si>
</sst>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"/>
    <numFmt numFmtId="177" formatCode="0.0_ "/>
  </numFmts>
  <fonts count="20" x14ac:knownFonts="1">
    <font>
      <sz val="11"/>
      <color theme="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Arial"/>
      <family val="2"/>
    </font>
    <font>
      <sz val="9"/>
      <name val="Arial"/>
      <family val="3"/>
      <charset val="128"/>
    </font>
    <font>
      <sz val="9"/>
      <name val="ＭＳ Ｐゴシック"/>
      <family val="3"/>
      <charset val="128"/>
    </font>
    <font>
      <sz val="9"/>
      <name val="Arial"/>
      <family val="2"/>
    </font>
    <font>
      <sz val="6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8"/>
      <name val="Arial"/>
      <family val="2"/>
    </font>
    <font>
      <sz val="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8"/>
      <name val="Arial"/>
      <family val="3"/>
      <charset val="128"/>
    </font>
    <font>
      <sz val="11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38" fontId="3" fillId="2" borderId="0" xfId="0" applyNumberFormat="1" applyFont="1" applyFill="1" applyAlignment="1">
      <alignment horizontal="left" vertical="center" wrapText="1" indent="2"/>
    </xf>
    <xf numFmtId="49" fontId="3" fillId="2" borderId="0" xfId="0" applyNumberFormat="1" applyFont="1" applyFill="1" applyAlignment="1">
      <alignment horizontal="left" vertical="center" wrapText="1" indent="2"/>
    </xf>
    <xf numFmtId="176" fontId="3" fillId="2" borderId="0" xfId="0" applyNumberFormat="1" applyFont="1" applyFill="1" applyAlignment="1">
      <alignment horizontal="left" vertical="center" wrapText="1"/>
    </xf>
    <xf numFmtId="49" fontId="4" fillId="2" borderId="0" xfId="0" applyNumberFormat="1" applyFont="1" applyFill="1">
      <alignment vertical="center"/>
    </xf>
    <xf numFmtId="176" fontId="4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49" fontId="6" fillId="2" borderId="0" xfId="0" applyNumberFormat="1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0" xfId="0" applyFont="1" applyFill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right" vertical="center" shrinkToFit="1"/>
    </xf>
    <xf numFmtId="0" fontId="12" fillId="2" borderId="4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/>
    </xf>
    <xf numFmtId="0" fontId="14" fillId="2" borderId="0" xfId="0" applyFont="1" applyFill="1">
      <alignment vertical="center"/>
    </xf>
    <xf numFmtId="0" fontId="9" fillId="2" borderId="5" xfId="0" applyFont="1" applyFill="1" applyBorder="1" applyAlignment="1">
      <alignment horizontal="center" vertical="center" shrinkToFit="1"/>
    </xf>
    <xf numFmtId="38" fontId="9" fillId="2" borderId="5" xfId="0" applyNumberFormat="1" applyFont="1" applyFill="1" applyBorder="1">
      <alignment vertical="center"/>
    </xf>
    <xf numFmtId="176" fontId="9" fillId="2" borderId="5" xfId="0" applyNumberFormat="1" applyFont="1" applyFill="1" applyBorder="1">
      <alignment vertical="center"/>
    </xf>
    <xf numFmtId="38" fontId="9" fillId="2" borderId="5" xfId="0" applyNumberFormat="1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center" vertical="center" shrinkToFit="1"/>
    </xf>
    <xf numFmtId="38" fontId="9" fillId="2" borderId="9" xfId="0" applyNumberFormat="1" applyFont="1" applyFill="1" applyBorder="1">
      <alignment vertical="center"/>
    </xf>
    <xf numFmtId="176" fontId="9" fillId="2" borderId="9" xfId="0" applyNumberFormat="1" applyFont="1" applyFill="1" applyBorder="1">
      <alignment vertical="center"/>
    </xf>
    <xf numFmtId="38" fontId="9" fillId="2" borderId="9" xfId="0" applyNumberFormat="1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shrinkToFit="1"/>
    </xf>
    <xf numFmtId="38" fontId="9" fillId="2" borderId="12" xfId="0" applyNumberFormat="1" applyFont="1" applyFill="1" applyBorder="1">
      <alignment vertical="center"/>
    </xf>
    <xf numFmtId="176" fontId="9" fillId="2" borderId="12" xfId="0" applyNumberFormat="1" applyFont="1" applyFill="1" applyBorder="1">
      <alignment vertical="center"/>
    </xf>
    <xf numFmtId="38" fontId="9" fillId="2" borderId="12" xfId="0" applyNumberFormat="1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center" vertical="center" shrinkToFit="1"/>
    </xf>
    <xf numFmtId="38" fontId="9" fillId="2" borderId="14" xfId="0" applyNumberFormat="1" applyFont="1" applyFill="1" applyBorder="1">
      <alignment vertical="center"/>
    </xf>
    <xf numFmtId="176" fontId="9" fillId="2" borderId="14" xfId="0" applyNumberFormat="1" applyFont="1" applyFill="1" applyBorder="1">
      <alignment vertical="center"/>
    </xf>
    <xf numFmtId="38" fontId="9" fillId="2" borderId="14" xfId="0" applyNumberFormat="1" applyFont="1" applyFill="1" applyBorder="1" applyAlignment="1">
      <alignment horizontal="right" vertical="center"/>
    </xf>
    <xf numFmtId="177" fontId="11" fillId="2" borderId="0" xfId="0" applyNumberFormat="1" applyFont="1" applyFill="1">
      <alignment vertical="center"/>
    </xf>
    <xf numFmtId="0" fontId="9" fillId="2" borderId="12" xfId="0" applyFont="1" applyFill="1" applyBorder="1" applyAlignment="1">
      <alignment horizontal="center" vertical="center" shrinkToFit="1"/>
    </xf>
    <xf numFmtId="38" fontId="9" fillId="0" borderId="12" xfId="0" applyNumberFormat="1" applyFont="1" applyFill="1" applyBorder="1">
      <alignment vertical="center"/>
    </xf>
    <xf numFmtId="176" fontId="9" fillId="0" borderId="12" xfId="0" applyNumberFormat="1" applyFont="1" applyFill="1" applyBorder="1">
      <alignment vertical="center"/>
    </xf>
    <xf numFmtId="38" fontId="9" fillId="0" borderId="14" xfId="0" applyNumberFormat="1" applyFont="1" applyFill="1" applyBorder="1">
      <alignment vertical="center"/>
    </xf>
    <xf numFmtId="176" fontId="9" fillId="0" borderId="17" xfId="0" applyNumberFormat="1" applyFont="1" applyFill="1" applyBorder="1">
      <alignment vertical="center"/>
    </xf>
    <xf numFmtId="38" fontId="9" fillId="2" borderId="11" xfId="0" applyNumberFormat="1" applyFont="1" applyFill="1" applyBorder="1">
      <alignment vertical="center"/>
    </xf>
    <xf numFmtId="176" fontId="9" fillId="2" borderId="21" xfId="0" applyNumberFormat="1" applyFont="1" applyFill="1" applyBorder="1">
      <alignment vertical="center"/>
    </xf>
    <xf numFmtId="38" fontId="9" fillId="2" borderId="13" xfId="0" applyNumberFormat="1" applyFont="1" applyFill="1" applyBorder="1">
      <alignment vertical="center"/>
    </xf>
    <xf numFmtId="176" fontId="9" fillId="2" borderId="25" xfId="0" applyNumberFormat="1" applyFont="1" applyFill="1" applyBorder="1">
      <alignment vertical="center"/>
    </xf>
    <xf numFmtId="0" fontId="9" fillId="2" borderId="14" xfId="0" applyFont="1" applyFill="1" applyBorder="1" applyAlignment="1">
      <alignment horizontal="center" vertical="center" shrinkToFit="1"/>
    </xf>
    <xf numFmtId="38" fontId="9" fillId="2" borderId="27" xfId="0" applyNumberFormat="1" applyFont="1" applyFill="1" applyBorder="1">
      <alignment vertical="center"/>
    </xf>
    <xf numFmtId="176" fontId="9" fillId="2" borderId="28" xfId="0" applyNumberFormat="1" applyFont="1" applyFill="1" applyBorder="1">
      <alignment vertical="center"/>
    </xf>
    <xf numFmtId="0" fontId="9" fillId="2" borderId="29" xfId="0" applyFont="1" applyFill="1" applyBorder="1" applyAlignment="1">
      <alignment horizontal="center" vertical="center" shrinkToFit="1"/>
    </xf>
    <xf numFmtId="38" fontId="9" fillId="2" borderId="7" xfId="0" applyNumberFormat="1" applyFont="1" applyFill="1" applyBorder="1">
      <alignment vertical="center"/>
    </xf>
    <xf numFmtId="176" fontId="9" fillId="2" borderId="30" xfId="0" applyNumberFormat="1" applyFont="1" applyFill="1" applyBorder="1">
      <alignment vertical="center"/>
    </xf>
    <xf numFmtId="176" fontId="9" fillId="2" borderId="0" xfId="0" applyNumberFormat="1" applyFont="1" applyFill="1" applyBorder="1">
      <alignment vertical="center"/>
    </xf>
    <xf numFmtId="176" fontId="9" fillId="2" borderId="13" xfId="0" applyNumberFormat="1" applyFont="1" applyFill="1" applyBorder="1">
      <alignment vertical="center"/>
    </xf>
    <xf numFmtId="0" fontId="9" fillId="2" borderId="32" xfId="0" applyFont="1" applyFill="1" applyBorder="1" applyAlignment="1">
      <alignment horizontal="center" vertical="center" shrinkToFit="1"/>
    </xf>
    <xf numFmtId="0" fontId="9" fillId="2" borderId="33" xfId="0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 shrinkToFit="1"/>
    </xf>
    <xf numFmtId="176" fontId="9" fillId="2" borderId="9" xfId="0" applyNumberFormat="1" applyFont="1" applyFill="1" applyBorder="1" applyAlignment="1">
      <alignment horizontal="right" vertical="center"/>
    </xf>
    <xf numFmtId="38" fontId="9" fillId="2" borderId="7" xfId="0" applyNumberFormat="1" applyFont="1" applyFill="1" applyBorder="1" applyAlignment="1">
      <alignment horizontal="right" vertical="center"/>
    </xf>
    <xf numFmtId="0" fontId="9" fillId="2" borderId="35" xfId="0" applyFont="1" applyFill="1" applyBorder="1" applyAlignment="1">
      <alignment horizontal="center" vertical="center" shrinkToFit="1"/>
    </xf>
    <xf numFmtId="176" fontId="9" fillId="2" borderId="7" xfId="0" applyNumberFormat="1" applyFont="1" applyFill="1" applyBorder="1">
      <alignment vertical="center"/>
    </xf>
    <xf numFmtId="0" fontId="9" fillId="2" borderId="37" xfId="0" applyFont="1" applyFill="1" applyBorder="1" applyAlignment="1">
      <alignment horizontal="center" vertical="center" shrinkToFit="1"/>
    </xf>
    <xf numFmtId="38" fontId="9" fillId="2" borderId="37" xfId="0" applyNumberFormat="1" applyFont="1" applyFill="1" applyBorder="1">
      <alignment vertical="center"/>
    </xf>
    <xf numFmtId="176" fontId="9" fillId="2" borderId="37" xfId="0" applyNumberFormat="1" applyFont="1" applyFill="1" applyBorder="1">
      <alignment vertical="center"/>
    </xf>
    <xf numFmtId="38" fontId="9" fillId="2" borderId="16" xfId="0" applyNumberFormat="1" applyFont="1" applyFill="1" applyBorder="1">
      <alignment vertical="center"/>
    </xf>
    <xf numFmtId="176" fontId="9" fillId="2" borderId="16" xfId="0" applyNumberFormat="1" applyFont="1" applyFill="1" applyBorder="1">
      <alignment vertical="center"/>
    </xf>
    <xf numFmtId="0" fontId="12" fillId="2" borderId="10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 shrinkToFit="1"/>
    </xf>
    <xf numFmtId="0" fontId="12" fillId="2" borderId="26" xfId="0" applyFont="1" applyFill="1" applyBorder="1" applyAlignment="1">
      <alignment horizontal="left" vertical="center"/>
    </xf>
    <xf numFmtId="0" fontId="17" fillId="2" borderId="0" xfId="0" applyFont="1" applyFill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5" fillId="2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9" fillId="2" borderId="18" xfId="0" applyFont="1" applyFill="1" applyBorder="1" applyAlignment="1">
      <alignment horizontal="center" vertical="center" textRotation="255"/>
    </xf>
    <xf numFmtId="0" fontId="9" fillId="2" borderId="22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15" xfId="0" applyFont="1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horizontal="left" vertical="top" wrapText="1"/>
    </xf>
    <xf numFmtId="49" fontId="15" fillId="2" borderId="10" xfId="0" applyNumberFormat="1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top" wrapText="1"/>
    </xf>
    <xf numFmtId="49" fontId="16" fillId="2" borderId="10" xfId="0" applyNumberFormat="1" applyFont="1" applyFill="1" applyBorder="1" applyAlignment="1">
      <alignment horizontal="left" vertical="top" wrapText="1"/>
    </xf>
    <xf numFmtId="0" fontId="9" fillId="2" borderId="31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horizontal="left" vertical="top"/>
    </xf>
    <xf numFmtId="0" fontId="9" fillId="2" borderId="14" xfId="0" applyFont="1" applyFill="1" applyBorder="1" applyAlignment="1">
      <alignment horizontal="left" vertical="center" shrinkToFit="1"/>
    </xf>
    <xf numFmtId="0" fontId="9" fillId="2" borderId="17" xfId="0" applyFont="1" applyFill="1" applyBorder="1" applyAlignment="1">
      <alignment horizontal="center" vertical="center" textRotation="255"/>
    </xf>
    <xf numFmtId="0" fontId="9" fillId="2" borderId="2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shrinkToFit="1"/>
    </xf>
    <xf numFmtId="0" fontId="9" fillId="2" borderId="7" xfId="0" applyFont="1" applyFill="1" applyBorder="1" applyAlignment="1">
      <alignment horizontal="left" vertical="center" shrinkToFit="1"/>
    </xf>
    <xf numFmtId="0" fontId="15" fillId="2" borderId="1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vertical="center" textRotation="255"/>
    </xf>
    <xf numFmtId="0" fontId="9" fillId="2" borderId="17" xfId="0" applyFont="1" applyFill="1" applyBorder="1" applyAlignment="1">
      <alignment vertical="center" textRotation="255"/>
    </xf>
    <xf numFmtId="0" fontId="9" fillId="2" borderId="31" xfId="0" applyFont="1" applyFill="1" applyBorder="1" applyAlignment="1">
      <alignment vertical="center" textRotation="255"/>
    </xf>
    <xf numFmtId="0" fontId="9" fillId="2" borderId="11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 shrinkToFit="1"/>
    </xf>
    <xf numFmtId="0" fontId="9" fillId="2" borderId="7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5" tint="-0.249977111117893"/>
  </sheetPr>
  <dimension ref="A1:O47"/>
  <sheetViews>
    <sheetView showGridLines="0" tabSelected="1" view="pageBreakPreview" zoomScaleNormal="100" zoomScaleSheetLayoutView="100" workbookViewId="0">
      <selection activeCell="A44" sqref="A44:I45"/>
    </sheetView>
  </sheetViews>
  <sheetFormatPr defaultRowHeight="18.75" x14ac:dyDescent="0.4"/>
  <cols>
    <col min="1" max="1" width="6.375" style="83" customWidth="1"/>
    <col min="2" max="2" width="15.125" style="83" customWidth="1"/>
    <col min="3" max="3" width="5.5" style="83" customWidth="1"/>
    <col min="4" max="4" width="12.125" style="83" customWidth="1"/>
    <col min="5" max="5" width="14.375" style="83" customWidth="1"/>
    <col min="6" max="8" width="9" style="83" customWidth="1"/>
    <col min="9" max="9" width="24" style="88" customWidth="1"/>
    <col min="10" max="16384" width="9" style="83"/>
  </cols>
  <sheetData>
    <row r="1" spans="1:15" s="2" customFormat="1" ht="16.5" x14ac:dyDescent="0.4">
      <c r="A1" s="1" t="s">
        <v>0</v>
      </c>
      <c r="I1" s="3"/>
    </row>
    <row r="2" spans="1:15" s="2" customFormat="1" ht="16.5" x14ac:dyDescent="0.4">
      <c r="A2" s="4" t="s">
        <v>1</v>
      </c>
      <c r="I2" s="3"/>
    </row>
    <row r="3" spans="1:15" s="5" customFormat="1" ht="16.5" x14ac:dyDescent="0.4">
      <c r="A3" s="4" t="s">
        <v>2</v>
      </c>
      <c r="D3" s="6"/>
      <c r="F3" s="7"/>
      <c r="G3" s="8"/>
      <c r="I3" s="9"/>
    </row>
    <row r="4" spans="1:15" s="4" customFormat="1" ht="16.5" x14ac:dyDescent="0.4">
      <c r="A4" s="4" t="s">
        <v>3</v>
      </c>
      <c r="F4" s="10"/>
      <c r="G4" s="10"/>
      <c r="I4" s="11"/>
    </row>
    <row r="5" spans="1:15" s="2" customFormat="1" ht="16.5" x14ac:dyDescent="0.4">
      <c r="D5" s="6"/>
      <c r="F5" s="12"/>
      <c r="G5" s="12"/>
      <c r="I5" s="3"/>
    </row>
    <row r="6" spans="1:15" s="2" customFormat="1" ht="16.5" x14ac:dyDescent="0.4">
      <c r="D6" s="6"/>
      <c r="F6" s="12"/>
      <c r="G6" s="12"/>
      <c r="I6" s="3"/>
    </row>
    <row r="7" spans="1:15" s="2" customFormat="1" ht="11.25" customHeight="1" x14ac:dyDescent="0.4">
      <c r="A7" s="13"/>
      <c r="B7" s="14"/>
      <c r="C7" s="13"/>
      <c r="D7" s="13"/>
      <c r="E7" s="14"/>
      <c r="F7" s="14"/>
      <c r="G7" s="15"/>
      <c r="H7" s="15"/>
      <c r="I7" s="16" t="s">
        <v>4</v>
      </c>
    </row>
    <row r="8" spans="1:15" s="2" customFormat="1" ht="3.75" customHeight="1" x14ac:dyDescent="0.4">
      <c r="A8" s="13"/>
      <c r="B8" s="14"/>
      <c r="C8" s="13"/>
      <c r="D8" s="13"/>
      <c r="E8" s="14"/>
      <c r="F8" s="14"/>
      <c r="G8" s="15"/>
      <c r="H8" s="15"/>
      <c r="I8" s="17"/>
    </row>
    <row r="9" spans="1:15" s="21" customFormat="1" ht="27.75" customHeight="1" x14ac:dyDescent="0.4">
      <c r="A9" s="18" t="s">
        <v>5</v>
      </c>
      <c r="B9" s="19" t="s">
        <v>6</v>
      </c>
      <c r="C9" s="19" t="s">
        <v>7</v>
      </c>
      <c r="D9" s="19" t="s">
        <v>8</v>
      </c>
      <c r="E9" s="19" t="s">
        <v>9</v>
      </c>
      <c r="F9" s="20" t="s">
        <v>10</v>
      </c>
      <c r="G9" s="20" t="s">
        <v>11</v>
      </c>
      <c r="H9" s="20" t="s">
        <v>12</v>
      </c>
      <c r="I9" s="20" t="s">
        <v>13</v>
      </c>
    </row>
    <row r="10" spans="1:15" s="28" customFormat="1" ht="11.25" customHeight="1" x14ac:dyDescent="0.4">
      <c r="A10" s="22"/>
      <c r="B10" s="23"/>
      <c r="C10" s="24"/>
      <c r="D10" s="25" t="s">
        <v>14</v>
      </c>
      <c r="E10" s="26" t="s">
        <v>15</v>
      </c>
      <c r="F10" s="26" t="s">
        <v>16</v>
      </c>
      <c r="G10" s="26" t="s">
        <v>17</v>
      </c>
      <c r="H10" s="26" t="s">
        <v>18</v>
      </c>
      <c r="I10" s="27"/>
    </row>
    <row r="11" spans="1:15" s="21" customFormat="1" ht="22.5" customHeight="1" x14ac:dyDescent="0.4">
      <c r="A11" s="97" t="s">
        <v>19</v>
      </c>
      <c r="B11" s="99" t="s">
        <v>20</v>
      </c>
      <c r="C11" s="29" t="s">
        <v>21</v>
      </c>
      <c r="D11" s="101" t="s">
        <v>22</v>
      </c>
      <c r="E11" s="102" t="s">
        <v>23</v>
      </c>
      <c r="F11" s="30">
        <v>4001</v>
      </c>
      <c r="G11" s="31">
        <v>210.1</v>
      </c>
      <c r="H11" s="32">
        <v>20173</v>
      </c>
      <c r="I11" s="33"/>
    </row>
    <row r="12" spans="1:15" s="21" customFormat="1" ht="22.5" customHeight="1" thickBot="1" x14ac:dyDescent="0.45">
      <c r="A12" s="97"/>
      <c r="B12" s="100"/>
      <c r="C12" s="34" t="s">
        <v>24</v>
      </c>
      <c r="D12" s="101"/>
      <c r="E12" s="102"/>
      <c r="F12" s="35">
        <v>6877</v>
      </c>
      <c r="G12" s="36">
        <v>1061.8</v>
      </c>
      <c r="H12" s="37">
        <v>77667</v>
      </c>
      <c r="I12" s="38"/>
    </row>
    <row r="13" spans="1:15" s="21" customFormat="1" ht="22.5" customHeight="1" thickTop="1" x14ac:dyDescent="0.4">
      <c r="A13" s="97"/>
      <c r="B13" s="103" t="s">
        <v>25</v>
      </c>
      <c r="C13" s="39" t="s">
        <v>21</v>
      </c>
      <c r="D13" s="101" t="s">
        <v>26</v>
      </c>
      <c r="E13" s="102" t="s">
        <v>27</v>
      </c>
      <c r="F13" s="40">
        <v>552</v>
      </c>
      <c r="G13" s="41">
        <v>63.8</v>
      </c>
      <c r="H13" s="42">
        <v>8948</v>
      </c>
      <c r="I13" s="107" t="s">
        <v>28</v>
      </c>
    </row>
    <row r="14" spans="1:15" s="21" customFormat="1" ht="22.5" customHeight="1" thickBot="1" x14ac:dyDescent="0.45">
      <c r="A14" s="97"/>
      <c r="B14" s="104"/>
      <c r="C14" s="43" t="s">
        <v>24</v>
      </c>
      <c r="D14" s="101"/>
      <c r="E14" s="105"/>
      <c r="F14" s="44">
        <v>3121</v>
      </c>
      <c r="G14" s="45">
        <v>441.9</v>
      </c>
      <c r="H14" s="46">
        <v>66667</v>
      </c>
      <c r="I14" s="108"/>
      <c r="O14" s="47"/>
    </row>
    <row r="15" spans="1:15" s="21" customFormat="1" ht="22.5" customHeight="1" thickTop="1" x14ac:dyDescent="0.4">
      <c r="A15" s="97"/>
      <c r="B15" s="99" t="s">
        <v>29</v>
      </c>
      <c r="C15" s="48" t="s">
        <v>30</v>
      </c>
      <c r="D15" s="101" t="s">
        <v>31</v>
      </c>
      <c r="E15" s="111" t="s">
        <v>32</v>
      </c>
      <c r="F15" s="49">
        <v>8857</v>
      </c>
      <c r="G15" s="50">
        <v>748.1</v>
      </c>
      <c r="H15" s="49">
        <v>105617</v>
      </c>
      <c r="I15" s="113" t="s">
        <v>33</v>
      </c>
      <c r="O15" s="47"/>
    </row>
    <row r="16" spans="1:15" s="21" customFormat="1" ht="22.5" customHeight="1" thickBot="1" x14ac:dyDescent="0.45">
      <c r="A16" s="98"/>
      <c r="B16" s="109"/>
      <c r="C16" s="34" t="s">
        <v>34</v>
      </c>
      <c r="D16" s="110"/>
      <c r="E16" s="112"/>
      <c r="F16" s="51">
        <v>17408</v>
      </c>
      <c r="G16" s="52">
        <v>1584.6</v>
      </c>
      <c r="H16" s="51">
        <v>210110</v>
      </c>
      <c r="I16" s="113"/>
    </row>
    <row r="17" spans="1:9" s="21" customFormat="1" ht="22.5" customHeight="1" thickTop="1" x14ac:dyDescent="0.4">
      <c r="A17" s="89" t="s">
        <v>35</v>
      </c>
      <c r="B17" s="91" t="s">
        <v>36</v>
      </c>
      <c r="C17" s="39" t="s">
        <v>21</v>
      </c>
      <c r="D17" s="93">
        <v>6</v>
      </c>
      <c r="E17" s="95" t="s">
        <v>37</v>
      </c>
      <c r="F17" s="53">
        <f>70+19794</f>
        <v>19864</v>
      </c>
      <c r="G17" s="54">
        <f>(37916+6333289)/1000</f>
        <v>6371.2049999999999</v>
      </c>
      <c r="H17" s="53">
        <f>1795+411898</f>
        <v>413693</v>
      </c>
      <c r="I17" s="38"/>
    </row>
    <row r="18" spans="1:9" s="21" customFormat="1" ht="22.5" customHeight="1" thickBot="1" x14ac:dyDescent="0.45">
      <c r="A18" s="90"/>
      <c r="B18" s="92"/>
      <c r="C18" s="43" t="s">
        <v>24</v>
      </c>
      <c r="D18" s="94"/>
      <c r="E18" s="96"/>
      <c r="F18" s="55">
        <v>231</v>
      </c>
      <c r="G18" s="56">
        <f>77453/1000</f>
        <v>77.453000000000003</v>
      </c>
      <c r="H18" s="55">
        <v>5097</v>
      </c>
      <c r="I18" s="38"/>
    </row>
    <row r="19" spans="1:9" s="21" customFormat="1" ht="27.75" customHeight="1" thickTop="1" x14ac:dyDescent="0.4">
      <c r="A19" s="121" t="s">
        <v>38</v>
      </c>
      <c r="B19" s="109" t="s">
        <v>39</v>
      </c>
      <c r="C19" s="57" t="s">
        <v>40</v>
      </c>
      <c r="D19" s="116">
        <v>3</v>
      </c>
      <c r="E19" s="122" t="s">
        <v>41</v>
      </c>
      <c r="F19" s="58">
        <f>71+9479</f>
        <v>9550</v>
      </c>
      <c r="G19" s="59">
        <f>(30101+3063833)/1000</f>
        <v>3093.9340000000002</v>
      </c>
      <c r="H19" s="58">
        <f>1592+233247</f>
        <v>234839</v>
      </c>
      <c r="I19" s="38"/>
    </row>
    <row r="20" spans="1:9" s="21" customFormat="1" ht="26.25" customHeight="1" x14ac:dyDescent="0.4">
      <c r="A20" s="121"/>
      <c r="B20" s="109"/>
      <c r="C20" s="60" t="s">
        <v>24</v>
      </c>
      <c r="D20" s="101"/>
      <c r="E20" s="106"/>
      <c r="F20" s="61">
        <v>775</v>
      </c>
      <c r="G20" s="62">
        <f>239400/1000</f>
        <v>239.4</v>
      </c>
      <c r="H20" s="61">
        <v>15221</v>
      </c>
      <c r="I20" s="38"/>
    </row>
    <row r="21" spans="1:9" s="21" customFormat="1" ht="22.5" customHeight="1" x14ac:dyDescent="0.4">
      <c r="A21" s="121"/>
      <c r="B21" s="103" t="s">
        <v>42</v>
      </c>
      <c r="C21" s="29" t="s">
        <v>40</v>
      </c>
      <c r="D21" s="101" t="s">
        <v>43</v>
      </c>
      <c r="E21" s="106" t="s">
        <v>44</v>
      </c>
      <c r="F21" s="40">
        <f>15+3571</f>
        <v>3586</v>
      </c>
      <c r="G21" s="63">
        <f>(8548+2224821)/1000</f>
        <v>2233.3690000000001</v>
      </c>
      <c r="H21" s="40">
        <f>582+171473</f>
        <v>172055</v>
      </c>
      <c r="I21" s="38"/>
    </row>
    <row r="22" spans="1:9" s="21" customFormat="1" ht="22.5" customHeight="1" x14ac:dyDescent="0.4">
      <c r="A22" s="121"/>
      <c r="B22" s="109"/>
      <c r="C22" s="60" t="s">
        <v>24</v>
      </c>
      <c r="D22" s="101"/>
      <c r="E22" s="106"/>
      <c r="F22" s="61">
        <v>1321</v>
      </c>
      <c r="G22" s="36">
        <f>1046878/1000</f>
        <v>1046.8779999999999</v>
      </c>
      <c r="H22" s="61">
        <v>61870</v>
      </c>
      <c r="I22" s="38"/>
    </row>
    <row r="23" spans="1:9" s="21" customFormat="1" ht="22.5" customHeight="1" x14ac:dyDescent="0.4">
      <c r="A23" s="121"/>
      <c r="B23" s="103" t="s">
        <v>45</v>
      </c>
      <c r="C23" s="29" t="s">
        <v>40</v>
      </c>
      <c r="D23" s="101">
        <v>6</v>
      </c>
      <c r="E23" s="106" t="s">
        <v>46</v>
      </c>
      <c r="F23" s="44">
        <v>35</v>
      </c>
      <c r="G23" s="41">
        <f>(3070+22399)/1000</f>
        <v>25.469000000000001</v>
      </c>
      <c r="H23" s="44">
        <f>209+1707</f>
        <v>1916</v>
      </c>
      <c r="I23" s="114" t="s">
        <v>47</v>
      </c>
    </row>
    <row r="24" spans="1:9" s="21" customFormat="1" ht="22.5" customHeight="1" thickBot="1" x14ac:dyDescent="0.45">
      <c r="A24" s="90"/>
      <c r="B24" s="92"/>
      <c r="C24" s="43" t="s">
        <v>24</v>
      </c>
      <c r="D24" s="94"/>
      <c r="E24" s="96"/>
      <c r="F24" s="55">
        <v>18</v>
      </c>
      <c r="G24" s="64">
        <v>7.1</v>
      </c>
      <c r="H24" s="55">
        <v>694</v>
      </c>
      <c r="I24" s="108"/>
    </row>
    <row r="25" spans="1:9" s="21" customFormat="1" ht="22.5" customHeight="1" thickTop="1" x14ac:dyDescent="0.4">
      <c r="A25" s="115" t="s">
        <v>48</v>
      </c>
      <c r="B25" s="109" t="s">
        <v>49</v>
      </c>
      <c r="C25" s="65" t="s">
        <v>40</v>
      </c>
      <c r="D25" s="116" t="s">
        <v>50</v>
      </c>
      <c r="E25" s="117" t="s">
        <v>51</v>
      </c>
      <c r="F25" s="44">
        <f>86+90</f>
        <v>176</v>
      </c>
      <c r="G25" s="45">
        <f>(441921+133757)/1000</f>
        <v>575.678</v>
      </c>
      <c r="H25" s="46">
        <f>64479+13439</f>
        <v>77918</v>
      </c>
      <c r="I25" s="118" t="s">
        <v>52</v>
      </c>
    </row>
    <row r="26" spans="1:9" s="21" customFormat="1" ht="22.5" customHeight="1" x14ac:dyDescent="0.4">
      <c r="A26" s="97"/>
      <c r="B26" s="100"/>
      <c r="C26" s="66" t="s">
        <v>24</v>
      </c>
      <c r="D26" s="101"/>
      <c r="E26" s="102"/>
      <c r="F26" s="35">
        <v>604</v>
      </c>
      <c r="G26" s="36">
        <f>2006992/1000</f>
        <v>2006.992</v>
      </c>
      <c r="H26" s="37">
        <v>107425</v>
      </c>
      <c r="I26" s="119"/>
    </row>
    <row r="27" spans="1:9" s="21" customFormat="1" ht="22.5" customHeight="1" x14ac:dyDescent="0.4">
      <c r="A27" s="97"/>
      <c r="B27" s="120" t="s">
        <v>53</v>
      </c>
      <c r="C27" s="65" t="s">
        <v>40</v>
      </c>
      <c r="D27" s="101" t="s">
        <v>54</v>
      </c>
      <c r="E27" s="117" t="s">
        <v>55</v>
      </c>
      <c r="F27" s="44">
        <v>17</v>
      </c>
      <c r="G27" s="45">
        <f>6499/1000</f>
        <v>6.4989999999999997</v>
      </c>
      <c r="H27" s="42">
        <v>478</v>
      </c>
      <c r="I27" s="119" t="s">
        <v>56</v>
      </c>
    </row>
    <row r="28" spans="1:9" s="21" customFormat="1" ht="22.5" customHeight="1" x14ac:dyDescent="0.4">
      <c r="A28" s="97"/>
      <c r="B28" s="120"/>
      <c r="C28" s="67" t="s">
        <v>24</v>
      </c>
      <c r="D28" s="101"/>
      <c r="E28" s="102"/>
      <c r="F28" s="37">
        <v>320</v>
      </c>
      <c r="G28" s="68">
        <f>113229/1000</f>
        <v>113.229</v>
      </c>
      <c r="H28" s="69">
        <v>7446</v>
      </c>
      <c r="I28" s="119"/>
    </row>
    <row r="29" spans="1:9" s="21" customFormat="1" ht="22.5" customHeight="1" x14ac:dyDescent="0.4">
      <c r="A29" s="97"/>
      <c r="B29" s="123" t="s">
        <v>57</v>
      </c>
      <c r="C29" s="70" t="s">
        <v>40</v>
      </c>
      <c r="D29" s="101">
        <v>5</v>
      </c>
      <c r="E29" s="102" t="s">
        <v>58</v>
      </c>
      <c r="F29" s="40">
        <f>51+3</f>
        <v>54</v>
      </c>
      <c r="G29" s="41">
        <f>(48630+3556)/1000</f>
        <v>52.186</v>
      </c>
      <c r="H29" s="32">
        <f>3830+296</f>
        <v>4126</v>
      </c>
      <c r="I29" s="118" t="s">
        <v>59</v>
      </c>
    </row>
    <row r="30" spans="1:9" s="21" customFormat="1" ht="22.5" customHeight="1" x14ac:dyDescent="0.4">
      <c r="A30" s="97"/>
      <c r="B30" s="124"/>
      <c r="C30" s="66" t="s">
        <v>24</v>
      </c>
      <c r="D30" s="101"/>
      <c r="E30" s="102"/>
      <c r="F30" s="61">
        <v>3</v>
      </c>
      <c r="G30" s="71">
        <f>2172/1000</f>
        <v>2.1720000000000002</v>
      </c>
      <c r="H30" s="37">
        <v>152</v>
      </c>
      <c r="I30" s="125"/>
    </row>
    <row r="31" spans="1:9" s="21" customFormat="1" ht="22.5" customHeight="1" x14ac:dyDescent="0.4">
      <c r="A31" s="97"/>
      <c r="B31" s="123" t="s">
        <v>60</v>
      </c>
      <c r="C31" s="70" t="s">
        <v>40</v>
      </c>
      <c r="D31" s="101" t="s">
        <v>61</v>
      </c>
      <c r="E31" s="102" t="s">
        <v>62</v>
      </c>
      <c r="F31" s="40">
        <v>166</v>
      </c>
      <c r="G31" s="41">
        <f>(151711+16091)/1000</f>
        <v>167.80199999999999</v>
      </c>
      <c r="H31" s="42">
        <f>52063+8928</f>
        <v>60991</v>
      </c>
      <c r="I31" s="118" t="s">
        <v>63</v>
      </c>
    </row>
    <row r="32" spans="1:9" s="21" customFormat="1" ht="22.5" customHeight="1" thickBot="1" x14ac:dyDescent="0.45">
      <c r="A32" s="97"/>
      <c r="B32" s="124"/>
      <c r="C32" s="66" t="s">
        <v>24</v>
      </c>
      <c r="D32" s="101"/>
      <c r="E32" s="102"/>
      <c r="F32" s="61">
        <v>463</v>
      </c>
      <c r="G32" s="71">
        <f>83089/1000</f>
        <v>83.088999999999999</v>
      </c>
      <c r="H32" s="69">
        <v>44409</v>
      </c>
      <c r="I32" s="125"/>
    </row>
    <row r="33" spans="1:9" s="21" customFormat="1" ht="22.5" customHeight="1" thickTop="1" x14ac:dyDescent="0.4">
      <c r="A33" s="131" t="s">
        <v>64</v>
      </c>
      <c r="B33" s="133" t="s">
        <v>65</v>
      </c>
      <c r="C33" s="72" t="s">
        <v>40</v>
      </c>
      <c r="D33" s="135" t="s">
        <v>66</v>
      </c>
      <c r="E33" s="137" t="s">
        <v>67</v>
      </c>
      <c r="F33" s="73">
        <f>45+1076</f>
        <v>1121</v>
      </c>
      <c r="G33" s="74">
        <f>(2983+138186)/1000</f>
        <v>141.16900000000001</v>
      </c>
      <c r="H33" s="73">
        <f>1516+81989</f>
        <v>83505</v>
      </c>
      <c r="I33" s="38"/>
    </row>
    <row r="34" spans="1:9" s="21" customFormat="1" ht="22.5" customHeight="1" thickBot="1" x14ac:dyDescent="0.45">
      <c r="A34" s="132"/>
      <c r="B34" s="134"/>
      <c r="C34" s="43" t="s">
        <v>24</v>
      </c>
      <c r="D34" s="136"/>
      <c r="E34" s="138"/>
      <c r="F34" s="75">
        <v>14</v>
      </c>
      <c r="G34" s="76">
        <f>775/1000</f>
        <v>0.77500000000000002</v>
      </c>
      <c r="H34" s="75">
        <v>297</v>
      </c>
      <c r="I34" s="77"/>
    </row>
    <row r="35" spans="1:9" s="21" customFormat="1" ht="22.5" customHeight="1" thickTop="1" x14ac:dyDescent="0.4">
      <c r="A35" s="139" t="s">
        <v>68</v>
      </c>
      <c r="B35" s="142" t="s">
        <v>69</v>
      </c>
      <c r="C35" s="72" t="s">
        <v>40</v>
      </c>
      <c r="D35" s="93" t="s">
        <v>70</v>
      </c>
      <c r="E35" s="142" t="s">
        <v>71</v>
      </c>
      <c r="F35" s="73">
        <f>9+188</f>
        <v>197</v>
      </c>
      <c r="G35" s="74">
        <f>(383+25240)/1000</f>
        <v>25.623000000000001</v>
      </c>
      <c r="H35" s="53">
        <f>94+2861</f>
        <v>2955</v>
      </c>
      <c r="I35" s="27"/>
    </row>
    <row r="36" spans="1:9" s="21" customFormat="1" ht="22.5" customHeight="1" x14ac:dyDescent="0.4">
      <c r="A36" s="140"/>
      <c r="B36" s="100"/>
      <c r="C36" s="34" t="s">
        <v>24</v>
      </c>
      <c r="D36" s="101"/>
      <c r="E36" s="143"/>
      <c r="F36" s="61">
        <v>2975</v>
      </c>
      <c r="G36" s="71">
        <f>629631/1000</f>
        <v>629.63099999999997</v>
      </c>
      <c r="H36" s="35">
        <v>38413</v>
      </c>
      <c r="I36" s="27"/>
    </row>
    <row r="37" spans="1:9" s="21" customFormat="1" ht="22.5" customHeight="1" x14ac:dyDescent="0.4">
      <c r="A37" s="140"/>
      <c r="B37" s="109" t="s">
        <v>72</v>
      </c>
      <c r="C37" s="48" t="s">
        <v>40</v>
      </c>
      <c r="D37" s="144" t="s">
        <v>73</v>
      </c>
      <c r="E37" s="102" t="s">
        <v>74</v>
      </c>
      <c r="F37" s="30">
        <v>6</v>
      </c>
      <c r="G37" s="31">
        <f>544/1000</f>
        <v>0.54400000000000004</v>
      </c>
      <c r="H37" s="30">
        <v>42</v>
      </c>
      <c r="I37" s="27"/>
    </row>
    <row r="38" spans="1:9" s="21" customFormat="1" ht="22.5" customHeight="1" x14ac:dyDescent="0.4">
      <c r="A38" s="141"/>
      <c r="B38" s="100"/>
      <c r="C38" s="78" t="s">
        <v>24</v>
      </c>
      <c r="D38" s="145"/>
      <c r="E38" s="102"/>
      <c r="F38" s="35">
        <v>1177</v>
      </c>
      <c r="G38" s="36">
        <f>121408/1000</f>
        <v>121.408</v>
      </c>
      <c r="H38" s="35">
        <v>8787</v>
      </c>
      <c r="I38" s="79"/>
    </row>
    <row r="39" spans="1:9" ht="18" customHeight="1" x14ac:dyDescent="0.4">
      <c r="A39" s="13"/>
      <c r="B39" s="80"/>
      <c r="C39" s="81"/>
      <c r="D39" s="81"/>
      <c r="E39" s="80"/>
      <c r="F39" s="80"/>
      <c r="G39" s="80"/>
      <c r="H39" s="80"/>
      <c r="I39" s="82"/>
    </row>
    <row r="40" spans="1:9" ht="17.25" customHeight="1" x14ac:dyDescent="0.4">
      <c r="A40" s="84" t="s">
        <v>75</v>
      </c>
      <c r="B40" s="85"/>
      <c r="C40" s="85"/>
      <c r="D40" s="86"/>
      <c r="E40" s="86"/>
      <c r="F40" s="85"/>
      <c r="G40" s="85"/>
      <c r="H40" s="85"/>
      <c r="I40" s="87"/>
    </row>
    <row r="41" spans="1:9" s="2" customFormat="1" ht="15.75" customHeight="1" x14ac:dyDescent="0.4">
      <c r="A41" s="126" t="s">
        <v>76</v>
      </c>
      <c r="B41" s="127"/>
      <c r="C41" s="127"/>
      <c r="D41" s="127"/>
      <c r="E41" s="127"/>
      <c r="F41" s="127"/>
      <c r="G41" s="127"/>
      <c r="H41" s="127"/>
      <c r="I41" s="127"/>
    </row>
    <row r="42" spans="1:9" s="2" customFormat="1" ht="11.25" customHeight="1" x14ac:dyDescent="0.4">
      <c r="A42" s="128"/>
      <c r="B42" s="128"/>
      <c r="C42" s="128"/>
      <c r="D42" s="128"/>
      <c r="E42" s="128"/>
      <c r="F42" s="128"/>
      <c r="G42" s="128"/>
      <c r="H42" s="128"/>
      <c r="I42" s="128"/>
    </row>
    <row r="43" spans="1:9" ht="11.25" customHeight="1" x14ac:dyDescent="0.4">
      <c r="A43" s="84" t="s">
        <v>77</v>
      </c>
      <c r="B43" s="85"/>
      <c r="C43" s="86"/>
      <c r="D43" s="86"/>
      <c r="E43" s="85"/>
      <c r="F43" s="85"/>
      <c r="G43" s="85"/>
      <c r="H43" s="85"/>
      <c r="I43" s="87"/>
    </row>
    <row r="44" spans="1:9" ht="26.25" customHeight="1" x14ac:dyDescent="0.4">
      <c r="A44" s="129" t="s">
        <v>78</v>
      </c>
      <c r="B44" s="130"/>
      <c r="C44" s="130"/>
      <c r="D44" s="130"/>
      <c r="E44" s="130"/>
      <c r="F44" s="130"/>
      <c r="G44" s="130"/>
      <c r="H44" s="130"/>
      <c r="I44" s="130"/>
    </row>
    <row r="45" spans="1:9" ht="26.25" customHeight="1" x14ac:dyDescent="0.4">
      <c r="A45" s="128"/>
      <c r="B45" s="128"/>
      <c r="C45" s="128"/>
      <c r="D45" s="128"/>
      <c r="E45" s="128"/>
      <c r="F45" s="128"/>
      <c r="G45" s="128"/>
      <c r="H45" s="128"/>
      <c r="I45" s="128"/>
    </row>
    <row r="46" spans="1:9" ht="13.5" customHeight="1" x14ac:dyDescent="0.4">
      <c r="A46" s="129"/>
      <c r="B46" s="130"/>
      <c r="C46" s="130"/>
      <c r="D46" s="130"/>
      <c r="E46" s="130"/>
      <c r="F46" s="130"/>
      <c r="G46" s="130"/>
      <c r="H46" s="130"/>
      <c r="I46" s="130"/>
    </row>
    <row r="47" spans="1:9" x14ac:dyDescent="0.4">
      <c r="A47" s="128"/>
      <c r="B47" s="128"/>
      <c r="C47" s="128"/>
      <c r="D47" s="128"/>
      <c r="E47" s="128"/>
      <c r="F47" s="128"/>
      <c r="G47" s="128"/>
      <c r="H47" s="128"/>
      <c r="I47" s="128"/>
    </row>
  </sheetData>
  <mergeCells count="58">
    <mergeCell ref="I31:I32"/>
    <mergeCell ref="E37:E38"/>
    <mergeCell ref="A41:I42"/>
    <mergeCell ref="A44:I45"/>
    <mergeCell ref="A46:I47"/>
    <mergeCell ref="A33:A34"/>
    <mergeCell ref="B33:B34"/>
    <mergeCell ref="D33:D34"/>
    <mergeCell ref="E33:E34"/>
    <mergeCell ref="A35:A38"/>
    <mergeCell ref="B35:B36"/>
    <mergeCell ref="D35:D36"/>
    <mergeCell ref="E35:E36"/>
    <mergeCell ref="B37:B38"/>
    <mergeCell ref="D37:D38"/>
    <mergeCell ref="A19:A24"/>
    <mergeCell ref="B19:B20"/>
    <mergeCell ref="D19:D20"/>
    <mergeCell ref="E19:E20"/>
    <mergeCell ref="B21:B22"/>
    <mergeCell ref="D21:D22"/>
    <mergeCell ref="A25:A32"/>
    <mergeCell ref="B25:B26"/>
    <mergeCell ref="D25:D26"/>
    <mergeCell ref="E25:E26"/>
    <mergeCell ref="I25:I26"/>
    <mergeCell ref="B27:B28"/>
    <mergeCell ref="D27:D28"/>
    <mergeCell ref="E27:E28"/>
    <mergeCell ref="I27:I28"/>
    <mergeCell ref="B29:B30"/>
    <mergeCell ref="D29:D30"/>
    <mergeCell ref="E29:E30"/>
    <mergeCell ref="I29:I30"/>
    <mergeCell ref="B31:B32"/>
    <mergeCell ref="D31:D32"/>
    <mergeCell ref="E31:E32"/>
    <mergeCell ref="E21:E22"/>
    <mergeCell ref="B23:B24"/>
    <mergeCell ref="D23:D24"/>
    <mergeCell ref="E23:E24"/>
    <mergeCell ref="I13:I14"/>
    <mergeCell ref="B15:B16"/>
    <mergeCell ref="D15:D16"/>
    <mergeCell ref="E15:E16"/>
    <mergeCell ref="I15:I16"/>
    <mergeCell ref="I23:I24"/>
    <mergeCell ref="A17:A18"/>
    <mergeCell ref="B17:B18"/>
    <mergeCell ref="D17:D18"/>
    <mergeCell ref="E17:E18"/>
    <mergeCell ref="A11:A16"/>
    <mergeCell ref="B11:B12"/>
    <mergeCell ref="D11:D12"/>
    <mergeCell ref="E11:E12"/>
    <mergeCell ref="B13:B14"/>
    <mergeCell ref="D13:D14"/>
    <mergeCell ref="E13:E14"/>
  </mergeCells>
  <phoneticPr fontId="2"/>
  <pageMargins left="0.70866141732283472" right="0.43307086614173229" top="0.74803149606299213" bottom="0.74803149606299213" header="0.31496062992125984" footer="0.31496062992125984"/>
  <pageSetup paperSize="9" scale="79" orientation="portrait" r:id="rId1"/>
  <headerFooter>
    <oddHeader xml:space="preserve">&amp;R&amp;8文部科学省「諸外国の教育統計」平成30（2018）年版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１．１．２．１ 日本</vt:lpstr>
      <vt:lpstr>'１．１．２．１ 日本'!Print_Area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dcterms:created xsi:type="dcterms:W3CDTF">2018-04-17T11:09:04Z</dcterms:created>
  <dcterms:modified xsi:type="dcterms:W3CDTF">2018-05-22T05:23:19Z</dcterms:modified>
</cp:coreProperties>
</file>