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1_予算執行等の情報の公表\08_庁費・旅費\05_HP公表\"/>
    </mc:Choice>
  </mc:AlternateContent>
  <xr:revisionPtr revIDLastSave="0" documentId="13_ncr:1_{F123724E-9FBF-4CBA-9862-D3BB7248E02B}" xr6:coauthVersionLast="36" xr6:coauthVersionMax="36" xr10:uidLastSave="{00000000-0000-0000-0000-000000000000}"/>
  <bookViews>
    <workbookView xWindow="19920" yWindow="405" windowWidth="19155" windowHeight="7050" xr2:uid="{00000000-000D-0000-FFFF-FFFF00000000}"/>
  </bookViews>
  <sheets>
    <sheet name="一般会計" sheetId="3" r:id="rId1"/>
    <sheet name="復興特別会計" sheetId="10" r:id="rId2"/>
    <sheet name="エネルギー対策特別会計" sheetId="11" r:id="rId3"/>
  </sheets>
  <definedNames>
    <definedName name="_xlnm._FilterDatabase" localSheetId="2" hidden="1">エネルギー対策特別会計!$A$6:$M$10</definedName>
    <definedName name="_xlnm._FilterDatabase" localSheetId="0" hidden="1">一般会計!$A$2:$S$113</definedName>
    <definedName name="_xlnm._FilterDatabase" localSheetId="1" hidden="1">復興特別会計!$A$6:$M$21</definedName>
    <definedName name="_xlnm.Database" localSheetId="2">#REF!</definedName>
    <definedName name="_xlnm.Database" localSheetId="1">#REF!</definedName>
    <definedName name="_xlnm.Database">#REF!</definedName>
    <definedName name="Database2" localSheetId="2">#REF!</definedName>
    <definedName name="Database2" localSheetId="1">#REF!</definedName>
    <definedName name="Database2">#REF!</definedName>
    <definedName name="_xlnm.Print_Area" localSheetId="2">エネルギー対策特別会計!$A$1:$S$10</definedName>
    <definedName name="_xlnm.Print_Area" localSheetId="0">一般会計!$A$1:$S$113</definedName>
    <definedName name="歳出データ" localSheetId="2">#REF!</definedName>
    <definedName name="歳出データ" localSheetId="1">#REF!</definedName>
    <definedName name="歳出データ">#REF!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9" i="3" l="1"/>
  <c r="N60" i="3"/>
  <c r="Q70" i="3"/>
  <c r="Q71" i="3"/>
  <c r="Q53" i="3"/>
  <c r="E20" i="10" l="1"/>
  <c r="E19" i="10" s="1"/>
  <c r="M19" i="10" s="1"/>
  <c r="D7" i="11"/>
  <c r="K7" i="11"/>
  <c r="I7" i="11"/>
  <c r="G7" i="11"/>
  <c r="E7" i="11"/>
  <c r="M11" i="10"/>
  <c r="M12" i="10"/>
  <c r="M13" i="10"/>
  <c r="M14" i="10"/>
  <c r="M15" i="10"/>
  <c r="M16" i="10"/>
  <c r="M17" i="10"/>
  <c r="M18" i="10"/>
  <c r="M20" i="10"/>
  <c r="M21" i="10"/>
  <c r="K20" i="10"/>
  <c r="K19" i="10" s="1"/>
  <c r="I20" i="10"/>
  <c r="I19" i="10" s="1"/>
  <c r="G20" i="10"/>
  <c r="G19" i="10" s="1"/>
  <c r="D20" i="10"/>
  <c r="D19" i="10" s="1"/>
  <c r="K8" i="10"/>
  <c r="K7" i="10" s="1"/>
  <c r="D8" i="10"/>
  <c r="E8" i="10"/>
  <c r="E7" i="10" s="1"/>
  <c r="L60" i="3"/>
  <c r="L59" i="3"/>
  <c r="J60" i="3"/>
  <c r="J59" i="3"/>
  <c r="H60" i="3"/>
  <c r="H59" i="3"/>
  <c r="F60" i="3"/>
  <c r="F59" i="3"/>
  <c r="G7" i="10"/>
  <c r="I7" i="10"/>
  <c r="N11" i="10" l="1"/>
  <c r="N12" i="10"/>
  <c r="N13" i="10"/>
  <c r="N14" i="10"/>
  <c r="N15" i="10"/>
  <c r="N16" i="10"/>
  <c r="N17" i="10"/>
  <c r="N18" i="10"/>
  <c r="N19" i="10"/>
  <c r="N20" i="10"/>
  <c r="N21" i="10"/>
  <c r="L8" i="10"/>
  <c r="R8" i="10" s="1"/>
  <c r="L9" i="10"/>
  <c r="R9" i="10" s="1"/>
  <c r="L11" i="10"/>
  <c r="R11" i="10" s="1"/>
  <c r="L12" i="10"/>
  <c r="R12" i="10" s="1"/>
  <c r="L13" i="10"/>
  <c r="R13" i="10" s="1"/>
  <c r="L14" i="10"/>
  <c r="R14" i="10" s="1"/>
  <c r="L15" i="10"/>
  <c r="R15" i="10" s="1"/>
  <c r="L16" i="10"/>
  <c r="R16" i="10" s="1"/>
  <c r="L17" i="10"/>
  <c r="R17" i="10" s="1"/>
  <c r="L18" i="10"/>
  <c r="R18" i="10" s="1"/>
  <c r="L19" i="10"/>
  <c r="R19" i="10" s="1"/>
  <c r="L20" i="10"/>
  <c r="R20" i="10" s="1"/>
  <c r="L21" i="10"/>
  <c r="R21" i="10" s="1"/>
  <c r="J9" i="10"/>
  <c r="J11" i="10"/>
  <c r="J12" i="10"/>
  <c r="J13" i="10"/>
  <c r="J14" i="10"/>
  <c r="J15" i="10"/>
  <c r="J16" i="10"/>
  <c r="J17" i="10"/>
  <c r="J18" i="10"/>
  <c r="J19" i="10"/>
  <c r="J20" i="10"/>
  <c r="J21" i="10"/>
  <c r="F8" i="10"/>
  <c r="F9" i="10"/>
  <c r="F11" i="10"/>
  <c r="F12" i="10"/>
  <c r="F13" i="10"/>
  <c r="F14" i="10"/>
  <c r="F15" i="10"/>
  <c r="F16" i="10"/>
  <c r="F17" i="10"/>
  <c r="F18" i="10"/>
  <c r="F19" i="10"/>
  <c r="F20" i="10"/>
  <c r="F21" i="10"/>
  <c r="H9" i="10"/>
  <c r="H11" i="10"/>
  <c r="H12" i="10"/>
  <c r="H13" i="10"/>
  <c r="H14" i="10"/>
  <c r="H15" i="10"/>
  <c r="H16" i="10"/>
  <c r="H17" i="10"/>
  <c r="H18" i="10"/>
  <c r="H19" i="10"/>
  <c r="H20" i="10"/>
  <c r="H21" i="10"/>
  <c r="Q16" i="10"/>
  <c r="Q15" i="10"/>
  <c r="D10" i="10"/>
  <c r="D7" i="10" s="1"/>
  <c r="E10" i="10"/>
  <c r="F10" i="10" s="1"/>
  <c r="K10" i="10"/>
  <c r="L10" i="10" s="1"/>
  <c r="R10" i="10" s="1"/>
  <c r="I10" i="10"/>
  <c r="J10" i="10" s="1"/>
  <c r="G10" i="10"/>
  <c r="H10" i="10" s="1"/>
  <c r="Q10" i="11" l="1"/>
  <c r="M10" i="11"/>
  <c r="N10" i="11" s="1"/>
  <c r="L10" i="11"/>
  <c r="R10" i="11" s="1"/>
  <c r="J10" i="11"/>
  <c r="H10" i="11"/>
  <c r="F10" i="11"/>
  <c r="Q9" i="11"/>
  <c r="M9" i="11"/>
  <c r="N9" i="11" s="1"/>
  <c r="L9" i="11"/>
  <c r="R9" i="11" s="1"/>
  <c r="J9" i="11"/>
  <c r="H9" i="11"/>
  <c r="F9" i="11"/>
  <c r="Q8" i="11"/>
  <c r="M8" i="11"/>
  <c r="N8" i="11" s="1"/>
  <c r="L8" i="11"/>
  <c r="R8" i="11" s="1"/>
  <c r="J8" i="11"/>
  <c r="H8" i="11"/>
  <c r="F8" i="11"/>
  <c r="J7" i="11" l="1"/>
  <c r="F7" i="11"/>
  <c r="Q7" i="11"/>
  <c r="H7" i="11"/>
  <c r="L7" i="11"/>
  <c r="R7" i="11" s="1"/>
  <c r="M7" i="11"/>
  <c r="N7" i="11" s="1"/>
  <c r="L109" i="3" l="1"/>
  <c r="R109" i="3" s="1"/>
  <c r="L110" i="3"/>
  <c r="L111" i="3"/>
  <c r="R111" i="3" s="1"/>
  <c r="L112" i="3"/>
  <c r="R112" i="3" s="1"/>
  <c r="L113" i="3"/>
  <c r="R113" i="3" s="1"/>
  <c r="J109" i="3"/>
  <c r="J110" i="3"/>
  <c r="J111" i="3"/>
  <c r="J112" i="3"/>
  <c r="J113" i="3"/>
  <c r="H109" i="3"/>
  <c r="H110" i="3"/>
  <c r="H111" i="3"/>
  <c r="H112" i="3"/>
  <c r="H113" i="3"/>
  <c r="F109" i="3"/>
  <c r="F110" i="3"/>
  <c r="F111" i="3"/>
  <c r="F112" i="3"/>
  <c r="F113" i="3"/>
  <c r="R110" i="3"/>
  <c r="Q109" i="3"/>
  <c r="Q110" i="3"/>
  <c r="Q111" i="3"/>
  <c r="Q112" i="3"/>
  <c r="Q113" i="3"/>
  <c r="M113" i="3" l="1"/>
  <c r="N113" i="3" s="1"/>
  <c r="M112" i="3"/>
  <c r="N112" i="3" s="1"/>
  <c r="M111" i="3"/>
  <c r="N111" i="3" s="1"/>
  <c r="M110" i="3"/>
  <c r="N110" i="3" s="1"/>
  <c r="M109" i="3"/>
  <c r="N109" i="3" s="1"/>
  <c r="Q25" i="3" l="1"/>
  <c r="Q17" i="10" l="1"/>
  <c r="I8" i="10"/>
  <c r="G8" i="10"/>
  <c r="Q14" i="10"/>
  <c r="Q13" i="10"/>
  <c r="Q12" i="10"/>
  <c r="H8" i="10" l="1"/>
  <c r="J8" i="10"/>
  <c r="H8" i="3"/>
  <c r="F8" i="3" l="1"/>
  <c r="M80" i="3" l="1"/>
  <c r="Q63" i="3"/>
  <c r="M43" i="3"/>
  <c r="Q35" i="3"/>
  <c r="M28" i="3"/>
  <c r="M54" i="3"/>
  <c r="J35" i="3"/>
  <c r="M8" i="3"/>
  <c r="N8" i="3" s="1"/>
  <c r="Q11" i="10"/>
  <c r="Q18" i="10"/>
  <c r="M24" i="3" l="1"/>
  <c r="L11" i="3"/>
  <c r="F7" i="3" l="1"/>
  <c r="M7" i="3"/>
  <c r="N7" i="3" s="1"/>
  <c r="R11" i="3"/>
  <c r="M9" i="3" l="1"/>
  <c r="N9" i="3" s="1"/>
  <c r="M10" i="3"/>
  <c r="N10" i="3" s="1"/>
  <c r="M11" i="3"/>
  <c r="N11" i="3" s="1"/>
  <c r="M12" i="3"/>
  <c r="N12" i="3" s="1"/>
  <c r="M13" i="3"/>
  <c r="H12" i="3"/>
  <c r="F9" i="3"/>
  <c r="F10" i="3"/>
  <c r="H10" i="3"/>
  <c r="F11" i="3"/>
  <c r="H11" i="3"/>
  <c r="H9" i="3" l="1"/>
  <c r="H7" i="3"/>
  <c r="F12" i="3"/>
  <c r="M14" i="3"/>
  <c r="M15" i="3"/>
  <c r="M16" i="3"/>
  <c r="M17" i="3"/>
  <c r="M18" i="3"/>
  <c r="M19" i="3"/>
  <c r="M20" i="3"/>
  <c r="M21" i="3"/>
  <c r="M22" i="3"/>
  <c r="M23" i="3"/>
  <c r="M25" i="3"/>
  <c r="M26" i="3"/>
  <c r="M27" i="3"/>
  <c r="M29" i="3"/>
  <c r="M30" i="3"/>
  <c r="M31" i="3"/>
  <c r="M32" i="3"/>
  <c r="M33" i="3"/>
  <c r="M34" i="3"/>
  <c r="M35" i="3"/>
  <c r="M36" i="3"/>
  <c r="M37" i="3"/>
  <c r="M38" i="3"/>
  <c r="M39" i="3"/>
  <c r="M40" i="3"/>
  <c r="M41" i="3"/>
  <c r="M42" i="3"/>
  <c r="M44" i="3"/>
  <c r="M45" i="3"/>
  <c r="M46" i="3"/>
  <c r="M47" i="3"/>
  <c r="M48" i="3"/>
  <c r="M49" i="3"/>
  <c r="M50" i="3"/>
  <c r="M51" i="3"/>
  <c r="M52" i="3"/>
  <c r="M53" i="3"/>
  <c r="M55" i="3"/>
  <c r="M56" i="3"/>
  <c r="M57" i="3"/>
  <c r="M58" i="3"/>
  <c r="M59" i="3"/>
  <c r="M60" i="3"/>
  <c r="M61" i="3"/>
  <c r="M62" i="3"/>
  <c r="M63" i="3"/>
  <c r="M64" i="3"/>
  <c r="M65" i="3"/>
  <c r="M66" i="3"/>
  <c r="M67" i="3"/>
  <c r="M68" i="3"/>
  <c r="M69" i="3"/>
  <c r="M70" i="3"/>
  <c r="M71" i="3"/>
  <c r="M72" i="3"/>
  <c r="M73" i="3"/>
  <c r="M74" i="3"/>
  <c r="M75" i="3"/>
  <c r="M76" i="3"/>
  <c r="M77" i="3"/>
  <c r="M78" i="3"/>
  <c r="M79"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8" i="10"/>
  <c r="N8" i="10" s="1"/>
  <c r="M9" i="10"/>
  <c r="N9" i="10" s="1"/>
  <c r="M10" i="10"/>
  <c r="N10" i="10" s="1"/>
  <c r="M7" i="10"/>
  <c r="Q8" i="10" l="1"/>
  <c r="Q9" i="10"/>
  <c r="Q10" i="10"/>
  <c r="Q19" i="10"/>
  <c r="Q20" i="10"/>
  <c r="Q21" i="10"/>
  <c r="Q7" i="10"/>
  <c r="R59" i="3" l="1"/>
  <c r="R60" i="3"/>
  <c r="N13" i="3" l="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L9" i="3"/>
  <c r="R9" i="3" s="1"/>
  <c r="L10" i="3"/>
  <c r="R10" i="3" s="1"/>
  <c r="L12" i="3"/>
  <c r="R12" i="3" s="1"/>
  <c r="L13" i="3"/>
  <c r="R13" i="3" s="1"/>
  <c r="L14" i="3"/>
  <c r="R14" i="3" s="1"/>
  <c r="L15" i="3"/>
  <c r="R15" i="3" s="1"/>
  <c r="L16" i="3"/>
  <c r="R16" i="3" s="1"/>
  <c r="L17" i="3"/>
  <c r="R17" i="3" s="1"/>
  <c r="L18" i="3"/>
  <c r="R18" i="3" s="1"/>
  <c r="L19" i="3"/>
  <c r="R19" i="3" s="1"/>
  <c r="L20" i="3"/>
  <c r="R20" i="3" s="1"/>
  <c r="L21" i="3"/>
  <c r="R21" i="3" s="1"/>
  <c r="L22" i="3"/>
  <c r="R22" i="3" s="1"/>
  <c r="L23" i="3"/>
  <c r="R23" i="3" s="1"/>
  <c r="L24" i="3"/>
  <c r="R24" i="3" s="1"/>
  <c r="L25" i="3"/>
  <c r="R25" i="3" s="1"/>
  <c r="L26" i="3"/>
  <c r="R26" i="3" s="1"/>
  <c r="L27" i="3"/>
  <c r="R27" i="3" s="1"/>
  <c r="L28" i="3"/>
  <c r="R28" i="3" s="1"/>
  <c r="L29" i="3"/>
  <c r="R29" i="3" s="1"/>
  <c r="L30" i="3"/>
  <c r="R30" i="3" s="1"/>
  <c r="L31" i="3"/>
  <c r="R31" i="3" s="1"/>
  <c r="L32" i="3"/>
  <c r="R32" i="3" s="1"/>
  <c r="L33" i="3"/>
  <c r="R33" i="3" s="1"/>
  <c r="L34" i="3"/>
  <c r="R34" i="3" s="1"/>
  <c r="L35" i="3"/>
  <c r="R35" i="3" s="1"/>
  <c r="L36" i="3"/>
  <c r="R36" i="3" s="1"/>
  <c r="L37" i="3"/>
  <c r="R37" i="3" s="1"/>
  <c r="L38" i="3"/>
  <c r="R38" i="3" s="1"/>
  <c r="L39" i="3"/>
  <c r="R39" i="3" s="1"/>
  <c r="L40" i="3"/>
  <c r="R40" i="3" s="1"/>
  <c r="L41" i="3"/>
  <c r="R41" i="3" s="1"/>
  <c r="L42" i="3"/>
  <c r="R42" i="3" s="1"/>
  <c r="L43" i="3"/>
  <c r="R43" i="3" s="1"/>
  <c r="L44" i="3"/>
  <c r="R44" i="3" s="1"/>
  <c r="L45" i="3"/>
  <c r="R45" i="3" s="1"/>
  <c r="L46" i="3"/>
  <c r="R46" i="3" s="1"/>
  <c r="L47" i="3"/>
  <c r="R47" i="3" s="1"/>
  <c r="L48" i="3"/>
  <c r="R48" i="3" s="1"/>
  <c r="L49" i="3"/>
  <c r="R49" i="3" s="1"/>
  <c r="L50" i="3"/>
  <c r="R50" i="3" s="1"/>
  <c r="L51" i="3"/>
  <c r="R51" i="3" s="1"/>
  <c r="L52" i="3"/>
  <c r="R52" i="3" s="1"/>
  <c r="L53" i="3"/>
  <c r="R53" i="3" s="1"/>
  <c r="L54" i="3"/>
  <c r="R54" i="3" s="1"/>
  <c r="L55" i="3"/>
  <c r="R55" i="3" s="1"/>
  <c r="L56" i="3"/>
  <c r="R56" i="3" s="1"/>
  <c r="L57" i="3"/>
  <c r="R57" i="3" s="1"/>
  <c r="L58" i="3"/>
  <c r="R58" i="3" s="1"/>
  <c r="L61" i="3"/>
  <c r="R61" i="3" s="1"/>
  <c r="L62" i="3"/>
  <c r="R62" i="3" s="1"/>
  <c r="L63" i="3"/>
  <c r="R63" i="3" s="1"/>
  <c r="L64" i="3"/>
  <c r="R64" i="3" s="1"/>
  <c r="L65" i="3"/>
  <c r="R65" i="3" s="1"/>
  <c r="L66" i="3"/>
  <c r="R66" i="3" s="1"/>
  <c r="L67" i="3"/>
  <c r="R67" i="3" s="1"/>
  <c r="L68" i="3"/>
  <c r="R68" i="3" s="1"/>
  <c r="L69" i="3"/>
  <c r="R69" i="3" s="1"/>
  <c r="L70" i="3"/>
  <c r="R70" i="3" s="1"/>
  <c r="L71" i="3"/>
  <c r="R71" i="3" s="1"/>
  <c r="L72" i="3"/>
  <c r="R72" i="3" s="1"/>
  <c r="L73" i="3"/>
  <c r="R73" i="3" s="1"/>
  <c r="L74" i="3"/>
  <c r="R74" i="3" s="1"/>
  <c r="L75" i="3"/>
  <c r="R75" i="3" s="1"/>
  <c r="L76" i="3"/>
  <c r="R76" i="3" s="1"/>
  <c r="L77" i="3"/>
  <c r="R77" i="3" s="1"/>
  <c r="L78" i="3"/>
  <c r="R78" i="3" s="1"/>
  <c r="L79" i="3"/>
  <c r="R79" i="3" s="1"/>
  <c r="L80" i="3"/>
  <c r="R80" i="3" s="1"/>
  <c r="L81" i="3"/>
  <c r="R81" i="3" s="1"/>
  <c r="L82" i="3"/>
  <c r="R82" i="3" s="1"/>
  <c r="L83" i="3"/>
  <c r="R83" i="3" s="1"/>
  <c r="L84" i="3"/>
  <c r="R84" i="3" s="1"/>
  <c r="L85" i="3"/>
  <c r="R85" i="3" s="1"/>
  <c r="L86" i="3"/>
  <c r="R86" i="3" s="1"/>
  <c r="L87" i="3"/>
  <c r="R87" i="3" s="1"/>
  <c r="L88" i="3"/>
  <c r="R88" i="3" s="1"/>
  <c r="L89" i="3"/>
  <c r="R89" i="3" s="1"/>
  <c r="L90" i="3"/>
  <c r="R90" i="3" s="1"/>
  <c r="L91" i="3"/>
  <c r="R91" i="3" s="1"/>
  <c r="L92" i="3"/>
  <c r="R92" i="3" s="1"/>
  <c r="L93" i="3"/>
  <c r="R93" i="3" s="1"/>
  <c r="L94" i="3"/>
  <c r="R94" i="3" s="1"/>
  <c r="L95" i="3"/>
  <c r="R95" i="3" s="1"/>
  <c r="L96" i="3"/>
  <c r="R96" i="3" s="1"/>
  <c r="L97" i="3"/>
  <c r="R97" i="3" s="1"/>
  <c r="L98" i="3"/>
  <c r="R98" i="3" s="1"/>
  <c r="L99" i="3"/>
  <c r="R99" i="3" s="1"/>
  <c r="L100" i="3"/>
  <c r="R100" i="3" s="1"/>
  <c r="L101" i="3"/>
  <c r="R101" i="3" s="1"/>
  <c r="L102" i="3"/>
  <c r="R102" i="3" s="1"/>
  <c r="L103" i="3"/>
  <c r="R103" i="3" s="1"/>
  <c r="L104" i="3"/>
  <c r="R104" i="3" s="1"/>
  <c r="L105" i="3"/>
  <c r="R105" i="3" s="1"/>
  <c r="L106" i="3"/>
  <c r="R106" i="3" s="1"/>
  <c r="L107" i="3"/>
  <c r="R107" i="3" s="1"/>
  <c r="L108" i="3"/>
  <c r="R108" i="3" s="1"/>
  <c r="L8" i="3"/>
  <c r="R8" i="3" s="1"/>
  <c r="L7" i="3"/>
  <c r="R7" i="3" s="1"/>
  <c r="J9" i="3"/>
  <c r="J10" i="3"/>
  <c r="J11" i="3"/>
  <c r="J12" i="3"/>
  <c r="J13" i="3"/>
  <c r="J14" i="3"/>
  <c r="J15" i="3"/>
  <c r="J16" i="3"/>
  <c r="J17" i="3"/>
  <c r="J18" i="3"/>
  <c r="J19" i="3"/>
  <c r="J20" i="3"/>
  <c r="J21" i="3"/>
  <c r="J22" i="3"/>
  <c r="J23" i="3"/>
  <c r="J24" i="3"/>
  <c r="J25" i="3"/>
  <c r="J26" i="3"/>
  <c r="J27" i="3"/>
  <c r="J28" i="3"/>
  <c r="J29" i="3"/>
  <c r="J30" i="3"/>
  <c r="J31" i="3"/>
  <c r="J32" i="3"/>
  <c r="J33" i="3"/>
  <c r="J34" i="3"/>
  <c r="J36" i="3"/>
  <c r="J37" i="3"/>
  <c r="J38" i="3"/>
  <c r="J39" i="3"/>
  <c r="J40" i="3"/>
  <c r="J41" i="3"/>
  <c r="J42" i="3"/>
  <c r="J43" i="3"/>
  <c r="J44" i="3"/>
  <c r="J45" i="3"/>
  <c r="J46" i="3"/>
  <c r="J47" i="3"/>
  <c r="J48" i="3"/>
  <c r="J49" i="3"/>
  <c r="J50" i="3"/>
  <c r="J51" i="3"/>
  <c r="J52" i="3"/>
  <c r="J53" i="3"/>
  <c r="J54" i="3"/>
  <c r="J55" i="3"/>
  <c r="J56" i="3"/>
  <c r="J57" i="3"/>
  <c r="J58"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8" i="3"/>
  <c r="J7"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Q10" i="3"/>
  <c r="Q11" i="3"/>
  <c r="Q12" i="3"/>
  <c r="Q13" i="3"/>
  <c r="Q14" i="3"/>
  <c r="Q15" i="3"/>
  <c r="Q16" i="3"/>
  <c r="Q17" i="3"/>
  <c r="Q18" i="3"/>
  <c r="Q19" i="3"/>
  <c r="Q20" i="3"/>
  <c r="Q21" i="3"/>
  <c r="Q22" i="3"/>
  <c r="Q23" i="3"/>
  <c r="Q24" i="3"/>
  <c r="Q26" i="3"/>
  <c r="Q27" i="3"/>
  <c r="Q28" i="3"/>
  <c r="Q29" i="3"/>
  <c r="Q30" i="3"/>
  <c r="Q31" i="3"/>
  <c r="Q32" i="3"/>
  <c r="Q33" i="3"/>
  <c r="Q34" i="3"/>
  <c r="Q36" i="3"/>
  <c r="Q37" i="3"/>
  <c r="Q38" i="3"/>
  <c r="Q39" i="3"/>
  <c r="Q40" i="3"/>
  <c r="Q41" i="3"/>
  <c r="Q42" i="3"/>
  <c r="Q43" i="3"/>
  <c r="Q44" i="3"/>
  <c r="Q45" i="3"/>
  <c r="Q46" i="3"/>
  <c r="Q47" i="3"/>
  <c r="Q48" i="3"/>
  <c r="Q49" i="3"/>
  <c r="Q50" i="3"/>
  <c r="Q51" i="3"/>
  <c r="Q52" i="3"/>
  <c r="Q54" i="3"/>
  <c r="Q55" i="3"/>
  <c r="Q56" i="3"/>
  <c r="Q57" i="3"/>
  <c r="Q58" i="3"/>
  <c r="Q59" i="3"/>
  <c r="Q60" i="3"/>
  <c r="Q61" i="3"/>
  <c r="Q62" i="3"/>
  <c r="Q64" i="3"/>
  <c r="Q65" i="3"/>
  <c r="Q66" i="3"/>
  <c r="Q67" i="3"/>
  <c r="Q68" i="3"/>
  <c r="Q69"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9" i="3"/>
  <c r="Q8" i="3"/>
  <c r="Q7" i="3"/>
  <c r="F7" i="10" l="1"/>
  <c r="H7" i="10"/>
  <c r="J7" i="10"/>
  <c r="N7" i="10"/>
  <c r="L7" i="10"/>
  <c r="R7" i="10" s="1"/>
</calcChain>
</file>

<file path=xl/sharedStrings.xml><?xml version="1.0" encoding="utf-8"?>
<sst xmlns="http://schemas.openxmlformats.org/spreadsheetml/2006/main" count="288" uniqueCount="109">
  <si>
    <t/>
  </si>
  <si>
    <t>文化振興基盤整備費</t>
  </si>
  <si>
    <t>情報処理業務庁費</t>
  </si>
  <si>
    <t>庁費</t>
  </si>
  <si>
    <t>職員旅費</t>
  </si>
  <si>
    <t>国際文化交流推進費</t>
  </si>
  <si>
    <t>施設施工庁費</t>
  </si>
  <si>
    <t>文化財保存施設整備費</t>
  </si>
  <si>
    <t>文化財保存事業費</t>
  </si>
  <si>
    <t>日本芸術院施設費</t>
  </si>
  <si>
    <t>日本芸術院</t>
  </si>
  <si>
    <t>文化庁共通費</t>
  </si>
  <si>
    <t>日本学士院</t>
  </si>
  <si>
    <t>科学技術・学術政策研究所</t>
  </si>
  <si>
    <t>試験研究費</t>
  </si>
  <si>
    <t>国立教育政策研究所</t>
  </si>
  <si>
    <t>文部科学本省</t>
  </si>
  <si>
    <t>教職員研修費</t>
  </si>
  <si>
    <t>政府開発援助留学生業務庁費</t>
  </si>
  <si>
    <t>政府開発援助職員旅費</t>
  </si>
  <si>
    <t>南極地域観測事業費</t>
  </si>
  <si>
    <t>南極地域観測事業業務庁費</t>
  </si>
  <si>
    <t>研究開発推進費</t>
  </si>
  <si>
    <t>研究振興費</t>
  </si>
  <si>
    <t>研究拠点形成等業務庁費</t>
  </si>
  <si>
    <t>文部科学本省共通費</t>
  </si>
  <si>
    <t>国会図書館支部庁費</t>
  </si>
  <si>
    <t>計</t>
    <rPh sb="0" eb="1">
      <t>ケイ</t>
    </rPh>
    <phoneticPr fontId="5"/>
  </si>
  <si>
    <t>累計</t>
    <rPh sb="0" eb="2">
      <t>ルイケイ</t>
    </rPh>
    <phoneticPr fontId="5"/>
  </si>
  <si>
    <t>歳出予算現額</t>
  </si>
  <si>
    <t>第1四半期</t>
    <rPh sb="0" eb="1">
      <t>ダイ</t>
    </rPh>
    <rPh sb="2" eb="5">
      <t>シハンキ</t>
    </rPh>
    <phoneticPr fontId="8"/>
  </si>
  <si>
    <t>第2四半期</t>
  </si>
  <si>
    <t>第3四半期</t>
  </si>
  <si>
    <t>比率</t>
    <rPh sb="0" eb="2">
      <t>ヒリツ</t>
    </rPh>
    <phoneticPr fontId="8"/>
  </si>
  <si>
    <t>支出実績</t>
  </si>
  <si>
    <t>比率増減</t>
  </si>
  <si>
    <t>第4四半期
（出納整理期含）</t>
    <rPh sb="7" eb="9">
      <t>スイトウ</t>
    </rPh>
    <rPh sb="9" eb="11">
      <t>セイリ</t>
    </rPh>
    <rPh sb="11" eb="12">
      <t>キ</t>
    </rPh>
    <rPh sb="12" eb="13">
      <t>フクミ</t>
    </rPh>
    <phoneticPr fontId="8"/>
  </si>
  <si>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8"/>
  </si>
  <si>
    <t>文化庁</t>
    <rPh sb="0" eb="3">
      <t>ブンカチョウ</t>
    </rPh>
    <phoneticPr fontId="5"/>
  </si>
  <si>
    <t>教育・科学技術等復興政策費</t>
  </si>
  <si>
    <t>文部科学省共通費</t>
  </si>
  <si>
    <t>庁費</t>
    <rPh sb="0" eb="1">
      <t>チョウ</t>
    </rPh>
    <rPh sb="1" eb="2">
      <t>ヒ</t>
    </rPh>
    <phoneticPr fontId="5"/>
  </si>
  <si>
    <t>職員旅費</t>
    <rPh sb="0" eb="2">
      <t>ショクイン</t>
    </rPh>
    <rPh sb="2" eb="4">
      <t>リョヒ</t>
    </rPh>
    <phoneticPr fontId="5"/>
  </si>
  <si>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8"/>
  </si>
  <si>
    <t>第4四半期
（出納整理期含）</t>
    <rPh sb="0" eb="1">
      <t>ダイ</t>
    </rPh>
    <rPh sb="2" eb="5">
      <t>シハンキ</t>
    </rPh>
    <rPh sb="7" eb="9">
      <t>スイトウ</t>
    </rPh>
    <rPh sb="9" eb="11">
      <t>セイリ</t>
    </rPh>
    <rPh sb="11" eb="12">
      <t>キ</t>
    </rPh>
    <rPh sb="12" eb="13">
      <t>フクミ</t>
    </rPh>
    <phoneticPr fontId="5"/>
  </si>
  <si>
    <t>支出額及び支出割合が前年度より増加した理由</t>
    <phoneticPr fontId="8"/>
  </si>
  <si>
    <t>支出実績</t>
    <rPh sb="0" eb="2">
      <t>シシュツ</t>
    </rPh>
    <rPh sb="2" eb="4">
      <t>ジッセキ</t>
    </rPh>
    <phoneticPr fontId="8"/>
  </si>
  <si>
    <t>比率増減</t>
    <rPh sb="0" eb="2">
      <t>ヒリツ</t>
    </rPh>
    <rPh sb="2" eb="4">
      <t>ゾウゲン</t>
    </rPh>
    <phoneticPr fontId="8"/>
  </si>
  <si>
    <t>庁費</t>
    <phoneticPr fontId="5"/>
  </si>
  <si>
    <t>科学技術・学術政策推進費</t>
  </si>
  <si>
    <t>地震調査研究推進業務庁費</t>
  </si>
  <si>
    <t>文化振興費</t>
  </si>
  <si>
    <t>文化政策調査業務庁費</t>
  </si>
  <si>
    <t>文部科学本省所轄機関</t>
    <phoneticPr fontId="5"/>
  </si>
  <si>
    <t>スポーツ庁</t>
    <rPh sb="4" eb="5">
      <t>チョウ</t>
    </rPh>
    <phoneticPr fontId="26"/>
  </si>
  <si>
    <t>スポーツ庁共通費</t>
    <rPh sb="4" eb="5">
      <t>チョウ</t>
    </rPh>
    <rPh sb="5" eb="7">
      <t>キョウツウ</t>
    </rPh>
    <rPh sb="7" eb="8">
      <t>ヒ</t>
    </rPh>
    <phoneticPr fontId="26"/>
  </si>
  <si>
    <t>初等中等教育等振興費</t>
    <rPh sb="0" eb="2">
      <t>ショトウ</t>
    </rPh>
    <rPh sb="2" eb="4">
      <t>チュウトウ</t>
    </rPh>
    <rPh sb="4" eb="6">
      <t>キョウイク</t>
    </rPh>
    <rPh sb="6" eb="7">
      <t>トウ</t>
    </rPh>
    <rPh sb="7" eb="10">
      <t>シンコウヒ</t>
    </rPh>
    <phoneticPr fontId="26"/>
  </si>
  <si>
    <t>スポーツ振興費</t>
    <rPh sb="4" eb="7">
      <t>シンコウヒ</t>
    </rPh>
    <phoneticPr fontId="26"/>
  </si>
  <si>
    <t>スポーツ振興施設費</t>
    <rPh sb="4" eb="6">
      <t>シンコウ</t>
    </rPh>
    <rPh sb="6" eb="8">
      <t>シセツ</t>
    </rPh>
    <rPh sb="8" eb="9">
      <t>ヒ</t>
    </rPh>
    <phoneticPr fontId="26"/>
  </si>
  <si>
    <t>文化庁</t>
    <phoneticPr fontId="5"/>
  </si>
  <si>
    <t>文化庁施設費</t>
    <rPh sb="0" eb="3">
      <t>ブンカチョウ</t>
    </rPh>
    <rPh sb="3" eb="6">
      <t>シセツヒ</t>
    </rPh>
    <phoneticPr fontId="26"/>
  </si>
  <si>
    <t>原子力損害賠償業務旅費</t>
    <rPh sb="9" eb="11">
      <t>リョヒ</t>
    </rPh>
    <phoneticPr fontId="8"/>
  </si>
  <si>
    <t>原子力損害賠償業務委員等旅費</t>
    <phoneticPr fontId="8"/>
  </si>
  <si>
    <t>教育振興助成職員旅費</t>
    <phoneticPr fontId="8"/>
  </si>
  <si>
    <t>科学技術振興庁費</t>
    <phoneticPr fontId="8"/>
  </si>
  <si>
    <t>原子力損害賠償業務庁費</t>
    <phoneticPr fontId="8"/>
  </si>
  <si>
    <t>科学技術振興委員等旅費</t>
    <phoneticPr fontId="8"/>
  </si>
  <si>
    <t>文部科学本省施設費</t>
  </si>
  <si>
    <t>生涯学習振興費</t>
  </si>
  <si>
    <t>高等学校卒業程度認定試験業務庁費</t>
  </si>
  <si>
    <t>初等中等教育等振興費</t>
  </si>
  <si>
    <t>学習指導要領改訂等業務庁費</t>
  </si>
  <si>
    <t>高等教育振興費</t>
  </si>
  <si>
    <t>私立学校振興費</t>
  </si>
  <si>
    <t>国際交流・協力推進費</t>
  </si>
  <si>
    <t>政府開発援助庁費</t>
  </si>
  <si>
    <t>30年度</t>
    <rPh sb="2" eb="4">
      <t>ネンド</t>
    </rPh>
    <phoneticPr fontId="8"/>
  </si>
  <si>
    <t>（参考：29年度）</t>
    <rPh sb="1" eb="3">
      <t>サンコウ</t>
    </rPh>
    <rPh sb="6" eb="8">
      <t>ネンド</t>
    </rPh>
    <phoneticPr fontId="8"/>
  </si>
  <si>
    <t>平成30年度第４四半期
－平成29年度第４四半期</t>
    <phoneticPr fontId="8"/>
  </si>
  <si>
    <t>予算の支出状況の公表（庁費・旅費）　　エネルギー対策特別会計</t>
    <rPh sb="0" eb="2">
      <t>ヨサン</t>
    </rPh>
    <rPh sb="3" eb="5">
      <t>シシュツ</t>
    </rPh>
    <rPh sb="5" eb="7">
      <t>ジョウキョウ</t>
    </rPh>
    <rPh sb="8" eb="10">
      <t>コウヒョウ</t>
    </rPh>
    <rPh sb="11" eb="12">
      <t>チョウ</t>
    </rPh>
    <rPh sb="12" eb="13">
      <t>ヒ</t>
    </rPh>
    <rPh sb="14" eb="16">
      <t>リョヒ</t>
    </rPh>
    <rPh sb="24" eb="26">
      <t>タイサク</t>
    </rPh>
    <rPh sb="26" eb="28">
      <t>トクベツ</t>
    </rPh>
    <rPh sb="28" eb="30">
      <t>カイケイ</t>
    </rPh>
    <phoneticPr fontId="8"/>
  </si>
  <si>
    <t>電源開発促進勘定</t>
    <phoneticPr fontId="8"/>
  </si>
  <si>
    <t>事務取扱費</t>
    <phoneticPr fontId="8"/>
  </si>
  <si>
    <t>教育振興助成委員等旅費</t>
    <phoneticPr fontId="8"/>
  </si>
  <si>
    <t>教育振興助成庁費</t>
    <phoneticPr fontId="8"/>
  </si>
  <si>
    <t>平成30年度第４・四半期
－平成29年度第４・四半期</t>
    <rPh sb="0" eb="2">
      <t>ヘイセイ</t>
    </rPh>
    <rPh sb="4" eb="6">
      <t>ネンド</t>
    </rPh>
    <rPh sb="6" eb="7">
      <t>ダイ</t>
    </rPh>
    <rPh sb="9" eb="12">
      <t>シハンキ</t>
    </rPh>
    <rPh sb="14" eb="16">
      <t>ヘイセイ</t>
    </rPh>
    <rPh sb="18" eb="20">
      <t>ネンド</t>
    </rPh>
    <rPh sb="20" eb="21">
      <t>ダイ</t>
    </rPh>
    <rPh sb="23" eb="26">
      <t>シハンキ</t>
    </rPh>
    <phoneticPr fontId="5"/>
  </si>
  <si>
    <t>一般定期健康診断受診対象者増加による増</t>
  </si>
  <si>
    <t>事業に係る実地調査の回数が増加したこと等による増</t>
  </si>
  <si>
    <t>試験運営等に係る請負を実施したこと等による増</t>
  </si>
  <si>
    <t>新学習指導要領に係る印刷物の印刷製本費及び通信運搬費の増</t>
    <rPh sb="0" eb="3">
      <t>シンガクシュウ</t>
    </rPh>
    <rPh sb="3" eb="5">
      <t>シドウ</t>
    </rPh>
    <rPh sb="5" eb="7">
      <t>ヨウリョウ</t>
    </rPh>
    <rPh sb="8" eb="9">
      <t>カカ</t>
    </rPh>
    <rPh sb="12" eb="13">
      <t>ブツ</t>
    </rPh>
    <rPh sb="14" eb="16">
      <t>インサツ</t>
    </rPh>
    <phoneticPr fontId="8"/>
  </si>
  <si>
    <t>雑役務費等の増</t>
    <rPh sb="0" eb="4">
      <t>ザツエキムヒ</t>
    </rPh>
    <rPh sb="4" eb="5">
      <t>トウ</t>
    </rPh>
    <phoneticPr fontId="8"/>
  </si>
  <si>
    <t>印刷物の印刷製本費及び通信運搬費の増</t>
    <phoneticPr fontId="8"/>
  </si>
  <si>
    <t>事務処理補助者の派遣による雑役務費等の増</t>
  </si>
  <si>
    <t>補助事業に係る印刷製本費及び通信運搬費の増</t>
  </si>
  <si>
    <t>歳出予算現額が前年度比減額となったことによる支出割合の増</t>
  </si>
  <si>
    <t>保守契約の支払い方法を月払いから年払いへ変更したことによる増、教科書事務執行管理システムに係る雑役務費の増</t>
    <rPh sb="29" eb="30">
      <t>ゾウ</t>
    </rPh>
    <phoneticPr fontId="8"/>
  </si>
  <si>
    <t>食品成分データベース再構築の検討による増</t>
    <phoneticPr fontId="8"/>
  </si>
  <si>
    <t>出張用務の増加による増</t>
    <rPh sb="10" eb="11">
      <t>ゾウ</t>
    </rPh>
    <phoneticPr fontId="8"/>
  </si>
  <si>
    <t>公開講演会開催に伴う遠隔地での事務打合せによる増</t>
    <rPh sb="0" eb="2">
      <t>コウカイ</t>
    </rPh>
    <rPh sb="2" eb="5">
      <t>コウエンカイ</t>
    </rPh>
    <rPh sb="5" eb="7">
      <t>カイサイ</t>
    </rPh>
    <rPh sb="8" eb="9">
      <t>トモナ</t>
    </rPh>
    <rPh sb="10" eb="13">
      <t>エンカクチ</t>
    </rPh>
    <rPh sb="15" eb="17">
      <t>ジム</t>
    </rPh>
    <rPh sb="17" eb="19">
      <t>ウチアワ</t>
    </rPh>
    <rPh sb="23" eb="24">
      <t>ゾウ</t>
    </rPh>
    <phoneticPr fontId="8"/>
  </si>
  <si>
    <t>第３四半期以降の出張用務の増加による増</t>
    <rPh sb="0" eb="1">
      <t>ダイ</t>
    </rPh>
    <rPh sb="2" eb="5">
      <t>シハンキ</t>
    </rPh>
    <rPh sb="5" eb="7">
      <t>イコウ</t>
    </rPh>
    <rPh sb="8" eb="10">
      <t>シュッチョウ</t>
    </rPh>
    <rPh sb="10" eb="12">
      <t>ヨウム</t>
    </rPh>
    <rPh sb="13" eb="15">
      <t>ゾウカ</t>
    </rPh>
    <rPh sb="18" eb="19">
      <t>ゾウ</t>
    </rPh>
    <phoneticPr fontId="8"/>
  </si>
  <si>
    <t>ＷＥＢ広報誌運用・保守業務にかかる経費の増</t>
    <rPh sb="17" eb="19">
      <t>ケイヒ</t>
    </rPh>
    <rPh sb="20" eb="21">
      <t>ゾウ</t>
    </rPh>
    <phoneticPr fontId="8"/>
  </si>
  <si>
    <t>ナショナルトレーニングセンター拡充棟の設計業務及び工事監理業務による増</t>
    <rPh sb="34" eb="35">
      <t>ゾウ</t>
    </rPh>
    <phoneticPr fontId="8"/>
  </si>
  <si>
    <t>情報システムに係る改修等による増</t>
    <rPh sb="0" eb="2">
      <t>ジョウホウ</t>
    </rPh>
    <rPh sb="7" eb="8">
      <t>カカ</t>
    </rPh>
    <rPh sb="9" eb="11">
      <t>カイシュウ</t>
    </rPh>
    <rPh sb="11" eb="12">
      <t>トウ</t>
    </rPh>
    <rPh sb="15" eb="16">
      <t>ゾウ</t>
    </rPh>
    <phoneticPr fontId="8"/>
  </si>
  <si>
    <t>出席が必須となる国際会議の開催回数の増加による増</t>
    <rPh sb="0" eb="2">
      <t>シュッセキ</t>
    </rPh>
    <rPh sb="3" eb="5">
      <t>ヒッス</t>
    </rPh>
    <rPh sb="8" eb="10">
      <t>コクサイ</t>
    </rPh>
    <rPh sb="10" eb="12">
      <t>カイギ</t>
    </rPh>
    <rPh sb="13" eb="15">
      <t>カイサイ</t>
    </rPh>
    <rPh sb="15" eb="17">
      <t>カイスウ</t>
    </rPh>
    <rPh sb="18" eb="20">
      <t>ゾウカ</t>
    </rPh>
    <rPh sb="23" eb="24">
      <t>ゾウ</t>
    </rPh>
    <phoneticPr fontId="8"/>
  </si>
  <si>
    <t>平成30年10月文化庁組織改編によるレイアウト変更等による増</t>
    <rPh sb="0" eb="2">
      <t>ヘイセイ</t>
    </rPh>
    <rPh sb="4" eb="5">
      <t>ネン</t>
    </rPh>
    <rPh sb="7" eb="8">
      <t>ガツ</t>
    </rPh>
    <rPh sb="8" eb="11">
      <t>ブンカチョウ</t>
    </rPh>
    <rPh sb="11" eb="13">
      <t>ソシキ</t>
    </rPh>
    <rPh sb="13" eb="15">
      <t>カイヘン</t>
    </rPh>
    <rPh sb="23" eb="25">
      <t>ヘンコウ</t>
    </rPh>
    <rPh sb="25" eb="26">
      <t>トウ</t>
    </rPh>
    <rPh sb="29" eb="30">
      <t>ゾウ</t>
    </rPh>
    <phoneticPr fontId="8"/>
  </si>
  <si>
    <t>平成30年10月文化庁組織改編による所掌事務の増加による増</t>
    <rPh sb="18" eb="20">
      <t>ショショウ</t>
    </rPh>
    <rPh sb="20" eb="22">
      <t>ジム</t>
    </rPh>
    <rPh sb="23" eb="25">
      <t>ゾウカ</t>
    </rPh>
    <rPh sb="28" eb="29">
      <t>ゾウ</t>
    </rPh>
    <phoneticPr fontId="8"/>
  </si>
  <si>
    <t>職員2名分の外国旅費の増</t>
    <rPh sb="3" eb="5">
      <t>メイブン</t>
    </rPh>
    <rPh sb="11" eb="12">
      <t>ゾウ</t>
    </rPh>
    <phoneticPr fontId="8"/>
  </si>
  <si>
    <t>職員1名分の外国旅費の増</t>
    <rPh sb="3" eb="5">
      <t>メイブン</t>
    </rPh>
    <rPh sb="11" eb="12">
      <t>ゾウ</t>
    </rPh>
    <phoneticPr fontId="8"/>
  </si>
  <si>
    <t>被災ミュージアムに係る打合せ等による増</t>
    <rPh sb="18" eb="19">
      <t>ゾウ</t>
    </rPh>
    <phoneticPr fontId="8"/>
  </si>
  <si>
    <t>支出額及び支出割合が前年度より増加した理由</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</si>
</sst>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
    <numFmt numFmtId="178" formatCode="0.0\p\t"/>
    <numFmt numFmtId="179" formatCode="#,##0;&quot;△ &quot;#,##0"/>
    <numFmt numFmtId="180"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ゴシック"/>
      <family val="3"/>
      <charset val="128"/>
    </font>
    <font>
      <sz val="12"/>
      <name val="ＭＳ Ｐゴシック"/>
      <family val="3"/>
      <charset val="128"/>
      <scheme val="minor"/>
    </font>
    <font>
      <sz val="1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bottom/>
      <diagonal/>
    </border>
    <border>
      <left style="medium">
        <color indexed="64"/>
      </left>
      <right/>
      <top style="hair">
        <color indexed="64"/>
      </top>
      <bottom/>
      <diagonal/>
    </border>
    <border>
      <left/>
      <right style="medium">
        <color indexed="64"/>
      </right>
      <top/>
      <bottom style="medium">
        <color indexed="64"/>
      </bottom>
      <diagonal/>
    </border>
  </borders>
  <cellStyleXfs count="72">
    <xf numFmtId="0" fontId="0" fillId="0" borderId="0"/>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2" applyNumberFormat="0" applyAlignment="0" applyProtection="0">
      <alignment vertical="center"/>
    </xf>
    <xf numFmtId="0" fontId="12" fillId="21" borderId="0" applyNumberFormat="0" applyBorder="0" applyAlignment="0" applyProtection="0">
      <alignment vertical="center"/>
    </xf>
    <xf numFmtId="0" fontId="7" fillId="22" borderId="13" applyNumberFormat="0" applyFont="0" applyAlignment="0" applyProtection="0">
      <alignment vertical="center"/>
    </xf>
    <xf numFmtId="0" fontId="13" fillId="0" borderId="14" applyNumberFormat="0" applyFill="0" applyAlignment="0" applyProtection="0">
      <alignment vertical="center"/>
    </xf>
    <xf numFmtId="0" fontId="14" fillId="3" borderId="0" applyNumberFormat="0" applyBorder="0" applyAlignment="0" applyProtection="0">
      <alignment vertical="center"/>
    </xf>
    <xf numFmtId="0" fontId="15" fillId="23" borderId="15"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23" borderId="20" applyNumberFormat="0" applyAlignment="0" applyProtection="0">
      <alignment vertical="center"/>
    </xf>
    <xf numFmtId="0" fontId="22" fillId="0" borderId="0" applyNumberFormat="0" applyFill="0" applyBorder="0" applyAlignment="0" applyProtection="0">
      <alignment vertical="center"/>
    </xf>
    <xf numFmtId="0" fontId="23" fillId="7" borderId="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xf numFmtId="0" fontId="3" fillId="0" borderId="0">
      <alignment vertical="center"/>
    </xf>
    <xf numFmtId="0" fontId="3" fillId="0" borderId="0">
      <alignment vertical="center"/>
    </xf>
    <xf numFmtId="0" fontId="3" fillId="0" borderId="0">
      <alignment vertical="center"/>
    </xf>
    <xf numFmtId="0" fontId="24" fillId="4" borderId="0" applyNumberFormat="0" applyBorder="0" applyAlignment="0" applyProtection="0">
      <alignment vertical="center"/>
    </xf>
    <xf numFmtId="0" fontId="2"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9" fontId="6" fillId="0" borderId="0" applyFont="0" applyFill="0" applyBorder="0" applyAlignment="0" applyProtection="0">
      <alignment vertical="center"/>
    </xf>
  </cellStyleXfs>
  <cellXfs count="141">
    <xf numFmtId="0" fontId="0" fillId="0" borderId="0" xfId="0"/>
    <xf numFmtId="0" fontId="6" fillId="0" borderId="0" xfId="1" applyFont="1" applyFill="1">
      <alignment vertical="center"/>
    </xf>
    <xf numFmtId="0" fontId="6" fillId="0" borderId="22" xfId="1" applyFont="1" applyFill="1" applyBorder="1">
      <alignment vertical="center"/>
    </xf>
    <xf numFmtId="0" fontId="6" fillId="0" borderId="2" xfId="1" applyFont="1" applyFill="1" applyBorder="1">
      <alignment vertical="center"/>
    </xf>
    <xf numFmtId="178" fontId="6" fillId="0" borderId="3" xfId="1" applyNumberFormat="1" applyFont="1" applyFill="1" applyBorder="1" applyAlignment="1">
      <alignment vertical="center"/>
    </xf>
    <xf numFmtId="0" fontId="6" fillId="0" borderId="36" xfId="1" applyNumberFormat="1" applyFont="1" applyFill="1" applyBorder="1">
      <alignment vertical="center"/>
    </xf>
    <xf numFmtId="0" fontId="6" fillId="0" borderId="4" xfId="1" applyNumberFormat="1" applyFont="1" applyFill="1" applyBorder="1">
      <alignment vertical="center"/>
    </xf>
    <xf numFmtId="0" fontId="6" fillId="0" borderId="4" xfId="1" applyNumberFormat="1" applyFont="1" applyFill="1" applyBorder="1" applyAlignment="1">
      <alignment vertical="center" shrinkToFit="1"/>
    </xf>
    <xf numFmtId="176" fontId="27" fillId="0" borderId="3" xfId="1" applyNumberFormat="1" applyFont="1" applyFill="1" applyBorder="1" applyAlignment="1">
      <alignment horizontal="right" vertical="center" shrinkToFit="1"/>
    </xf>
    <xf numFmtId="177" fontId="6" fillId="0" borderId="3" xfId="62" applyNumberFormat="1" applyFont="1" applyFill="1" applyBorder="1" applyAlignment="1">
      <alignment vertical="center" shrinkToFit="1"/>
    </xf>
    <xf numFmtId="176" fontId="6" fillId="0" borderId="3" xfId="1" applyNumberFormat="1" applyFont="1" applyFill="1" applyBorder="1" applyAlignment="1">
      <alignment vertical="center"/>
    </xf>
    <xf numFmtId="0" fontId="6" fillId="0" borderId="37" xfId="1" applyFont="1" applyFill="1" applyBorder="1">
      <alignment vertical="center"/>
    </xf>
    <xf numFmtId="0" fontId="0" fillId="0" borderId="4" xfId="1" applyNumberFormat="1" applyFont="1" applyFill="1" applyBorder="1" applyAlignment="1">
      <alignment vertical="center" shrinkToFit="1"/>
    </xf>
    <xf numFmtId="0" fontId="6" fillId="0" borderId="38" xfId="1" applyNumberFormat="1" applyFont="1" applyFill="1" applyBorder="1">
      <alignment vertical="center"/>
    </xf>
    <xf numFmtId="0" fontId="6" fillId="0" borderId="39" xfId="1" applyNumberFormat="1" applyFont="1" applyFill="1" applyBorder="1">
      <alignment vertical="center"/>
    </xf>
    <xf numFmtId="0" fontId="6" fillId="0" borderId="39" xfId="1" applyNumberFormat="1" applyFont="1" applyFill="1" applyBorder="1" applyAlignment="1">
      <alignment vertical="center" shrinkToFit="1"/>
    </xf>
    <xf numFmtId="176" fontId="27" fillId="0" borderId="40" xfId="1" applyNumberFormat="1" applyFont="1" applyFill="1" applyBorder="1" applyAlignment="1">
      <alignment horizontal="right" vertical="center" shrinkToFit="1"/>
    </xf>
    <xf numFmtId="177" fontId="6" fillId="0" borderId="40" xfId="62" applyNumberFormat="1" applyFont="1" applyFill="1" applyBorder="1" applyAlignment="1">
      <alignment vertical="center" shrinkToFit="1"/>
    </xf>
    <xf numFmtId="176" fontId="6" fillId="0" borderId="40" xfId="1" applyNumberFormat="1" applyFont="1" applyFill="1" applyBorder="1" applyAlignment="1">
      <alignment vertical="center"/>
    </xf>
    <xf numFmtId="178" fontId="6" fillId="0" borderId="40" xfId="1" applyNumberFormat="1" applyFont="1" applyFill="1" applyBorder="1" applyAlignment="1">
      <alignment vertical="center"/>
    </xf>
    <xf numFmtId="177" fontId="0" fillId="0" borderId="3" xfId="62" applyNumberFormat="1" applyFont="1" applyFill="1" applyBorder="1" applyAlignment="1">
      <alignment vertical="center" shrinkToFit="1"/>
    </xf>
    <xf numFmtId="0" fontId="6" fillId="0" borderId="5" xfId="1" applyFont="1" applyFill="1" applyBorder="1">
      <alignment vertical="center"/>
    </xf>
    <xf numFmtId="0" fontId="0" fillId="0" borderId="37" xfId="1" applyFont="1" applyFill="1" applyBorder="1" applyAlignment="1">
      <alignment vertical="center" wrapText="1"/>
    </xf>
    <xf numFmtId="0" fontId="0" fillId="0" borderId="37" xfId="1" applyFont="1" applyFill="1" applyBorder="1">
      <alignment vertical="center"/>
    </xf>
    <xf numFmtId="0" fontId="0" fillId="0" borderId="46" xfId="1" applyFont="1" applyFill="1" applyBorder="1" applyAlignment="1">
      <alignment horizontal="left" vertical="center"/>
    </xf>
    <xf numFmtId="0" fontId="28" fillId="0" borderId="4" xfId="1" applyNumberFormat="1" applyFont="1" applyFill="1" applyBorder="1">
      <alignment vertical="center"/>
    </xf>
    <xf numFmtId="0" fontId="29" fillId="0" borderId="0" xfId="1" applyNumberFormat="1" applyFont="1" applyFill="1">
      <alignment vertical="center"/>
    </xf>
    <xf numFmtId="0" fontId="29" fillId="0" borderId="0" xfId="1" applyNumberFormat="1" applyFont="1" applyFill="1" applyAlignment="1">
      <alignment vertical="center" shrinkToFit="1"/>
    </xf>
    <xf numFmtId="0" fontId="29" fillId="0" borderId="0" xfId="1" applyFont="1" applyFill="1">
      <alignment vertical="center"/>
    </xf>
    <xf numFmtId="0" fontId="29" fillId="0" borderId="21" xfId="0" applyNumberFormat="1" applyFont="1" applyFill="1" applyBorder="1" applyAlignment="1">
      <alignment vertical="center"/>
    </xf>
    <xf numFmtId="0" fontId="29" fillId="0" borderId="22" xfId="0" applyNumberFormat="1" applyFont="1" applyFill="1" applyBorder="1" applyAlignment="1">
      <alignment vertical="center"/>
    </xf>
    <xf numFmtId="0" fontId="29" fillId="0" borderId="23" xfId="1" applyNumberFormat="1" applyFont="1" applyFill="1" applyBorder="1" applyAlignment="1">
      <alignment vertical="center" shrinkToFit="1"/>
    </xf>
    <xf numFmtId="0" fontId="29" fillId="0" borderId="22" xfId="1" applyFont="1" applyFill="1" applyBorder="1">
      <alignment vertical="center"/>
    </xf>
    <xf numFmtId="0" fontId="29" fillId="0" borderId="29" xfId="0" applyNumberFormat="1" applyFont="1" applyFill="1" applyBorder="1" applyAlignment="1">
      <alignment vertical="center"/>
    </xf>
    <xf numFmtId="0" fontId="29" fillId="0" borderId="0" xfId="0" applyNumberFormat="1" applyFont="1" applyFill="1" applyBorder="1" applyAlignment="1">
      <alignment vertical="center"/>
    </xf>
    <xf numFmtId="0" fontId="29" fillId="0" borderId="0" xfId="1" applyNumberFormat="1" applyFont="1" applyFill="1" applyBorder="1" applyAlignment="1">
      <alignment vertical="center" shrinkToFit="1"/>
    </xf>
    <xf numFmtId="0" fontId="29" fillId="0" borderId="32" xfId="0" applyNumberFormat="1" applyFont="1" applyFill="1" applyBorder="1" applyAlignment="1">
      <alignment vertical="center"/>
    </xf>
    <xf numFmtId="0" fontId="29" fillId="0" borderId="8" xfId="0" applyNumberFormat="1" applyFont="1" applyFill="1" applyBorder="1" applyAlignment="1">
      <alignment vertical="center"/>
    </xf>
    <xf numFmtId="0" fontId="29" fillId="0" borderId="7" xfId="1" applyNumberFormat="1" applyFont="1" applyFill="1" applyBorder="1" applyAlignment="1">
      <alignment vertical="center" shrinkToFit="1"/>
    </xf>
    <xf numFmtId="0" fontId="29" fillId="0" borderId="2" xfId="1" applyFont="1" applyFill="1" applyBorder="1">
      <alignment vertical="center"/>
    </xf>
    <xf numFmtId="0" fontId="29" fillId="0" borderId="34" xfId="1" applyNumberFormat="1" applyFont="1" applyFill="1" applyBorder="1">
      <alignment vertical="center"/>
    </xf>
    <xf numFmtId="0" fontId="29" fillId="0" borderId="6" xfId="1" applyNumberFormat="1" applyFont="1" applyFill="1" applyBorder="1">
      <alignment vertical="center"/>
    </xf>
    <xf numFmtId="0" fontId="29" fillId="0" borderId="6" xfId="1" applyNumberFormat="1" applyFont="1" applyFill="1" applyBorder="1" applyAlignment="1">
      <alignment vertical="center" shrinkToFit="1"/>
    </xf>
    <xf numFmtId="0" fontId="29" fillId="0" borderId="5" xfId="1" applyFont="1" applyFill="1" applyBorder="1">
      <alignment vertical="center"/>
    </xf>
    <xf numFmtId="177" fontId="29" fillId="0" borderId="3" xfId="62" applyNumberFormat="1" applyFont="1" applyFill="1" applyBorder="1" applyAlignment="1">
      <alignment horizontal="right" vertical="center" shrinkToFit="1"/>
    </xf>
    <xf numFmtId="178" fontId="29" fillId="0" borderId="3" xfId="1" applyNumberFormat="1" applyFont="1" applyFill="1" applyBorder="1" applyAlignment="1">
      <alignment vertical="center"/>
    </xf>
    <xf numFmtId="0" fontId="29" fillId="0" borderId="35" xfId="1" applyFont="1" applyFill="1" applyBorder="1">
      <alignment vertical="center"/>
    </xf>
    <xf numFmtId="0" fontId="29" fillId="0" borderId="37" xfId="1" applyFont="1" applyFill="1" applyBorder="1">
      <alignment vertical="center"/>
    </xf>
    <xf numFmtId="0" fontId="29" fillId="0" borderId="37" xfId="1" applyFont="1" applyFill="1" applyBorder="1" applyAlignment="1">
      <alignment horizontal="center" vertical="center"/>
    </xf>
    <xf numFmtId="0" fontId="29" fillId="0" borderId="37" xfId="1" applyFont="1" applyFill="1" applyBorder="1" applyAlignment="1">
      <alignment vertical="center" wrapText="1"/>
    </xf>
    <xf numFmtId="0" fontId="29" fillId="0" borderId="37" xfId="1" applyFont="1" applyFill="1" applyBorder="1" applyAlignment="1">
      <alignment horizontal="left" vertical="center"/>
    </xf>
    <xf numFmtId="0" fontId="29" fillId="0" borderId="37" xfId="1" applyFont="1" applyFill="1" applyBorder="1" applyAlignment="1">
      <alignment horizontal="left" vertical="center" wrapText="1"/>
    </xf>
    <xf numFmtId="0" fontId="28" fillId="0" borderId="44" xfId="1" applyNumberFormat="1" applyFont="1" applyFill="1" applyBorder="1">
      <alignment vertical="center"/>
    </xf>
    <xf numFmtId="177" fontId="29" fillId="0" borderId="40" xfId="62" applyNumberFormat="1" applyFont="1" applyFill="1" applyBorder="1" applyAlignment="1">
      <alignment horizontal="right" vertical="center" shrinkToFit="1"/>
    </xf>
    <xf numFmtId="178" fontId="29" fillId="0" borderId="40" xfId="1" applyNumberFormat="1" applyFont="1" applyFill="1" applyBorder="1" applyAlignment="1">
      <alignment vertical="center"/>
    </xf>
    <xf numFmtId="0" fontId="0" fillId="0" borderId="4" xfId="1" applyNumberFormat="1" applyFont="1" applyFill="1" applyBorder="1">
      <alignment vertical="center"/>
    </xf>
    <xf numFmtId="0" fontId="28" fillId="0" borderId="36" xfId="1" applyNumberFormat="1" applyFont="1" applyFill="1" applyBorder="1">
      <alignment vertical="center"/>
    </xf>
    <xf numFmtId="0" fontId="28" fillId="0" borderId="47" xfId="1" applyNumberFormat="1" applyFont="1" applyFill="1" applyBorder="1">
      <alignment vertical="center"/>
    </xf>
    <xf numFmtId="0" fontId="28" fillId="0" borderId="38" xfId="1" applyNumberFormat="1" applyFont="1" applyFill="1" applyBorder="1">
      <alignment vertical="center"/>
    </xf>
    <xf numFmtId="0" fontId="28" fillId="0" borderId="39" xfId="1" applyNumberFormat="1" applyFont="1" applyFill="1" applyBorder="1">
      <alignment vertical="center"/>
    </xf>
    <xf numFmtId="0" fontId="0" fillId="0" borderId="39" xfId="1" applyNumberFormat="1" applyFont="1" applyFill="1" applyBorder="1" applyAlignment="1">
      <alignment vertical="center" shrinkToFit="1"/>
    </xf>
    <xf numFmtId="0" fontId="0" fillId="0" borderId="48" xfId="1" applyFont="1" applyFill="1" applyBorder="1" applyAlignment="1">
      <alignment horizontal="left" vertical="center"/>
    </xf>
    <xf numFmtId="0" fontId="29" fillId="0" borderId="37" xfId="1" applyFont="1" applyFill="1" applyBorder="1" applyAlignment="1">
      <alignment vertical="center" shrinkToFit="1"/>
    </xf>
    <xf numFmtId="0" fontId="29" fillId="0" borderId="41" xfId="1" applyFont="1" applyFill="1" applyBorder="1">
      <alignment vertical="center"/>
    </xf>
    <xf numFmtId="0" fontId="29" fillId="0" borderId="28" xfId="1" applyFont="1" applyFill="1" applyBorder="1">
      <alignment vertical="center"/>
    </xf>
    <xf numFmtId="0" fontId="29" fillId="0" borderId="43" xfId="1" applyFont="1" applyFill="1" applyBorder="1">
      <alignment vertical="center"/>
    </xf>
    <xf numFmtId="0" fontId="29" fillId="0" borderId="0" xfId="1" applyFont="1" applyFill="1" applyAlignment="1">
      <alignment horizontal="center" vertical="center"/>
    </xf>
    <xf numFmtId="0" fontId="6" fillId="0" borderId="0" xfId="1" applyNumberFormat="1" applyFont="1" applyFill="1">
      <alignment vertical="center"/>
    </xf>
    <xf numFmtId="0" fontId="6" fillId="0" borderId="0" xfId="1" applyNumberFormat="1" applyFont="1" applyFill="1" applyAlignment="1">
      <alignment vertical="center" shrinkToFit="1"/>
    </xf>
    <xf numFmtId="0" fontId="6" fillId="0" borderId="21" xfId="0" applyNumberFormat="1" applyFont="1" applyFill="1" applyBorder="1" applyAlignment="1">
      <alignment vertical="center"/>
    </xf>
    <xf numFmtId="0" fontId="6" fillId="0" borderId="22" xfId="0" applyNumberFormat="1" applyFont="1" applyFill="1" applyBorder="1" applyAlignment="1">
      <alignment vertical="center"/>
    </xf>
    <xf numFmtId="0" fontId="6" fillId="0" borderId="23" xfId="1" applyNumberFormat="1" applyFont="1" applyFill="1" applyBorder="1" applyAlignment="1">
      <alignment vertical="center" shrinkToFit="1"/>
    </xf>
    <xf numFmtId="0" fontId="6" fillId="0" borderId="28" xfId="1" applyFont="1" applyFill="1" applyBorder="1">
      <alignment vertical="center"/>
    </xf>
    <xf numFmtId="0" fontId="6" fillId="0" borderId="29"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10" xfId="1" applyNumberFormat="1" applyFont="1" applyFill="1" applyBorder="1" applyAlignment="1">
      <alignment vertical="center" shrinkToFit="1"/>
    </xf>
    <xf numFmtId="0" fontId="6" fillId="0" borderId="32" xfId="0" applyNumberFormat="1" applyFont="1" applyFill="1" applyBorder="1" applyAlignment="1">
      <alignment vertical="center"/>
    </xf>
    <xf numFmtId="0" fontId="6" fillId="0" borderId="8" xfId="0" applyNumberFormat="1" applyFont="1" applyFill="1" applyBorder="1" applyAlignment="1">
      <alignment vertical="center"/>
    </xf>
    <xf numFmtId="0" fontId="6" fillId="0" borderId="7" xfId="1" applyNumberFormat="1" applyFont="1" applyFill="1" applyBorder="1" applyAlignment="1">
      <alignment vertical="center" shrinkToFit="1"/>
    </xf>
    <xf numFmtId="49" fontId="6" fillId="0" borderId="2" xfId="0" applyNumberFormat="1" applyFont="1" applyFill="1" applyBorder="1" applyAlignment="1">
      <alignment horizontal="center" vertical="center"/>
    </xf>
    <xf numFmtId="0" fontId="6" fillId="0" borderId="33" xfId="1" applyFont="1" applyFill="1" applyBorder="1">
      <alignment vertical="center"/>
    </xf>
    <xf numFmtId="0" fontId="6" fillId="0" borderId="34" xfId="1" applyNumberFormat="1" applyFont="1" applyFill="1" applyBorder="1">
      <alignment vertical="center"/>
    </xf>
    <xf numFmtId="0" fontId="6" fillId="0" borderId="6" xfId="1" applyNumberFormat="1" applyFont="1" applyFill="1" applyBorder="1">
      <alignment vertical="center"/>
    </xf>
    <xf numFmtId="0" fontId="6" fillId="0" borderId="6" xfId="1" applyNumberFormat="1" applyFont="1" applyFill="1" applyBorder="1" applyAlignment="1">
      <alignment vertical="center" shrinkToFit="1"/>
    </xf>
    <xf numFmtId="0" fontId="6" fillId="0" borderId="35" xfId="1" applyFont="1" applyFill="1" applyBorder="1">
      <alignment vertical="center"/>
    </xf>
    <xf numFmtId="0" fontId="0" fillId="0" borderId="41" xfId="1" applyFont="1" applyFill="1" applyBorder="1">
      <alignment vertical="center"/>
    </xf>
    <xf numFmtId="0" fontId="0" fillId="0" borderId="0" xfId="1" applyNumberFormat="1" applyFont="1" applyFill="1">
      <alignment vertical="center"/>
    </xf>
    <xf numFmtId="0" fontId="0" fillId="0" borderId="36" xfId="1" applyNumberFormat="1" applyFont="1" applyFill="1" applyBorder="1">
      <alignment vertical="center"/>
    </xf>
    <xf numFmtId="0" fontId="6" fillId="0" borderId="37" xfId="1" applyFont="1" applyFill="1" applyBorder="1" applyAlignment="1">
      <alignment vertical="center" shrinkToFit="1"/>
    </xf>
    <xf numFmtId="180" fontId="29" fillId="0" borderId="0" xfId="1" applyNumberFormat="1" applyFont="1" applyFill="1">
      <alignment vertical="center"/>
    </xf>
    <xf numFmtId="180" fontId="29" fillId="0" borderId="5" xfId="1" applyNumberFormat="1" applyFont="1" applyFill="1" applyBorder="1">
      <alignment vertical="center"/>
    </xf>
    <xf numFmtId="180" fontId="29" fillId="0" borderId="3" xfId="1" applyNumberFormat="1" applyFont="1" applyFill="1" applyBorder="1" applyAlignment="1">
      <alignment horizontal="right" vertical="center"/>
    </xf>
    <xf numFmtId="180" fontId="29" fillId="0" borderId="3" xfId="1" applyNumberFormat="1" applyFont="1" applyFill="1" applyBorder="1" applyAlignment="1">
      <alignment horizontal="right" vertical="center" shrinkToFit="1"/>
    </xf>
    <xf numFmtId="180" fontId="29" fillId="0" borderId="45" xfId="1" applyNumberFormat="1" applyFont="1" applyFill="1" applyBorder="1" applyAlignment="1">
      <alignment horizontal="right" vertical="center" shrinkToFit="1"/>
    </xf>
    <xf numFmtId="180" fontId="29" fillId="0" borderId="3" xfId="1" applyNumberFormat="1" applyFont="1" applyFill="1" applyBorder="1">
      <alignment vertical="center"/>
    </xf>
    <xf numFmtId="180" fontId="29" fillId="0" borderId="40" xfId="1" applyNumberFormat="1" applyFont="1" applyFill="1" applyBorder="1">
      <alignment vertical="center"/>
    </xf>
    <xf numFmtId="180" fontId="29" fillId="0" borderId="2" xfId="0" applyNumberFormat="1" applyFont="1" applyFill="1" applyBorder="1" applyAlignment="1">
      <alignment horizontal="center" vertical="center"/>
    </xf>
    <xf numFmtId="180" fontId="29" fillId="0" borderId="40" xfId="1" applyNumberFormat="1" applyFont="1" applyFill="1" applyBorder="1" applyAlignment="1">
      <alignment horizontal="right" vertical="center" shrinkToFit="1"/>
    </xf>
    <xf numFmtId="179" fontId="29" fillId="0" borderId="0" xfId="1" applyNumberFormat="1" applyFont="1" applyFill="1">
      <alignment vertical="center"/>
    </xf>
    <xf numFmtId="179" fontId="29" fillId="0" borderId="22" xfId="1" applyNumberFormat="1" applyFont="1" applyFill="1" applyBorder="1">
      <alignment vertical="center"/>
    </xf>
    <xf numFmtId="179" fontId="29" fillId="0" borderId="2" xfId="1" applyNumberFormat="1" applyFont="1" applyFill="1" applyBorder="1">
      <alignment vertical="center"/>
    </xf>
    <xf numFmtId="179" fontId="29" fillId="0" borderId="5" xfId="1" applyNumberFormat="1" applyFont="1" applyFill="1" applyBorder="1">
      <alignment vertical="center"/>
    </xf>
    <xf numFmtId="179" fontId="29" fillId="0" borderId="3" xfId="1" applyNumberFormat="1" applyFont="1" applyFill="1" applyBorder="1">
      <alignment vertical="center"/>
    </xf>
    <xf numFmtId="179" fontId="29" fillId="0" borderId="40" xfId="1" applyNumberFormat="1" applyFont="1" applyFill="1" applyBorder="1">
      <alignment vertical="center"/>
    </xf>
    <xf numFmtId="0" fontId="29" fillId="0" borderId="29"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9" fillId="0" borderId="10" xfId="0" applyNumberFormat="1" applyFont="1" applyFill="1" applyBorder="1" applyAlignment="1">
      <alignment horizontal="center" vertical="center"/>
    </xf>
    <xf numFmtId="180" fontId="29" fillId="0" borderId="2" xfId="0" applyNumberFormat="1" applyFont="1" applyFill="1" applyBorder="1" applyAlignment="1">
      <alignment horizontal="center" vertical="center" wrapText="1"/>
    </xf>
    <xf numFmtId="180" fontId="29" fillId="0" borderId="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180" fontId="29" fillId="0" borderId="24" xfId="0" applyNumberFormat="1" applyFont="1" applyFill="1" applyBorder="1" applyAlignment="1">
      <alignment horizontal="center" vertical="center"/>
    </xf>
    <xf numFmtId="0" fontId="29" fillId="0" borderId="30" xfId="1" applyFont="1" applyFill="1" applyBorder="1" applyAlignment="1">
      <alignment horizontal="center" vertical="center" wrapText="1"/>
    </xf>
    <xf numFmtId="0" fontId="29" fillId="0" borderId="42" xfId="1" applyFont="1" applyFill="1" applyBorder="1" applyAlignment="1">
      <alignment horizontal="center" vertical="center" wrapText="1"/>
    </xf>
    <xf numFmtId="0" fontId="29" fillId="0" borderId="31" xfId="1"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 xfId="1" applyFont="1" applyFill="1" applyBorder="1" applyAlignment="1">
      <alignment horizontal="center" vertical="center" wrapText="1"/>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179" fontId="0" fillId="0" borderId="2" xfId="63" applyNumberFormat="1" applyFont="1" applyFill="1" applyBorder="1" applyAlignment="1">
      <alignment horizontal="center" vertical="center" wrapText="1"/>
    </xf>
    <xf numFmtId="179" fontId="6" fillId="0" borderId="2" xfId="63" applyNumberFormat="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29"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25" xfId="1" applyFont="1" applyFill="1" applyBorder="1" applyAlignment="1">
      <alignment horizontal="center" vertical="center"/>
    </xf>
    <xf numFmtId="0" fontId="0" fillId="0" borderId="27" xfId="1" applyFont="1" applyFill="1" applyBorder="1" applyAlignment="1">
      <alignment horizontal="center" vertical="center"/>
    </xf>
  </cellXfs>
  <cellStyles count="72">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パーセント" xfId="62" builtinId="5"/>
    <cellStyle name="パーセント 2" xfId="71" xr:uid="{00000000-0005-0000-0000-00001C000000}"/>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xfId="63" builtinId="6"/>
    <cellStyle name="桁区切り 2" xfId="34" xr:uid="{00000000-0005-0000-0000-000023000000}"/>
    <cellStyle name="桁区切り 2 2" xfId="65" xr:uid="{00000000-0005-0000-0000-000024000000}"/>
    <cellStyle name="桁区切り 3" xfId="35" xr:uid="{00000000-0005-0000-0000-000025000000}"/>
    <cellStyle name="桁区切り 3 2" xfId="66" xr:uid="{00000000-0005-0000-0000-000026000000}"/>
    <cellStyle name="桁区切り 4" xfId="67" xr:uid="{00000000-0005-0000-0000-000027000000}"/>
    <cellStyle name="桁区切り 5" xfId="68" xr:uid="{00000000-0005-0000-0000-000028000000}"/>
    <cellStyle name="見出し 1 2" xfId="36" xr:uid="{00000000-0005-0000-0000-000029000000}"/>
    <cellStyle name="見出し 2 2" xfId="37" xr:uid="{00000000-0005-0000-0000-00002A000000}"/>
    <cellStyle name="見出し 3 2" xfId="38" xr:uid="{00000000-0005-0000-0000-00002B000000}"/>
    <cellStyle name="見出し 4 2" xfId="39" xr:uid="{00000000-0005-0000-0000-00002C000000}"/>
    <cellStyle name="集計 2" xfId="40" xr:uid="{00000000-0005-0000-0000-00002D000000}"/>
    <cellStyle name="出力 2" xfId="41" xr:uid="{00000000-0005-0000-0000-00002E000000}"/>
    <cellStyle name="説明文 2" xfId="42" xr:uid="{00000000-0005-0000-0000-00002F000000}"/>
    <cellStyle name="入力 2" xfId="43" xr:uid="{00000000-0005-0000-0000-000030000000}"/>
    <cellStyle name="標準" xfId="0" builtinId="0"/>
    <cellStyle name="標準 10" xfId="44" xr:uid="{00000000-0005-0000-0000-000032000000}"/>
    <cellStyle name="標準 11" xfId="45" xr:uid="{00000000-0005-0000-0000-000033000000}"/>
    <cellStyle name="標準 12" xfId="46" xr:uid="{00000000-0005-0000-0000-000034000000}"/>
    <cellStyle name="標準 13" xfId="47" xr:uid="{00000000-0005-0000-0000-000035000000}"/>
    <cellStyle name="標準 14" xfId="48" xr:uid="{00000000-0005-0000-0000-000036000000}"/>
    <cellStyle name="標準 15" xfId="49" xr:uid="{00000000-0005-0000-0000-000037000000}"/>
    <cellStyle name="標準 16" xfId="50" xr:uid="{00000000-0005-0000-0000-000038000000}"/>
    <cellStyle name="標準 17" xfId="61" xr:uid="{00000000-0005-0000-0000-000039000000}"/>
    <cellStyle name="標準 18" xfId="64" xr:uid="{00000000-0005-0000-0000-00003A000000}"/>
    <cellStyle name="標準 2" xfId="51" xr:uid="{00000000-0005-0000-0000-00003B000000}"/>
    <cellStyle name="標準 2 2" xfId="52" xr:uid="{00000000-0005-0000-0000-00003C000000}"/>
    <cellStyle name="標準 3" xfId="53" xr:uid="{00000000-0005-0000-0000-00003D000000}"/>
    <cellStyle name="標準 4" xfId="54" xr:uid="{00000000-0005-0000-0000-00003E000000}"/>
    <cellStyle name="標準 4 2" xfId="69" xr:uid="{00000000-0005-0000-0000-00003F000000}"/>
    <cellStyle name="標準 5" xfId="55" xr:uid="{00000000-0005-0000-0000-000040000000}"/>
    <cellStyle name="標準 6" xfId="56" xr:uid="{00000000-0005-0000-0000-000041000000}"/>
    <cellStyle name="標準 6 2" xfId="70" xr:uid="{00000000-0005-0000-0000-000042000000}"/>
    <cellStyle name="標準 7" xfId="57" xr:uid="{00000000-0005-0000-0000-000043000000}"/>
    <cellStyle name="標準 8" xfId="58" xr:uid="{00000000-0005-0000-0000-000044000000}"/>
    <cellStyle name="標準 9" xfId="59" xr:uid="{00000000-0005-0000-0000-000045000000}"/>
    <cellStyle name="標準_（済）項別科目別（一般会計）" xfId="1" xr:uid="{00000000-0005-0000-0000-000046000000}"/>
    <cellStyle name="良い 2" xfId="60" xr:uid="{00000000-0005-0000-0000-00004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S113"/>
  <sheetViews>
    <sheetView tabSelected="1" view="pageBreakPreview" zoomScale="80" zoomScaleNormal="70" zoomScaleSheetLayoutView="80" workbookViewId="0">
      <pane ySplit="6" topLeftCell="A7" activePane="bottomLeft" state="frozen"/>
      <selection activeCell="B480" sqref="B480"/>
      <selection pane="bottomLeft"/>
    </sheetView>
  </sheetViews>
  <sheetFormatPr defaultRowHeight="13.5" x14ac:dyDescent="0.15"/>
  <cols>
    <col min="1" max="1" width="3" style="26" customWidth="1"/>
    <col min="2" max="2" width="3.625" style="26" customWidth="1"/>
    <col min="3" max="3" width="37.875" style="27" customWidth="1"/>
    <col min="4" max="4" width="16" style="89" customWidth="1"/>
    <col min="5" max="5" width="12.75" style="89" customWidth="1"/>
    <col min="6" max="6" width="5.625" style="28" customWidth="1"/>
    <col min="7" max="7" width="11.75" style="89" customWidth="1"/>
    <col min="8" max="8" width="5.625" style="28" customWidth="1"/>
    <col min="9" max="9" width="12.75" style="89" customWidth="1"/>
    <col min="10" max="10" width="5.625" style="28" customWidth="1"/>
    <col min="11" max="11" width="16.125" style="89" customWidth="1"/>
    <col min="12" max="12" width="5.625" style="28" customWidth="1"/>
    <col min="13" max="13" width="12.75" style="89" customWidth="1"/>
    <col min="14" max="14" width="6.5" style="28" customWidth="1"/>
    <col min="15" max="15" width="14.75" style="89" customWidth="1"/>
    <col min="16" max="16" width="5.625" style="28" customWidth="1"/>
    <col min="17" max="17" width="15.125" style="98" customWidth="1"/>
    <col min="18" max="18" width="8.625" style="28" customWidth="1"/>
    <col min="19" max="19" width="60.25" style="28" customWidth="1"/>
    <col min="20" max="16384" width="9" style="28"/>
  </cols>
  <sheetData>
    <row r="1" spans="1:19" ht="14.25" thickBot="1" x14ac:dyDescent="0.2">
      <c r="A1" s="26" t="s">
        <v>37</v>
      </c>
    </row>
    <row r="2" spans="1:19" x14ac:dyDescent="0.15">
      <c r="A2" s="29"/>
      <c r="B2" s="30"/>
      <c r="C2" s="31"/>
      <c r="D2" s="112" t="s">
        <v>29</v>
      </c>
      <c r="E2" s="118" t="s">
        <v>76</v>
      </c>
      <c r="F2" s="119"/>
      <c r="G2" s="119"/>
      <c r="H2" s="119"/>
      <c r="I2" s="119"/>
      <c r="J2" s="119"/>
      <c r="K2" s="119"/>
      <c r="L2" s="119"/>
      <c r="M2" s="119"/>
      <c r="N2" s="120"/>
      <c r="O2" s="116" t="s">
        <v>77</v>
      </c>
      <c r="P2" s="116"/>
      <c r="Q2" s="99"/>
      <c r="R2" s="32"/>
      <c r="S2" s="64"/>
    </row>
    <row r="3" spans="1:19" x14ac:dyDescent="0.15">
      <c r="A3" s="33"/>
      <c r="B3" s="34"/>
      <c r="C3" s="35"/>
      <c r="D3" s="108"/>
      <c r="E3" s="108" t="s">
        <v>30</v>
      </c>
      <c r="F3" s="109" t="s">
        <v>33</v>
      </c>
      <c r="G3" s="108" t="s">
        <v>31</v>
      </c>
      <c r="H3" s="109" t="s">
        <v>33</v>
      </c>
      <c r="I3" s="108" t="s">
        <v>32</v>
      </c>
      <c r="J3" s="109" t="s">
        <v>33</v>
      </c>
      <c r="K3" s="107" t="s">
        <v>36</v>
      </c>
      <c r="L3" s="109" t="s">
        <v>33</v>
      </c>
      <c r="M3" s="108" t="s">
        <v>28</v>
      </c>
      <c r="N3" s="109" t="s">
        <v>33</v>
      </c>
      <c r="O3" s="107" t="s">
        <v>36</v>
      </c>
      <c r="P3" s="109" t="s">
        <v>33</v>
      </c>
      <c r="Q3" s="117" t="s">
        <v>78</v>
      </c>
      <c r="R3" s="117"/>
      <c r="S3" s="113" t="s">
        <v>108</v>
      </c>
    </row>
    <row r="4" spans="1:19" x14ac:dyDescent="0.15">
      <c r="A4" s="104"/>
      <c r="B4" s="105"/>
      <c r="C4" s="106"/>
      <c r="D4" s="108"/>
      <c r="E4" s="108"/>
      <c r="F4" s="110"/>
      <c r="G4" s="108"/>
      <c r="H4" s="110"/>
      <c r="I4" s="108"/>
      <c r="J4" s="110"/>
      <c r="K4" s="108"/>
      <c r="L4" s="110"/>
      <c r="M4" s="108"/>
      <c r="N4" s="110"/>
      <c r="O4" s="108"/>
      <c r="P4" s="110"/>
      <c r="Q4" s="117"/>
      <c r="R4" s="117"/>
      <c r="S4" s="114"/>
    </row>
    <row r="5" spans="1:19" x14ac:dyDescent="0.15">
      <c r="A5" s="36"/>
      <c r="B5" s="37"/>
      <c r="C5" s="38"/>
      <c r="D5" s="108"/>
      <c r="E5" s="96" t="s">
        <v>27</v>
      </c>
      <c r="F5" s="111"/>
      <c r="G5" s="96" t="s">
        <v>27</v>
      </c>
      <c r="H5" s="111"/>
      <c r="I5" s="96" t="s">
        <v>27</v>
      </c>
      <c r="J5" s="111"/>
      <c r="K5" s="96" t="s">
        <v>27</v>
      </c>
      <c r="L5" s="111"/>
      <c r="M5" s="108"/>
      <c r="N5" s="111"/>
      <c r="O5" s="96" t="s">
        <v>27</v>
      </c>
      <c r="P5" s="111"/>
      <c r="Q5" s="100" t="s">
        <v>34</v>
      </c>
      <c r="R5" s="39" t="s">
        <v>35</v>
      </c>
      <c r="S5" s="115"/>
    </row>
    <row r="6" spans="1:19" x14ac:dyDescent="0.15">
      <c r="A6" s="40"/>
      <c r="B6" s="41"/>
      <c r="C6" s="42"/>
      <c r="D6" s="90"/>
      <c r="E6" s="90"/>
      <c r="F6" s="43"/>
      <c r="G6" s="90"/>
      <c r="H6" s="43"/>
      <c r="I6" s="90"/>
      <c r="J6" s="43"/>
      <c r="K6" s="90"/>
      <c r="L6" s="43"/>
      <c r="M6" s="90"/>
      <c r="N6" s="43"/>
      <c r="O6" s="90"/>
      <c r="P6" s="43"/>
      <c r="Q6" s="100"/>
      <c r="R6" s="39"/>
      <c r="S6" s="65"/>
    </row>
    <row r="7" spans="1:19" ht="14.25" x14ac:dyDescent="0.15">
      <c r="A7" s="56" t="s">
        <v>16</v>
      </c>
      <c r="B7" s="25"/>
      <c r="C7" s="25"/>
      <c r="D7" s="91">
        <v>6269277057</v>
      </c>
      <c r="E7" s="91">
        <v>541456342</v>
      </c>
      <c r="F7" s="44">
        <f>E7/D7</f>
        <v>8.6366631603150099E-2</v>
      </c>
      <c r="G7" s="91">
        <v>841560281</v>
      </c>
      <c r="H7" s="44">
        <f>G7/D7</f>
        <v>0.13423561813404797</v>
      </c>
      <c r="I7" s="91">
        <v>1058041701</v>
      </c>
      <c r="J7" s="44">
        <f>I7/D7</f>
        <v>0.16876614183427052</v>
      </c>
      <c r="K7" s="91">
        <v>2981106360</v>
      </c>
      <c r="L7" s="44">
        <f>K7/D7</f>
        <v>0.47551038706630894</v>
      </c>
      <c r="M7" s="92">
        <f>E7+G7+I7+K7</f>
        <v>5422164684</v>
      </c>
      <c r="N7" s="44">
        <f>M7/D7</f>
        <v>0.86487877863777751</v>
      </c>
      <c r="O7" s="92">
        <v>3294003603</v>
      </c>
      <c r="P7" s="44">
        <v>0.49652779173349965</v>
      </c>
      <c r="Q7" s="101">
        <f>K7-O7</f>
        <v>-312897243</v>
      </c>
      <c r="R7" s="45">
        <f t="shared" ref="R7:R71" si="0">(L7-P7)*100</f>
        <v>-2.1017404667190709</v>
      </c>
      <c r="S7" s="46"/>
    </row>
    <row r="8" spans="1:19" ht="14.25" x14ac:dyDescent="0.15">
      <c r="A8" s="56"/>
      <c r="B8" s="25" t="s">
        <v>25</v>
      </c>
      <c r="C8" s="25"/>
      <c r="D8" s="91">
        <v>2698905000</v>
      </c>
      <c r="E8" s="91">
        <v>354584346</v>
      </c>
      <c r="F8" s="44">
        <f>E8/D8</f>
        <v>0.13138081777609809</v>
      </c>
      <c r="G8" s="91">
        <v>494749297</v>
      </c>
      <c r="H8" s="44">
        <f>G8/D8</f>
        <v>0.18331482471594962</v>
      </c>
      <c r="I8" s="91">
        <v>604676644</v>
      </c>
      <c r="J8" s="44">
        <f>I8/D8</f>
        <v>0.22404517535815452</v>
      </c>
      <c r="K8" s="91">
        <v>970903791</v>
      </c>
      <c r="L8" s="44">
        <f>K8/D8</f>
        <v>0.35973989117808891</v>
      </c>
      <c r="M8" s="92">
        <f>E8+G8+I8+K8</f>
        <v>2424914078</v>
      </c>
      <c r="N8" s="44">
        <f>M8/D8</f>
        <v>0.89848070902829114</v>
      </c>
      <c r="O8" s="92">
        <v>1026846697</v>
      </c>
      <c r="P8" s="44">
        <v>0.38600618190785441</v>
      </c>
      <c r="Q8" s="102">
        <f>K8-O8</f>
        <v>-55942906</v>
      </c>
      <c r="R8" s="45">
        <f t="shared" si="0"/>
        <v>-2.6266290729765496</v>
      </c>
      <c r="S8" s="47"/>
    </row>
    <row r="9" spans="1:19" s="66" customFormat="1" ht="14.25" x14ac:dyDescent="0.15">
      <c r="A9" s="56"/>
      <c r="B9" s="25" t="s">
        <v>0</v>
      </c>
      <c r="C9" s="25" t="s">
        <v>4</v>
      </c>
      <c r="D9" s="91">
        <v>123208000</v>
      </c>
      <c r="E9" s="91">
        <v>17537733</v>
      </c>
      <c r="F9" s="44">
        <f t="shared" ref="F9:F72" si="1">E9/D9</f>
        <v>0.14234248587754042</v>
      </c>
      <c r="G9" s="92">
        <v>22029285</v>
      </c>
      <c r="H9" s="44">
        <f t="shared" ref="H9:H72" si="2">G9/D9</f>
        <v>0.17879752126485293</v>
      </c>
      <c r="I9" s="92">
        <v>37210792</v>
      </c>
      <c r="J9" s="44">
        <f t="shared" ref="J9:J72" si="3">I9/D9</f>
        <v>0.30201603791961562</v>
      </c>
      <c r="K9" s="92">
        <v>22353803</v>
      </c>
      <c r="L9" s="44">
        <f t="shared" ref="L9:L72" si="4">K9/D9</f>
        <v>0.18143142490747355</v>
      </c>
      <c r="M9" s="92">
        <f t="shared" ref="M9:M71" si="5">E9+G9+I9+K9</f>
        <v>99131613</v>
      </c>
      <c r="N9" s="44">
        <f t="shared" ref="N9:N72" si="6">M9/D9</f>
        <v>0.80458746996948249</v>
      </c>
      <c r="O9" s="92">
        <v>36491808</v>
      </c>
      <c r="P9" s="44">
        <v>0.28914479501766954</v>
      </c>
      <c r="Q9" s="102">
        <f>K9-O9</f>
        <v>-14138005</v>
      </c>
      <c r="R9" s="45">
        <f t="shared" si="0"/>
        <v>-10.7713370110196</v>
      </c>
      <c r="S9" s="48"/>
    </row>
    <row r="10" spans="1:19" s="66" customFormat="1" ht="14.25" x14ac:dyDescent="0.15">
      <c r="A10" s="56"/>
      <c r="B10" s="25" t="s">
        <v>0</v>
      </c>
      <c r="C10" s="25" t="s">
        <v>3</v>
      </c>
      <c r="D10" s="91">
        <v>1749833000</v>
      </c>
      <c r="E10" s="91">
        <v>254203788</v>
      </c>
      <c r="F10" s="44">
        <f t="shared" si="1"/>
        <v>0.14527317063971248</v>
      </c>
      <c r="G10" s="92">
        <v>349310619</v>
      </c>
      <c r="H10" s="44">
        <f t="shared" si="2"/>
        <v>0.19962511793982626</v>
      </c>
      <c r="I10" s="92">
        <v>440412350</v>
      </c>
      <c r="J10" s="44">
        <f t="shared" si="3"/>
        <v>0.25168821824711274</v>
      </c>
      <c r="K10" s="92">
        <v>540690922</v>
      </c>
      <c r="L10" s="44">
        <f t="shared" si="4"/>
        <v>0.30899572816377335</v>
      </c>
      <c r="M10" s="92">
        <f t="shared" si="5"/>
        <v>1584617679</v>
      </c>
      <c r="N10" s="44">
        <f t="shared" si="6"/>
        <v>0.90558223499042478</v>
      </c>
      <c r="O10" s="92">
        <v>584076960</v>
      </c>
      <c r="P10" s="44">
        <v>0.33711321355847684</v>
      </c>
      <c r="Q10" s="102">
        <f t="shared" ref="Q10:Q73" si="7">K10-O10</f>
        <v>-43386038</v>
      </c>
      <c r="R10" s="45">
        <f t="shared" si="0"/>
        <v>-2.811748539470349</v>
      </c>
      <c r="S10" s="48"/>
    </row>
    <row r="11" spans="1:19" s="66" customFormat="1" ht="14.25" x14ac:dyDescent="0.15">
      <c r="A11" s="56"/>
      <c r="B11" s="25" t="s">
        <v>0</v>
      </c>
      <c r="C11" s="25" t="s">
        <v>26</v>
      </c>
      <c r="D11" s="91">
        <v>6075000</v>
      </c>
      <c r="E11" s="91">
        <v>400019</v>
      </c>
      <c r="F11" s="44">
        <f t="shared" si="1"/>
        <v>6.5846748971193414E-2</v>
      </c>
      <c r="G11" s="92">
        <v>1219899</v>
      </c>
      <c r="H11" s="44">
        <f t="shared" si="2"/>
        <v>0.20080641975308641</v>
      </c>
      <c r="I11" s="92">
        <v>691663</v>
      </c>
      <c r="J11" s="44">
        <f t="shared" si="3"/>
        <v>0.11385399176954733</v>
      </c>
      <c r="K11" s="92">
        <v>3509877</v>
      </c>
      <c r="L11" s="44">
        <f>K11/D11</f>
        <v>0.57775753086419757</v>
      </c>
      <c r="M11" s="92">
        <f t="shared" si="5"/>
        <v>5821458</v>
      </c>
      <c r="N11" s="44">
        <f t="shared" si="6"/>
        <v>0.95826469135802472</v>
      </c>
      <c r="O11" s="92">
        <v>3359991</v>
      </c>
      <c r="P11" s="44">
        <v>0.55308493827160499</v>
      </c>
      <c r="Q11" s="102">
        <f t="shared" si="7"/>
        <v>149886</v>
      </c>
      <c r="R11" s="45">
        <f>(L11-P11)*100</f>
        <v>2.4672592592592579</v>
      </c>
      <c r="S11" s="48"/>
    </row>
    <row r="12" spans="1:19" s="66" customFormat="1" ht="14.25" x14ac:dyDescent="0.15">
      <c r="A12" s="56"/>
      <c r="B12" s="25" t="s">
        <v>0</v>
      </c>
      <c r="C12" s="25" t="s">
        <v>2</v>
      </c>
      <c r="D12" s="91">
        <v>819789000</v>
      </c>
      <c r="E12" s="91">
        <v>82442806</v>
      </c>
      <c r="F12" s="44">
        <f t="shared" si="1"/>
        <v>0.10056588463616857</v>
      </c>
      <c r="G12" s="92">
        <v>122189494</v>
      </c>
      <c r="H12" s="44">
        <f t="shared" si="2"/>
        <v>0.14904993114081794</v>
      </c>
      <c r="I12" s="92">
        <v>126361839</v>
      </c>
      <c r="J12" s="44">
        <f t="shared" si="3"/>
        <v>0.15413946637488427</v>
      </c>
      <c r="K12" s="92">
        <v>404349189</v>
      </c>
      <c r="L12" s="44">
        <f t="shared" si="4"/>
        <v>0.49323568503602755</v>
      </c>
      <c r="M12" s="92">
        <f t="shared" si="5"/>
        <v>735343328</v>
      </c>
      <c r="N12" s="44">
        <f t="shared" si="6"/>
        <v>0.89699096718789839</v>
      </c>
      <c r="O12" s="92">
        <v>402917938</v>
      </c>
      <c r="P12" s="44">
        <v>0.50661300839790924</v>
      </c>
      <c r="Q12" s="102">
        <f t="shared" si="7"/>
        <v>1431251</v>
      </c>
      <c r="R12" s="45">
        <f t="shared" si="0"/>
        <v>-1.3377323361881688</v>
      </c>
      <c r="S12" s="48"/>
    </row>
    <row r="13" spans="1:19" s="66" customFormat="1" ht="14.25" x14ac:dyDescent="0.15">
      <c r="A13" s="56"/>
      <c r="B13" s="25" t="s">
        <v>67</v>
      </c>
      <c r="C13" s="25"/>
      <c r="D13" s="92">
        <v>50739000</v>
      </c>
      <c r="E13" s="92">
        <v>0</v>
      </c>
      <c r="F13" s="44">
        <f t="shared" si="1"/>
        <v>0</v>
      </c>
      <c r="G13" s="92">
        <v>0</v>
      </c>
      <c r="H13" s="44">
        <f t="shared" si="2"/>
        <v>0</v>
      </c>
      <c r="I13" s="92">
        <v>0</v>
      </c>
      <c r="J13" s="44">
        <f t="shared" si="3"/>
        <v>0</v>
      </c>
      <c r="K13" s="92">
        <v>3780000</v>
      </c>
      <c r="L13" s="44">
        <f t="shared" si="4"/>
        <v>7.4498906166853895E-2</v>
      </c>
      <c r="M13" s="92">
        <f t="shared" si="5"/>
        <v>3780000</v>
      </c>
      <c r="N13" s="44">
        <f t="shared" si="6"/>
        <v>7.4498906166853895E-2</v>
      </c>
      <c r="O13" s="92">
        <v>0</v>
      </c>
      <c r="P13" s="44">
        <v>0</v>
      </c>
      <c r="Q13" s="102">
        <f t="shared" si="7"/>
        <v>3780000</v>
      </c>
      <c r="R13" s="45">
        <f t="shared" si="0"/>
        <v>7.4498906166853898</v>
      </c>
      <c r="S13" s="48"/>
    </row>
    <row r="14" spans="1:19" ht="14.25" x14ac:dyDescent="0.15">
      <c r="A14" s="56"/>
      <c r="B14" s="25"/>
      <c r="C14" s="25" t="s">
        <v>6</v>
      </c>
      <c r="D14" s="92">
        <v>50739000</v>
      </c>
      <c r="E14" s="92">
        <v>0</v>
      </c>
      <c r="F14" s="44">
        <f t="shared" si="1"/>
        <v>0</v>
      </c>
      <c r="G14" s="92">
        <v>0</v>
      </c>
      <c r="H14" s="44">
        <f t="shared" si="2"/>
        <v>0</v>
      </c>
      <c r="I14" s="92">
        <v>0</v>
      </c>
      <c r="J14" s="44">
        <f t="shared" si="3"/>
        <v>0</v>
      </c>
      <c r="K14" s="92">
        <v>3780000</v>
      </c>
      <c r="L14" s="44">
        <f t="shared" si="4"/>
        <v>7.4498906166853895E-2</v>
      </c>
      <c r="M14" s="92">
        <f t="shared" si="5"/>
        <v>3780000</v>
      </c>
      <c r="N14" s="44">
        <f t="shared" si="6"/>
        <v>7.4498906166853895E-2</v>
      </c>
      <c r="O14" s="92">
        <v>0</v>
      </c>
      <c r="P14" s="44">
        <v>0</v>
      </c>
      <c r="Q14" s="102">
        <f t="shared" si="7"/>
        <v>3780000</v>
      </c>
      <c r="R14" s="45">
        <f t="shared" si="0"/>
        <v>7.4498906166853898</v>
      </c>
      <c r="S14" s="47"/>
    </row>
    <row r="15" spans="1:19" ht="14.25" x14ac:dyDescent="0.15">
      <c r="A15" s="56"/>
      <c r="B15" s="25" t="s">
        <v>68</v>
      </c>
      <c r="C15" s="25"/>
      <c r="D15" s="92">
        <v>596197057</v>
      </c>
      <c r="E15" s="92">
        <v>34595678</v>
      </c>
      <c r="F15" s="44">
        <f t="shared" si="1"/>
        <v>5.8027253898370046E-2</v>
      </c>
      <c r="G15" s="92">
        <v>68638797</v>
      </c>
      <c r="H15" s="44">
        <f t="shared" si="2"/>
        <v>0.11512770181285883</v>
      </c>
      <c r="I15" s="92">
        <v>93191415</v>
      </c>
      <c r="J15" s="44">
        <f t="shared" si="3"/>
        <v>0.15630975347132584</v>
      </c>
      <c r="K15" s="92">
        <v>380863720</v>
      </c>
      <c r="L15" s="44">
        <f t="shared" si="4"/>
        <v>0.6388218719435913</v>
      </c>
      <c r="M15" s="92">
        <f t="shared" si="5"/>
        <v>577289610</v>
      </c>
      <c r="N15" s="44">
        <f t="shared" si="6"/>
        <v>0.96828658112614596</v>
      </c>
      <c r="O15" s="92">
        <v>359345949</v>
      </c>
      <c r="P15" s="44">
        <v>0.56768353596501764</v>
      </c>
      <c r="Q15" s="102">
        <f t="shared" si="7"/>
        <v>21517771</v>
      </c>
      <c r="R15" s="45">
        <f t="shared" si="0"/>
        <v>7.1138335978573668</v>
      </c>
      <c r="S15" s="47"/>
    </row>
    <row r="16" spans="1:19" ht="14.25" x14ac:dyDescent="0.15">
      <c r="A16" s="56"/>
      <c r="B16" s="25" t="s">
        <v>0</v>
      </c>
      <c r="C16" s="25" t="s">
        <v>4</v>
      </c>
      <c r="D16" s="92">
        <v>22348522</v>
      </c>
      <c r="E16" s="92">
        <v>1208161</v>
      </c>
      <c r="F16" s="44">
        <f t="shared" si="1"/>
        <v>5.4059995555858234E-2</v>
      </c>
      <c r="G16" s="92">
        <v>2195983</v>
      </c>
      <c r="H16" s="44">
        <f t="shared" si="2"/>
        <v>9.8260770891247309E-2</v>
      </c>
      <c r="I16" s="92">
        <v>5074577</v>
      </c>
      <c r="J16" s="44">
        <f t="shared" si="3"/>
        <v>0.22706544083765359</v>
      </c>
      <c r="K16" s="92">
        <v>9611440</v>
      </c>
      <c r="L16" s="44">
        <f t="shared" si="4"/>
        <v>0.43007049862178803</v>
      </c>
      <c r="M16" s="92">
        <f t="shared" si="5"/>
        <v>18090161</v>
      </c>
      <c r="N16" s="44">
        <f t="shared" si="6"/>
        <v>0.80945670590654717</v>
      </c>
      <c r="O16" s="92">
        <v>6194779</v>
      </c>
      <c r="P16" s="44">
        <v>0.31898964984552008</v>
      </c>
      <c r="Q16" s="102">
        <f t="shared" si="7"/>
        <v>3416661</v>
      </c>
      <c r="R16" s="45">
        <f t="shared" si="0"/>
        <v>11.108084877626794</v>
      </c>
      <c r="S16" s="49" t="s">
        <v>86</v>
      </c>
    </row>
    <row r="17" spans="1:19" ht="14.25" x14ac:dyDescent="0.15">
      <c r="A17" s="56"/>
      <c r="B17" s="25" t="s">
        <v>0</v>
      </c>
      <c r="C17" s="25" t="s">
        <v>3</v>
      </c>
      <c r="D17" s="92">
        <v>233992535</v>
      </c>
      <c r="E17" s="92">
        <v>22079051</v>
      </c>
      <c r="F17" s="44">
        <f t="shared" si="1"/>
        <v>9.4357928982648956E-2</v>
      </c>
      <c r="G17" s="92">
        <v>29027372</v>
      </c>
      <c r="H17" s="44">
        <f t="shared" si="2"/>
        <v>0.1240525557791833</v>
      </c>
      <c r="I17" s="92">
        <v>31404448</v>
      </c>
      <c r="J17" s="44">
        <f t="shared" si="3"/>
        <v>0.13421132430570915</v>
      </c>
      <c r="K17" s="92">
        <v>139451388</v>
      </c>
      <c r="L17" s="44">
        <f t="shared" si="4"/>
        <v>0.59596511487001069</v>
      </c>
      <c r="M17" s="92">
        <f t="shared" si="5"/>
        <v>221962259</v>
      </c>
      <c r="N17" s="44">
        <f t="shared" si="6"/>
        <v>0.94858692393755206</v>
      </c>
      <c r="O17" s="92">
        <v>121098914</v>
      </c>
      <c r="P17" s="44">
        <v>0.50383145833680043</v>
      </c>
      <c r="Q17" s="102">
        <f t="shared" si="7"/>
        <v>18352474</v>
      </c>
      <c r="R17" s="45">
        <f t="shared" si="0"/>
        <v>9.2133656533210271</v>
      </c>
      <c r="S17" s="49"/>
    </row>
    <row r="18" spans="1:19" ht="14.25" x14ac:dyDescent="0.15">
      <c r="A18" s="56"/>
      <c r="B18" s="25" t="s">
        <v>0</v>
      </c>
      <c r="C18" s="25" t="s">
        <v>2</v>
      </c>
      <c r="D18" s="92">
        <v>118925000</v>
      </c>
      <c r="E18" s="92">
        <v>1989360</v>
      </c>
      <c r="F18" s="44">
        <f t="shared" si="1"/>
        <v>1.6727853689299979E-2</v>
      </c>
      <c r="G18" s="92">
        <v>4415040</v>
      </c>
      <c r="H18" s="44">
        <f t="shared" si="2"/>
        <v>3.7124574311540884E-2</v>
      </c>
      <c r="I18" s="92">
        <v>17518194</v>
      </c>
      <c r="J18" s="44">
        <f t="shared" si="3"/>
        <v>0.14730455328988859</v>
      </c>
      <c r="K18" s="92">
        <v>94520966</v>
      </c>
      <c r="L18" s="44">
        <f t="shared" si="4"/>
        <v>0.79479475299558544</v>
      </c>
      <c r="M18" s="92">
        <f t="shared" si="5"/>
        <v>118443560</v>
      </c>
      <c r="N18" s="44">
        <f t="shared" si="6"/>
        <v>0.99595173428631489</v>
      </c>
      <c r="O18" s="92">
        <v>106502020</v>
      </c>
      <c r="P18" s="44">
        <v>0.90768251316753878</v>
      </c>
      <c r="Q18" s="102">
        <f t="shared" si="7"/>
        <v>-11981054</v>
      </c>
      <c r="R18" s="45">
        <f>(L18-P18)*100</f>
        <v>-11.288776017195335</v>
      </c>
      <c r="S18" s="49"/>
    </row>
    <row r="19" spans="1:19" ht="14.25" x14ac:dyDescent="0.15">
      <c r="A19" s="56"/>
      <c r="B19" s="25" t="s">
        <v>0</v>
      </c>
      <c r="C19" s="25" t="s">
        <v>69</v>
      </c>
      <c r="D19" s="92">
        <v>220931000</v>
      </c>
      <c r="E19" s="92">
        <v>9319106</v>
      </c>
      <c r="F19" s="44">
        <f t="shared" si="1"/>
        <v>4.2181070107861728E-2</v>
      </c>
      <c r="G19" s="92">
        <v>33000402</v>
      </c>
      <c r="H19" s="44">
        <f t="shared" si="2"/>
        <v>0.14936972176833491</v>
      </c>
      <c r="I19" s="92">
        <v>39194196</v>
      </c>
      <c r="J19" s="44">
        <f t="shared" si="3"/>
        <v>0.17740469196264896</v>
      </c>
      <c r="K19" s="92">
        <v>137279926</v>
      </c>
      <c r="L19" s="44">
        <f t="shared" si="4"/>
        <v>0.62137013818794107</v>
      </c>
      <c r="M19" s="92">
        <f t="shared" si="5"/>
        <v>218793630</v>
      </c>
      <c r="N19" s="44">
        <f t="shared" si="6"/>
        <v>0.99032562202678664</v>
      </c>
      <c r="O19" s="92">
        <v>125550236</v>
      </c>
      <c r="P19" s="44">
        <v>0.49063376241725087</v>
      </c>
      <c r="Q19" s="102">
        <f t="shared" si="7"/>
        <v>11729690</v>
      </c>
      <c r="R19" s="45">
        <f t="shared" si="0"/>
        <v>13.07363757706902</v>
      </c>
      <c r="S19" s="47" t="s">
        <v>87</v>
      </c>
    </row>
    <row r="20" spans="1:19" ht="14.25" x14ac:dyDescent="0.15">
      <c r="A20" s="56"/>
      <c r="B20" s="25" t="s">
        <v>70</v>
      </c>
      <c r="C20" s="25"/>
      <c r="D20" s="92">
        <v>1553514000</v>
      </c>
      <c r="E20" s="92">
        <v>28715595</v>
      </c>
      <c r="F20" s="44">
        <f t="shared" si="1"/>
        <v>1.8484284660453654E-2</v>
      </c>
      <c r="G20" s="92">
        <v>62470953</v>
      </c>
      <c r="H20" s="44">
        <f t="shared" si="2"/>
        <v>4.021267462024803E-2</v>
      </c>
      <c r="I20" s="92">
        <v>117438488</v>
      </c>
      <c r="J20" s="44">
        <f t="shared" si="3"/>
        <v>7.5595384399496882E-2</v>
      </c>
      <c r="K20" s="92">
        <v>1272959823</v>
      </c>
      <c r="L20" s="44">
        <f t="shared" si="4"/>
        <v>0.8194067275866197</v>
      </c>
      <c r="M20" s="92">
        <f t="shared" si="5"/>
        <v>1481584859</v>
      </c>
      <c r="N20" s="44">
        <f t="shared" si="6"/>
        <v>0.9536990712668183</v>
      </c>
      <c r="O20" s="92">
        <v>1336044518</v>
      </c>
      <c r="P20" s="44">
        <v>0.6959514881718234</v>
      </c>
      <c r="Q20" s="102">
        <f t="shared" si="7"/>
        <v>-63084695</v>
      </c>
      <c r="R20" s="45">
        <f t="shared" si="0"/>
        <v>12.34552394147963</v>
      </c>
      <c r="S20" s="47"/>
    </row>
    <row r="21" spans="1:19" ht="14.25" x14ac:dyDescent="0.15">
      <c r="A21" s="56"/>
      <c r="B21" s="25" t="s">
        <v>0</v>
      </c>
      <c r="C21" s="25" t="s">
        <v>4</v>
      </c>
      <c r="D21" s="92">
        <v>57379000</v>
      </c>
      <c r="E21" s="92">
        <v>3184385</v>
      </c>
      <c r="F21" s="44">
        <f t="shared" si="1"/>
        <v>5.5497394517157843E-2</v>
      </c>
      <c r="G21" s="92">
        <v>8978977</v>
      </c>
      <c r="H21" s="44">
        <f t="shared" si="2"/>
        <v>0.15648542149566916</v>
      </c>
      <c r="I21" s="92">
        <v>22651541</v>
      </c>
      <c r="J21" s="44">
        <f t="shared" si="3"/>
        <v>0.39477057808605936</v>
      </c>
      <c r="K21" s="92">
        <v>15896743</v>
      </c>
      <c r="L21" s="44">
        <f t="shared" si="4"/>
        <v>0.27704810122170132</v>
      </c>
      <c r="M21" s="92">
        <f t="shared" si="5"/>
        <v>50711646</v>
      </c>
      <c r="N21" s="44">
        <f t="shared" si="6"/>
        <v>0.88380149532058772</v>
      </c>
      <c r="O21" s="92">
        <v>17837779</v>
      </c>
      <c r="P21" s="44">
        <v>0.30111546447441717</v>
      </c>
      <c r="Q21" s="102">
        <f t="shared" si="7"/>
        <v>-1941036</v>
      </c>
      <c r="R21" s="45">
        <f t="shared" si="0"/>
        <v>-2.4067363252715857</v>
      </c>
      <c r="S21" s="47"/>
    </row>
    <row r="22" spans="1:19" ht="14.25" x14ac:dyDescent="0.15">
      <c r="A22" s="56"/>
      <c r="B22" s="25" t="s">
        <v>0</v>
      </c>
      <c r="C22" s="25" t="s">
        <v>3</v>
      </c>
      <c r="D22" s="92">
        <v>106836000</v>
      </c>
      <c r="E22" s="92">
        <v>10541312</v>
      </c>
      <c r="F22" s="44">
        <f t="shared" si="1"/>
        <v>9.866816428919091E-2</v>
      </c>
      <c r="G22" s="92">
        <v>11565717</v>
      </c>
      <c r="H22" s="44">
        <f t="shared" si="2"/>
        <v>0.1082567393013591</v>
      </c>
      <c r="I22" s="92">
        <v>34518594</v>
      </c>
      <c r="J22" s="44">
        <f t="shared" si="3"/>
        <v>0.32309889924744467</v>
      </c>
      <c r="K22" s="92">
        <v>43615528</v>
      </c>
      <c r="L22" s="44">
        <f t="shared" si="4"/>
        <v>0.40824748212213113</v>
      </c>
      <c r="M22" s="92">
        <f t="shared" si="5"/>
        <v>100241151</v>
      </c>
      <c r="N22" s="44">
        <f t="shared" si="6"/>
        <v>0.9382712849601258</v>
      </c>
      <c r="O22" s="92">
        <v>64201846</v>
      </c>
      <c r="P22" s="44">
        <v>0.60357098806054343</v>
      </c>
      <c r="Q22" s="102">
        <f t="shared" si="7"/>
        <v>-20586318</v>
      </c>
      <c r="R22" s="45">
        <f t="shared" si="0"/>
        <v>-19.53235059384123</v>
      </c>
      <c r="S22" s="47"/>
    </row>
    <row r="23" spans="1:19" ht="27" x14ac:dyDescent="0.15">
      <c r="A23" s="56"/>
      <c r="B23" s="25" t="s">
        <v>0</v>
      </c>
      <c r="C23" s="25" t="s">
        <v>2</v>
      </c>
      <c r="D23" s="92">
        <v>49562000</v>
      </c>
      <c r="E23" s="92">
        <v>2964090</v>
      </c>
      <c r="F23" s="44">
        <f t="shared" si="1"/>
        <v>5.9805697913724226E-2</v>
      </c>
      <c r="G23" s="92">
        <v>3117501</v>
      </c>
      <c r="H23" s="44">
        <f t="shared" si="2"/>
        <v>6.2901033049513735E-2</v>
      </c>
      <c r="I23" s="92">
        <v>2227003</v>
      </c>
      <c r="J23" s="44">
        <f t="shared" si="3"/>
        <v>4.49336790282878E-2</v>
      </c>
      <c r="K23" s="92">
        <v>40316325</v>
      </c>
      <c r="L23" s="44">
        <f t="shared" si="4"/>
        <v>0.81345234252047938</v>
      </c>
      <c r="M23" s="92">
        <f t="shared" si="5"/>
        <v>48624919</v>
      </c>
      <c r="N23" s="44">
        <f t="shared" si="6"/>
        <v>0.98109275251200512</v>
      </c>
      <c r="O23" s="92">
        <v>20478349</v>
      </c>
      <c r="P23" s="44">
        <v>0.40235674709210939</v>
      </c>
      <c r="Q23" s="102">
        <f t="shared" si="7"/>
        <v>19837976</v>
      </c>
      <c r="R23" s="45">
        <f t="shared" si="0"/>
        <v>41.109559542836998</v>
      </c>
      <c r="S23" s="49" t="s">
        <v>94</v>
      </c>
    </row>
    <row r="24" spans="1:19" ht="14.25" x14ac:dyDescent="0.15">
      <c r="A24" s="56"/>
      <c r="B24" s="25" t="s">
        <v>0</v>
      </c>
      <c r="C24" s="25" t="s">
        <v>71</v>
      </c>
      <c r="D24" s="92">
        <v>221392000</v>
      </c>
      <c r="E24" s="92">
        <v>35672</v>
      </c>
      <c r="F24" s="44">
        <f t="shared" si="1"/>
        <v>1.6112596661125968E-4</v>
      </c>
      <c r="G24" s="92">
        <v>8346891</v>
      </c>
      <c r="H24" s="44">
        <f t="shared" si="2"/>
        <v>3.7701863662643637E-2</v>
      </c>
      <c r="I24" s="92">
        <v>16497960</v>
      </c>
      <c r="J24" s="44">
        <f t="shared" si="3"/>
        <v>7.4519223820192243E-2</v>
      </c>
      <c r="K24" s="92">
        <v>173874558</v>
      </c>
      <c r="L24" s="44">
        <f t="shared" si="4"/>
        <v>0.78536965201994657</v>
      </c>
      <c r="M24" s="92">
        <f t="shared" si="5"/>
        <v>198755081</v>
      </c>
      <c r="N24" s="44">
        <f t="shared" si="6"/>
        <v>0.89775186546939367</v>
      </c>
      <c r="O24" s="92">
        <v>153840683</v>
      </c>
      <c r="P24" s="44">
        <v>0.53208135786670352</v>
      </c>
      <c r="Q24" s="102">
        <f t="shared" si="7"/>
        <v>20033875</v>
      </c>
      <c r="R24" s="45">
        <f t="shared" si="0"/>
        <v>25.328829415324307</v>
      </c>
      <c r="S24" s="47" t="s">
        <v>88</v>
      </c>
    </row>
    <row r="25" spans="1:19" ht="14.25" x14ac:dyDescent="0.15">
      <c r="A25" s="56"/>
      <c r="B25" s="25" t="s">
        <v>0</v>
      </c>
      <c r="C25" s="25" t="s">
        <v>17</v>
      </c>
      <c r="D25" s="92">
        <v>1118345000</v>
      </c>
      <c r="E25" s="92">
        <v>11990136</v>
      </c>
      <c r="F25" s="44">
        <f t="shared" si="1"/>
        <v>1.0721321238079484E-2</v>
      </c>
      <c r="G25" s="92">
        <v>30461867</v>
      </c>
      <c r="H25" s="44">
        <f t="shared" si="2"/>
        <v>2.7238345054522529E-2</v>
      </c>
      <c r="I25" s="92">
        <v>41543390</v>
      </c>
      <c r="J25" s="44">
        <f t="shared" si="3"/>
        <v>3.7147204127527728E-2</v>
      </c>
      <c r="K25" s="92">
        <v>999256669</v>
      </c>
      <c r="L25" s="44">
        <f t="shared" si="4"/>
        <v>0.89351378063120057</v>
      </c>
      <c r="M25" s="92">
        <f t="shared" si="5"/>
        <v>1083252062</v>
      </c>
      <c r="N25" s="44">
        <f t="shared" si="6"/>
        <v>0.96862065105133033</v>
      </c>
      <c r="O25" s="92">
        <v>1079685861</v>
      </c>
      <c r="P25" s="44">
        <v>0.7635128848464362</v>
      </c>
      <c r="Q25" s="102">
        <f>K25-O25</f>
        <v>-80429192</v>
      </c>
      <c r="R25" s="45">
        <f t="shared" si="0"/>
        <v>13.000089578476437</v>
      </c>
      <c r="S25" s="47" t="s">
        <v>89</v>
      </c>
    </row>
    <row r="26" spans="1:19" ht="14.25" x14ac:dyDescent="0.15">
      <c r="A26" s="56"/>
      <c r="B26" s="25" t="s">
        <v>72</v>
      </c>
      <c r="C26" s="25"/>
      <c r="D26" s="92">
        <v>77808000</v>
      </c>
      <c r="E26" s="92">
        <v>7114314</v>
      </c>
      <c r="F26" s="44">
        <f t="shared" si="1"/>
        <v>9.1434222702035786E-2</v>
      </c>
      <c r="G26" s="92">
        <v>15810467</v>
      </c>
      <c r="H26" s="44">
        <f t="shared" si="2"/>
        <v>0.20319847573514291</v>
      </c>
      <c r="I26" s="92">
        <v>16016768</v>
      </c>
      <c r="J26" s="44">
        <f t="shared" si="3"/>
        <v>0.20584988690108985</v>
      </c>
      <c r="K26" s="92">
        <v>26968592</v>
      </c>
      <c r="L26" s="44">
        <f t="shared" si="4"/>
        <v>0.34660435944889983</v>
      </c>
      <c r="M26" s="92">
        <f t="shared" si="5"/>
        <v>65910141</v>
      </c>
      <c r="N26" s="44">
        <f t="shared" si="6"/>
        <v>0.84708694478716839</v>
      </c>
      <c r="O26" s="92">
        <v>25034795</v>
      </c>
      <c r="P26" s="44">
        <v>0.32644570929337974</v>
      </c>
      <c r="Q26" s="102">
        <f t="shared" si="7"/>
        <v>1933797</v>
      </c>
      <c r="R26" s="45">
        <f t="shared" si="0"/>
        <v>2.0158650155520097</v>
      </c>
      <c r="S26" s="47"/>
    </row>
    <row r="27" spans="1:19" ht="14.25" x14ac:dyDescent="0.15">
      <c r="A27" s="56"/>
      <c r="B27" s="25" t="s">
        <v>0</v>
      </c>
      <c r="C27" s="25" t="s">
        <v>4</v>
      </c>
      <c r="D27" s="92">
        <v>28558000</v>
      </c>
      <c r="E27" s="92">
        <v>3564156</v>
      </c>
      <c r="F27" s="44">
        <f t="shared" si="1"/>
        <v>0.12480411793542966</v>
      </c>
      <c r="G27" s="92">
        <v>6564670</v>
      </c>
      <c r="H27" s="44">
        <f t="shared" si="2"/>
        <v>0.22987148960011206</v>
      </c>
      <c r="I27" s="92">
        <v>7142760</v>
      </c>
      <c r="J27" s="44">
        <f t="shared" si="3"/>
        <v>0.25011415365221656</v>
      </c>
      <c r="K27" s="92">
        <v>5867480</v>
      </c>
      <c r="L27" s="44">
        <f t="shared" si="4"/>
        <v>0.20545836543175292</v>
      </c>
      <c r="M27" s="92">
        <f t="shared" si="5"/>
        <v>23139066</v>
      </c>
      <c r="N27" s="44">
        <f t="shared" si="6"/>
        <v>0.81024812661951118</v>
      </c>
      <c r="O27" s="92">
        <v>12055390</v>
      </c>
      <c r="P27" s="44">
        <v>0.41161533733952471</v>
      </c>
      <c r="Q27" s="102">
        <f t="shared" si="7"/>
        <v>-6187910</v>
      </c>
      <c r="R27" s="45">
        <f t="shared" si="0"/>
        <v>-20.61569719077718</v>
      </c>
      <c r="S27" s="47"/>
    </row>
    <row r="28" spans="1:19" ht="14.25" x14ac:dyDescent="0.15">
      <c r="A28" s="56"/>
      <c r="B28" s="25" t="s">
        <v>0</v>
      </c>
      <c r="C28" s="25" t="s">
        <v>3</v>
      </c>
      <c r="D28" s="92">
        <v>44598000</v>
      </c>
      <c r="E28" s="92">
        <v>3412683</v>
      </c>
      <c r="F28" s="44">
        <f t="shared" si="1"/>
        <v>7.6520987488228165E-2</v>
      </c>
      <c r="G28" s="92">
        <v>8559132</v>
      </c>
      <c r="H28" s="44">
        <f t="shared" si="2"/>
        <v>0.19191739539889682</v>
      </c>
      <c r="I28" s="92">
        <v>8216862</v>
      </c>
      <c r="J28" s="44">
        <f t="shared" si="3"/>
        <v>0.18424283600161442</v>
      </c>
      <c r="K28" s="92">
        <v>19207425</v>
      </c>
      <c r="L28" s="44">
        <f t="shared" si="4"/>
        <v>0.43067906632584418</v>
      </c>
      <c r="M28" s="92">
        <f>E28+G28+I28+K28</f>
        <v>39396102</v>
      </c>
      <c r="N28" s="44">
        <f t="shared" si="6"/>
        <v>0.88336028521458365</v>
      </c>
      <c r="O28" s="92">
        <v>12236456</v>
      </c>
      <c r="P28" s="44">
        <v>0.28424483727845012</v>
      </c>
      <c r="Q28" s="102">
        <f t="shared" si="7"/>
        <v>6970969</v>
      </c>
      <c r="R28" s="45">
        <f t="shared" si="0"/>
        <v>14.643422904739406</v>
      </c>
      <c r="S28" s="47" t="s">
        <v>91</v>
      </c>
    </row>
    <row r="29" spans="1:19" ht="14.25" x14ac:dyDescent="0.15">
      <c r="A29" s="56"/>
      <c r="B29" s="25" t="s">
        <v>0</v>
      </c>
      <c r="C29" s="25" t="s">
        <v>24</v>
      </c>
      <c r="D29" s="92">
        <v>4652000</v>
      </c>
      <c r="E29" s="92">
        <v>137475</v>
      </c>
      <c r="F29" s="44">
        <f t="shared" si="1"/>
        <v>2.9551805674978504E-2</v>
      </c>
      <c r="G29" s="92">
        <v>686665</v>
      </c>
      <c r="H29" s="44">
        <f t="shared" si="2"/>
        <v>0.14760640584694754</v>
      </c>
      <c r="I29" s="92">
        <v>657146</v>
      </c>
      <c r="J29" s="44">
        <f t="shared" si="3"/>
        <v>0.1412609630266552</v>
      </c>
      <c r="K29" s="92">
        <v>1893687</v>
      </c>
      <c r="L29" s="44">
        <f t="shared" si="4"/>
        <v>0.40706943250214961</v>
      </c>
      <c r="M29" s="92">
        <f t="shared" si="5"/>
        <v>3374973</v>
      </c>
      <c r="N29" s="44">
        <f t="shared" si="6"/>
        <v>0.72548860705073082</v>
      </c>
      <c r="O29" s="92">
        <v>742949</v>
      </c>
      <c r="P29" s="44">
        <v>0.17071438419117646</v>
      </c>
      <c r="Q29" s="102">
        <f t="shared" si="7"/>
        <v>1150738</v>
      </c>
      <c r="R29" s="45">
        <f t="shared" si="0"/>
        <v>23.635504831097315</v>
      </c>
      <c r="S29" s="47" t="s">
        <v>92</v>
      </c>
    </row>
    <row r="30" spans="1:19" ht="14.25" x14ac:dyDescent="0.15">
      <c r="A30" s="56"/>
      <c r="B30" s="25" t="s">
        <v>73</v>
      </c>
      <c r="C30" s="25"/>
      <c r="D30" s="92">
        <v>9897000</v>
      </c>
      <c r="E30" s="92">
        <v>487718</v>
      </c>
      <c r="F30" s="44">
        <f t="shared" si="1"/>
        <v>4.9279377589168435E-2</v>
      </c>
      <c r="G30" s="92">
        <v>1394520</v>
      </c>
      <c r="H30" s="44">
        <f t="shared" si="2"/>
        <v>0.14090330403152471</v>
      </c>
      <c r="I30" s="92">
        <v>2597680</v>
      </c>
      <c r="J30" s="44">
        <f t="shared" si="3"/>
        <v>0.26247145599676669</v>
      </c>
      <c r="K30" s="92">
        <v>3705429</v>
      </c>
      <c r="L30" s="44">
        <f t="shared" si="4"/>
        <v>0.37439921188238862</v>
      </c>
      <c r="M30" s="92">
        <f t="shared" si="5"/>
        <v>8185347</v>
      </c>
      <c r="N30" s="44">
        <f t="shared" si="6"/>
        <v>0.82705334949984843</v>
      </c>
      <c r="O30" s="92">
        <v>2109258</v>
      </c>
      <c r="P30" s="44">
        <v>0.35593283833952077</v>
      </c>
      <c r="Q30" s="102">
        <f t="shared" si="7"/>
        <v>1596171</v>
      </c>
      <c r="R30" s="45">
        <f t="shared" si="0"/>
        <v>1.8466373542867842</v>
      </c>
      <c r="S30" s="47"/>
    </row>
    <row r="31" spans="1:19" ht="14.25" x14ac:dyDescent="0.15">
      <c r="A31" s="56"/>
      <c r="B31" s="25" t="s">
        <v>0</v>
      </c>
      <c r="C31" s="25" t="s">
        <v>4</v>
      </c>
      <c r="D31" s="92">
        <v>5496000</v>
      </c>
      <c r="E31" s="92">
        <v>329410</v>
      </c>
      <c r="F31" s="44">
        <f t="shared" si="1"/>
        <v>5.9936317321688498E-2</v>
      </c>
      <c r="G31" s="92">
        <v>1253630</v>
      </c>
      <c r="H31" s="44">
        <f t="shared" si="2"/>
        <v>0.22809861717612809</v>
      </c>
      <c r="I31" s="92">
        <v>1970020</v>
      </c>
      <c r="J31" s="44">
        <f t="shared" si="3"/>
        <v>0.35844614264919944</v>
      </c>
      <c r="K31" s="92">
        <v>1846870</v>
      </c>
      <c r="L31" s="44">
        <f t="shared" si="4"/>
        <v>0.33603893740902474</v>
      </c>
      <c r="M31" s="92">
        <f t="shared" si="5"/>
        <v>5399930</v>
      </c>
      <c r="N31" s="44">
        <f t="shared" si="6"/>
        <v>0.98252001455604077</v>
      </c>
      <c r="O31" s="92">
        <v>1241920</v>
      </c>
      <c r="P31" s="44">
        <v>0.29696795791487329</v>
      </c>
      <c r="Q31" s="102">
        <f t="shared" si="7"/>
        <v>604950</v>
      </c>
      <c r="R31" s="45">
        <f t="shared" si="0"/>
        <v>3.907097949415145</v>
      </c>
      <c r="S31" s="47"/>
    </row>
    <row r="32" spans="1:19" ht="14.25" x14ac:dyDescent="0.15">
      <c r="A32" s="56"/>
      <c r="B32" s="25" t="s">
        <v>0</v>
      </c>
      <c r="C32" s="25" t="s">
        <v>3</v>
      </c>
      <c r="D32" s="92">
        <v>4401000</v>
      </c>
      <c r="E32" s="92">
        <v>158308</v>
      </c>
      <c r="F32" s="44">
        <f t="shared" si="1"/>
        <v>3.5970915700977053E-2</v>
      </c>
      <c r="G32" s="92">
        <v>140890</v>
      </c>
      <c r="H32" s="44">
        <f t="shared" si="2"/>
        <v>3.2013178822994773E-2</v>
      </c>
      <c r="I32" s="92">
        <v>627660</v>
      </c>
      <c r="J32" s="44">
        <f t="shared" si="3"/>
        <v>0.14261758691206544</v>
      </c>
      <c r="K32" s="92">
        <v>1858559</v>
      </c>
      <c r="L32" s="44">
        <f t="shared" si="4"/>
        <v>0.42230379459213813</v>
      </c>
      <c r="M32" s="92">
        <f t="shared" si="5"/>
        <v>2785417</v>
      </c>
      <c r="N32" s="44">
        <f t="shared" si="6"/>
        <v>0.63290547602817537</v>
      </c>
      <c r="O32" s="92">
        <v>867338</v>
      </c>
      <c r="P32" s="44">
        <v>0.49732683486238533</v>
      </c>
      <c r="Q32" s="102">
        <f t="shared" si="7"/>
        <v>991221</v>
      </c>
      <c r="R32" s="45">
        <f t="shared" si="0"/>
        <v>-7.5023040270247199</v>
      </c>
      <c r="S32" s="47"/>
    </row>
    <row r="33" spans="1:19" ht="14.25" x14ac:dyDescent="0.15">
      <c r="A33" s="56"/>
      <c r="B33" s="25" t="s">
        <v>49</v>
      </c>
      <c r="C33" s="25"/>
      <c r="D33" s="92">
        <v>703633000</v>
      </c>
      <c r="E33" s="92">
        <v>56533858</v>
      </c>
      <c r="F33" s="44">
        <f t="shared" si="1"/>
        <v>8.0345660308712069E-2</v>
      </c>
      <c r="G33" s="92">
        <v>86180625</v>
      </c>
      <c r="H33" s="44">
        <f t="shared" si="2"/>
        <v>0.12247950991496988</v>
      </c>
      <c r="I33" s="92">
        <v>88488364</v>
      </c>
      <c r="J33" s="44">
        <f t="shared" si="3"/>
        <v>0.12575925802229287</v>
      </c>
      <c r="K33" s="92">
        <v>163429369</v>
      </c>
      <c r="L33" s="44">
        <f t="shared" si="4"/>
        <v>0.23226507142217606</v>
      </c>
      <c r="M33" s="92">
        <f t="shared" si="5"/>
        <v>394632216</v>
      </c>
      <c r="N33" s="44">
        <f t="shared" si="6"/>
        <v>0.5608494996681509</v>
      </c>
      <c r="O33" s="92">
        <v>357511200</v>
      </c>
      <c r="P33" s="44">
        <v>0.49336183472413314</v>
      </c>
      <c r="Q33" s="102">
        <f t="shared" si="7"/>
        <v>-194081831</v>
      </c>
      <c r="R33" s="45">
        <f t="shared" si="0"/>
        <v>-26.109676330195708</v>
      </c>
      <c r="S33" s="47"/>
    </row>
    <row r="34" spans="1:19" ht="14.25" x14ac:dyDescent="0.15">
      <c r="A34" s="56"/>
      <c r="B34" s="25" t="s">
        <v>0</v>
      </c>
      <c r="C34" s="25" t="s">
        <v>4</v>
      </c>
      <c r="D34" s="92">
        <v>67633000</v>
      </c>
      <c r="E34" s="92">
        <v>7961268</v>
      </c>
      <c r="F34" s="44">
        <f t="shared" si="1"/>
        <v>0.11771277335028758</v>
      </c>
      <c r="G34" s="92">
        <v>14293662</v>
      </c>
      <c r="H34" s="44">
        <f t="shared" si="2"/>
        <v>0.21134153445803083</v>
      </c>
      <c r="I34" s="92">
        <v>14996164</v>
      </c>
      <c r="J34" s="44">
        <f t="shared" si="3"/>
        <v>0.22172850531545252</v>
      </c>
      <c r="K34" s="92">
        <v>14014042</v>
      </c>
      <c r="L34" s="44">
        <f t="shared" si="4"/>
        <v>0.20720716218414087</v>
      </c>
      <c r="M34" s="92">
        <f t="shared" si="5"/>
        <v>51265136</v>
      </c>
      <c r="N34" s="44">
        <f t="shared" si="6"/>
        <v>0.75798997530791179</v>
      </c>
      <c r="O34" s="92">
        <v>14861451</v>
      </c>
      <c r="P34" s="44">
        <v>0.21858610951771609</v>
      </c>
      <c r="Q34" s="102">
        <f t="shared" si="7"/>
        <v>-847409</v>
      </c>
      <c r="R34" s="45">
        <f t="shared" si="0"/>
        <v>-1.1378947333575224</v>
      </c>
      <c r="S34" s="49"/>
    </row>
    <row r="35" spans="1:19" ht="14.25" x14ac:dyDescent="0.15">
      <c r="A35" s="56"/>
      <c r="B35" s="25" t="s">
        <v>0</v>
      </c>
      <c r="C35" s="25" t="s">
        <v>3</v>
      </c>
      <c r="D35" s="92">
        <v>118860000</v>
      </c>
      <c r="E35" s="92">
        <v>9065058</v>
      </c>
      <c r="F35" s="44">
        <f t="shared" si="1"/>
        <v>7.6266683493185258E-2</v>
      </c>
      <c r="G35" s="92">
        <v>14028379</v>
      </c>
      <c r="H35" s="44">
        <f t="shared" si="2"/>
        <v>0.11802439003870099</v>
      </c>
      <c r="I35" s="92">
        <v>14459237</v>
      </c>
      <c r="J35" s="44">
        <f>I35/D35</f>
        <v>0.12164931011273768</v>
      </c>
      <c r="K35" s="92">
        <v>54952774</v>
      </c>
      <c r="L35" s="44">
        <f t="shared" si="4"/>
        <v>0.46233193673229012</v>
      </c>
      <c r="M35" s="92">
        <f t="shared" si="5"/>
        <v>92505448</v>
      </c>
      <c r="N35" s="44">
        <f t="shared" si="6"/>
        <v>0.77827232037691396</v>
      </c>
      <c r="O35" s="92">
        <v>53649923</v>
      </c>
      <c r="P35" s="44">
        <v>0.43104771660881863</v>
      </c>
      <c r="Q35" s="102">
        <f>K35-O35</f>
        <v>1302851</v>
      </c>
      <c r="R35" s="45">
        <f t="shared" si="0"/>
        <v>3.1284220123471487</v>
      </c>
      <c r="S35" s="62"/>
    </row>
    <row r="36" spans="1:19" ht="14.25" collapsed="1" x14ac:dyDescent="0.15">
      <c r="A36" s="56"/>
      <c r="B36" s="25" t="s">
        <v>0</v>
      </c>
      <c r="C36" s="25" t="s">
        <v>2</v>
      </c>
      <c r="D36" s="92">
        <v>517140000</v>
      </c>
      <c r="E36" s="92">
        <v>39507532</v>
      </c>
      <c r="F36" s="44">
        <f t="shared" si="1"/>
        <v>7.639620218896237E-2</v>
      </c>
      <c r="G36" s="92">
        <v>57858584</v>
      </c>
      <c r="H36" s="44">
        <f t="shared" si="2"/>
        <v>0.11188185791081719</v>
      </c>
      <c r="I36" s="92">
        <v>59032963</v>
      </c>
      <c r="J36" s="44">
        <f t="shared" si="3"/>
        <v>0.11415276907607225</v>
      </c>
      <c r="K36" s="92">
        <v>94462553</v>
      </c>
      <c r="L36" s="44">
        <f t="shared" si="4"/>
        <v>0.18266340449394747</v>
      </c>
      <c r="M36" s="92">
        <f t="shared" si="5"/>
        <v>250861632</v>
      </c>
      <c r="N36" s="44">
        <f t="shared" si="6"/>
        <v>0.48509423366979926</v>
      </c>
      <c r="O36" s="92">
        <v>288999826</v>
      </c>
      <c r="P36" s="44">
        <v>0.54303881320580993</v>
      </c>
      <c r="Q36" s="102">
        <f t="shared" si="7"/>
        <v>-194537273</v>
      </c>
      <c r="R36" s="45">
        <f t="shared" si="0"/>
        <v>-36.037540871186245</v>
      </c>
      <c r="S36" s="47"/>
    </row>
    <row r="37" spans="1:19" ht="14.25" x14ac:dyDescent="0.15">
      <c r="A37" s="56"/>
      <c r="B37" s="25" t="s">
        <v>23</v>
      </c>
      <c r="C37" s="25"/>
      <c r="D37" s="92">
        <v>115863000</v>
      </c>
      <c r="E37" s="92">
        <v>6811148</v>
      </c>
      <c r="F37" s="44">
        <f t="shared" si="1"/>
        <v>5.8786221658337863E-2</v>
      </c>
      <c r="G37" s="92">
        <v>10582749</v>
      </c>
      <c r="H37" s="44">
        <f t="shared" si="2"/>
        <v>9.1338468708733592E-2</v>
      </c>
      <c r="I37" s="92">
        <v>21471318</v>
      </c>
      <c r="J37" s="44">
        <f t="shared" si="3"/>
        <v>0.18531643406436912</v>
      </c>
      <c r="K37" s="92">
        <v>32495375</v>
      </c>
      <c r="L37" s="44">
        <f t="shared" si="4"/>
        <v>0.28046378049938286</v>
      </c>
      <c r="M37" s="92">
        <f t="shared" si="5"/>
        <v>71360590</v>
      </c>
      <c r="N37" s="44">
        <f t="shared" si="6"/>
        <v>0.6159049049308235</v>
      </c>
      <c r="O37" s="92">
        <v>36938678</v>
      </c>
      <c r="P37" s="44">
        <v>0.28510205845804742</v>
      </c>
      <c r="Q37" s="102">
        <f t="shared" si="7"/>
        <v>-4443303</v>
      </c>
      <c r="R37" s="45">
        <f t="shared" si="0"/>
        <v>-0.46382779586645606</v>
      </c>
      <c r="S37" s="47"/>
    </row>
    <row r="38" spans="1:19" ht="14.25" x14ac:dyDescent="0.15">
      <c r="A38" s="56"/>
      <c r="B38" s="25" t="s">
        <v>0</v>
      </c>
      <c r="C38" s="25" t="s">
        <v>4</v>
      </c>
      <c r="D38" s="92">
        <v>34426000</v>
      </c>
      <c r="E38" s="92">
        <v>2285240</v>
      </c>
      <c r="F38" s="44">
        <f t="shared" si="1"/>
        <v>6.6381223493870906E-2</v>
      </c>
      <c r="G38" s="92">
        <v>5121926</v>
      </c>
      <c r="H38" s="44">
        <f t="shared" si="2"/>
        <v>0.14878074710974262</v>
      </c>
      <c r="I38" s="92">
        <v>6424252</v>
      </c>
      <c r="J38" s="44">
        <f t="shared" si="3"/>
        <v>0.18661046883169696</v>
      </c>
      <c r="K38" s="92">
        <v>8426339</v>
      </c>
      <c r="L38" s="44">
        <f t="shared" si="4"/>
        <v>0.24476671701620867</v>
      </c>
      <c r="M38" s="92">
        <f t="shared" si="5"/>
        <v>22257757</v>
      </c>
      <c r="N38" s="44">
        <f t="shared" si="6"/>
        <v>0.64653915645151916</v>
      </c>
      <c r="O38" s="92">
        <v>7708618</v>
      </c>
      <c r="P38" s="44">
        <v>0.20244282787961554</v>
      </c>
      <c r="Q38" s="102">
        <f t="shared" si="7"/>
        <v>717721</v>
      </c>
      <c r="R38" s="45">
        <f t="shared" si="0"/>
        <v>4.2323889136593129</v>
      </c>
      <c r="S38" s="47"/>
    </row>
    <row r="39" spans="1:19" ht="14.25" x14ac:dyDescent="0.15">
      <c r="A39" s="56"/>
      <c r="B39" s="25" t="s">
        <v>0</v>
      </c>
      <c r="C39" s="25" t="s">
        <v>3</v>
      </c>
      <c r="D39" s="92">
        <v>74229000</v>
      </c>
      <c r="E39" s="92">
        <v>4476660</v>
      </c>
      <c r="F39" s="44">
        <f t="shared" si="1"/>
        <v>6.0308774198763286E-2</v>
      </c>
      <c r="G39" s="92">
        <v>5386951</v>
      </c>
      <c r="H39" s="44">
        <f t="shared" si="2"/>
        <v>7.2572054048956613E-2</v>
      </c>
      <c r="I39" s="92">
        <v>14811194</v>
      </c>
      <c r="J39" s="44">
        <f t="shared" si="3"/>
        <v>0.1995337940697032</v>
      </c>
      <c r="K39" s="92">
        <v>18174560</v>
      </c>
      <c r="L39" s="44">
        <f t="shared" si="4"/>
        <v>0.24484446779560548</v>
      </c>
      <c r="M39" s="92">
        <f t="shared" si="5"/>
        <v>42849365</v>
      </c>
      <c r="N39" s="44">
        <f t="shared" si="6"/>
        <v>0.57725909011302856</v>
      </c>
      <c r="O39" s="92">
        <v>25107484</v>
      </c>
      <c r="P39" s="44">
        <v>0.29929054714507092</v>
      </c>
      <c r="Q39" s="102">
        <f t="shared" si="7"/>
        <v>-6932924</v>
      </c>
      <c r="R39" s="45">
        <f t="shared" si="0"/>
        <v>-5.4446079349465437</v>
      </c>
      <c r="S39" s="47"/>
    </row>
    <row r="40" spans="1:19" ht="14.25" x14ac:dyDescent="0.15">
      <c r="A40" s="56"/>
      <c r="B40" s="25" t="s">
        <v>0</v>
      </c>
      <c r="C40" s="25" t="s">
        <v>2</v>
      </c>
      <c r="D40" s="92">
        <v>7208000</v>
      </c>
      <c r="E40" s="92">
        <v>49248</v>
      </c>
      <c r="F40" s="44">
        <f t="shared" si="1"/>
        <v>6.8324084350721423E-3</v>
      </c>
      <c r="G40" s="92">
        <v>73872</v>
      </c>
      <c r="H40" s="44">
        <f t="shared" si="2"/>
        <v>1.0248612652608213E-2</v>
      </c>
      <c r="I40" s="92">
        <v>235872</v>
      </c>
      <c r="J40" s="44">
        <f t="shared" si="3"/>
        <v>3.2723640399556046E-2</v>
      </c>
      <c r="K40" s="92">
        <v>5894476</v>
      </c>
      <c r="L40" s="44">
        <f t="shared" si="4"/>
        <v>0.8177685904550499</v>
      </c>
      <c r="M40" s="92">
        <f t="shared" si="5"/>
        <v>6253468</v>
      </c>
      <c r="N40" s="44">
        <f t="shared" si="6"/>
        <v>0.86757325194228629</v>
      </c>
      <c r="O40" s="92">
        <v>4122576</v>
      </c>
      <c r="P40" s="44">
        <v>0.54280131665569453</v>
      </c>
      <c r="Q40" s="102">
        <f t="shared" si="7"/>
        <v>1771900</v>
      </c>
      <c r="R40" s="45">
        <f t="shared" si="0"/>
        <v>27.496727379935535</v>
      </c>
      <c r="S40" s="47" t="s">
        <v>95</v>
      </c>
    </row>
    <row r="41" spans="1:19" ht="14.25" x14ac:dyDescent="0.15">
      <c r="A41" s="56"/>
      <c r="B41" s="25" t="s">
        <v>22</v>
      </c>
      <c r="C41" s="25"/>
      <c r="D41" s="92">
        <v>260011000</v>
      </c>
      <c r="E41" s="92">
        <v>31775216</v>
      </c>
      <c r="F41" s="44">
        <f t="shared" si="1"/>
        <v>0.12220719892619927</v>
      </c>
      <c r="G41" s="92">
        <v>42348201</v>
      </c>
      <c r="H41" s="44">
        <f t="shared" si="2"/>
        <v>0.16287080546592259</v>
      </c>
      <c r="I41" s="92">
        <v>71911543</v>
      </c>
      <c r="J41" s="44">
        <f t="shared" si="3"/>
        <v>0.27657115660491288</v>
      </c>
      <c r="K41" s="92">
        <v>79464536</v>
      </c>
      <c r="L41" s="44">
        <f t="shared" si="4"/>
        <v>0.30561990069650902</v>
      </c>
      <c r="M41" s="92">
        <f t="shared" si="5"/>
        <v>225499496</v>
      </c>
      <c r="N41" s="44">
        <f t="shared" si="6"/>
        <v>0.86726906169354379</v>
      </c>
      <c r="O41" s="92">
        <v>102452106</v>
      </c>
      <c r="P41" s="44">
        <v>0.37344122385600664</v>
      </c>
      <c r="Q41" s="102">
        <f t="shared" si="7"/>
        <v>-22987570</v>
      </c>
      <c r="R41" s="45">
        <f t="shared" si="0"/>
        <v>-6.7821323159497631</v>
      </c>
      <c r="S41" s="47"/>
    </row>
    <row r="42" spans="1:19" ht="14.25" x14ac:dyDescent="0.15">
      <c r="A42" s="56"/>
      <c r="B42" s="25" t="s">
        <v>0</v>
      </c>
      <c r="C42" s="25" t="s">
        <v>4</v>
      </c>
      <c r="D42" s="92">
        <v>90870000</v>
      </c>
      <c r="E42" s="92">
        <v>13569279</v>
      </c>
      <c r="F42" s="44">
        <f t="shared" si="1"/>
        <v>0.14932627930009904</v>
      </c>
      <c r="G42" s="92">
        <v>18139556</v>
      </c>
      <c r="H42" s="44">
        <f t="shared" si="2"/>
        <v>0.19962095300979421</v>
      </c>
      <c r="I42" s="92">
        <v>32076933</v>
      </c>
      <c r="J42" s="44">
        <f t="shared" si="3"/>
        <v>0.35299805216242985</v>
      </c>
      <c r="K42" s="92">
        <v>12508137</v>
      </c>
      <c r="L42" s="44">
        <f t="shared" si="4"/>
        <v>0.13764869593925388</v>
      </c>
      <c r="M42" s="92">
        <f t="shared" si="5"/>
        <v>76293905</v>
      </c>
      <c r="N42" s="44">
        <f t="shared" si="6"/>
        <v>0.83959398041157696</v>
      </c>
      <c r="O42" s="92">
        <v>22830215</v>
      </c>
      <c r="P42" s="44">
        <v>0.24574249486023056</v>
      </c>
      <c r="Q42" s="102">
        <f t="shared" si="7"/>
        <v>-10322078</v>
      </c>
      <c r="R42" s="45">
        <f t="shared" si="0"/>
        <v>-10.809379892097667</v>
      </c>
      <c r="S42" s="49"/>
    </row>
    <row r="43" spans="1:19" ht="14.25" x14ac:dyDescent="0.15">
      <c r="A43" s="56"/>
      <c r="B43" s="25" t="s">
        <v>0</v>
      </c>
      <c r="C43" s="25" t="s">
        <v>3</v>
      </c>
      <c r="D43" s="92">
        <v>85477000</v>
      </c>
      <c r="E43" s="92">
        <v>12773834</v>
      </c>
      <c r="F43" s="44">
        <f t="shared" si="1"/>
        <v>0.14944176796097194</v>
      </c>
      <c r="G43" s="92">
        <v>16233744</v>
      </c>
      <c r="H43" s="44">
        <f t="shared" si="2"/>
        <v>0.18991944031727834</v>
      </c>
      <c r="I43" s="92">
        <v>28557798</v>
      </c>
      <c r="J43" s="44">
        <f t="shared" si="3"/>
        <v>0.33409920797407489</v>
      </c>
      <c r="K43" s="92">
        <v>20698456</v>
      </c>
      <c r="L43" s="44">
        <f t="shared" si="4"/>
        <v>0.24215234507528341</v>
      </c>
      <c r="M43" s="92">
        <f t="shared" si="5"/>
        <v>78263832</v>
      </c>
      <c r="N43" s="44">
        <f t="shared" si="6"/>
        <v>0.9156127613276086</v>
      </c>
      <c r="O43" s="92">
        <v>31288965</v>
      </c>
      <c r="P43" s="44">
        <v>0.31999350582941299</v>
      </c>
      <c r="Q43" s="102">
        <f t="shared" si="7"/>
        <v>-10590509</v>
      </c>
      <c r="R43" s="45">
        <f t="shared" si="0"/>
        <v>-7.7841160754129586</v>
      </c>
      <c r="S43" s="47"/>
    </row>
    <row r="44" spans="1:19" ht="14.25" x14ac:dyDescent="0.15">
      <c r="A44" s="56"/>
      <c r="B44" s="25" t="s">
        <v>0</v>
      </c>
      <c r="C44" s="25" t="s">
        <v>50</v>
      </c>
      <c r="D44" s="92">
        <v>83664000</v>
      </c>
      <c r="E44" s="92">
        <v>5432103</v>
      </c>
      <c r="F44" s="44">
        <f t="shared" si="1"/>
        <v>6.4927603270223747E-2</v>
      </c>
      <c r="G44" s="92">
        <v>7974901</v>
      </c>
      <c r="H44" s="44">
        <f t="shared" si="2"/>
        <v>9.532057993880283E-2</v>
      </c>
      <c r="I44" s="92">
        <v>11276812</v>
      </c>
      <c r="J44" s="44">
        <f t="shared" si="3"/>
        <v>0.13478690954293365</v>
      </c>
      <c r="K44" s="92">
        <v>46257943</v>
      </c>
      <c r="L44" s="44">
        <f t="shared" si="4"/>
        <v>0.55290140323197556</v>
      </c>
      <c r="M44" s="92">
        <f t="shared" si="5"/>
        <v>70941759</v>
      </c>
      <c r="N44" s="44">
        <f t="shared" si="6"/>
        <v>0.84793649598393572</v>
      </c>
      <c r="O44" s="92">
        <v>48332926</v>
      </c>
      <c r="P44" s="44">
        <v>0.5777096924566415</v>
      </c>
      <c r="Q44" s="102">
        <f t="shared" si="7"/>
        <v>-2074983</v>
      </c>
      <c r="R44" s="45">
        <f t="shared" si="0"/>
        <v>-2.4808289224665936</v>
      </c>
      <c r="S44" s="47"/>
    </row>
    <row r="45" spans="1:19" ht="14.25" x14ac:dyDescent="0.15">
      <c r="A45" s="56"/>
      <c r="B45" s="25" t="s">
        <v>20</v>
      </c>
      <c r="C45" s="25"/>
      <c r="D45" s="92">
        <v>15309000</v>
      </c>
      <c r="E45" s="92">
        <v>1784201</v>
      </c>
      <c r="F45" s="44">
        <f t="shared" si="1"/>
        <v>0.1165458880397152</v>
      </c>
      <c r="G45" s="92">
        <v>1722120</v>
      </c>
      <c r="H45" s="44">
        <f t="shared" si="2"/>
        <v>0.11249069174995101</v>
      </c>
      <c r="I45" s="92">
        <v>7948476</v>
      </c>
      <c r="J45" s="44">
        <f t="shared" si="3"/>
        <v>0.51920282186948852</v>
      </c>
      <c r="K45" s="92">
        <v>2318218</v>
      </c>
      <c r="L45" s="44">
        <f t="shared" si="4"/>
        <v>0.15142844078646547</v>
      </c>
      <c r="M45" s="92">
        <f t="shared" si="5"/>
        <v>13773015</v>
      </c>
      <c r="N45" s="44">
        <f t="shared" si="6"/>
        <v>0.89966784244562026</v>
      </c>
      <c r="O45" s="92">
        <v>1403433</v>
      </c>
      <c r="P45" s="44">
        <v>0.10320119126406353</v>
      </c>
      <c r="Q45" s="102">
        <f t="shared" si="7"/>
        <v>914785</v>
      </c>
      <c r="R45" s="45">
        <f t="shared" si="0"/>
        <v>4.8227249522401943</v>
      </c>
      <c r="S45" s="47"/>
    </row>
    <row r="46" spans="1:19" ht="14.25" x14ac:dyDescent="0.15">
      <c r="A46" s="56"/>
      <c r="B46" s="25" t="s">
        <v>0</v>
      </c>
      <c r="C46" s="25" t="s">
        <v>4</v>
      </c>
      <c r="D46" s="92">
        <v>583000</v>
      </c>
      <c r="E46" s="92">
        <v>0</v>
      </c>
      <c r="F46" s="44">
        <f t="shared" si="1"/>
        <v>0</v>
      </c>
      <c r="G46" s="92">
        <v>5320</v>
      </c>
      <c r="H46" s="44">
        <f t="shared" si="2"/>
        <v>9.1252144082332766E-3</v>
      </c>
      <c r="I46" s="92">
        <v>4060</v>
      </c>
      <c r="J46" s="44">
        <f t="shared" si="3"/>
        <v>6.9639794168096054E-3</v>
      </c>
      <c r="K46" s="92">
        <v>244914</v>
      </c>
      <c r="L46" s="44">
        <f t="shared" si="4"/>
        <v>0.4200926243567753</v>
      </c>
      <c r="M46" s="92">
        <f t="shared" si="5"/>
        <v>254294</v>
      </c>
      <c r="N46" s="44">
        <f t="shared" si="6"/>
        <v>0.43618181818181817</v>
      </c>
      <c r="O46" s="92">
        <v>246090</v>
      </c>
      <c r="P46" s="44">
        <v>0.41152173913043477</v>
      </c>
      <c r="Q46" s="102">
        <f t="shared" si="7"/>
        <v>-1176</v>
      </c>
      <c r="R46" s="45">
        <f>(L46-P46)*100</f>
        <v>0.857088522634053</v>
      </c>
      <c r="S46" s="47"/>
    </row>
    <row r="47" spans="1:19" ht="14.25" x14ac:dyDescent="0.15">
      <c r="A47" s="56"/>
      <c r="B47" s="25" t="s">
        <v>0</v>
      </c>
      <c r="C47" s="25" t="s">
        <v>21</v>
      </c>
      <c r="D47" s="92">
        <v>14726000</v>
      </c>
      <c r="E47" s="92">
        <v>1784201</v>
      </c>
      <c r="F47" s="44">
        <f t="shared" si="1"/>
        <v>0.12115992122776043</v>
      </c>
      <c r="G47" s="92">
        <v>1716800</v>
      </c>
      <c r="H47" s="44">
        <f t="shared" si="2"/>
        <v>0.11658291457286432</v>
      </c>
      <c r="I47" s="92">
        <v>7944416</v>
      </c>
      <c r="J47" s="44">
        <f t="shared" si="3"/>
        <v>0.53948227624609535</v>
      </c>
      <c r="K47" s="92">
        <v>2073304</v>
      </c>
      <c r="L47" s="44">
        <f t="shared" si="4"/>
        <v>0.14079206845035991</v>
      </c>
      <c r="M47" s="92">
        <f t="shared" si="5"/>
        <v>13518721</v>
      </c>
      <c r="N47" s="44">
        <f t="shared" si="6"/>
        <v>0.91801718049708003</v>
      </c>
      <c r="O47" s="92">
        <v>1157343</v>
      </c>
      <c r="P47" s="44">
        <v>8.901953695869548E-2</v>
      </c>
      <c r="Q47" s="102">
        <f t="shared" si="7"/>
        <v>915961</v>
      </c>
      <c r="R47" s="45">
        <f t="shared" si="0"/>
        <v>5.1772531491664431</v>
      </c>
      <c r="S47" s="47"/>
    </row>
    <row r="48" spans="1:19" ht="14.25" x14ac:dyDescent="0.15">
      <c r="A48" s="56"/>
      <c r="B48" s="25" t="s">
        <v>74</v>
      </c>
      <c r="C48" s="25"/>
      <c r="D48" s="92">
        <v>187401000</v>
      </c>
      <c r="E48" s="92">
        <v>19054268</v>
      </c>
      <c r="F48" s="44">
        <f t="shared" si="1"/>
        <v>0.10167644783112149</v>
      </c>
      <c r="G48" s="92">
        <v>57662552</v>
      </c>
      <c r="H48" s="44">
        <f t="shared" si="2"/>
        <v>0.30769607419384104</v>
      </c>
      <c r="I48" s="92">
        <v>34301005</v>
      </c>
      <c r="J48" s="44">
        <f t="shared" si="3"/>
        <v>0.18303533599073643</v>
      </c>
      <c r="K48" s="92">
        <v>44217507</v>
      </c>
      <c r="L48" s="44">
        <f t="shared" si="4"/>
        <v>0.2359512862791554</v>
      </c>
      <c r="M48" s="92">
        <f t="shared" si="5"/>
        <v>155235332</v>
      </c>
      <c r="N48" s="44">
        <f t="shared" si="6"/>
        <v>0.82835914429485435</v>
      </c>
      <c r="O48" s="92">
        <v>46316969</v>
      </c>
      <c r="P48" s="44">
        <v>0.23584539200659921</v>
      </c>
      <c r="Q48" s="102">
        <f t="shared" si="7"/>
        <v>-2099462</v>
      </c>
      <c r="R48" s="45">
        <f t="shared" si="0"/>
        <v>1.058942725561951E-2</v>
      </c>
      <c r="S48" s="47"/>
    </row>
    <row r="49" spans="1:19" ht="14.25" x14ac:dyDescent="0.15">
      <c r="A49" s="56"/>
      <c r="B49" s="25" t="s">
        <v>0</v>
      </c>
      <c r="C49" s="25" t="s">
        <v>4</v>
      </c>
      <c r="D49" s="92">
        <v>28935000</v>
      </c>
      <c r="E49" s="92">
        <v>1746290</v>
      </c>
      <c r="F49" s="44">
        <f t="shared" si="1"/>
        <v>6.0352168653879386E-2</v>
      </c>
      <c r="G49" s="92">
        <v>1940122</v>
      </c>
      <c r="H49" s="44">
        <f t="shared" si="2"/>
        <v>6.7051045446690855E-2</v>
      </c>
      <c r="I49" s="92">
        <v>7993371</v>
      </c>
      <c r="J49" s="44">
        <f t="shared" si="3"/>
        <v>0.27625266977708657</v>
      </c>
      <c r="K49" s="92">
        <v>9459466</v>
      </c>
      <c r="L49" s="44">
        <f t="shared" si="4"/>
        <v>0.32692123725591843</v>
      </c>
      <c r="M49" s="92">
        <f t="shared" si="5"/>
        <v>21139249</v>
      </c>
      <c r="N49" s="44">
        <f t="shared" si="6"/>
        <v>0.7305771211335752</v>
      </c>
      <c r="O49" s="92">
        <v>6395521</v>
      </c>
      <c r="P49" s="44">
        <v>0.2183889704626942</v>
      </c>
      <c r="Q49" s="102">
        <f t="shared" si="7"/>
        <v>3063945</v>
      </c>
      <c r="R49" s="45">
        <f t="shared" si="0"/>
        <v>10.853226679322422</v>
      </c>
      <c r="S49" s="49" t="s">
        <v>96</v>
      </c>
    </row>
    <row r="50" spans="1:19" ht="14.25" x14ac:dyDescent="0.15">
      <c r="A50" s="56"/>
      <c r="B50" s="25" t="s">
        <v>0</v>
      </c>
      <c r="C50" s="25" t="s">
        <v>19</v>
      </c>
      <c r="D50" s="92">
        <v>7552000</v>
      </c>
      <c r="E50" s="92">
        <v>4527913</v>
      </c>
      <c r="F50" s="44">
        <f t="shared" si="1"/>
        <v>0.59956475105932205</v>
      </c>
      <c r="G50" s="92">
        <v>939791</v>
      </c>
      <c r="H50" s="44">
        <f t="shared" si="2"/>
        <v>0.12444266419491526</v>
      </c>
      <c r="I50" s="92">
        <v>1732090</v>
      </c>
      <c r="J50" s="44">
        <f t="shared" si="3"/>
        <v>0.22935513771186442</v>
      </c>
      <c r="K50" s="92">
        <v>0</v>
      </c>
      <c r="L50" s="44">
        <f t="shared" si="4"/>
        <v>0</v>
      </c>
      <c r="M50" s="92">
        <f t="shared" si="5"/>
        <v>7199794</v>
      </c>
      <c r="N50" s="44">
        <f t="shared" si="6"/>
        <v>0.95336255296610173</v>
      </c>
      <c r="O50" s="92">
        <v>751040</v>
      </c>
      <c r="P50" s="44">
        <v>9.6621639006818472E-2</v>
      </c>
      <c r="Q50" s="102">
        <f t="shared" si="7"/>
        <v>-751040</v>
      </c>
      <c r="R50" s="45">
        <f t="shared" si="0"/>
        <v>-9.6621639006818469</v>
      </c>
      <c r="S50" s="49"/>
    </row>
    <row r="51" spans="1:19" ht="14.25" x14ac:dyDescent="0.15">
      <c r="A51" s="56"/>
      <c r="B51" s="25" t="s">
        <v>0</v>
      </c>
      <c r="C51" s="25" t="s">
        <v>3</v>
      </c>
      <c r="D51" s="92">
        <v>45391000</v>
      </c>
      <c r="E51" s="92">
        <v>3548930</v>
      </c>
      <c r="F51" s="44">
        <f t="shared" si="1"/>
        <v>7.8185763697649319E-2</v>
      </c>
      <c r="G51" s="92">
        <v>8913590</v>
      </c>
      <c r="H51" s="44">
        <f t="shared" si="2"/>
        <v>0.19637351016721377</v>
      </c>
      <c r="I51" s="92">
        <v>7117514</v>
      </c>
      <c r="J51" s="44">
        <f t="shared" si="3"/>
        <v>0.15680452071996651</v>
      </c>
      <c r="K51" s="92">
        <v>15482752</v>
      </c>
      <c r="L51" s="44">
        <f t="shared" si="4"/>
        <v>0.34109739816263135</v>
      </c>
      <c r="M51" s="92">
        <f t="shared" si="5"/>
        <v>35062786</v>
      </c>
      <c r="N51" s="44">
        <f t="shared" si="6"/>
        <v>0.77246119274746095</v>
      </c>
      <c r="O51" s="92">
        <v>17535039</v>
      </c>
      <c r="P51" s="44">
        <v>0.34007678135060704</v>
      </c>
      <c r="Q51" s="102">
        <f t="shared" si="7"/>
        <v>-2052287</v>
      </c>
      <c r="R51" s="45">
        <f t="shared" si="0"/>
        <v>0.10206168120243109</v>
      </c>
      <c r="S51" s="47"/>
    </row>
    <row r="52" spans="1:19" ht="14.25" x14ac:dyDescent="0.15">
      <c r="A52" s="56"/>
      <c r="B52" s="25" t="s">
        <v>0</v>
      </c>
      <c r="C52" s="25" t="s">
        <v>75</v>
      </c>
      <c r="D52" s="92">
        <v>5125000</v>
      </c>
      <c r="E52" s="92">
        <v>184111</v>
      </c>
      <c r="F52" s="44">
        <f t="shared" si="1"/>
        <v>3.5924097560975608E-2</v>
      </c>
      <c r="G52" s="92">
        <v>96428</v>
      </c>
      <c r="H52" s="44">
        <f t="shared" si="2"/>
        <v>1.8815219512195121E-2</v>
      </c>
      <c r="I52" s="92">
        <v>54792</v>
      </c>
      <c r="J52" s="44">
        <f t="shared" si="3"/>
        <v>1.0691121951219512E-2</v>
      </c>
      <c r="K52" s="92">
        <v>3544142</v>
      </c>
      <c r="L52" s="44">
        <f t="shared" si="4"/>
        <v>0.69153990243902441</v>
      </c>
      <c r="M52" s="92">
        <f t="shared" si="5"/>
        <v>3879473</v>
      </c>
      <c r="N52" s="44">
        <f t="shared" si="6"/>
        <v>0.75697034146341469</v>
      </c>
      <c r="O52" s="92">
        <v>4046630</v>
      </c>
      <c r="P52" s="44">
        <v>0.78958634146341466</v>
      </c>
      <c r="Q52" s="102">
        <f t="shared" si="7"/>
        <v>-502488</v>
      </c>
      <c r="R52" s="45">
        <f t="shared" si="0"/>
        <v>-9.8046439024390253</v>
      </c>
      <c r="S52" s="47"/>
    </row>
    <row r="53" spans="1:19" s="66" customFormat="1" ht="14.25" x14ac:dyDescent="0.15">
      <c r="A53" s="56"/>
      <c r="B53" s="25" t="s">
        <v>0</v>
      </c>
      <c r="C53" s="25" t="s">
        <v>18</v>
      </c>
      <c r="D53" s="92">
        <v>11332000</v>
      </c>
      <c r="E53" s="92">
        <v>0</v>
      </c>
      <c r="F53" s="44">
        <f t="shared" si="1"/>
        <v>0</v>
      </c>
      <c r="G53" s="92">
        <v>1422463</v>
      </c>
      <c r="H53" s="44">
        <f t="shared" si="2"/>
        <v>0.12552620896576067</v>
      </c>
      <c r="I53" s="92">
        <v>2422933</v>
      </c>
      <c r="J53" s="44">
        <f t="shared" si="3"/>
        <v>0.21381336039534063</v>
      </c>
      <c r="K53" s="92">
        <v>6238516</v>
      </c>
      <c r="L53" s="44">
        <f t="shared" si="4"/>
        <v>0.55052206141899052</v>
      </c>
      <c r="M53" s="92">
        <f t="shared" si="5"/>
        <v>10083912</v>
      </c>
      <c r="N53" s="44">
        <f t="shared" si="6"/>
        <v>0.88986163078009173</v>
      </c>
      <c r="O53" s="92">
        <v>3403539</v>
      </c>
      <c r="P53" s="44">
        <v>0.2919738354636699</v>
      </c>
      <c r="Q53" s="102">
        <f t="shared" si="7"/>
        <v>2834977</v>
      </c>
      <c r="R53" s="45">
        <f t="shared" si="0"/>
        <v>25.854822595532063</v>
      </c>
      <c r="S53" s="47" t="s">
        <v>91</v>
      </c>
    </row>
    <row r="54" spans="1:19" s="66" customFormat="1" ht="14.25" x14ac:dyDescent="0.15">
      <c r="A54" s="56"/>
      <c r="B54" s="25" t="s">
        <v>0</v>
      </c>
      <c r="C54" s="25" t="s">
        <v>17</v>
      </c>
      <c r="D54" s="92">
        <v>89066000</v>
      </c>
      <c r="E54" s="92">
        <v>9047024</v>
      </c>
      <c r="F54" s="44">
        <f t="shared" si="1"/>
        <v>0.1015766285675791</v>
      </c>
      <c r="G54" s="92">
        <v>44350158</v>
      </c>
      <c r="H54" s="44">
        <f t="shared" si="2"/>
        <v>0.49794711786764873</v>
      </c>
      <c r="I54" s="92">
        <v>14980305</v>
      </c>
      <c r="J54" s="44">
        <f t="shared" si="3"/>
        <v>0.16819330608762043</v>
      </c>
      <c r="K54" s="92">
        <v>9492631</v>
      </c>
      <c r="L54" s="44">
        <f t="shared" si="4"/>
        <v>0.10657973862079806</v>
      </c>
      <c r="M54" s="92">
        <f>E54+G54+I54+K54</f>
        <v>77870118</v>
      </c>
      <c r="N54" s="44">
        <f t="shared" si="6"/>
        <v>0.87429679114364633</v>
      </c>
      <c r="O54" s="92">
        <v>14185200</v>
      </c>
      <c r="P54" s="44">
        <v>0.15590701764027037</v>
      </c>
      <c r="Q54" s="102">
        <f t="shared" si="7"/>
        <v>-4692569</v>
      </c>
      <c r="R54" s="45">
        <f t="shared" si="0"/>
        <v>-4.9327279019472314</v>
      </c>
      <c r="S54" s="50"/>
    </row>
    <row r="55" spans="1:19" s="66" customFormat="1" ht="14.25" x14ac:dyDescent="0.15">
      <c r="A55" s="56" t="s">
        <v>53</v>
      </c>
      <c r="B55" s="25"/>
      <c r="C55" s="25"/>
      <c r="D55" s="92">
        <v>1492966000</v>
      </c>
      <c r="E55" s="92">
        <v>182660470</v>
      </c>
      <c r="F55" s="44">
        <f t="shared" si="1"/>
        <v>0.12234737428715724</v>
      </c>
      <c r="G55" s="92">
        <v>168336071</v>
      </c>
      <c r="H55" s="44">
        <f t="shared" si="2"/>
        <v>0.11275278271574839</v>
      </c>
      <c r="I55" s="92">
        <v>243304290</v>
      </c>
      <c r="J55" s="44">
        <f t="shared" si="3"/>
        <v>0.16296706689904525</v>
      </c>
      <c r="K55" s="92">
        <v>697840161</v>
      </c>
      <c r="L55" s="44">
        <f t="shared" si="4"/>
        <v>0.46741865588365711</v>
      </c>
      <c r="M55" s="92">
        <f t="shared" si="5"/>
        <v>1292140992</v>
      </c>
      <c r="N55" s="44">
        <f t="shared" si="6"/>
        <v>0.86548587978560798</v>
      </c>
      <c r="O55" s="92">
        <v>728913116</v>
      </c>
      <c r="P55" s="44">
        <v>0.48742808308262459</v>
      </c>
      <c r="Q55" s="102">
        <f t="shared" si="7"/>
        <v>-31072955</v>
      </c>
      <c r="R55" s="45">
        <f t="shared" si="0"/>
        <v>-2.0009427198967478</v>
      </c>
      <c r="S55" s="47"/>
    </row>
    <row r="56" spans="1:19" s="66" customFormat="1" ht="14.25" x14ac:dyDescent="0.15">
      <c r="A56" s="56"/>
      <c r="B56" s="25" t="s">
        <v>15</v>
      </c>
      <c r="C56" s="25"/>
      <c r="D56" s="92">
        <v>1222030000</v>
      </c>
      <c r="E56" s="92">
        <v>147785069</v>
      </c>
      <c r="F56" s="44">
        <f t="shared" si="1"/>
        <v>0.12093407608651179</v>
      </c>
      <c r="G56" s="92">
        <v>131239786</v>
      </c>
      <c r="H56" s="44">
        <f t="shared" si="2"/>
        <v>0.10739489701562155</v>
      </c>
      <c r="I56" s="92">
        <v>178863255</v>
      </c>
      <c r="J56" s="44">
        <f t="shared" si="3"/>
        <v>0.14636568251188595</v>
      </c>
      <c r="K56" s="92">
        <v>588912614</v>
      </c>
      <c r="L56" s="44">
        <f t="shared" si="4"/>
        <v>0.481913385105112</v>
      </c>
      <c r="M56" s="92">
        <f t="shared" si="5"/>
        <v>1046800724</v>
      </c>
      <c r="N56" s="44">
        <f t="shared" si="6"/>
        <v>0.85660804071913133</v>
      </c>
      <c r="O56" s="92">
        <v>601973991</v>
      </c>
      <c r="P56" s="44">
        <v>0.49245335070901619</v>
      </c>
      <c r="Q56" s="102">
        <f t="shared" si="7"/>
        <v>-13061377</v>
      </c>
      <c r="R56" s="45">
        <f t="shared" si="0"/>
        <v>-1.0539965603904189</v>
      </c>
      <c r="S56" s="47"/>
    </row>
    <row r="57" spans="1:19" s="66" customFormat="1" ht="14.25" x14ac:dyDescent="0.15">
      <c r="A57" s="56"/>
      <c r="B57" s="25" t="s">
        <v>0</v>
      </c>
      <c r="C57" s="25" t="s">
        <v>4</v>
      </c>
      <c r="D57" s="92">
        <v>36159000</v>
      </c>
      <c r="E57" s="92">
        <v>1156293</v>
      </c>
      <c r="F57" s="44">
        <f t="shared" si="1"/>
        <v>3.1978013772504768E-2</v>
      </c>
      <c r="G57" s="92">
        <v>6898456</v>
      </c>
      <c r="H57" s="44">
        <f t="shared" si="2"/>
        <v>0.19078116098343428</v>
      </c>
      <c r="I57" s="92">
        <v>7885829</v>
      </c>
      <c r="J57" s="44">
        <f t="shared" si="3"/>
        <v>0.21808758538676401</v>
      </c>
      <c r="K57" s="92">
        <v>12978673</v>
      </c>
      <c r="L57" s="44">
        <f t="shared" si="4"/>
        <v>0.35893340523797673</v>
      </c>
      <c r="M57" s="92">
        <f t="shared" si="5"/>
        <v>28919251</v>
      </c>
      <c r="N57" s="44">
        <f t="shared" si="6"/>
        <v>0.79978016538067975</v>
      </c>
      <c r="O57" s="92">
        <v>11584634</v>
      </c>
      <c r="P57" s="44">
        <v>0.28367984915640226</v>
      </c>
      <c r="Q57" s="102">
        <f t="shared" si="7"/>
        <v>1394039</v>
      </c>
      <c r="R57" s="45">
        <f t="shared" si="0"/>
        <v>7.5253556081574473</v>
      </c>
      <c r="S57" s="51"/>
    </row>
    <row r="58" spans="1:19" s="66" customFormat="1" ht="14.25" x14ac:dyDescent="0.15">
      <c r="A58" s="56"/>
      <c r="B58" s="25" t="s">
        <v>0</v>
      </c>
      <c r="C58" s="25" t="s">
        <v>3</v>
      </c>
      <c r="D58" s="92">
        <v>148612000</v>
      </c>
      <c r="E58" s="92">
        <v>29946338</v>
      </c>
      <c r="F58" s="44">
        <f t="shared" si="1"/>
        <v>0.2015068635103491</v>
      </c>
      <c r="G58" s="92">
        <v>25954552</v>
      </c>
      <c r="H58" s="44">
        <f t="shared" si="2"/>
        <v>0.17464640809625065</v>
      </c>
      <c r="I58" s="92">
        <v>39816269</v>
      </c>
      <c r="J58" s="44">
        <f t="shared" si="3"/>
        <v>0.26792095523914622</v>
      </c>
      <c r="K58" s="92">
        <v>52566634</v>
      </c>
      <c r="L58" s="44">
        <f t="shared" si="4"/>
        <v>0.35371729066293434</v>
      </c>
      <c r="M58" s="92">
        <f t="shared" si="5"/>
        <v>148283793</v>
      </c>
      <c r="N58" s="44">
        <f t="shared" si="6"/>
        <v>0.99779151750868034</v>
      </c>
      <c r="O58" s="92">
        <v>68378230</v>
      </c>
      <c r="P58" s="44">
        <v>0.41437835577587356</v>
      </c>
      <c r="Q58" s="102">
        <f t="shared" si="7"/>
        <v>-15811596</v>
      </c>
      <c r="R58" s="45">
        <f t="shared" si="0"/>
        <v>-6.0661065112939223</v>
      </c>
      <c r="S58" s="48"/>
    </row>
    <row r="59" spans="1:19" ht="14.25" collapsed="1" x14ac:dyDescent="0.15">
      <c r="A59" s="56"/>
      <c r="B59" s="25" t="s">
        <v>0</v>
      </c>
      <c r="C59" s="25" t="s">
        <v>14</v>
      </c>
      <c r="D59" s="92">
        <v>1037259000</v>
      </c>
      <c r="E59" s="92">
        <v>116682438</v>
      </c>
      <c r="F59" s="44">
        <f t="shared" si="1"/>
        <v>0.11249113095186448</v>
      </c>
      <c r="G59" s="92">
        <v>98386778</v>
      </c>
      <c r="H59" s="44">
        <f t="shared" si="2"/>
        <v>9.4852662642599395E-2</v>
      </c>
      <c r="I59" s="92">
        <v>131161157</v>
      </c>
      <c r="J59" s="44">
        <f t="shared" si="3"/>
        <v>0.1264497651984702</v>
      </c>
      <c r="K59" s="92">
        <v>523367307</v>
      </c>
      <c r="L59" s="44">
        <f t="shared" si="4"/>
        <v>0.50456762197291127</v>
      </c>
      <c r="M59" s="92">
        <f t="shared" si="5"/>
        <v>869597680</v>
      </c>
      <c r="N59" s="44">
        <f t="shared" si="6"/>
        <v>0.83836118076584532</v>
      </c>
      <c r="O59" s="92">
        <v>522011127</v>
      </c>
      <c r="P59" s="44">
        <v>0.51351401066551772</v>
      </c>
      <c r="Q59" s="102">
        <f t="shared" si="7"/>
        <v>1356180</v>
      </c>
      <c r="R59" s="45">
        <f t="shared" si="0"/>
        <v>-0.8946388692606444</v>
      </c>
      <c r="S59" s="48"/>
    </row>
    <row r="60" spans="1:19" ht="14.25" x14ac:dyDescent="0.15">
      <c r="A60" s="56"/>
      <c r="B60" s="25" t="s">
        <v>13</v>
      </c>
      <c r="C60" s="25"/>
      <c r="D60" s="92">
        <v>231220000</v>
      </c>
      <c r="E60" s="92">
        <v>30634485</v>
      </c>
      <c r="F60" s="44">
        <f t="shared" si="1"/>
        <v>0.13249063662312949</v>
      </c>
      <c r="G60" s="92">
        <v>29369726</v>
      </c>
      <c r="H60" s="44">
        <f t="shared" si="2"/>
        <v>0.1270206989014791</v>
      </c>
      <c r="I60" s="92">
        <v>57919844</v>
      </c>
      <c r="J60" s="44">
        <f t="shared" si="3"/>
        <v>0.25049668713779083</v>
      </c>
      <c r="K60" s="92">
        <v>88334534</v>
      </c>
      <c r="L60" s="44">
        <f t="shared" si="4"/>
        <v>0.38203673557650725</v>
      </c>
      <c r="M60" s="92">
        <f t="shared" si="5"/>
        <v>206258589</v>
      </c>
      <c r="N60" s="44">
        <f t="shared" si="6"/>
        <v>0.89204475823890672</v>
      </c>
      <c r="O60" s="92">
        <v>105980284</v>
      </c>
      <c r="P60" s="44">
        <v>0.45264992119863495</v>
      </c>
      <c r="Q60" s="102">
        <f t="shared" si="7"/>
        <v>-17645750</v>
      </c>
      <c r="R60" s="45">
        <f t="shared" si="0"/>
        <v>-7.0613185622127705</v>
      </c>
      <c r="S60" s="47"/>
    </row>
    <row r="61" spans="1:19" ht="14.25" x14ac:dyDescent="0.15">
      <c r="A61" s="56"/>
      <c r="B61" s="25" t="s">
        <v>0</v>
      </c>
      <c r="C61" s="25" t="s">
        <v>4</v>
      </c>
      <c r="D61" s="92">
        <v>6350000</v>
      </c>
      <c r="E61" s="92">
        <v>142154</v>
      </c>
      <c r="F61" s="44">
        <f t="shared" si="1"/>
        <v>2.2386456692913385E-2</v>
      </c>
      <c r="G61" s="92">
        <v>556962</v>
      </c>
      <c r="H61" s="44">
        <f t="shared" si="2"/>
        <v>8.7710551181102367E-2</v>
      </c>
      <c r="I61" s="92">
        <v>1762361</v>
      </c>
      <c r="J61" s="44">
        <f t="shared" si="3"/>
        <v>0.27753716535433071</v>
      </c>
      <c r="K61" s="92">
        <v>1134678</v>
      </c>
      <c r="L61" s="44">
        <f t="shared" si="4"/>
        <v>0.17868944881889764</v>
      </c>
      <c r="M61" s="92">
        <f t="shared" si="5"/>
        <v>3596155</v>
      </c>
      <c r="N61" s="44">
        <f t="shared" si="6"/>
        <v>0.56632362204724407</v>
      </c>
      <c r="O61" s="92">
        <v>1021960</v>
      </c>
      <c r="P61" s="44">
        <v>0.13840195016251355</v>
      </c>
      <c r="Q61" s="102">
        <f t="shared" si="7"/>
        <v>112718</v>
      </c>
      <c r="R61" s="45">
        <f t="shared" si="0"/>
        <v>4.0287498656384093</v>
      </c>
      <c r="S61" s="47"/>
    </row>
    <row r="62" spans="1:19" ht="14.25" x14ac:dyDescent="0.15">
      <c r="A62" s="56"/>
      <c r="B62" s="25" t="s">
        <v>0</v>
      </c>
      <c r="C62" s="25" t="s">
        <v>3</v>
      </c>
      <c r="D62" s="92">
        <v>9598000</v>
      </c>
      <c r="E62" s="92">
        <v>1135809</v>
      </c>
      <c r="F62" s="44">
        <f t="shared" si="1"/>
        <v>0.11833809126901437</v>
      </c>
      <c r="G62" s="92">
        <v>1447535</v>
      </c>
      <c r="H62" s="44">
        <f t="shared" si="2"/>
        <v>0.15081631589914565</v>
      </c>
      <c r="I62" s="92">
        <v>2030095</v>
      </c>
      <c r="J62" s="44">
        <f t="shared" si="3"/>
        <v>0.21151229422796416</v>
      </c>
      <c r="K62" s="92">
        <v>3173608</v>
      </c>
      <c r="L62" s="44">
        <f t="shared" si="4"/>
        <v>0.3306530527193165</v>
      </c>
      <c r="M62" s="92">
        <f t="shared" si="5"/>
        <v>7787047</v>
      </c>
      <c r="N62" s="44">
        <f t="shared" si="6"/>
        <v>0.81131975411544077</v>
      </c>
      <c r="O62" s="92">
        <v>5180836</v>
      </c>
      <c r="P62" s="44">
        <v>0.53978287143154824</v>
      </c>
      <c r="Q62" s="102">
        <f t="shared" si="7"/>
        <v>-2007228</v>
      </c>
      <c r="R62" s="45">
        <f t="shared" si="0"/>
        <v>-20.912981871223174</v>
      </c>
      <c r="S62" s="47"/>
    </row>
    <row r="63" spans="1:19" ht="14.25" x14ac:dyDescent="0.15">
      <c r="A63" s="56"/>
      <c r="B63" s="25" t="s">
        <v>0</v>
      </c>
      <c r="C63" s="25" t="s">
        <v>2</v>
      </c>
      <c r="D63" s="92">
        <v>30480000</v>
      </c>
      <c r="E63" s="92">
        <v>4165171</v>
      </c>
      <c r="F63" s="44">
        <f t="shared" si="1"/>
        <v>0.13665259186351705</v>
      </c>
      <c r="G63" s="92">
        <v>6162575</v>
      </c>
      <c r="H63" s="44">
        <f t="shared" si="2"/>
        <v>0.20218421916010498</v>
      </c>
      <c r="I63" s="92">
        <v>6505641</v>
      </c>
      <c r="J63" s="44">
        <f t="shared" si="3"/>
        <v>0.2134396653543307</v>
      </c>
      <c r="K63" s="92">
        <v>10906858</v>
      </c>
      <c r="L63" s="44">
        <f t="shared" si="4"/>
        <v>0.35783654855643043</v>
      </c>
      <c r="M63" s="92">
        <f t="shared" si="5"/>
        <v>27740245</v>
      </c>
      <c r="N63" s="44">
        <f t="shared" si="6"/>
        <v>0.91011302493438317</v>
      </c>
      <c r="O63" s="92">
        <v>9502206</v>
      </c>
      <c r="P63" s="44">
        <v>0.3117521653543307</v>
      </c>
      <c r="Q63" s="102">
        <f>K63-O63</f>
        <v>1404652</v>
      </c>
      <c r="R63" s="45">
        <f t="shared" si="0"/>
        <v>4.6084383202099737</v>
      </c>
      <c r="S63" s="47"/>
    </row>
    <row r="64" spans="1:19" ht="14.25" x14ac:dyDescent="0.15">
      <c r="A64" s="56"/>
      <c r="B64" s="25" t="s">
        <v>0</v>
      </c>
      <c r="C64" s="25" t="s">
        <v>14</v>
      </c>
      <c r="D64" s="92">
        <v>184792000</v>
      </c>
      <c r="E64" s="92">
        <v>25191351</v>
      </c>
      <c r="F64" s="44">
        <f t="shared" si="1"/>
        <v>0.13632273583272003</v>
      </c>
      <c r="G64" s="92">
        <v>21202654</v>
      </c>
      <c r="H64" s="44">
        <f t="shared" si="2"/>
        <v>0.11473794320100437</v>
      </c>
      <c r="I64" s="92">
        <v>47621747</v>
      </c>
      <c r="J64" s="44">
        <f t="shared" si="3"/>
        <v>0.25770459219013808</v>
      </c>
      <c r="K64" s="92">
        <v>73119390</v>
      </c>
      <c r="L64" s="44">
        <f t="shared" si="4"/>
        <v>0.39568482401835575</v>
      </c>
      <c r="M64" s="92">
        <f t="shared" si="5"/>
        <v>167135142</v>
      </c>
      <c r="N64" s="44">
        <f t="shared" si="6"/>
        <v>0.90445009524221831</v>
      </c>
      <c r="O64" s="92">
        <v>90275282</v>
      </c>
      <c r="P64" s="44">
        <v>0.48360635556674575</v>
      </c>
      <c r="Q64" s="102">
        <f t="shared" si="7"/>
        <v>-17155892</v>
      </c>
      <c r="R64" s="45">
        <f t="shared" si="0"/>
        <v>-8.7921531548389993</v>
      </c>
      <c r="S64" s="47"/>
    </row>
    <row r="65" spans="1:19" ht="14.25" x14ac:dyDescent="0.15">
      <c r="A65" s="56"/>
      <c r="B65" s="25" t="s">
        <v>12</v>
      </c>
      <c r="C65" s="25"/>
      <c r="D65" s="92">
        <v>39716000</v>
      </c>
      <c r="E65" s="92">
        <v>4240916</v>
      </c>
      <c r="F65" s="44">
        <f t="shared" si="1"/>
        <v>0.10678104542249975</v>
      </c>
      <c r="G65" s="92">
        <v>7726559</v>
      </c>
      <c r="H65" s="44">
        <f t="shared" si="2"/>
        <v>0.19454524624836339</v>
      </c>
      <c r="I65" s="92">
        <v>6521191</v>
      </c>
      <c r="J65" s="44">
        <f t="shared" si="3"/>
        <v>0.16419556350085607</v>
      </c>
      <c r="K65" s="92">
        <v>20593013</v>
      </c>
      <c r="L65" s="44">
        <f t="shared" si="4"/>
        <v>0.51850672273139287</v>
      </c>
      <c r="M65" s="92">
        <f t="shared" si="5"/>
        <v>39081679</v>
      </c>
      <c r="N65" s="44">
        <f t="shared" si="6"/>
        <v>0.98402857790311205</v>
      </c>
      <c r="O65" s="92">
        <v>20958841</v>
      </c>
      <c r="P65" s="44">
        <v>0.53884309440559441</v>
      </c>
      <c r="Q65" s="102">
        <f t="shared" si="7"/>
        <v>-365828</v>
      </c>
      <c r="R65" s="45">
        <f t="shared" si="0"/>
        <v>-2.0336371674201548</v>
      </c>
      <c r="S65" s="47"/>
    </row>
    <row r="66" spans="1:19" ht="14.25" x14ac:dyDescent="0.15">
      <c r="A66" s="56"/>
      <c r="B66" s="25" t="s">
        <v>0</v>
      </c>
      <c r="C66" s="25" t="s">
        <v>4</v>
      </c>
      <c r="D66" s="92">
        <v>424000</v>
      </c>
      <c r="E66" s="92">
        <v>0</v>
      </c>
      <c r="F66" s="44">
        <f t="shared" si="1"/>
        <v>0</v>
      </c>
      <c r="G66" s="92">
        <v>63600</v>
      </c>
      <c r="H66" s="44">
        <f t="shared" si="2"/>
        <v>0.15</v>
      </c>
      <c r="I66" s="92">
        <v>0</v>
      </c>
      <c r="J66" s="44">
        <f t="shared" si="3"/>
        <v>0</v>
      </c>
      <c r="K66" s="92">
        <v>151840</v>
      </c>
      <c r="L66" s="44">
        <f t="shared" si="4"/>
        <v>0.3581132075471698</v>
      </c>
      <c r="M66" s="92">
        <f t="shared" si="5"/>
        <v>215440</v>
      </c>
      <c r="N66" s="44">
        <f t="shared" si="6"/>
        <v>0.50811320754716982</v>
      </c>
      <c r="O66" s="92">
        <v>10070</v>
      </c>
      <c r="P66" s="44">
        <v>2.409090909090909E-2</v>
      </c>
      <c r="Q66" s="102">
        <f t="shared" si="7"/>
        <v>141770</v>
      </c>
      <c r="R66" s="45">
        <f t="shared" si="0"/>
        <v>33.402229845626067</v>
      </c>
      <c r="S66" s="47" t="s">
        <v>97</v>
      </c>
    </row>
    <row r="67" spans="1:19" ht="14.25" x14ac:dyDescent="0.15">
      <c r="A67" s="56"/>
      <c r="B67" s="25" t="s">
        <v>0</v>
      </c>
      <c r="C67" s="25" t="s">
        <v>3</v>
      </c>
      <c r="D67" s="92">
        <v>39292000</v>
      </c>
      <c r="E67" s="92">
        <v>4240916</v>
      </c>
      <c r="F67" s="44">
        <f t="shared" si="1"/>
        <v>0.10793331975974753</v>
      </c>
      <c r="G67" s="92">
        <v>7662959</v>
      </c>
      <c r="H67" s="44">
        <f t="shared" si="2"/>
        <v>0.19502593403237301</v>
      </c>
      <c r="I67" s="92">
        <v>6521191</v>
      </c>
      <c r="J67" s="44">
        <f t="shared" si="3"/>
        <v>0.16596739794360174</v>
      </c>
      <c r="K67" s="92">
        <v>20441173</v>
      </c>
      <c r="L67" s="44">
        <f t="shared" si="4"/>
        <v>0.52023752926804434</v>
      </c>
      <c r="M67" s="92">
        <f t="shared" si="5"/>
        <v>38866239</v>
      </c>
      <c r="N67" s="44">
        <f t="shared" si="6"/>
        <v>0.98916418100376668</v>
      </c>
      <c r="O67" s="92">
        <v>20948771</v>
      </c>
      <c r="P67" s="44">
        <v>0.54443502780809816</v>
      </c>
      <c r="Q67" s="102">
        <f t="shared" si="7"/>
        <v>-507598</v>
      </c>
      <c r="R67" s="45">
        <f t="shared" si="0"/>
        <v>-2.4197498540053819</v>
      </c>
      <c r="S67" s="47"/>
    </row>
    <row r="68" spans="1:19" ht="14.25" x14ac:dyDescent="0.15">
      <c r="A68" s="57" t="s">
        <v>54</v>
      </c>
      <c r="B68" s="52"/>
      <c r="C68" s="25"/>
      <c r="D68" s="92">
        <v>368105000</v>
      </c>
      <c r="E68" s="92">
        <v>26998067</v>
      </c>
      <c r="F68" s="44">
        <f t="shared" si="1"/>
        <v>7.3343385718748724E-2</v>
      </c>
      <c r="G68" s="92">
        <v>54418166</v>
      </c>
      <c r="H68" s="44">
        <f t="shared" si="2"/>
        <v>0.14783327039839175</v>
      </c>
      <c r="I68" s="92">
        <v>68329960</v>
      </c>
      <c r="J68" s="44">
        <f t="shared" si="3"/>
        <v>0.18562627511172083</v>
      </c>
      <c r="K68" s="92">
        <v>147091123</v>
      </c>
      <c r="L68" s="44">
        <f t="shared" si="4"/>
        <v>0.39959012510017522</v>
      </c>
      <c r="M68" s="92">
        <f t="shared" si="5"/>
        <v>296837316</v>
      </c>
      <c r="N68" s="44">
        <f t="shared" si="6"/>
        <v>0.80639305632903657</v>
      </c>
      <c r="O68" s="92">
        <v>93001549</v>
      </c>
      <c r="P68" s="44">
        <v>0.3042179243524028</v>
      </c>
      <c r="Q68" s="102">
        <f t="shared" si="7"/>
        <v>54089574</v>
      </c>
      <c r="R68" s="45">
        <f t="shared" si="0"/>
        <v>9.5372200747772418</v>
      </c>
      <c r="S68" s="47"/>
    </row>
    <row r="69" spans="1:19" ht="14.25" x14ac:dyDescent="0.15">
      <c r="A69" s="57"/>
      <c r="B69" s="52" t="s">
        <v>55</v>
      </c>
      <c r="C69" s="52"/>
      <c r="D69" s="92">
        <v>123237000</v>
      </c>
      <c r="E69" s="92">
        <v>13892253</v>
      </c>
      <c r="F69" s="44">
        <f t="shared" si="1"/>
        <v>0.11272793884953383</v>
      </c>
      <c r="G69" s="92">
        <v>25208217</v>
      </c>
      <c r="H69" s="44">
        <f t="shared" si="2"/>
        <v>0.20455071934565106</v>
      </c>
      <c r="I69" s="92">
        <v>26927979</v>
      </c>
      <c r="J69" s="44">
        <f t="shared" si="3"/>
        <v>0.21850563548285012</v>
      </c>
      <c r="K69" s="92">
        <v>36194461</v>
      </c>
      <c r="L69" s="44">
        <f t="shared" si="4"/>
        <v>0.29369800465769208</v>
      </c>
      <c r="M69" s="92">
        <f t="shared" si="5"/>
        <v>102222910</v>
      </c>
      <c r="N69" s="44">
        <f t="shared" si="6"/>
        <v>0.82948229833572706</v>
      </c>
      <c r="O69" s="92">
        <v>30810643</v>
      </c>
      <c r="P69" s="44">
        <v>0.24787722248145586</v>
      </c>
      <c r="Q69" s="102">
        <f t="shared" si="7"/>
        <v>5383818</v>
      </c>
      <c r="R69" s="45">
        <f t="shared" si="0"/>
        <v>4.5820782176236223</v>
      </c>
      <c r="S69" s="47"/>
    </row>
    <row r="70" spans="1:19" ht="14.25" x14ac:dyDescent="0.15">
      <c r="A70" s="57"/>
      <c r="B70" s="52"/>
      <c r="C70" s="25" t="s">
        <v>4</v>
      </c>
      <c r="D70" s="92">
        <v>35842000</v>
      </c>
      <c r="E70" s="92">
        <v>178190</v>
      </c>
      <c r="F70" s="44">
        <f t="shared" si="1"/>
        <v>4.9715417666424868E-3</v>
      </c>
      <c r="G70" s="92">
        <v>7630646</v>
      </c>
      <c r="H70" s="44">
        <f t="shared" si="2"/>
        <v>0.21289676915350705</v>
      </c>
      <c r="I70" s="92">
        <v>4962170</v>
      </c>
      <c r="J70" s="44">
        <f t="shared" si="3"/>
        <v>0.13844567825456169</v>
      </c>
      <c r="K70" s="92">
        <v>12097329</v>
      </c>
      <c r="L70" s="44">
        <f t="shared" si="4"/>
        <v>0.33751824674962333</v>
      </c>
      <c r="M70" s="92">
        <f t="shared" si="5"/>
        <v>24868335</v>
      </c>
      <c r="N70" s="44">
        <f t="shared" si="6"/>
        <v>0.69383223592433463</v>
      </c>
      <c r="O70" s="92">
        <v>7109010</v>
      </c>
      <c r="P70" s="44">
        <v>0.19936089065873974</v>
      </c>
      <c r="Q70" s="102">
        <f t="shared" si="7"/>
        <v>4988319</v>
      </c>
      <c r="R70" s="45">
        <f t="shared" si="0"/>
        <v>13.815735609088359</v>
      </c>
      <c r="S70" s="47" t="s">
        <v>98</v>
      </c>
    </row>
    <row r="71" spans="1:19" ht="14.25" x14ac:dyDescent="0.15">
      <c r="A71" s="57"/>
      <c r="B71" s="52"/>
      <c r="C71" s="25" t="s">
        <v>3</v>
      </c>
      <c r="D71" s="92">
        <v>87395000</v>
      </c>
      <c r="E71" s="92">
        <v>13714063</v>
      </c>
      <c r="F71" s="44">
        <f t="shared" si="1"/>
        <v>0.15692045311516678</v>
      </c>
      <c r="G71" s="92">
        <v>17577571</v>
      </c>
      <c r="H71" s="44">
        <f t="shared" si="2"/>
        <v>0.20112787916928887</v>
      </c>
      <c r="I71" s="92">
        <v>21965809</v>
      </c>
      <c r="J71" s="44">
        <f t="shared" si="3"/>
        <v>0.25133942445219976</v>
      </c>
      <c r="K71" s="92">
        <v>24097132</v>
      </c>
      <c r="L71" s="44">
        <f t="shared" si="4"/>
        <v>0.27572666628525661</v>
      </c>
      <c r="M71" s="92">
        <f t="shared" si="5"/>
        <v>77354575</v>
      </c>
      <c r="N71" s="44">
        <f t="shared" si="6"/>
        <v>0.88511442302191201</v>
      </c>
      <c r="O71" s="92">
        <v>23701633</v>
      </c>
      <c r="P71" s="44">
        <v>0.26739508568463094</v>
      </c>
      <c r="Q71" s="102">
        <f t="shared" si="7"/>
        <v>395499</v>
      </c>
      <c r="R71" s="45">
        <f t="shared" si="0"/>
        <v>0.83315806006256654</v>
      </c>
      <c r="S71" s="47"/>
    </row>
    <row r="72" spans="1:19" ht="14.25" x14ac:dyDescent="0.15">
      <c r="A72" s="57"/>
      <c r="B72" s="52" t="s">
        <v>56</v>
      </c>
      <c r="C72" s="52"/>
      <c r="D72" s="92">
        <v>14232000</v>
      </c>
      <c r="E72" s="92">
        <v>4158680</v>
      </c>
      <c r="F72" s="44">
        <f t="shared" si="1"/>
        <v>0.29220629567172568</v>
      </c>
      <c r="G72" s="92">
        <v>644926</v>
      </c>
      <c r="H72" s="44">
        <f t="shared" si="2"/>
        <v>4.5315205171444634E-2</v>
      </c>
      <c r="I72" s="92">
        <v>2601030</v>
      </c>
      <c r="J72" s="44">
        <f t="shared" si="3"/>
        <v>0.18275927487352445</v>
      </c>
      <c r="K72" s="92">
        <v>658950</v>
      </c>
      <c r="L72" s="44">
        <f t="shared" si="4"/>
        <v>4.630059021922428E-2</v>
      </c>
      <c r="M72" s="92">
        <f t="shared" ref="M72:M113" si="8">E72+G72+I72+K72</f>
        <v>8063586</v>
      </c>
      <c r="N72" s="44">
        <f t="shared" si="6"/>
        <v>0.56658136593591901</v>
      </c>
      <c r="O72" s="92">
        <v>432614</v>
      </c>
      <c r="P72" s="44">
        <v>4.725439650464227E-2</v>
      </c>
      <c r="Q72" s="102">
        <f t="shared" si="7"/>
        <v>226336</v>
      </c>
      <c r="R72" s="45">
        <f t="shared" ref="R72:R113" si="9">(L72-P72)*100</f>
        <v>-9.5380628541798934E-2</v>
      </c>
      <c r="S72" s="47"/>
    </row>
    <row r="73" spans="1:19" ht="14.25" x14ac:dyDescent="0.15">
      <c r="A73" s="57"/>
      <c r="B73" s="52"/>
      <c r="C73" s="25" t="s">
        <v>4</v>
      </c>
      <c r="D73" s="92">
        <v>1341000</v>
      </c>
      <c r="E73" s="92">
        <v>576170</v>
      </c>
      <c r="F73" s="44">
        <f t="shared" ref="F73:F113" si="10">E73/D73</f>
        <v>0.42965697240865025</v>
      </c>
      <c r="G73" s="92">
        <v>184870</v>
      </c>
      <c r="H73" s="44">
        <f t="shared" ref="H73:H113" si="11">G73/D73</f>
        <v>0.13785980611483967</v>
      </c>
      <c r="I73" s="92">
        <v>564032</v>
      </c>
      <c r="J73" s="44">
        <f t="shared" ref="J73:J113" si="12">I73/D73</f>
        <v>0.4206055182699478</v>
      </c>
      <c r="K73" s="92">
        <v>3300</v>
      </c>
      <c r="L73" s="44">
        <f t="shared" ref="L73:L113" si="13">K73/D73</f>
        <v>2.4608501118568234E-3</v>
      </c>
      <c r="M73" s="92">
        <f t="shared" si="8"/>
        <v>1328372</v>
      </c>
      <c r="N73" s="44">
        <f t="shared" ref="N73:N113" si="14">M73/D73</f>
        <v>0.99058314690529459</v>
      </c>
      <c r="O73" s="92">
        <v>0</v>
      </c>
      <c r="P73" s="44">
        <v>0</v>
      </c>
      <c r="Q73" s="102">
        <f t="shared" si="7"/>
        <v>3300</v>
      </c>
      <c r="R73" s="45">
        <f t="shared" si="9"/>
        <v>0.24608501118568235</v>
      </c>
      <c r="S73" s="47"/>
    </row>
    <row r="74" spans="1:19" ht="14.25" x14ac:dyDescent="0.15">
      <c r="A74" s="57"/>
      <c r="B74" s="52"/>
      <c r="C74" s="25" t="s">
        <v>3</v>
      </c>
      <c r="D74" s="92">
        <v>767000</v>
      </c>
      <c r="E74" s="92">
        <v>0</v>
      </c>
      <c r="F74" s="44">
        <f t="shared" si="10"/>
        <v>0</v>
      </c>
      <c r="G74" s="92">
        <v>2430</v>
      </c>
      <c r="H74" s="44">
        <f t="shared" si="11"/>
        <v>3.168187744458931E-3</v>
      </c>
      <c r="I74" s="92">
        <v>0</v>
      </c>
      <c r="J74" s="44">
        <f t="shared" si="12"/>
        <v>0</v>
      </c>
      <c r="K74" s="92">
        <v>0</v>
      </c>
      <c r="L74" s="44">
        <f t="shared" si="13"/>
        <v>0</v>
      </c>
      <c r="M74" s="92">
        <f t="shared" si="8"/>
        <v>2430</v>
      </c>
      <c r="N74" s="44">
        <f t="shared" si="14"/>
        <v>3.168187744458931E-3</v>
      </c>
      <c r="O74" s="92">
        <v>108000</v>
      </c>
      <c r="P74" s="44">
        <v>4.5723962743437763E-2</v>
      </c>
      <c r="Q74" s="102">
        <f t="shared" ref="Q74:Q113" si="15">K74-O74</f>
        <v>-108000</v>
      </c>
      <c r="R74" s="45">
        <f t="shared" si="9"/>
        <v>-4.5723962743437765</v>
      </c>
      <c r="S74" s="49"/>
    </row>
    <row r="75" spans="1:19" ht="14.25" x14ac:dyDescent="0.15">
      <c r="A75" s="57"/>
      <c r="B75" s="52"/>
      <c r="C75" s="25" t="s">
        <v>17</v>
      </c>
      <c r="D75" s="92">
        <v>12124000</v>
      </c>
      <c r="E75" s="92">
        <v>3582510</v>
      </c>
      <c r="F75" s="44">
        <f t="shared" si="10"/>
        <v>0.29548911250412407</v>
      </c>
      <c r="G75" s="92">
        <v>457626</v>
      </c>
      <c r="H75" s="44">
        <f t="shared" si="11"/>
        <v>3.7745463543385024E-2</v>
      </c>
      <c r="I75" s="92">
        <v>2036998</v>
      </c>
      <c r="J75" s="44">
        <f t="shared" si="12"/>
        <v>0.16801369185087431</v>
      </c>
      <c r="K75" s="92">
        <v>655650</v>
      </c>
      <c r="L75" s="44">
        <f t="shared" si="13"/>
        <v>5.4078686902012535E-2</v>
      </c>
      <c r="M75" s="92">
        <f t="shared" si="8"/>
        <v>6732784</v>
      </c>
      <c r="N75" s="44">
        <f t="shared" si="14"/>
        <v>0.55532695480039596</v>
      </c>
      <c r="O75" s="92">
        <v>324614</v>
      </c>
      <c r="P75" s="44">
        <v>6.1549867273416763E-2</v>
      </c>
      <c r="Q75" s="102">
        <f t="shared" si="15"/>
        <v>331036</v>
      </c>
      <c r="R75" s="45">
        <f t="shared" si="9"/>
        <v>-0.7471180371404228</v>
      </c>
      <c r="S75" s="47"/>
    </row>
    <row r="76" spans="1:19" ht="14.25" x14ac:dyDescent="0.15">
      <c r="A76" s="57"/>
      <c r="B76" s="52" t="s">
        <v>57</v>
      </c>
      <c r="C76" s="52"/>
      <c r="D76" s="92">
        <v>125715000</v>
      </c>
      <c r="E76" s="92">
        <v>8947134</v>
      </c>
      <c r="F76" s="44">
        <f t="shared" si="10"/>
        <v>7.1169979716024345E-2</v>
      </c>
      <c r="G76" s="92">
        <v>10205023</v>
      </c>
      <c r="H76" s="44">
        <f t="shared" si="11"/>
        <v>8.1175858091715389E-2</v>
      </c>
      <c r="I76" s="92">
        <v>35770951</v>
      </c>
      <c r="J76" s="44">
        <f t="shared" si="12"/>
        <v>0.28454003897705127</v>
      </c>
      <c r="K76" s="92">
        <v>40591375</v>
      </c>
      <c r="L76" s="44">
        <f t="shared" si="13"/>
        <v>0.32288410293123332</v>
      </c>
      <c r="M76" s="92">
        <f t="shared" si="8"/>
        <v>95514483</v>
      </c>
      <c r="N76" s="44">
        <f t="shared" si="14"/>
        <v>0.75976997971602434</v>
      </c>
      <c r="O76" s="92">
        <v>52632745</v>
      </c>
      <c r="P76" s="44">
        <v>0.38188651386198241</v>
      </c>
      <c r="Q76" s="102">
        <f t="shared" si="15"/>
        <v>-12041370</v>
      </c>
      <c r="R76" s="45">
        <f t="shared" si="9"/>
        <v>-5.900241093074909</v>
      </c>
      <c r="S76" s="47"/>
    </row>
    <row r="77" spans="1:19" ht="14.25" x14ac:dyDescent="0.15">
      <c r="A77" s="57"/>
      <c r="B77" s="52"/>
      <c r="C77" s="25" t="s">
        <v>4</v>
      </c>
      <c r="D77" s="92">
        <v>38165000</v>
      </c>
      <c r="E77" s="92">
        <v>2684223</v>
      </c>
      <c r="F77" s="44">
        <f t="shared" si="10"/>
        <v>7.033205816847897E-2</v>
      </c>
      <c r="G77" s="92">
        <v>2863772</v>
      </c>
      <c r="H77" s="44">
        <f t="shared" si="11"/>
        <v>7.503660421852483E-2</v>
      </c>
      <c r="I77" s="92">
        <v>10271438</v>
      </c>
      <c r="J77" s="44">
        <f t="shared" si="12"/>
        <v>0.26913239879470718</v>
      </c>
      <c r="K77" s="92">
        <v>6266009</v>
      </c>
      <c r="L77" s="44">
        <f t="shared" si="13"/>
        <v>0.16418207781999214</v>
      </c>
      <c r="M77" s="92">
        <f t="shared" si="8"/>
        <v>22085442</v>
      </c>
      <c r="N77" s="44">
        <f t="shared" si="14"/>
        <v>0.5786831390017031</v>
      </c>
      <c r="O77" s="92">
        <v>8693854</v>
      </c>
      <c r="P77" s="44">
        <v>0.22776070839118703</v>
      </c>
      <c r="Q77" s="102">
        <f t="shared" si="15"/>
        <v>-2427845</v>
      </c>
      <c r="R77" s="45">
        <f t="shared" si="9"/>
        <v>-6.3578630571194896</v>
      </c>
      <c r="S77" s="47"/>
    </row>
    <row r="78" spans="1:19" ht="14.25" x14ac:dyDescent="0.15">
      <c r="A78" s="57"/>
      <c r="B78" s="52"/>
      <c r="C78" s="25" t="s">
        <v>3</v>
      </c>
      <c r="D78" s="92">
        <v>65298000</v>
      </c>
      <c r="E78" s="92">
        <v>4290958</v>
      </c>
      <c r="F78" s="44">
        <f t="shared" si="10"/>
        <v>6.5713467487518759E-2</v>
      </c>
      <c r="G78" s="92">
        <v>5453288</v>
      </c>
      <c r="H78" s="44">
        <f t="shared" si="11"/>
        <v>8.3513859536279822E-2</v>
      </c>
      <c r="I78" s="92">
        <v>21658949</v>
      </c>
      <c r="J78" s="44">
        <f t="shared" si="12"/>
        <v>0.3316939109926797</v>
      </c>
      <c r="K78" s="92">
        <v>20517809</v>
      </c>
      <c r="L78" s="44">
        <f t="shared" si="13"/>
        <v>0.31421803118012803</v>
      </c>
      <c r="M78" s="92">
        <f t="shared" si="8"/>
        <v>51921004</v>
      </c>
      <c r="N78" s="44">
        <f t="shared" si="14"/>
        <v>0.79513926919660638</v>
      </c>
      <c r="O78" s="92">
        <v>32755926</v>
      </c>
      <c r="P78" s="44">
        <v>0.46987499999999999</v>
      </c>
      <c r="Q78" s="102">
        <f t="shared" si="15"/>
        <v>-12238117</v>
      </c>
      <c r="R78" s="45">
        <f t="shared" si="9"/>
        <v>-15.565696881987195</v>
      </c>
      <c r="S78" s="47"/>
    </row>
    <row r="79" spans="1:19" ht="14.25" x14ac:dyDescent="0.15">
      <c r="A79" s="57"/>
      <c r="B79" s="52"/>
      <c r="C79" s="25" t="s">
        <v>2</v>
      </c>
      <c r="D79" s="92">
        <v>22252000</v>
      </c>
      <c r="E79" s="92">
        <v>1971953</v>
      </c>
      <c r="F79" s="44">
        <f t="shared" si="10"/>
        <v>8.8619135358619455E-2</v>
      </c>
      <c r="G79" s="92">
        <v>1887963</v>
      </c>
      <c r="H79" s="44">
        <f t="shared" si="11"/>
        <v>8.4844643178141291E-2</v>
      </c>
      <c r="I79" s="92">
        <v>3840564</v>
      </c>
      <c r="J79" s="44">
        <f t="shared" si="12"/>
        <v>0.17259410390077295</v>
      </c>
      <c r="K79" s="92">
        <v>13807557</v>
      </c>
      <c r="L79" s="44">
        <f t="shared" si="13"/>
        <v>0.62050858349811255</v>
      </c>
      <c r="M79" s="92">
        <f t="shared" si="8"/>
        <v>21508037</v>
      </c>
      <c r="N79" s="44">
        <f t="shared" si="14"/>
        <v>0.96656646593564621</v>
      </c>
      <c r="O79" s="92">
        <v>9997049</v>
      </c>
      <c r="P79" s="44">
        <v>0.39216416915110625</v>
      </c>
      <c r="Q79" s="102">
        <f t="shared" si="15"/>
        <v>3810508</v>
      </c>
      <c r="R79" s="45">
        <f t="shared" si="9"/>
        <v>22.834441434700629</v>
      </c>
      <c r="S79" s="47" t="s">
        <v>99</v>
      </c>
    </row>
    <row r="80" spans="1:19" ht="14.25" x14ac:dyDescent="0.15">
      <c r="A80" s="57"/>
      <c r="B80" s="52" t="s">
        <v>58</v>
      </c>
      <c r="C80" s="52"/>
      <c r="D80" s="92">
        <v>104921000</v>
      </c>
      <c r="E80" s="92">
        <v>0</v>
      </c>
      <c r="F80" s="44">
        <f t="shared" si="10"/>
        <v>0</v>
      </c>
      <c r="G80" s="92">
        <v>18360000</v>
      </c>
      <c r="H80" s="44">
        <f t="shared" si="11"/>
        <v>0.17498880109796894</v>
      </c>
      <c r="I80" s="92">
        <v>3030000</v>
      </c>
      <c r="J80" s="44">
        <f t="shared" si="12"/>
        <v>2.8878870769436051E-2</v>
      </c>
      <c r="K80" s="92">
        <v>69646337</v>
      </c>
      <c r="L80" s="44">
        <f t="shared" si="13"/>
        <v>0.66379787649755528</v>
      </c>
      <c r="M80" s="92">
        <f t="shared" si="8"/>
        <v>91036337</v>
      </c>
      <c r="N80" s="44">
        <f t="shared" si="14"/>
        <v>0.86766554836496035</v>
      </c>
      <c r="O80" s="92">
        <v>9008787</v>
      </c>
      <c r="P80" s="44">
        <v>0.26339942108648617</v>
      </c>
      <c r="Q80" s="102">
        <f t="shared" si="15"/>
        <v>60637550</v>
      </c>
      <c r="R80" s="45">
        <f t="shared" si="9"/>
        <v>40.039845541106914</v>
      </c>
      <c r="S80" s="47"/>
    </row>
    <row r="81" spans="1:19" ht="27" x14ac:dyDescent="0.15">
      <c r="A81" s="57"/>
      <c r="B81" s="52"/>
      <c r="C81" s="25" t="s">
        <v>6</v>
      </c>
      <c r="D81" s="92">
        <v>104921000</v>
      </c>
      <c r="E81" s="92">
        <v>0</v>
      </c>
      <c r="F81" s="44">
        <f t="shared" si="10"/>
        <v>0</v>
      </c>
      <c r="G81" s="92">
        <v>18360000</v>
      </c>
      <c r="H81" s="44">
        <f t="shared" si="11"/>
        <v>0.17498880109796894</v>
      </c>
      <c r="I81" s="92">
        <v>3030000</v>
      </c>
      <c r="J81" s="44">
        <f t="shared" si="12"/>
        <v>2.8878870769436051E-2</v>
      </c>
      <c r="K81" s="92">
        <v>69646337</v>
      </c>
      <c r="L81" s="44">
        <f t="shared" si="13"/>
        <v>0.66379787649755528</v>
      </c>
      <c r="M81" s="92">
        <f t="shared" si="8"/>
        <v>91036337</v>
      </c>
      <c r="N81" s="44">
        <f t="shared" si="14"/>
        <v>0.86766554836496035</v>
      </c>
      <c r="O81" s="92">
        <v>9008787</v>
      </c>
      <c r="P81" s="44">
        <v>0.26339942108648617</v>
      </c>
      <c r="Q81" s="102">
        <f t="shared" si="15"/>
        <v>60637550</v>
      </c>
      <c r="R81" s="45">
        <f t="shared" si="9"/>
        <v>40.039845541106914</v>
      </c>
      <c r="S81" s="49" t="s">
        <v>100</v>
      </c>
    </row>
    <row r="82" spans="1:19" ht="14.25" x14ac:dyDescent="0.15">
      <c r="A82" s="56" t="s">
        <v>59</v>
      </c>
      <c r="B82" s="25"/>
      <c r="C82" s="25" t="s">
        <v>0</v>
      </c>
      <c r="D82" s="92">
        <v>1576353583</v>
      </c>
      <c r="E82" s="92">
        <v>176984221</v>
      </c>
      <c r="F82" s="44">
        <f t="shared" si="10"/>
        <v>0.11227444331567837</v>
      </c>
      <c r="G82" s="92">
        <v>243934522</v>
      </c>
      <c r="H82" s="44">
        <f t="shared" si="11"/>
        <v>0.15474607006364766</v>
      </c>
      <c r="I82" s="92">
        <v>365490552</v>
      </c>
      <c r="J82" s="44">
        <f t="shared" si="12"/>
        <v>0.23185823024833382</v>
      </c>
      <c r="K82" s="92">
        <v>534556987</v>
      </c>
      <c r="L82" s="44">
        <f t="shared" si="13"/>
        <v>0.33910982457544236</v>
      </c>
      <c r="M82" s="92">
        <f t="shared" si="8"/>
        <v>1320966282</v>
      </c>
      <c r="N82" s="44">
        <f t="shared" si="14"/>
        <v>0.83798856820310219</v>
      </c>
      <c r="O82" s="92">
        <v>624966986</v>
      </c>
      <c r="P82" s="44">
        <v>0.38961351358119106</v>
      </c>
      <c r="Q82" s="102">
        <f t="shared" si="15"/>
        <v>-90409999</v>
      </c>
      <c r="R82" s="45">
        <f t="shared" si="9"/>
        <v>-5.0503689005748695</v>
      </c>
      <c r="S82" s="47"/>
    </row>
    <row r="83" spans="1:19" ht="14.25" x14ac:dyDescent="0.15">
      <c r="A83" s="56"/>
      <c r="B83" s="25" t="s">
        <v>11</v>
      </c>
      <c r="C83" s="25"/>
      <c r="D83" s="92">
        <v>404389000</v>
      </c>
      <c r="E83" s="92">
        <v>86165977</v>
      </c>
      <c r="F83" s="44">
        <f t="shared" si="10"/>
        <v>0.21307695560462822</v>
      </c>
      <c r="G83" s="92">
        <v>91444141</v>
      </c>
      <c r="H83" s="44">
        <f t="shared" si="11"/>
        <v>0.226129150397266</v>
      </c>
      <c r="I83" s="92">
        <v>129441443</v>
      </c>
      <c r="J83" s="44">
        <f t="shared" si="12"/>
        <v>0.32009140456342777</v>
      </c>
      <c r="K83" s="92">
        <v>83426547</v>
      </c>
      <c r="L83" s="44">
        <f t="shared" si="13"/>
        <v>0.20630271100351394</v>
      </c>
      <c r="M83" s="92">
        <f t="shared" si="8"/>
        <v>390478108</v>
      </c>
      <c r="N83" s="44">
        <f t="shared" si="14"/>
        <v>0.96560022156883596</v>
      </c>
      <c r="O83" s="92">
        <v>91000601</v>
      </c>
      <c r="P83" s="44">
        <v>0.22148432704500484</v>
      </c>
      <c r="Q83" s="102">
        <f t="shared" si="15"/>
        <v>-7574054</v>
      </c>
      <c r="R83" s="45">
        <f t="shared" si="9"/>
        <v>-1.5181616041490904</v>
      </c>
      <c r="S83" s="47"/>
    </row>
    <row r="84" spans="1:19" ht="14.25" x14ac:dyDescent="0.15">
      <c r="A84" s="56"/>
      <c r="B84" s="25" t="s">
        <v>0</v>
      </c>
      <c r="C84" s="25" t="s">
        <v>4</v>
      </c>
      <c r="D84" s="92">
        <v>4090000</v>
      </c>
      <c r="E84" s="92">
        <v>12700</v>
      </c>
      <c r="F84" s="44">
        <f t="shared" si="10"/>
        <v>3.1051344743276282E-3</v>
      </c>
      <c r="G84" s="92">
        <v>281910</v>
      </c>
      <c r="H84" s="44">
        <f t="shared" si="11"/>
        <v>6.8926650366748166E-2</v>
      </c>
      <c r="I84" s="92">
        <v>317600</v>
      </c>
      <c r="J84" s="44">
        <f t="shared" si="12"/>
        <v>7.7652811735941324E-2</v>
      </c>
      <c r="K84" s="92">
        <v>974840</v>
      </c>
      <c r="L84" s="44">
        <f t="shared" si="13"/>
        <v>0.23834718826405868</v>
      </c>
      <c r="M84" s="92">
        <f t="shared" si="8"/>
        <v>1587050</v>
      </c>
      <c r="N84" s="44">
        <f t="shared" si="14"/>
        <v>0.38803178484107581</v>
      </c>
      <c r="O84" s="92">
        <v>1237970</v>
      </c>
      <c r="P84" s="44">
        <v>0.3023125763125763</v>
      </c>
      <c r="Q84" s="102">
        <f t="shared" si="15"/>
        <v>-263130</v>
      </c>
      <c r="R84" s="45">
        <f t="shared" si="9"/>
        <v>-6.3965388048517617</v>
      </c>
      <c r="S84" s="47"/>
    </row>
    <row r="85" spans="1:19" ht="14.25" x14ac:dyDescent="0.15">
      <c r="A85" s="56"/>
      <c r="B85" s="25" t="s">
        <v>0</v>
      </c>
      <c r="C85" s="25" t="s">
        <v>3</v>
      </c>
      <c r="D85" s="92">
        <v>395455000</v>
      </c>
      <c r="E85" s="92">
        <v>86072277</v>
      </c>
      <c r="F85" s="44">
        <f t="shared" si="10"/>
        <v>0.21765378361634066</v>
      </c>
      <c r="G85" s="92">
        <v>91049091</v>
      </c>
      <c r="H85" s="44">
        <f t="shared" si="11"/>
        <v>0.23023881604733787</v>
      </c>
      <c r="I85" s="92">
        <v>129123843</v>
      </c>
      <c r="J85" s="44">
        <f t="shared" si="12"/>
        <v>0.32651968744863513</v>
      </c>
      <c r="K85" s="92">
        <v>78890472</v>
      </c>
      <c r="L85" s="44">
        <f t="shared" si="13"/>
        <v>0.19949291828400198</v>
      </c>
      <c r="M85" s="92">
        <f t="shared" si="8"/>
        <v>385135683</v>
      </c>
      <c r="N85" s="44">
        <f t="shared" si="14"/>
        <v>0.97390520539631564</v>
      </c>
      <c r="O85" s="92">
        <v>86729636</v>
      </c>
      <c r="P85" s="44">
        <v>0.2157840110666587</v>
      </c>
      <c r="Q85" s="102">
        <f t="shared" si="15"/>
        <v>-7839164</v>
      </c>
      <c r="R85" s="45">
        <f t="shared" si="9"/>
        <v>-1.6291092782656724</v>
      </c>
      <c r="S85" s="47"/>
    </row>
    <row r="86" spans="1:19" ht="14.25" x14ac:dyDescent="0.15">
      <c r="A86" s="56"/>
      <c r="B86" s="25" t="s">
        <v>0</v>
      </c>
      <c r="C86" s="25" t="s">
        <v>2</v>
      </c>
      <c r="D86" s="92">
        <v>4844000</v>
      </c>
      <c r="E86" s="92">
        <v>81000</v>
      </c>
      <c r="F86" s="44">
        <f t="shared" si="10"/>
        <v>1.6721717588769613E-2</v>
      </c>
      <c r="G86" s="92">
        <v>113140</v>
      </c>
      <c r="H86" s="44">
        <f t="shared" si="11"/>
        <v>2.3356729975227086E-2</v>
      </c>
      <c r="I86" s="92">
        <v>0</v>
      </c>
      <c r="J86" s="44">
        <f t="shared" si="12"/>
        <v>0</v>
      </c>
      <c r="K86" s="92">
        <v>3561235</v>
      </c>
      <c r="L86" s="44">
        <f t="shared" si="13"/>
        <v>0.73518476465730798</v>
      </c>
      <c r="M86" s="92">
        <f t="shared" si="8"/>
        <v>3755375</v>
      </c>
      <c r="N86" s="44">
        <f t="shared" si="14"/>
        <v>0.77526321222130468</v>
      </c>
      <c r="O86" s="92">
        <v>3032995</v>
      </c>
      <c r="P86" s="44">
        <v>0.62613439306358376</v>
      </c>
      <c r="Q86" s="102">
        <f t="shared" si="15"/>
        <v>528240</v>
      </c>
      <c r="R86" s="45">
        <f t="shared" si="9"/>
        <v>10.905037159372421</v>
      </c>
      <c r="S86" s="47" t="s">
        <v>101</v>
      </c>
    </row>
    <row r="87" spans="1:19" ht="14.25" x14ac:dyDescent="0.15">
      <c r="A87" s="56"/>
      <c r="B87" s="25" t="s">
        <v>60</v>
      </c>
      <c r="C87" s="25"/>
      <c r="D87" s="92">
        <v>182334640</v>
      </c>
      <c r="E87" s="92">
        <v>565132</v>
      </c>
      <c r="F87" s="44">
        <f t="shared" si="10"/>
        <v>3.0994220297360939E-3</v>
      </c>
      <c r="G87" s="92">
        <v>8087369</v>
      </c>
      <c r="H87" s="44">
        <f t="shared" si="11"/>
        <v>4.435453954333636E-2</v>
      </c>
      <c r="I87" s="92">
        <v>884930</v>
      </c>
      <c r="J87" s="44">
        <f t="shared" si="12"/>
        <v>4.8533290218468637E-3</v>
      </c>
      <c r="K87" s="92">
        <v>52206900</v>
      </c>
      <c r="L87" s="44">
        <f t="shared" si="13"/>
        <v>0.28632463913604128</v>
      </c>
      <c r="M87" s="92">
        <f t="shared" si="8"/>
        <v>61744331</v>
      </c>
      <c r="N87" s="44">
        <f t="shared" si="14"/>
        <v>0.33863192973096062</v>
      </c>
      <c r="O87" s="92">
        <v>119640150</v>
      </c>
      <c r="P87" s="44">
        <v>0.56746602674944413</v>
      </c>
      <c r="Q87" s="102">
        <f t="shared" si="15"/>
        <v>-67433250</v>
      </c>
      <c r="R87" s="45">
        <f t="shared" si="9"/>
        <v>-28.114138761340286</v>
      </c>
      <c r="S87" s="47"/>
    </row>
    <row r="88" spans="1:19" ht="14.25" x14ac:dyDescent="0.15">
      <c r="A88" s="56"/>
      <c r="B88" s="25"/>
      <c r="C88" s="25" t="s">
        <v>6</v>
      </c>
      <c r="D88" s="92">
        <v>182334640</v>
      </c>
      <c r="E88" s="92">
        <v>565132</v>
      </c>
      <c r="F88" s="44">
        <f t="shared" si="10"/>
        <v>3.0994220297360939E-3</v>
      </c>
      <c r="G88" s="92">
        <v>8087369</v>
      </c>
      <c r="H88" s="44">
        <f t="shared" si="11"/>
        <v>4.435453954333636E-2</v>
      </c>
      <c r="I88" s="92">
        <v>884930</v>
      </c>
      <c r="J88" s="44">
        <f t="shared" si="12"/>
        <v>4.8533290218468637E-3</v>
      </c>
      <c r="K88" s="92">
        <v>52206900</v>
      </c>
      <c r="L88" s="44">
        <f t="shared" si="13"/>
        <v>0.28632463913604128</v>
      </c>
      <c r="M88" s="92">
        <f t="shared" si="8"/>
        <v>61744331</v>
      </c>
      <c r="N88" s="44">
        <f t="shared" si="14"/>
        <v>0.33863192973096062</v>
      </c>
      <c r="O88" s="92">
        <v>119640150</v>
      </c>
      <c r="P88" s="44">
        <v>0.56746602674944413</v>
      </c>
      <c r="Q88" s="102">
        <f t="shared" si="15"/>
        <v>-67433250</v>
      </c>
      <c r="R88" s="45">
        <f t="shared" si="9"/>
        <v>-28.114138761340286</v>
      </c>
      <c r="S88" s="47"/>
    </row>
    <row r="89" spans="1:19" ht="14.25" x14ac:dyDescent="0.15">
      <c r="A89" s="56"/>
      <c r="B89" s="25" t="s">
        <v>51</v>
      </c>
      <c r="C89" s="25"/>
      <c r="D89" s="92">
        <v>93220000</v>
      </c>
      <c r="E89" s="92">
        <v>17994975</v>
      </c>
      <c r="F89" s="44">
        <f t="shared" si="10"/>
        <v>0.19303770650075092</v>
      </c>
      <c r="G89" s="92">
        <v>17689236</v>
      </c>
      <c r="H89" s="44">
        <f t="shared" si="11"/>
        <v>0.18975794893799613</v>
      </c>
      <c r="I89" s="92">
        <v>23689806</v>
      </c>
      <c r="J89" s="44">
        <f t="shared" si="12"/>
        <v>0.25412793391975969</v>
      </c>
      <c r="K89" s="92">
        <v>20273989</v>
      </c>
      <c r="L89" s="44">
        <f t="shared" si="13"/>
        <v>0.21748540012872775</v>
      </c>
      <c r="M89" s="92">
        <f t="shared" si="8"/>
        <v>79648006</v>
      </c>
      <c r="N89" s="44">
        <f t="shared" si="14"/>
        <v>0.85440898948723454</v>
      </c>
      <c r="O89" s="92">
        <v>13684623</v>
      </c>
      <c r="P89" s="44">
        <v>0.16980547214294578</v>
      </c>
      <c r="Q89" s="102">
        <f t="shared" si="15"/>
        <v>6589366</v>
      </c>
      <c r="R89" s="45">
        <f t="shared" si="9"/>
        <v>4.7679927985781969</v>
      </c>
      <c r="S89" s="47"/>
    </row>
    <row r="90" spans="1:19" ht="14.25" x14ac:dyDescent="0.15">
      <c r="A90" s="56"/>
      <c r="B90" s="25" t="s">
        <v>0</v>
      </c>
      <c r="C90" s="25" t="s">
        <v>4</v>
      </c>
      <c r="D90" s="92">
        <v>11935000</v>
      </c>
      <c r="E90" s="92">
        <v>912856</v>
      </c>
      <c r="F90" s="44">
        <f t="shared" si="10"/>
        <v>7.6485630498533727E-2</v>
      </c>
      <c r="G90" s="92">
        <v>2633220</v>
      </c>
      <c r="H90" s="44">
        <f t="shared" si="11"/>
        <v>0.22063007959782152</v>
      </c>
      <c r="I90" s="92">
        <v>3070950</v>
      </c>
      <c r="J90" s="44">
        <f t="shared" si="12"/>
        <v>0.25730624214495185</v>
      </c>
      <c r="K90" s="92">
        <v>2395360</v>
      </c>
      <c r="L90" s="44">
        <f t="shared" si="13"/>
        <v>0.20070046082949308</v>
      </c>
      <c r="M90" s="92">
        <f t="shared" si="8"/>
        <v>9012386</v>
      </c>
      <c r="N90" s="44">
        <f t="shared" si="14"/>
        <v>0.75512241307080019</v>
      </c>
      <c r="O90" s="92">
        <v>3028110</v>
      </c>
      <c r="P90" s="44">
        <v>0.2680217737652682</v>
      </c>
      <c r="Q90" s="102">
        <f t="shared" si="15"/>
        <v>-632750</v>
      </c>
      <c r="R90" s="45">
        <f t="shared" si="9"/>
        <v>-6.7321312935775115</v>
      </c>
      <c r="S90" s="47"/>
    </row>
    <row r="91" spans="1:19" ht="14.25" x14ac:dyDescent="0.15">
      <c r="A91" s="56"/>
      <c r="B91" s="25" t="s">
        <v>0</v>
      </c>
      <c r="C91" s="25" t="s">
        <v>3</v>
      </c>
      <c r="D91" s="92">
        <v>81285000</v>
      </c>
      <c r="E91" s="92">
        <v>17082119</v>
      </c>
      <c r="F91" s="44">
        <f t="shared" si="10"/>
        <v>0.21015093805745216</v>
      </c>
      <c r="G91" s="92">
        <v>15056016</v>
      </c>
      <c r="H91" s="44">
        <f t="shared" si="11"/>
        <v>0.18522502306698652</v>
      </c>
      <c r="I91" s="92">
        <v>20618856</v>
      </c>
      <c r="J91" s="44">
        <f t="shared" si="12"/>
        <v>0.25366126591622068</v>
      </c>
      <c r="K91" s="92">
        <v>17878629</v>
      </c>
      <c r="L91" s="44">
        <f t="shared" si="13"/>
        <v>0.2199499169588485</v>
      </c>
      <c r="M91" s="92">
        <f t="shared" si="8"/>
        <v>70635620</v>
      </c>
      <c r="N91" s="44">
        <f t="shared" si="14"/>
        <v>0.86898714399950794</v>
      </c>
      <c r="O91" s="92">
        <v>10656513</v>
      </c>
      <c r="P91" s="44">
        <v>0.15379139005945852</v>
      </c>
      <c r="Q91" s="102">
        <f t="shared" si="15"/>
        <v>7222116</v>
      </c>
      <c r="R91" s="45">
        <f t="shared" si="9"/>
        <v>6.6158526899389978</v>
      </c>
      <c r="S91" s="47"/>
    </row>
    <row r="92" spans="1:19" ht="14.25" x14ac:dyDescent="0.15">
      <c r="A92" s="56"/>
      <c r="B92" s="25" t="s">
        <v>10</v>
      </c>
      <c r="C92" s="25"/>
      <c r="D92" s="92">
        <v>62462000</v>
      </c>
      <c r="E92" s="92">
        <v>5473928</v>
      </c>
      <c r="F92" s="44">
        <f t="shared" si="10"/>
        <v>8.7636130767506648E-2</v>
      </c>
      <c r="G92" s="92">
        <v>16391673</v>
      </c>
      <c r="H92" s="44">
        <f t="shared" si="11"/>
        <v>0.26242632320450832</v>
      </c>
      <c r="I92" s="92">
        <v>13777429</v>
      </c>
      <c r="J92" s="44">
        <f t="shared" si="12"/>
        <v>0.22057297236719925</v>
      </c>
      <c r="K92" s="92">
        <v>25797471</v>
      </c>
      <c r="L92" s="44">
        <f t="shared" si="13"/>
        <v>0.41301064647305563</v>
      </c>
      <c r="M92" s="92">
        <f t="shared" si="8"/>
        <v>61440501</v>
      </c>
      <c r="N92" s="44">
        <f t="shared" si="14"/>
        <v>0.9836460728122699</v>
      </c>
      <c r="O92" s="92">
        <v>21186161</v>
      </c>
      <c r="P92" s="44">
        <v>0.35632744672620548</v>
      </c>
      <c r="Q92" s="102">
        <f t="shared" si="15"/>
        <v>4611310</v>
      </c>
      <c r="R92" s="45">
        <f t="shared" si="9"/>
        <v>5.6683199746850157</v>
      </c>
      <c r="S92" s="47"/>
    </row>
    <row r="93" spans="1:19" ht="14.25" x14ac:dyDescent="0.15">
      <c r="A93" s="56"/>
      <c r="B93" s="25" t="s">
        <v>0</v>
      </c>
      <c r="C93" s="25" t="s">
        <v>4</v>
      </c>
      <c r="D93" s="92">
        <v>906000</v>
      </c>
      <c r="E93" s="92">
        <v>0</v>
      </c>
      <c r="F93" s="44">
        <f t="shared" si="10"/>
        <v>0</v>
      </c>
      <c r="G93" s="92">
        <v>114120</v>
      </c>
      <c r="H93" s="44">
        <f t="shared" si="11"/>
        <v>0.12596026490066226</v>
      </c>
      <c r="I93" s="92">
        <v>58960</v>
      </c>
      <c r="J93" s="44">
        <f t="shared" si="12"/>
        <v>6.5077262693156737E-2</v>
      </c>
      <c r="K93" s="92">
        <v>248765</v>
      </c>
      <c r="L93" s="44">
        <f t="shared" si="13"/>
        <v>0.27457505518763797</v>
      </c>
      <c r="M93" s="92">
        <f t="shared" si="8"/>
        <v>421845</v>
      </c>
      <c r="N93" s="44">
        <f t="shared" si="14"/>
        <v>0.46561258278145695</v>
      </c>
      <c r="O93" s="92">
        <v>152210</v>
      </c>
      <c r="P93" s="44">
        <v>0.17928150765606596</v>
      </c>
      <c r="Q93" s="102">
        <f t="shared" si="15"/>
        <v>96555</v>
      </c>
      <c r="R93" s="45">
        <f t="shared" si="9"/>
        <v>9.529354753157202</v>
      </c>
      <c r="S93" s="47"/>
    </row>
    <row r="94" spans="1:19" ht="14.25" x14ac:dyDescent="0.15">
      <c r="A94" s="56"/>
      <c r="B94" s="25" t="s">
        <v>0</v>
      </c>
      <c r="C94" s="25" t="s">
        <v>3</v>
      </c>
      <c r="D94" s="92">
        <v>61556000</v>
      </c>
      <c r="E94" s="92">
        <v>5473928</v>
      </c>
      <c r="F94" s="44">
        <f t="shared" si="10"/>
        <v>8.8925986093963225E-2</v>
      </c>
      <c r="G94" s="92">
        <v>16277553</v>
      </c>
      <c r="H94" s="44">
        <f t="shared" si="11"/>
        <v>0.26443487231139123</v>
      </c>
      <c r="I94" s="92">
        <v>13718469</v>
      </c>
      <c r="J94" s="44">
        <f t="shared" si="12"/>
        <v>0.22286160569237767</v>
      </c>
      <c r="K94" s="92">
        <v>25548706</v>
      </c>
      <c r="L94" s="44">
        <f t="shared" si="13"/>
        <v>0.4150481837676262</v>
      </c>
      <c r="M94" s="92">
        <f t="shared" si="8"/>
        <v>61018656</v>
      </c>
      <c r="N94" s="44">
        <f t="shared" si="14"/>
        <v>0.99127064786535835</v>
      </c>
      <c r="O94" s="92">
        <v>21033951</v>
      </c>
      <c r="P94" s="44">
        <v>0.35889214782964785</v>
      </c>
      <c r="Q94" s="102">
        <f t="shared" si="15"/>
        <v>4514755</v>
      </c>
      <c r="R94" s="45">
        <f t="shared" si="9"/>
        <v>5.6156035937978359</v>
      </c>
      <c r="S94" s="49"/>
    </row>
    <row r="95" spans="1:19" ht="14.25" collapsed="1" x14ac:dyDescent="0.15">
      <c r="A95" s="56"/>
      <c r="B95" s="25" t="s">
        <v>9</v>
      </c>
      <c r="C95" s="25"/>
      <c r="D95" s="92">
        <v>2144000</v>
      </c>
      <c r="E95" s="92">
        <v>0</v>
      </c>
      <c r="F95" s="44">
        <f t="shared" si="10"/>
        <v>0</v>
      </c>
      <c r="G95" s="92">
        <v>0</v>
      </c>
      <c r="H95" s="44">
        <f t="shared" si="11"/>
        <v>0</v>
      </c>
      <c r="I95" s="92">
        <v>0</v>
      </c>
      <c r="J95" s="44">
        <f t="shared" si="12"/>
        <v>0</v>
      </c>
      <c r="K95" s="92">
        <v>0</v>
      </c>
      <c r="L95" s="44">
        <f t="shared" si="13"/>
        <v>0</v>
      </c>
      <c r="M95" s="92">
        <f t="shared" si="8"/>
        <v>0</v>
      </c>
      <c r="N95" s="44">
        <f t="shared" si="14"/>
        <v>0</v>
      </c>
      <c r="O95" s="92">
        <v>2056860</v>
      </c>
      <c r="P95" s="44">
        <v>0.97583262169086249</v>
      </c>
      <c r="Q95" s="102">
        <f t="shared" si="15"/>
        <v>-2056860</v>
      </c>
      <c r="R95" s="45">
        <f t="shared" si="9"/>
        <v>-97.583262169086254</v>
      </c>
      <c r="S95" s="47"/>
    </row>
    <row r="96" spans="1:19" ht="14.25" x14ac:dyDescent="0.15">
      <c r="A96" s="56"/>
      <c r="B96" s="25" t="s">
        <v>0</v>
      </c>
      <c r="C96" s="25" t="s">
        <v>6</v>
      </c>
      <c r="D96" s="92">
        <v>2144000</v>
      </c>
      <c r="E96" s="92">
        <v>0</v>
      </c>
      <c r="F96" s="44">
        <f t="shared" si="10"/>
        <v>0</v>
      </c>
      <c r="G96" s="92">
        <v>0</v>
      </c>
      <c r="H96" s="44">
        <f t="shared" si="11"/>
        <v>0</v>
      </c>
      <c r="I96" s="92">
        <v>0</v>
      </c>
      <c r="J96" s="44">
        <f t="shared" si="12"/>
        <v>0</v>
      </c>
      <c r="K96" s="92">
        <v>0</v>
      </c>
      <c r="L96" s="44">
        <f t="shared" si="13"/>
        <v>0</v>
      </c>
      <c r="M96" s="92">
        <f t="shared" si="8"/>
        <v>0</v>
      </c>
      <c r="N96" s="44">
        <f t="shared" si="14"/>
        <v>0</v>
      </c>
      <c r="O96" s="92">
        <v>2056860</v>
      </c>
      <c r="P96" s="44">
        <v>0.97583262169086249</v>
      </c>
      <c r="Q96" s="102">
        <f t="shared" si="15"/>
        <v>-2056860</v>
      </c>
      <c r="R96" s="45">
        <f t="shared" si="9"/>
        <v>-97.583262169086254</v>
      </c>
      <c r="S96" s="47"/>
    </row>
    <row r="97" spans="1:19" ht="14.25" x14ac:dyDescent="0.15">
      <c r="A97" s="56"/>
      <c r="B97" s="25" t="s">
        <v>8</v>
      </c>
      <c r="C97" s="25"/>
      <c r="D97" s="92">
        <v>328058000</v>
      </c>
      <c r="E97" s="92">
        <v>18597507</v>
      </c>
      <c r="F97" s="44">
        <f t="shared" si="10"/>
        <v>5.668969206664675E-2</v>
      </c>
      <c r="G97" s="92">
        <v>37601024</v>
      </c>
      <c r="H97" s="44">
        <f t="shared" si="11"/>
        <v>0.11461700065232368</v>
      </c>
      <c r="I97" s="92">
        <v>61911254</v>
      </c>
      <c r="J97" s="44">
        <f t="shared" si="12"/>
        <v>0.18872045187131545</v>
      </c>
      <c r="K97" s="92">
        <v>145766690</v>
      </c>
      <c r="L97" s="44">
        <f t="shared" si="13"/>
        <v>0.44433206932920399</v>
      </c>
      <c r="M97" s="92">
        <f t="shared" si="8"/>
        <v>263876475</v>
      </c>
      <c r="N97" s="44">
        <f t="shared" si="14"/>
        <v>0.80435921391948983</v>
      </c>
      <c r="O97" s="92">
        <v>155151594</v>
      </c>
      <c r="P97" s="44">
        <v>0.4774629758424373</v>
      </c>
      <c r="Q97" s="102">
        <f t="shared" si="15"/>
        <v>-9384904</v>
      </c>
      <c r="R97" s="45">
        <f t="shared" si="9"/>
        <v>-3.3130906513233302</v>
      </c>
      <c r="S97" s="47"/>
    </row>
    <row r="98" spans="1:19" ht="14.25" x14ac:dyDescent="0.15">
      <c r="A98" s="56"/>
      <c r="B98" s="25" t="s">
        <v>0</v>
      </c>
      <c r="C98" s="25" t="s">
        <v>4</v>
      </c>
      <c r="D98" s="92">
        <v>83189000</v>
      </c>
      <c r="E98" s="92">
        <v>3948770</v>
      </c>
      <c r="F98" s="44">
        <f t="shared" si="10"/>
        <v>4.7467453629686615E-2</v>
      </c>
      <c r="G98" s="92">
        <v>15681890</v>
      </c>
      <c r="H98" s="44">
        <f t="shared" si="11"/>
        <v>0.18850917789611607</v>
      </c>
      <c r="I98" s="92">
        <v>17633840</v>
      </c>
      <c r="J98" s="44">
        <f t="shared" si="12"/>
        <v>0.21197321761290555</v>
      </c>
      <c r="K98" s="92">
        <v>22803865</v>
      </c>
      <c r="L98" s="44">
        <f t="shared" si="13"/>
        <v>0.27412115784538821</v>
      </c>
      <c r="M98" s="92">
        <f t="shared" si="8"/>
        <v>60068365</v>
      </c>
      <c r="N98" s="44">
        <f t="shared" si="14"/>
        <v>0.72207100698409643</v>
      </c>
      <c r="O98" s="92">
        <v>13304441</v>
      </c>
      <c r="P98" s="44">
        <v>0.21925939781472997</v>
      </c>
      <c r="Q98" s="102">
        <f t="shared" si="15"/>
        <v>9499424</v>
      </c>
      <c r="R98" s="45">
        <f t="shared" si="9"/>
        <v>5.4861760030658235</v>
      </c>
      <c r="S98" s="47"/>
    </row>
    <row r="99" spans="1:19" ht="14.25" x14ac:dyDescent="0.15">
      <c r="A99" s="56"/>
      <c r="B99" s="25" t="s">
        <v>0</v>
      </c>
      <c r="C99" s="25" t="s">
        <v>3</v>
      </c>
      <c r="D99" s="92">
        <v>202157000</v>
      </c>
      <c r="E99" s="92">
        <v>10784497</v>
      </c>
      <c r="F99" s="44">
        <f t="shared" si="10"/>
        <v>5.3347136136764992E-2</v>
      </c>
      <c r="G99" s="92">
        <v>15142674</v>
      </c>
      <c r="H99" s="44">
        <f t="shared" si="11"/>
        <v>7.4905514031173792E-2</v>
      </c>
      <c r="I99" s="92">
        <v>38481054</v>
      </c>
      <c r="J99" s="44">
        <f t="shared" si="12"/>
        <v>0.19035232022635873</v>
      </c>
      <c r="K99" s="92">
        <v>107196883</v>
      </c>
      <c r="L99" s="44">
        <f t="shared" si="13"/>
        <v>0.53026550156561481</v>
      </c>
      <c r="M99" s="92">
        <f t="shared" si="8"/>
        <v>171605108</v>
      </c>
      <c r="N99" s="44">
        <f t="shared" si="14"/>
        <v>0.84887047195991239</v>
      </c>
      <c r="O99" s="92">
        <v>121933558</v>
      </c>
      <c r="P99" s="44">
        <v>0.56924299846407378</v>
      </c>
      <c r="Q99" s="102">
        <f t="shared" si="15"/>
        <v>-14736675</v>
      </c>
      <c r="R99" s="45">
        <f t="shared" si="9"/>
        <v>-3.8977496898458974</v>
      </c>
      <c r="S99" s="47"/>
    </row>
    <row r="100" spans="1:19" ht="14.25" x14ac:dyDescent="0.15">
      <c r="A100" s="56"/>
      <c r="B100" s="25" t="s">
        <v>0</v>
      </c>
      <c r="C100" s="25" t="s">
        <v>2</v>
      </c>
      <c r="D100" s="92">
        <v>42712000</v>
      </c>
      <c r="E100" s="92">
        <v>3864240</v>
      </c>
      <c r="F100" s="44">
        <f t="shared" si="10"/>
        <v>9.0471998501592057E-2</v>
      </c>
      <c r="G100" s="92">
        <v>6776460</v>
      </c>
      <c r="H100" s="44">
        <f t="shared" si="11"/>
        <v>0.15865471061996628</v>
      </c>
      <c r="I100" s="92">
        <v>5796360</v>
      </c>
      <c r="J100" s="44">
        <f t="shared" si="12"/>
        <v>0.13570799775238809</v>
      </c>
      <c r="K100" s="92">
        <v>15765942</v>
      </c>
      <c r="L100" s="44">
        <f t="shared" si="13"/>
        <v>0.36912207342198916</v>
      </c>
      <c r="M100" s="92">
        <f t="shared" si="8"/>
        <v>32203002</v>
      </c>
      <c r="N100" s="44">
        <f t="shared" si="14"/>
        <v>0.7539567802959356</v>
      </c>
      <c r="O100" s="92">
        <v>19913595</v>
      </c>
      <c r="P100" s="44">
        <v>0.39773098585923145</v>
      </c>
      <c r="Q100" s="102">
        <f t="shared" si="15"/>
        <v>-4147653</v>
      </c>
      <c r="R100" s="45">
        <f t="shared" si="9"/>
        <v>-2.8608912437242284</v>
      </c>
      <c r="S100" s="47"/>
    </row>
    <row r="101" spans="1:19" ht="14.25" x14ac:dyDescent="0.15">
      <c r="A101" s="56"/>
      <c r="B101" s="25" t="s">
        <v>7</v>
      </c>
      <c r="C101" s="25"/>
      <c r="D101" s="92">
        <v>18473000</v>
      </c>
      <c r="E101" s="92">
        <v>0</v>
      </c>
      <c r="F101" s="44">
        <f t="shared" si="10"/>
        <v>0</v>
      </c>
      <c r="G101" s="92">
        <v>0</v>
      </c>
      <c r="H101" s="44">
        <f t="shared" si="11"/>
        <v>0</v>
      </c>
      <c r="I101" s="92">
        <v>1933200</v>
      </c>
      <c r="J101" s="44">
        <f t="shared" si="12"/>
        <v>0.10465002977318248</v>
      </c>
      <c r="K101" s="92">
        <v>2306340</v>
      </c>
      <c r="L101" s="44">
        <f t="shared" si="13"/>
        <v>0.12484923943052022</v>
      </c>
      <c r="M101" s="92">
        <f t="shared" si="8"/>
        <v>4239540</v>
      </c>
      <c r="N101" s="44">
        <f t="shared" si="14"/>
        <v>0.2294992692037027</v>
      </c>
      <c r="O101" s="92">
        <v>9905760</v>
      </c>
      <c r="P101" s="44">
        <v>0.62774144486692018</v>
      </c>
      <c r="Q101" s="102">
        <f t="shared" si="15"/>
        <v>-7599420</v>
      </c>
      <c r="R101" s="45">
        <f>(L101-P101)*100</f>
        <v>-50.289220543639999</v>
      </c>
      <c r="S101" s="47"/>
    </row>
    <row r="102" spans="1:19" ht="14.25" collapsed="1" x14ac:dyDescent="0.15">
      <c r="A102" s="56"/>
      <c r="B102" s="25" t="s">
        <v>0</v>
      </c>
      <c r="C102" s="25" t="s">
        <v>6</v>
      </c>
      <c r="D102" s="93">
        <v>18473000</v>
      </c>
      <c r="E102" s="93">
        <v>0</v>
      </c>
      <c r="F102" s="44">
        <f t="shared" si="10"/>
        <v>0</v>
      </c>
      <c r="G102" s="93">
        <v>0</v>
      </c>
      <c r="H102" s="44">
        <f t="shared" si="11"/>
        <v>0</v>
      </c>
      <c r="I102" s="93">
        <v>1933200</v>
      </c>
      <c r="J102" s="44">
        <f t="shared" si="12"/>
        <v>0.10465002977318248</v>
      </c>
      <c r="K102" s="93">
        <v>2306340</v>
      </c>
      <c r="L102" s="44">
        <f t="shared" si="13"/>
        <v>0.12484923943052022</v>
      </c>
      <c r="M102" s="92">
        <f t="shared" si="8"/>
        <v>4239540</v>
      </c>
      <c r="N102" s="44">
        <f t="shared" si="14"/>
        <v>0.2294992692037027</v>
      </c>
      <c r="O102" s="93">
        <v>9905760</v>
      </c>
      <c r="P102" s="44">
        <v>0.62774144486692018</v>
      </c>
      <c r="Q102" s="102">
        <f t="shared" si="15"/>
        <v>-7599420</v>
      </c>
      <c r="R102" s="45">
        <f t="shared" si="9"/>
        <v>-50.289220543639999</v>
      </c>
      <c r="S102" s="47"/>
    </row>
    <row r="103" spans="1:19" ht="14.25" x14ac:dyDescent="0.15">
      <c r="A103" s="56"/>
      <c r="B103" s="25" t="s">
        <v>5</v>
      </c>
      <c r="C103" s="25"/>
      <c r="D103" s="92">
        <v>53428000</v>
      </c>
      <c r="E103" s="92">
        <v>1292493</v>
      </c>
      <c r="F103" s="44">
        <f t="shared" si="10"/>
        <v>2.4191304185071497E-2</v>
      </c>
      <c r="G103" s="92">
        <v>6249529</v>
      </c>
      <c r="H103" s="44">
        <f t="shared" si="11"/>
        <v>0.11697104514486786</v>
      </c>
      <c r="I103" s="92">
        <v>20866053</v>
      </c>
      <c r="J103" s="44">
        <f t="shared" si="12"/>
        <v>0.39054527588530358</v>
      </c>
      <c r="K103" s="92">
        <v>14542496</v>
      </c>
      <c r="L103" s="44">
        <f t="shared" si="13"/>
        <v>0.27218866511941303</v>
      </c>
      <c r="M103" s="92">
        <f t="shared" si="8"/>
        <v>42950571</v>
      </c>
      <c r="N103" s="44">
        <f t="shared" si="14"/>
        <v>0.80389629033465604</v>
      </c>
      <c r="O103" s="92">
        <v>25098797</v>
      </c>
      <c r="P103" s="44">
        <v>0.45455659591422776</v>
      </c>
      <c r="Q103" s="102">
        <f t="shared" si="15"/>
        <v>-10556301</v>
      </c>
      <c r="R103" s="45">
        <f t="shared" si="9"/>
        <v>-18.236793079481473</v>
      </c>
      <c r="S103" s="47"/>
    </row>
    <row r="104" spans="1:19" ht="14.25" x14ac:dyDescent="0.15">
      <c r="A104" s="56"/>
      <c r="B104" s="25" t="s">
        <v>0</v>
      </c>
      <c r="C104" s="25" t="s">
        <v>4</v>
      </c>
      <c r="D104" s="93">
        <v>32135000</v>
      </c>
      <c r="E104" s="93">
        <v>704130</v>
      </c>
      <c r="F104" s="44">
        <f t="shared" si="10"/>
        <v>2.1911622841138945E-2</v>
      </c>
      <c r="G104" s="93">
        <v>3259645</v>
      </c>
      <c r="H104" s="44">
        <f t="shared" si="11"/>
        <v>0.1014359732379026</v>
      </c>
      <c r="I104" s="93">
        <v>14640487</v>
      </c>
      <c r="J104" s="44">
        <f t="shared" si="12"/>
        <v>0.45559318500077794</v>
      </c>
      <c r="K104" s="93">
        <v>6497996</v>
      </c>
      <c r="L104" s="44">
        <f t="shared" si="13"/>
        <v>0.20220930449665475</v>
      </c>
      <c r="M104" s="92">
        <f t="shared" si="8"/>
        <v>25102258</v>
      </c>
      <c r="N104" s="44">
        <f t="shared" si="14"/>
        <v>0.78115008557647425</v>
      </c>
      <c r="O104" s="93">
        <v>19268477</v>
      </c>
      <c r="P104" s="44">
        <v>0.54753991077264075</v>
      </c>
      <c r="Q104" s="102">
        <f t="shared" si="15"/>
        <v>-12770481</v>
      </c>
      <c r="R104" s="45">
        <f t="shared" si="9"/>
        <v>-34.533060627598601</v>
      </c>
      <c r="S104" s="47"/>
    </row>
    <row r="105" spans="1:19" ht="14.25" collapsed="1" x14ac:dyDescent="0.15">
      <c r="A105" s="56"/>
      <c r="B105" s="25" t="s">
        <v>0</v>
      </c>
      <c r="C105" s="25" t="s">
        <v>3</v>
      </c>
      <c r="D105" s="93">
        <v>21293000</v>
      </c>
      <c r="E105" s="93">
        <v>588363</v>
      </c>
      <c r="F105" s="44">
        <f t="shared" si="10"/>
        <v>2.7631756915418214E-2</v>
      </c>
      <c r="G105" s="93">
        <v>2989884</v>
      </c>
      <c r="H105" s="44">
        <f t="shared" si="11"/>
        <v>0.14041628704269007</v>
      </c>
      <c r="I105" s="93">
        <v>6225566</v>
      </c>
      <c r="J105" s="44">
        <f t="shared" si="12"/>
        <v>0.29237617996524679</v>
      </c>
      <c r="K105" s="93">
        <v>8044500</v>
      </c>
      <c r="L105" s="44">
        <f t="shared" si="13"/>
        <v>0.37780021603343822</v>
      </c>
      <c r="M105" s="92">
        <f t="shared" si="8"/>
        <v>17848313</v>
      </c>
      <c r="N105" s="44">
        <f t="shared" si="14"/>
        <v>0.8382244399567933</v>
      </c>
      <c r="O105" s="93">
        <v>5830320</v>
      </c>
      <c r="P105" s="44">
        <v>0.29115205992509363</v>
      </c>
      <c r="Q105" s="102">
        <f t="shared" si="15"/>
        <v>2214180</v>
      </c>
      <c r="R105" s="45">
        <f t="shared" si="9"/>
        <v>8.6648156108344594</v>
      </c>
      <c r="S105" s="47"/>
    </row>
    <row r="106" spans="1:19" ht="14.25" x14ac:dyDescent="0.15">
      <c r="A106" s="56"/>
      <c r="B106" s="25" t="s">
        <v>1</v>
      </c>
      <c r="C106" s="25"/>
      <c r="D106" s="92">
        <v>430557000</v>
      </c>
      <c r="E106" s="92">
        <v>46894209</v>
      </c>
      <c r="F106" s="44">
        <f t="shared" si="10"/>
        <v>0.10891521680056299</v>
      </c>
      <c r="G106" s="92">
        <v>66471550</v>
      </c>
      <c r="H106" s="44">
        <f t="shared" si="11"/>
        <v>0.1543850175470379</v>
      </c>
      <c r="I106" s="92">
        <v>112861619</v>
      </c>
      <c r="J106" s="44">
        <f t="shared" si="12"/>
        <v>0.26212933246933623</v>
      </c>
      <c r="K106" s="92">
        <v>190090968</v>
      </c>
      <c r="L106" s="44">
        <f t="shared" si="13"/>
        <v>0.44150012193507482</v>
      </c>
      <c r="M106" s="92">
        <f t="shared" si="8"/>
        <v>416318346</v>
      </c>
      <c r="N106" s="44">
        <f t="shared" si="14"/>
        <v>0.96692968875201191</v>
      </c>
      <c r="O106" s="92">
        <v>187242440</v>
      </c>
      <c r="P106" s="44">
        <v>0.42146186207005215</v>
      </c>
      <c r="Q106" s="102">
        <f t="shared" si="15"/>
        <v>2848528</v>
      </c>
      <c r="R106" s="45">
        <f t="shared" si="9"/>
        <v>2.0038259865022665</v>
      </c>
      <c r="S106" s="47"/>
    </row>
    <row r="107" spans="1:19" ht="14.25" x14ac:dyDescent="0.15">
      <c r="A107" s="56"/>
      <c r="B107" s="25" t="s">
        <v>0</v>
      </c>
      <c r="C107" s="25" t="s">
        <v>4</v>
      </c>
      <c r="D107" s="93">
        <v>28436000</v>
      </c>
      <c r="E107" s="93">
        <v>3039200</v>
      </c>
      <c r="F107" s="44">
        <f t="shared" si="10"/>
        <v>0.10687860458573639</v>
      </c>
      <c r="G107" s="93">
        <v>5600049</v>
      </c>
      <c r="H107" s="44">
        <f t="shared" si="11"/>
        <v>0.1969351877901252</v>
      </c>
      <c r="I107" s="93">
        <v>7008053</v>
      </c>
      <c r="J107" s="44">
        <f t="shared" si="12"/>
        <v>0.24645002813335209</v>
      </c>
      <c r="K107" s="93">
        <v>10319847</v>
      </c>
      <c r="L107" s="44">
        <f t="shared" si="13"/>
        <v>0.36291486144324098</v>
      </c>
      <c r="M107" s="92">
        <f t="shared" si="8"/>
        <v>25967149</v>
      </c>
      <c r="N107" s="44">
        <f t="shared" si="14"/>
        <v>0.91317868195245466</v>
      </c>
      <c r="O107" s="93">
        <v>5832480</v>
      </c>
      <c r="P107" s="44">
        <v>0.21383194016717993</v>
      </c>
      <c r="Q107" s="102">
        <f t="shared" si="15"/>
        <v>4487367</v>
      </c>
      <c r="R107" s="45">
        <f t="shared" si="9"/>
        <v>14.908292127606105</v>
      </c>
      <c r="S107" s="47" t="s">
        <v>102</v>
      </c>
    </row>
    <row r="108" spans="1:19" ht="14.25" collapsed="1" x14ac:dyDescent="0.15">
      <c r="A108" s="56"/>
      <c r="B108" s="25" t="s">
        <v>0</v>
      </c>
      <c r="C108" s="25" t="s">
        <v>3</v>
      </c>
      <c r="D108" s="92">
        <v>159350000</v>
      </c>
      <c r="E108" s="92">
        <v>11925566</v>
      </c>
      <c r="F108" s="44">
        <f t="shared" si="10"/>
        <v>7.4838820207091303E-2</v>
      </c>
      <c r="G108" s="92">
        <v>27847215</v>
      </c>
      <c r="H108" s="44">
        <f t="shared" si="11"/>
        <v>0.17475503608409163</v>
      </c>
      <c r="I108" s="92">
        <v>43432971</v>
      </c>
      <c r="J108" s="44">
        <f t="shared" si="12"/>
        <v>0.27256335738939441</v>
      </c>
      <c r="K108" s="92">
        <v>71738014</v>
      </c>
      <c r="L108" s="44">
        <f t="shared" si="13"/>
        <v>0.45019149042987133</v>
      </c>
      <c r="M108" s="92">
        <f t="shared" si="8"/>
        <v>154943766</v>
      </c>
      <c r="N108" s="44">
        <f t="shared" si="14"/>
        <v>0.97234870411044871</v>
      </c>
      <c r="O108" s="92">
        <v>85208613</v>
      </c>
      <c r="P108" s="44">
        <v>0.53033636233498682</v>
      </c>
      <c r="Q108" s="102">
        <f t="shared" si="15"/>
        <v>-13470599</v>
      </c>
      <c r="R108" s="45">
        <f t="shared" si="9"/>
        <v>-8.0144871905115487</v>
      </c>
      <c r="S108" s="47"/>
    </row>
    <row r="109" spans="1:19" ht="14.25" x14ac:dyDescent="0.15">
      <c r="A109" s="56"/>
      <c r="B109" s="25" t="s">
        <v>0</v>
      </c>
      <c r="C109" s="25" t="s">
        <v>2</v>
      </c>
      <c r="D109" s="94">
        <v>151658000</v>
      </c>
      <c r="E109" s="94">
        <v>23078886</v>
      </c>
      <c r="F109" s="44">
        <f t="shared" si="10"/>
        <v>0.15217717495944824</v>
      </c>
      <c r="G109" s="94">
        <v>24900978</v>
      </c>
      <c r="H109" s="44">
        <f t="shared" si="11"/>
        <v>0.16419165490775298</v>
      </c>
      <c r="I109" s="94">
        <v>42359994</v>
      </c>
      <c r="J109" s="44">
        <f t="shared" si="12"/>
        <v>0.27931262445766131</v>
      </c>
      <c r="K109" s="94">
        <v>58415418</v>
      </c>
      <c r="L109" s="44">
        <f t="shared" si="13"/>
        <v>0.3851786124042253</v>
      </c>
      <c r="M109" s="92">
        <f t="shared" si="8"/>
        <v>148755276</v>
      </c>
      <c r="N109" s="44">
        <f t="shared" si="14"/>
        <v>0.98086006672908777</v>
      </c>
      <c r="O109" s="94">
        <v>67053346</v>
      </c>
      <c r="P109" s="44">
        <v>0.37215676980713197</v>
      </c>
      <c r="Q109" s="102">
        <f t="shared" si="15"/>
        <v>-8637928</v>
      </c>
      <c r="R109" s="45">
        <f t="shared" si="9"/>
        <v>1.3021842597093325</v>
      </c>
      <c r="S109" s="47"/>
    </row>
    <row r="110" spans="1:19" ht="14.25" x14ac:dyDescent="0.15">
      <c r="A110" s="57"/>
      <c r="B110" s="52"/>
      <c r="C110" s="52" t="s">
        <v>52</v>
      </c>
      <c r="D110" s="94">
        <v>91113000</v>
      </c>
      <c r="E110" s="94">
        <v>8850557</v>
      </c>
      <c r="F110" s="44">
        <f t="shared" si="10"/>
        <v>9.7138245914413973E-2</v>
      </c>
      <c r="G110" s="94">
        <v>8123308</v>
      </c>
      <c r="H110" s="44">
        <f t="shared" si="11"/>
        <v>8.9156410171984238E-2</v>
      </c>
      <c r="I110" s="94">
        <v>20060601</v>
      </c>
      <c r="J110" s="44">
        <f t="shared" si="12"/>
        <v>0.22017276349148859</v>
      </c>
      <c r="K110" s="94">
        <v>49617689</v>
      </c>
      <c r="L110" s="44">
        <f t="shared" si="13"/>
        <v>0.54457310153326088</v>
      </c>
      <c r="M110" s="92">
        <f t="shared" si="8"/>
        <v>86652155</v>
      </c>
      <c r="N110" s="44">
        <f t="shared" si="14"/>
        <v>0.95104052111114767</v>
      </c>
      <c r="O110" s="94">
        <v>29148001</v>
      </c>
      <c r="P110" s="44">
        <v>0.38277588674834861</v>
      </c>
      <c r="Q110" s="102">
        <f t="shared" si="15"/>
        <v>20469688</v>
      </c>
      <c r="R110" s="45">
        <f t="shared" si="9"/>
        <v>16.179721478491228</v>
      </c>
      <c r="S110" s="47" t="s">
        <v>103</v>
      </c>
    </row>
    <row r="111" spans="1:19" ht="14.25" x14ac:dyDescent="0.15">
      <c r="A111" s="56"/>
      <c r="B111" s="25" t="s">
        <v>68</v>
      </c>
      <c r="C111" s="25"/>
      <c r="D111" s="94">
        <v>1287943</v>
      </c>
      <c r="E111" s="94">
        <v>0</v>
      </c>
      <c r="F111" s="44">
        <f t="shared" si="10"/>
        <v>0</v>
      </c>
      <c r="G111" s="94">
        <v>0</v>
      </c>
      <c r="H111" s="44">
        <f t="shared" si="11"/>
        <v>0</v>
      </c>
      <c r="I111" s="94">
        <v>124818</v>
      </c>
      <c r="J111" s="44">
        <f t="shared" si="12"/>
        <v>9.6912673930445684E-2</v>
      </c>
      <c r="K111" s="94">
        <v>145586</v>
      </c>
      <c r="L111" s="44">
        <f t="shared" si="13"/>
        <v>0.11303761113651768</v>
      </c>
      <c r="M111" s="92">
        <f t="shared" si="8"/>
        <v>270404</v>
      </c>
      <c r="N111" s="44">
        <f t="shared" si="14"/>
        <v>0.20995028506696337</v>
      </c>
      <c r="O111" s="94">
        <v>0</v>
      </c>
      <c r="P111" s="44">
        <v>0</v>
      </c>
      <c r="Q111" s="102">
        <f t="shared" si="15"/>
        <v>145586</v>
      </c>
      <c r="R111" s="45">
        <f t="shared" si="9"/>
        <v>11.303761113651769</v>
      </c>
      <c r="S111" s="47"/>
    </row>
    <row r="112" spans="1:19" ht="14.25" x14ac:dyDescent="0.15">
      <c r="A112" s="56"/>
      <c r="B112" s="25"/>
      <c r="C112" s="25" t="s">
        <v>4</v>
      </c>
      <c r="D112" s="94">
        <v>94478</v>
      </c>
      <c r="E112" s="94">
        <v>0</v>
      </c>
      <c r="F112" s="44">
        <f t="shared" si="10"/>
        <v>0</v>
      </c>
      <c r="G112" s="94">
        <v>0</v>
      </c>
      <c r="H112" s="44">
        <f t="shared" si="11"/>
        <v>0</v>
      </c>
      <c r="I112" s="94">
        <v>0</v>
      </c>
      <c r="J112" s="44">
        <f t="shared" si="12"/>
        <v>0</v>
      </c>
      <c r="K112" s="94">
        <v>31680</v>
      </c>
      <c r="L112" s="44">
        <f t="shared" si="13"/>
        <v>0.33531615825906558</v>
      </c>
      <c r="M112" s="92">
        <f t="shared" si="8"/>
        <v>31680</v>
      </c>
      <c r="N112" s="44">
        <f t="shared" si="14"/>
        <v>0.33531615825906558</v>
      </c>
      <c r="O112" s="94">
        <v>0</v>
      </c>
      <c r="P112" s="44">
        <v>0</v>
      </c>
      <c r="Q112" s="102">
        <f t="shared" si="15"/>
        <v>31680</v>
      </c>
      <c r="R112" s="45">
        <f t="shared" si="9"/>
        <v>33.531615825906556</v>
      </c>
      <c r="S112" s="47" t="s">
        <v>104</v>
      </c>
    </row>
    <row r="113" spans="1:19" ht="15" thickBot="1" x14ac:dyDescent="0.2">
      <c r="A113" s="58"/>
      <c r="B113" s="59"/>
      <c r="C113" s="59" t="s">
        <v>3</v>
      </c>
      <c r="D113" s="95">
        <v>1193465</v>
      </c>
      <c r="E113" s="95">
        <v>0</v>
      </c>
      <c r="F113" s="53">
        <f t="shared" si="10"/>
        <v>0</v>
      </c>
      <c r="G113" s="95">
        <v>0</v>
      </c>
      <c r="H113" s="53">
        <f t="shared" si="11"/>
        <v>0</v>
      </c>
      <c r="I113" s="95">
        <v>124818</v>
      </c>
      <c r="J113" s="53">
        <f t="shared" si="12"/>
        <v>0.10458455002869795</v>
      </c>
      <c r="K113" s="95">
        <v>113906</v>
      </c>
      <c r="L113" s="53">
        <f t="shared" si="13"/>
        <v>9.5441424759000054E-2</v>
      </c>
      <c r="M113" s="97">
        <f t="shared" si="8"/>
        <v>238724</v>
      </c>
      <c r="N113" s="53">
        <f t="shared" si="14"/>
        <v>0.20002597478769801</v>
      </c>
      <c r="O113" s="95">
        <v>0</v>
      </c>
      <c r="P113" s="53">
        <v>0</v>
      </c>
      <c r="Q113" s="103">
        <f t="shared" si="15"/>
        <v>113906</v>
      </c>
      <c r="R113" s="54">
        <f t="shared" si="9"/>
        <v>9.5441424759000046</v>
      </c>
      <c r="S113" s="63"/>
    </row>
  </sheetData>
  <mergeCells count="18">
    <mergeCell ref="S3:S5"/>
    <mergeCell ref="O2:P2"/>
    <mergeCell ref="M3:M5"/>
    <mergeCell ref="L3:L5"/>
    <mergeCell ref="Q3:R4"/>
    <mergeCell ref="O3:O4"/>
    <mergeCell ref="P3:P5"/>
    <mergeCell ref="N3:N5"/>
    <mergeCell ref="E2:N2"/>
    <mergeCell ref="A4:C4"/>
    <mergeCell ref="K3:K4"/>
    <mergeCell ref="F3:F5"/>
    <mergeCell ref="H3:H5"/>
    <mergeCell ref="J3:J5"/>
    <mergeCell ref="E3:E4"/>
    <mergeCell ref="G3:G4"/>
    <mergeCell ref="I3:I4"/>
    <mergeCell ref="D2:D5"/>
  </mergeCells>
  <phoneticPr fontId="8"/>
  <printOptions horizontalCentered="1"/>
  <pageMargins left="0.39370078740157483" right="0.39370078740157483" top="0.59055118110236227" bottom="0.39370078740157483" header="0" footer="0"/>
  <pageSetup paperSize="8" scale="79" fitToHeight="0" pageOrder="overThenDown" orientation="landscape" cellComments="asDisplayed" r:id="rId1"/>
  <headerFooter alignWithMargins="0"/>
  <ignoredErrors>
    <ignoredError sqref="F7:F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1"/>
  <sheetViews>
    <sheetView view="pageBreakPreview" zoomScale="80" zoomScaleNormal="70" zoomScaleSheetLayoutView="80" workbookViewId="0">
      <pane ySplit="5" topLeftCell="A6" activePane="bottomLeft" state="frozen"/>
      <selection activeCell="J22" sqref="J22"/>
      <selection pane="bottomLeft"/>
    </sheetView>
  </sheetViews>
  <sheetFormatPr defaultRowHeight="13.5" x14ac:dyDescent="0.15"/>
  <cols>
    <col min="1" max="1" width="3" style="67" customWidth="1"/>
    <col min="2" max="2" width="3.625" style="67" customWidth="1"/>
    <col min="3" max="3" width="20.375" style="68" bestFit="1" customWidth="1"/>
    <col min="4" max="4" width="15" style="1" customWidth="1"/>
    <col min="5" max="5" width="16.875" style="1" customWidth="1"/>
    <col min="6" max="6" width="5.375" style="1" customWidth="1"/>
    <col min="7" max="7" width="15.125" style="1" customWidth="1"/>
    <col min="8" max="8" width="5.375" style="1" customWidth="1"/>
    <col min="9" max="9" width="15.875" style="1" customWidth="1"/>
    <col min="10" max="10" width="5.375" style="1" customWidth="1"/>
    <col min="11" max="11" width="16.125" style="1" customWidth="1"/>
    <col min="12" max="12" width="5.375" style="1" customWidth="1"/>
    <col min="13" max="13" width="16.25" style="1" customWidth="1"/>
    <col min="14" max="14" width="5.375" style="1" customWidth="1"/>
    <col min="15" max="15" width="16.375" style="1" customWidth="1"/>
    <col min="16" max="16" width="5.375" style="1" bestFit="1" customWidth="1"/>
    <col min="17" max="17" width="13.625" style="1" customWidth="1"/>
    <col min="18" max="18" width="10" style="1" customWidth="1"/>
    <col min="19" max="19" width="62.125" style="1" customWidth="1"/>
    <col min="20" max="16384" width="9" style="1"/>
  </cols>
  <sheetData>
    <row r="1" spans="1:19" ht="14.25" thickBot="1" x14ac:dyDescent="0.2">
      <c r="A1" s="67" t="s">
        <v>43</v>
      </c>
    </row>
    <row r="2" spans="1:19" x14ac:dyDescent="0.15">
      <c r="A2" s="69"/>
      <c r="B2" s="70"/>
      <c r="C2" s="71"/>
      <c r="D2" s="134" t="s">
        <v>29</v>
      </c>
      <c r="E2" s="136" t="s">
        <v>76</v>
      </c>
      <c r="F2" s="137"/>
      <c r="G2" s="137"/>
      <c r="H2" s="137"/>
      <c r="I2" s="137"/>
      <c r="J2" s="137"/>
      <c r="K2" s="137"/>
      <c r="L2" s="137"/>
      <c r="M2" s="137"/>
      <c r="N2" s="138"/>
      <c r="O2" s="139" t="s">
        <v>77</v>
      </c>
      <c r="P2" s="140"/>
      <c r="Q2" s="2"/>
      <c r="R2" s="2"/>
      <c r="S2" s="72"/>
    </row>
    <row r="3" spans="1:19" x14ac:dyDescent="0.15">
      <c r="A3" s="73"/>
      <c r="B3" s="74"/>
      <c r="C3" s="75"/>
      <c r="D3" s="135"/>
      <c r="E3" s="135" t="s">
        <v>30</v>
      </c>
      <c r="F3" s="129" t="s">
        <v>33</v>
      </c>
      <c r="G3" s="135" t="s">
        <v>31</v>
      </c>
      <c r="H3" s="129" t="s">
        <v>33</v>
      </c>
      <c r="I3" s="135" t="s">
        <v>32</v>
      </c>
      <c r="J3" s="129" t="s">
        <v>33</v>
      </c>
      <c r="K3" s="132" t="s">
        <v>44</v>
      </c>
      <c r="L3" s="129" t="s">
        <v>33</v>
      </c>
      <c r="M3" s="128" t="s">
        <v>28</v>
      </c>
      <c r="N3" s="129" t="s">
        <v>33</v>
      </c>
      <c r="O3" s="132" t="s">
        <v>44</v>
      </c>
      <c r="P3" s="129" t="s">
        <v>33</v>
      </c>
      <c r="Q3" s="121" t="s">
        <v>84</v>
      </c>
      <c r="R3" s="122"/>
      <c r="S3" s="123" t="s">
        <v>45</v>
      </c>
    </row>
    <row r="4" spans="1:19" x14ac:dyDescent="0.15">
      <c r="A4" s="125"/>
      <c r="B4" s="126"/>
      <c r="C4" s="127"/>
      <c r="D4" s="135"/>
      <c r="E4" s="135"/>
      <c r="F4" s="130"/>
      <c r="G4" s="135"/>
      <c r="H4" s="130"/>
      <c r="I4" s="135"/>
      <c r="J4" s="130"/>
      <c r="K4" s="133"/>
      <c r="L4" s="130"/>
      <c r="M4" s="128"/>
      <c r="N4" s="130"/>
      <c r="O4" s="133"/>
      <c r="P4" s="130"/>
      <c r="Q4" s="122"/>
      <c r="R4" s="122"/>
      <c r="S4" s="124"/>
    </row>
    <row r="5" spans="1:19" x14ac:dyDescent="0.15">
      <c r="A5" s="76"/>
      <c r="B5" s="77"/>
      <c r="C5" s="78"/>
      <c r="D5" s="135"/>
      <c r="E5" s="79" t="s">
        <v>27</v>
      </c>
      <c r="F5" s="131"/>
      <c r="G5" s="79" t="s">
        <v>27</v>
      </c>
      <c r="H5" s="131"/>
      <c r="I5" s="79" t="s">
        <v>27</v>
      </c>
      <c r="J5" s="131"/>
      <c r="K5" s="79" t="s">
        <v>27</v>
      </c>
      <c r="L5" s="131"/>
      <c r="M5" s="128"/>
      <c r="N5" s="131"/>
      <c r="O5" s="79" t="s">
        <v>27</v>
      </c>
      <c r="P5" s="131"/>
      <c r="Q5" s="3" t="s">
        <v>46</v>
      </c>
      <c r="R5" s="3" t="s">
        <v>47</v>
      </c>
      <c r="S5" s="80"/>
    </row>
    <row r="6" spans="1:19" x14ac:dyDescent="0.15">
      <c r="A6" s="81"/>
      <c r="B6" s="82"/>
      <c r="C6" s="83"/>
      <c r="D6" s="21"/>
      <c r="E6" s="21"/>
      <c r="F6" s="21"/>
      <c r="G6" s="21"/>
      <c r="H6" s="21"/>
      <c r="I6" s="21"/>
      <c r="J6" s="21"/>
      <c r="K6" s="21"/>
      <c r="L6" s="21"/>
      <c r="M6" s="21"/>
      <c r="N6" s="21"/>
      <c r="O6" s="21"/>
      <c r="P6" s="21"/>
      <c r="Q6" s="21"/>
      <c r="R6" s="21"/>
      <c r="S6" s="84"/>
    </row>
    <row r="7" spans="1:19" x14ac:dyDescent="0.15">
      <c r="A7" s="5" t="s">
        <v>16</v>
      </c>
      <c r="B7" s="6"/>
      <c r="C7" s="7"/>
      <c r="D7" s="8">
        <f>SUM(D8+D10)</f>
        <v>1127774000</v>
      </c>
      <c r="E7" s="8">
        <f>SUM(E8+E10)</f>
        <v>201543287</v>
      </c>
      <c r="F7" s="9">
        <f>E7/D7</f>
        <v>0.17870893193139761</v>
      </c>
      <c r="G7" s="8">
        <f>SUM(G8+G10)</f>
        <v>170624878</v>
      </c>
      <c r="H7" s="9">
        <f>G7/D7</f>
        <v>0.15129350206690348</v>
      </c>
      <c r="I7" s="8">
        <f>SUM(I8+I10)</f>
        <v>305008980</v>
      </c>
      <c r="J7" s="9">
        <f>I7/D7</f>
        <v>0.27045221826358828</v>
      </c>
      <c r="K7" s="8">
        <f>SUM(K8+K10)</f>
        <v>302015311</v>
      </c>
      <c r="L7" s="9">
        <f>K7/D7</f>
        <v>0.26779772454410194</v>
      </c>
      <c r="M7" s="8">
        <f>E7+G7+I7+K7</f>
        <v>979192456</v>
      </c>
      <c r="N7" s="9">
        <f>M7/D7</f>
        <v>0.86825237680599132</v>
      </c>
      <c r="O7" s="8">
        <v>277584491</v>
      </c>
      <c r="P7" s="9">
        <v>0.26488055471529953</v>
      </c>
      <c r="Q7" s="10">
        <f>K7-O7</f>
        <v>24430820</v>
      </c>
      <c r="R7" s="4">
        <f t="shared" ref="R7:R21" si="0">(L7-P7)*100</f>
        <v>0.29171698288024128</v>
      </c>
      <c r="S7" s="11"/>
    </row>
    <row r="8" spans="1:19" x14ac:dyDescent="0.15">
      <c r="A8" s="5"/>
      <c r="B8" s="6" t="s">
        <v>40</v>
      </c>
      <c r="C8" s="7"/>
      <c r="D8" s="8">
        <f>SUM(D9)</f>
        <v>184000</v>
      </c>
      <c r="E8" s="8">
        <f>SUM(E9)</f>
        <v>0</v>
      </c>
      <c r="F8" s="9">
        <f t="shared" ref="F8:F21" si="1">E8/D8</f>
        <v>0</v>
      </c>
      <c r="G8" s="8">
        <f>SUM(G9)</f>
        <v>0</v>
      </c>
      <c r="H8" s="9">
        <f t="shared" ref="H8:H21" si="2">G8/D8</f>
        <v>0</v>
      </c>
      <c r="I8" s="8">
        <f>SUM(I9)</f>
        <v>0</v>
      </c>
      <c r="J8" s="9">
        <f t="shared" ref="J8:J21" si="3">I8/D8</f>
        <v>0</v>
      </c>
      <c r="K8" s="8">
        <f>SUM(K9)</f>
        <v>182558</v>
      </c>
      <c r="L8" s="9">
        <f t="shared" ref="L8:L21" si="4">K8/D8</f>
        <v>0.9921630434782609</v>
      </c>
      <c r="M8" s="8">
        <f t="shared" ref="M8:M21" si="5">E8+G8+I8+K8</f>
        <v>182558</v>
      </c>
      <c r="N8" s="9">
        <f t="shared" ref="N8:N21" si="6">M8/D8</f>
        <v>0.9921630434782609</v>
      </c>
      <c r="O8" s="8">
        <v>154133</v>
      </c>
      <c r="P8" s="20">
        <v>0.837679347826087</v>
      </c>
      <c r="Q8" s="10">
        <f t="shared" ref="Q8:Q21" si="7">K8-O8</f>
        <v>28425</v>
      </c>
      <c r="R8" s="4">
        <f t="shared" si="0"/>
        <v>15.448369565217391</v>
      </c>
      <c r="S8" s="11"/>
    </row>
    <row r="9" spans="1:19" x14ac:dyDescent="0.15">
      <c r="A9" s="5"/>
      <c r="B9" s="6"/>
      <c r="C9" s="7" t="s">
        <v>48</v>
      </c>
      <c r="D9" s="8">
        <v>184000</v>
      </c>
      <c r="E9" s="8">
        <v>0</v>
      </c>
      <c r="F9" s="9">
        <f t="shared" si="1"/>
        <v>0</v>
      </c>
      <c r="G9" s="8">
        <v>0</v>
      </c>
      <c r="H9" s="9">
        <f t="shared" si="2"/>
        <v>0</v>
      </c>
      <c r="I9" s="8">
        <v>0</v>
      </c>
      <c r="J9" s="9">
        <f t="shared" si="3"/>
        <v>0</v>
      </c>
      <c r="K9" s="8">
        <v>182558</v>
      </c>
      <c r="L9" s="9">
        <f t="shared" si="4"/>
        <v>0.9921630434782609</v>
      </c>
      <c r="M9" s="8">
        <f t="shared" si="5"/>
        <v>182558</v>
      </c>
      <c r="N9" s="9">
        <f t="shared" si="6"/>
        <v>0.9921630434782609</v>
      </c>
      <c r="O9" s="8">
        <v>154133</v>
      </c>
      <c r="P9" s="9">
        <v>0.837679347826087</v>
      </c>
      <c r="Q9" s="10">
        <f t="shared" si="7"/>
        <v>28425</v>
      </c>
      <c r="R9" s="4">
        <f t="shared" si="0"/>
        <v>15.448369565217391</v>
      </c>
      <c r="S9" s="23" t="s">
        <v>85</v>
      </c>
    </row>
    <row r="10" spans="1:19" x14ac:dyDescent="0.15">
      <c r="A10" s="5"/>
      <c r="B10" s="6" t="s">
        <v>39</v>
      </c>
      <c r="C10" s="7"/>
      <c r="D10" s="8">
        <f>SUM(D11:D18)</f>
        <v>1127590000</v>
      </c>
      <c r="E10" s="8">
        <f>SUM(E11:E18)</f>
        <v>201543287</v>
      </c>
      <c r="F10" s="9">
        <f t="shared" si="1"/>
        <v>0.17873809363332416</v>
      </c>
      <c r="G10" s="8">
        <f>SUM(G11:G18)</f>
        <v>170624878</v>
      </c>
      <c r="H10" s="9">
        <f t="shared" si="2"/>
        <v>0.15131819012229622</v>
      </c>
      <c r="I10" s="8">
        <f>SUM(I11:I18)</f>
        <v>305008980</v>
      </c>
      <c r="J10" s="9">
        <f t="shared" si="3"/>
        <v>0.27049635062389699</v>
      </c>
      <c r="K10" s="8">
        <f>SUM(K11:K18)</f>
        <v>301832753</v>
      </c>
      <c r="L10" s="9">
        <f t="shared" si="4"/>
        <v>0.26767952269885331</v>
      </c>
      <c r="M10" s="8">
        <f t="shared" si="5"/>
        <v>979009898</v>
      </c>
      <c r="N10" s="9">
        <f t="shared" si="6"/>
        <v>0.86823215707837065</v>
      </c>
      <c r="O10" s="8">
        <v>277430358</v>
      </c>
      <c r="P10" s="9">
        <v>0.26477996558427985</v>
      </c>
      <c r="Q10" s="10">
        <f t="shared" si="7"/>
        <v>24402395</v>
      </c>
      <c r="R10" s="4">
        <f t="shared" si="0"/>
        <v>0.28995571145734589</v>
      </c>
      <c r="S10" s="11"/>
    </row>
    <row r="11" spans="1:19" x14ac:dyDescent="0.15">
      <c r="A11" s="5"/>
      <c r="B11" s="6"/>
      <c r="C11" s="12" t="s">
        <v>63</v>
      </c>
      <c r="D11" s="8">
        <v>2107000</v>
      </c>
      <c r="E11" s="8">
        <v>265290</v>
      </c>
      <c r="F11" s="9">
        <f t="shared" si="1"/>
        <v>0.12590887517797816</v>
      </c>
      <c r="G11" s="8">
        <v>458520</v>
      </c>
      <c r="H11" s="9">
        <f t="shared" si="2"/>
        <v>0.21761746559088752</v>
      </c>
      <c r="I11" s="8">
        <v>71940</v>
      </c>
      <c r="J11" s="9">
        <f t="shared" si="3"/>
        <v>3.414333175130517E-2</v>
      </c>
      <c r="K11" s="8">
        <v>405882</v>
      </c>
      <c r="L11" s="9">
        <f t="shared" si="4"/>
        <v>0.19263502610346464</v>
      </c>
      <c r="M11" s="8">
        <f t="shared" si="5"/>
        <v>1201632</v>
      </c>
      <c r="N11" s="9">
        <f t="shared" si="6"/>
        <v>0.57030469862363553</v>
      </c>
      <c r="O11" s="8">
        <v>746760</v>
      </c>
      <c r="P11" s="9">
        <v>0.47716293929712461</v>
      </c>
      <c r="Q11" s="10">
        <f t="shared" si="7"/>
        <v>-340878</v>
      </c>
      <c r="R11" s="4">
        <f t="shared" si="0"/>
        <v>-28.452791319366</v>
      </c>
      <c r="S11" s="24"/>
    </row>
    <row r="12" spans="1:19" x14ac:dyDescent="0.15">
      <c r="A12" s="5"/>
      <c r="B12" s="6"/>
      <c r="C12" s="12" t="s">
        <v>61</v>
      </c>
      <c r="D12" s="8">
        <v>14997000</v>
      </c>
      <c r="E12" s="8">
        <v>896670</v>
      </c>
      <c r="F12" s="9">
        <f t="shared" si="1"/>
        <v>5.9789957991598322E-2</v>
      </c>
      <c r="G12" s="8">
        <v>1118760</v>
      </c>
      <c r="H12" s="9">
        <f t="shared" si="2"/>
        <v>7.4598919783956788E-2</v>
      </c>
      <c r="I12" s="8">
        <v>2221280</v>
      </c>
      <c r="J12" s="9">
        <f t="shared" si="3"/>
        <v>0.14811495632459826</v>
      </c>
      <c r="K12" s="8">
        <v>3268331</v>
      </c>
      <c r="L12" s="9">
        <f t="shared" si="4"/>
        <v>0.2179323197972928</v>
      </c>
      <c r="M12" s="8">
        <f t="shared" si="5"/>
        <v>7505041</v>
      </c>
      <c r="N12" s="9">
        <f t="shared" si="6"/>
        <v>0.50043615389744611</v>
      </c>
      <c r="O12" s="8">
        <v>2117620</v>
      </c>
      <c r="P12" s="9">
        <v>2.8029565986480511E-2</v>
      </c>
      <c r="Q12" s="10">
        <f>K12-O12</f>
        <v>1150711</v>
      </c>
      <c r="R12" s="4">
        <f t="shared" si="0"/>
        <v>18.990275381081229</v>
      </c>
      <c r="S12" s="23" t="s">
        <v>105</v>
      </c>
    </row>
    <row r="13" spans="1:19" x14ac:dyDescent="0.15">
      <c r="A13" s="5"/>
      <c r="B13" s="6"/>
      <c r="C13" s="12" t="s">
        <v>62</v>
      </c>
      <c r="D13" s="8">
        <v>35720000</v>
      </c>
      <c r="E13" s="8">
        <v>972652</v>
      </c>
      <c r="F13" s="9">
        <f t="shared" si="1"/>
        <v>2.7229899216125421E-2</v>
      </c>
      <c r="G13" s="8">
        <v>1939622</v>
      </c>
      <c r="H13" s="9">
        <f t="shared" si="2"/>
        <v>5.4300727883538631E-2</v>
      </c>
      <c r="I13" s="8">
        <v>3132298</v>
      </c>
      <c r="J13" s="9">
        <f t="shared" si="3"/>
        <v>8.7690313549832033E-2</v>
      </c>
      <c r="K13" s="8">
        <v>5151295</v>
      </c>
      <c r="L13" s="9">
        <f t="shared" si="4"/>
        <v>0.14421318589025756</v>
      </c>
      <c r="M13" s="8">
        <f t="shared" si="5"/>
        <v>11195867</v>
      </c>
      <c r="N13" s="9">
        <f t="shared" si="6"/>
        <v>0.31343412653975367</v>
      </c>
      <c r="O13" s="8">
        <v>3306281</v>
      </c>
      <c r="P13" s="9">
        <v>2.9342998127390683E-2</v>
      </c>
      <c r="Q13" s="10">
        <f>K13-O13</f>
        <v>1845014</v>
      </c>
      <c r="R13" s="4">
        <f t="shared" si="0"/>
        <v>11.487018776286687</v>
      </c>
      <c r="S13" s="23" t="s">
        <v>106</v>
      </c>
    </row>
    <row r="14" spans="1:19" x14ac:dyDescent="0.15">
      <c r="A14" s="5"/>
      <c r="B14" s="6"/>
      <c r="C14" s="12" t="s">
        <v>66</v>
      </c>
      <c r="D14" s="8">
        <v>662000</v>
      </c>
      <c r="E14" s="8">
        <v>79900</v>
      </c>
      <c r="F14" s="9">
        <f t="shared" si="1"/>
        <v>0.12069486404833837</v>
      </c>
      <c r="G14" s="8">
        <v>0</v>
      </c>
      <c r="H14" s="9">
        <f t="shared" si="2"/>
        <v>0</v>
      </c>
      <c r="I14" s="8">
        <v>0</v>
      </c>
      <c r="J14" s="9">
        <f t="shared" si="3"/>
        <v>0</v>
      </c>
      <c r="K14" s="8">
        <v>0</v>
      </c>
      <c r="L14" s="9">
        <f t="shared" si="4"/>
        <v>0</v>
      </c>
      <c r="M14" s="8">
        <f t="shared" si="5"/>
        <v>79900</v>
      </c>
      <c r="N14" s="9">
        <f t="shared" si="6"/>
        <v>0.12069486404833837</v>
      </c>
      <c r="O14" s="8">
        <v>173760</v>
      </c>
      <c r="P14" s="9">
        <v>0.22923482849604221</v>
      </c>
      <c r="Q14" s="10">
        <f>K14-O14</f>
        <v>-173760</v>
      </c>
      <c r="R14" s="4">
        <f t="shared" si="0"/>
        <v>-22.92348284960422</v>
      </c>
      <c r="S14" s="22"/>
    </row>
    <row r="15" spans="1:19" x14ac:dyDescent="0.15">
      <c r="A15" s="5"/>
      <c r="B15" s="6"/>
      <c r="C15" s="12" t="s">
        <v>82</v>
      </c>
      <c r="D15" s="8">
        <v>1270000</v>
      </c>
      <c r="E15" s="8">
        <v>79430</v>
      </c>
      <c r="F15" s="9">
        <f t="shared" si="1"/>
        <v>6.2543307086614167E-2</v>
      </c>
      <c r="G15" s="8">
        <v>0</v>
      </c>
      <c r="H15" s="9">
        <f t="shared" si="2"/>
        <v>0</v>
      </c>
      <c r="I15" s="8">
        <v>0</v>
      </c>
      <c r="J15" s="9">
        <f t="shared" si="3"/>
        <v>0</v>
      </c>
      <c r="K15" s="8">
        <v>50380</v>
      </c>
      <c r="L15" s="9">
        <f t="shared" si="4"/>
        <v>3.9669291338582678E-2</v>
      </c>
      <c r="M15" s="8">
        <f t="shared" si="5"/>
        <v>129810</v>
      </c>
      <c r="N15" s="9">
        <f t="shared" si="6"/>
        <v>0.10221259842519685</v>
      </c>
      <c r="O15" s="8">
        <v>0</v>
      </c>
      <c r="P15" s="9">
        <v>0</v>
      </c>
      <c r="Q15" s="10">
        <f>K15-O15</f>
        <v>50380</v>
      </c>
      <c r="R15" s="4">
        <f t="shared" si="0"/>
        <v>3.966929133858268</v>
      </c>
      <c r="S15" s="22"/>
    </row>
    <row r="16" spans="1:19" x14ac:dyDescent="0.15">
      <c r="A16" s="5"/>
      <c r="B16" s="6"/>
      <c r="C16" s="12" t="s">
        <v>83</v>
      </c>
      <c r="D16" s="8">
        <v>177342000</v>
      </c>
      <c r="E16" s="8">
        <v>0</v>
      </c>
      <c r="F16" s="9">
        <f t="shared" si="1"/>
        <v>0</v>
      </c>
      <c r="G16" s="8">
        <v>275892</v>
      </c>
      <c r="H16" s="9">
        <f t="shared" si="2"/>
        <v>1.5557059241465643E-3</v>
      </c>
      <c r="I16" s="8">
        <v>91128772</v>
      </c>
      <c r="J16" s="9">
        <f t="shared" si="3"/>
        <v>0.51385893922477477</v>
      </c>
      <c r="K16" s="8">
        <v>85656149</v>
      </c>
      <c r="L16" s="9">
        <f t="shared" si="4"/>
        <v>0.48299979136357996</v>
      </c>
      <c r="M16" s="8">
        <f t="shared" si="5"/>
        <v>177060813</v>
      </c>
      <c r="N16" s="9">
        <f t="shared" si="6"/>
        <v>0.99841443651250128</v>
      </c>
      <c r="O16" s="8">
        <v>0</v>
      </c>
      <c r="P16" s="9">
        <v>0</v>
      </c>
      <c r="Q16" s="10">
        <f>K16-O16</f>
        <v>85656149</v>
      </c>
      <c r="R16" s="4">
        <f t="shared" si="0"/>
        <v>48.299979136357997</v>
      </c>
      <c r="S16" s="22" t="s">
        <v>90</v>
      </c>
    </row>
    <row r="17" spans="1:19" x14ac:dyDescent="0.15">
      <c r="A17" s="5"/>
      <c r="B17" s="6"/>
      <c r="C17" s="12" t="s">
        <v>64</v>
      </c>
      <c r="D17" s="8">
        <v>152000</v>
      </c>
      <c r="E17" s="8">
        <v>0</v>
      </c>
      <c r="F17" s="9">
        <f t="shared" si="1"/>
        <v>0</v>
      </c>
      <c r="G17" s="8">
        <v>0</v>
      </c>
      <c r="H17" s="9">
        <f t="shared" si="2"/>
        <v>0</v>
      </c>
      <c r="I17" s="8">
        <v>0</v>
      </c>
      <c r="J17" s="9">
        <f t="shared" si="3"/>
        <v>0</v>
      </c>
      <c r="K17" s="8">
        <v>0</v>
      </c>
      <c r="L17" s="9">
        <f t="shared" si="4"/>
        <v>0</v>
      </c>
      <c r="M17" s="8">
        <f t="shared" si="5"/>
        <v>0</v>
      </c>
      <c r="N17" s="9">
        <f t="shared" si="6"/>
        <v>0</v>
      </c>
      <c r="O17" s="8">
        <v>30020</v>
      </c>
      <c r="P17" s="9">
        <v>0.20013333333333333</v>
      </c>
      <c r="Q17" s="10">
        <f t="shared" si="7"/>
        <v>-30020</v>
      </c>
      <c r="R17" s="4">
        <f t="shared" si="0"/>
        <v>-20.013333333333332</v>
      </c>
      <c r="S17" s="22"/>
    </row>
    <row r="18" spans="1:19" x14ac:dyDescent="0.15">
      <c r="A18" s="5"/>
      <c r="B18" s="6"/>
      <c r="C18" s="12" t="s">
        <v>65</v>
      </c>
      <c r="D18" s="8">
        <v>895340000</v>
      </c>
      <c r="E18" s="8">
        <v>199249345</v>
      </c>
      <c r="F18" s="9">
        <f t="shared" si="1"/>
        <v>0.2225404259834253</v>
      </c>
      <c r="G18" s="8">
        <v>166832084</v>
      </c>
      <c r="H18" s="9">
        <f t="shared" si="2"/>
        <v>0.18633377711260526</v>
      </c>
      <c r="I18" s="8">
        <v>208454690</v>
      </c>
      <c r="J18" s="9">
        <f t="shared" si="3"/>
        <v>0.23282182187772243</v>
      </c>
      <c r="K18" s="8">
        <v>207300716</v>
      </c>
      <c r="L18" s="9">
        <f t="shared" si="4"/>
        <v>0.23153295507851765</v>
      </c>
      <c r="M18" s="8">
        <f t="shared" si="5"/>
        <v>781836835</v>
      </c>
      <c r="N18" s="9">
        <f t="shared" si="6"/>
        <v>0.87322898005227068</v>
      </c>
      <c r="O18" s="8">
        <v>271055917</v>
      </c>
      <c r="P18" s="9">
        <v>0.29656495128475852</v>
      </c>
      <c r="Q18" s="10">
        <f t="shared" si="7"/>
        <v>-63755201</v>
      </c>
      <c r="R18" s="4">
        <f t="shared" si="0"/>
        <v>-6.5031996206240867</v>
      </c>
      <c r="S18" s="22"/>
    </row>
    <row r="19" spans="1:19" x14ac:dyDescent="0.15">
      <c r="A19" s="5" t="s">
        <v>38</v>
      </c>
      <c r="B19" s="6"/>
      <c r="C19" s="7"/>
      <c r="D19" s="8">
        <f>SUM(D20)</f>
        <v>380000</v>
      </c>
      <c r="E19" s="8">
        <f>SUM(E20)</f>
        <v>0</v>
      </c>
      <c r="F19" s="9">
        <f t="shared" si="1"/>
        <v>0</v>
      </c>
      <c r="G19" s="8">
        <f>SUM(G20)</f>
        <v>0</v>
      </c>
      <c r="H19" s="9">
        <f t="shared" si="2"/>
        <v>0</v>
      </c>
      <c r="I19" s="8">
        <f>SUM(I20)</f>
        <v>0</v>
      </c>
      <c r="J19" s="9">
        <f t="shared" si="3"/>
        <v>0</v>
      </c>
      <c r="K19" s="8">
        <f>SUM(K20)</f>
        <v>141150</v>
      </c>
      <c r="L19" s="9">
        <f t="shared" si="4"/>
        <v>0.37144736842105264</v>
      </c>
      <c r="M19" s="8">
        <f t="shared" si="5"/>
        <v>141150</v>
      </c>
      <c r="N19" s="9">
        <f t="shared" si="6"/>
        <v>0.37144736842105264</v>
      </c>
      <c r="O19" s="8">
        <v>0</v>
      </c>
      <c r="P19" s="9">
        <v>0</v>
      </c>
      <c r="Q19" s="10">
        <f t="shared" si="7"/>
        <v>141150</v>
      </c>
      <c r="R19" s="4">
        <f t="shared" si="0"/>
        <v>37.14473684210526</v>
      </c>
      <c r="S19" s="11"/>
    </row>
    <row r="20" spans="1:19" x14ac:dyDescent="0.15">
      <c r="A20" s="5"/>
      <c r="B20" s="6" t="s">
        <v>39</v>
      </c>
      <c r="C20" s="7"/>
      <c r="D20" s="8">
        <f>SUM(D21)</f>
        <v>380000</v>
      </c>
      <c r="E20" s="8">
        <f>SUM(E21)</f>
        <v>0</v>
      </c>
      <c r="F20" s="9">
        <f t="shared" si="1"/>
        <v>0</v>
      </c>
      <c r="G20" s="8">
        <f>SUM(G21)</f>
        <v>0</v>
      </c>
      <c r="H20" s="9">
        <f t="shared" si="2"/>
        <v>0</v>
      </c>
      <c r="I20" s="8">
        <f>SUM(I21)</f>
        <v>0</v>
      </c>
      <c r="J20" s="9">
        <f t="shared" si="3"/>
        <v>0</v>
      </c>
      <c r="K20" s="8">
        <f>SUM(K21)</f>
        <v>141150</v>
      </c>
      <c r="L20" s="9">
        <f t="shared" si="4"/>
        <v>0.37144736842105264</v>
      </c>
      <c r="M20" s="8">
        <f t="shared" si="5"/>
        <v>141150</v>
      </c>
      <c r="N20" s="9">
        <f t="shared" si="6"/>
        <v>0.37144736842105264</v>
      </c>
      <c r="O20" s="8">
        <v>0</v>
      </c>
      <c r="P20" s="9">
        <v>0</v>
      </c>
      <c r="Q20" s="10">
        <f t="shared" si="7"/>
        <v>141150</v>
      </c>
      <c r="R20" s="4">
        <f t="shared" si="0"/>
        <v>37.14473684210526</v>
      </c>
      <c r="S20" s="11"/>
    </row>
    <row r="21" spans="1:19" ht="14.25" thickBot="1" x14ac:dyDescent="0.2">
      <c r="A21" s="13"/>
      <c r="B21" s="14"/>
      <c r="C21" s="15" t="s">
        <v>4</v>
      </c>
      <c r="D21" s="16">
        <v>380000</v>
      </c>
      <c r="E21" s="16">
        <v>0</v>
      </c>
      <c r="F21" s="17">
        <f t="shared" si="1"/>
        <v>0</v>
      </c>
      <c r="G21" s="16">
        <v>0</v>
      </c>
      <c r="H21" s="17">
        <f t="shared" si="2"/>
        <v>0</v>
      </c>
      <c r="I21" s="16">
        <v>0</v>
      </c>
      <c r="J21" s="17">
        <f t="shared" si="3"/>
        <v>0</v>
      </c>
      <c r="K21" s="16">
        <v>141150</v>
      </c>
      <c r="L21" s="17">
        <f t="shared" si="4"/>
        <v>0.37144736842105264</v>
      </c>
      <c r="M21" s="8">
        <f t="shared" si="5"/>
        <v>141150</v>
      </c>
      <c r="N21" s="17">
        <f t="shared" si="6"/>
        <v>0.37144736842105264</v>
      </c>
      <c r="O21" s="16">
        <v>0</v>
      </c>
      <c r="P21" s="17">
        <v>0</v>
      </c>
      <c r="Q21" s="18">
        <f t="shared" si="7"/>
        <v>141150</v>
      </c>
      <c r="R21" s="19">
        <f t="shared" si="0"/>
        <v>37.14473684210526</v>
      </c>
      <c r="S21" s="85" t="s">
        <v>107</v>
      </c>
    </row>
  </sheetData>
  <mergeCells count="18">
    <mergeCell ref="K3:K4"/>
    <mergeCell ref="L3:L5"/>
    <mergeCell ref="Q3:R4"/>
    <mergeCell ref="S3:S4"/>
    <mergeCell ref="A4:C4"/>
    <mergeCell ref="M3:M5"/>
    <mergeCell ref="N3:N5"/>
    <mergeCell ref="O3:O4"/>
    <mergeCell ref="P3:P5"/>
    <mergeCell ref="D2:D5"/>
    <mergeCell ref="E2:N2"/>
    <mergeCell ref="E3:E4"/>
    <mergeCell ref="F3:F5"/>
    <mergeCell ref="G3:G4"/>
    <mergeCell ref="H3:H5"/>
    <mergeCell ref="I3:I4"/>
    <mergeCell ref="J3:J5"/>
    <mergeCell ref="O2:P2"/>
  </mergeCells>
  <phoneticPr fontId="8"/>
  <printOptions horizontalCentered="1"/>
  <pageMargins left="0.39370078740157483" right="0.39370078740157483" top="0.59055118110236227" bottom="0.39370078740157483" header="0" footer="0"/>
  <pageSetup paperSize="9" scale="55"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
  <sheetViews>
    <sheetView view="pageBreakPreview" zoomScale="80" zoomScaleNormal="70" zoomScaleSheetLayoutView="80" workbookViewId="0">
      <pane ySplit="5" topLeftCell="A6" activePane="bottomLeft" state="frozen"/>
      <selection activeCell="J22" sqref="J22"/>
      <selection pane="bottomLeft"/>
    </sheetView>
  </sheetViews>
  <sheetFormatPr defaultRowHeight="13.5" x14ac:dyDescent="0.15"/>
  <cols>
    <col min="1" max="1" width="3" style="67" customWidth="1"/>
    <col min="2" max="2" width="3.625" style="67" customWidth="1"/>
    <col min="3" max="3" width="20.375" style="68" bestFit="1" customWidth="1"/>
    <col min="4" max="4" width="15" style="1" customWidth="1"/>
    <col min="5" max="5" width="16.875" style="1" customWidth="1"/>
    <col min="6" max="6" width="5.375" style="1" customWidth="1"/>
    <col min="7" max="7" width="15.125" style="1" customWidth="1"/>
    <col min="8" max="8" width="5.375" style="1" customWidth="1"/>
    <col min="9" max="9" width="15.875" style="1" customWidth="1"/>
    <col min="10" max="10" width="5.375" style="1" customWidth="1"/>
    <col min="11" max="11" width="16.125" style="1" customWidth="1"/>
    <col min="12" max="12" width="5.375" style="1" customWidth="1"/>
    <col min="13" max="13" width="16.25" style="1" customWidth="1"/>
    <col min="14" max="14" width="5.375" style="1" customWidth="1"/>
    <col min="15" max="15" width="16" style="1" customWidth="1"/>
    <col min="16" max="16" width="5.375" style="1" bestFit="1" customWidth="1"/>
    <col min="17" max="17" width="13.625" style="1" customWidth="1"/>
    <col min="18" max="18" width="10.5" style="1" customWidth="1"/>
    <col min="19" max="19" width="62.125" style="1" customWidth="1"/>
    <col min="20" max="16384" width="9" style="1"/>
  </cols>
  <sheetData>
    <row r="1" spans="1:19" ht="14.25" thickBot="1" x14ac:dyDescent="0.2">
      <c r="A1" s="86" t="s">
        <v>79</v>
      </c>
    </row>
    <row r="2" spans="1:19" x14ac:dyDescent="0.15">
      <c r="A2" s="69"/>
      <c r="B2" s="70"/>
      <c r="C2" s="71"/>
      <c r="D2" s="134" t="s">
        <v>29</v>
      </c>
      <c r="E2" s="136" t="s">
        <v>76</v>
      </c>
      <c r="F2" s="137"/>
      <c r="G2" s="137"/>
      <c r="H2" s="137"/>
      <c r="I2" s="137"/>
      <c r="J2" s="137"/>
      <c r="K2" s="137"/>
      <c r="L2" s="137"/>
      <c r="M2" s="137"/>
      <c r="N2" s="138"/>
      <c r="O2" s="139" t="s">
        <v>77</v>
      </c>
      <c r="P2" s="140"/>
      <c r="Q2" s="2"/>
      <c r="R2" s="2"/>
      <c r="S2" s="72"/>
    </row>
    <row r="3" spans="1:19" x14ac:dyDescent="0.15">
      <c r="A3" s="73"/>
      <c r="B3" s="74"/>
      <c r="C3" s="75"/>
      <c r="D3" s="135"/>
      <c r="E3" s="135" t="s">
        <v>30</v>
      </c>
      <c r="F3" s="129" t="s">
        <v>33</v>
      </c>
      <c r="G3" s="135" t="s">
        <v>31</v>
      </c>
      <c r="H3" s="129" t="s">
        <v>33</v>
      </c>
      <c r="I3" s="135" t="s">
        <v>32</v>
      </c>
      <c r="J3" s="129" t="s">
        <v>33</v>
      </c>
      <c r="K3" s="132" t="s">
        <v>44</v>
      </c>
      <c r="L3" s="129" t="s">
        <v>33</v>
      </c>
      <c r="M3" s="128" t="s">
        <v>28</v>
      </c>
      <c r="N3" s="129" t="s">
        <v>33</v>
      </c>
      <c r="O3" s="132" t="s">
        <v>44</v>
      </c>
      <c r="P3" s="129" t="s">
        <v>33</v>
      </c>
      <c r="Q3" s="121" t="s">
        <v>84</v>
      </c>
      <c r="R3" s="122"/>
      <c r="S3" s="123" t="s">
        <v>45</v>
      </c>
    </row>
    <row r="4" spans="1:19" x14ac:dyDescent="0.15">
      <c r="A4" s="125"/>
      <c r="B4" s="126"/>
      <c r="C4" s="127"/>
      <c r="D4" s="135"/>
      <c r="E4" s="135"/>
      <c r="F4" s="130"/>
      <c r="G4" s="135"/>
      <c r="H4" s="130"/>
      <c r="I4" s="135"/>
      <c r="J4" s="130"/>
      <c r="K4" s="133"/>
      <c r="L4" s="130"/>
      <c r="M4" s="128"/>
      <c r="N4" s="130"/>
      <c r="O4" s="133"/>
      <c r="P4" s="130"/>
      <c r="Q4" s="122"/>
      <c r="R4" s="122"/>
      <c r="S4" s="124"/>
    </row>
    <row r="5" spans="1:19" x14ac:dyDescent="0.15">
      <c r="A5" s="76"/>
      <c r="B5" s="77"/>
      <c r="C5" s="78"/>
      <c r="D5" s="135"/>
      <c r="E5" s="79" t="s">
        <v>27</v>
      </c>
      <c r="F5" s="131"/>
      <c r="G5" s="79" t="s">
        <v>27</v>
      </c>
      <c r="H5" s="131"/>
      <c r="I5" s="79" t="s">
        <v>27</v>
      </c>
      <c r="J5" s="131"/>
      <c r="K5" s="79" t="s">
        <v>27</v>
      </c>
      <c r="L5" s="131"/>
      <c r="M5" s="128"/>
      <c r="N5" s="131"/>
      <c r="O5" s="79" t="s">
        <v>27</v>
      </c>
      <c r="P5" s="131"/>
      <c r="Q5" s="3" t="s">
        <v>46</v>
      </c>
      <c r="R5" s="3" t="s">
        <v>47</v>
      </c>
      <c r="S5" s="80"/>
    </row>
    <row r="6" spans="1:19" x14ac:dyDescent="0.15">
      <c r="A6" s="87" t="s">
        <v>80</v>
      </c>
      <c r="B6" s="6"/>
      <c r="C6" s="7"/>
      <c r="D6" s="8"/>
      <c r="E6" s="8"/>
      <c r="F6" s="9"/>
      <c r="G6" s="8"/>
      <c r="H6" s="9"/>
      <c r="I6" s="8"/>
      <c r="J6" s="9"/>
      <c r="K6" s="8"/>
      <c r="L6" s="9"/>
      <c r="M6" s="8"/>
      <c r="N6" s="9"/>
      <c r="O6" s="8"/>
      <c r="P6" s="9"/>
      <c r="Q6" s="10"/>
      <c r="R6" s="4"/>
      <c r="S6" s="11"/>
    </row>
    <row r="7" spans="1:19" x14ac:dyDescent="0.15">
      <c r="A7" s="5"/>
      <c r="B7" s="55" t="s">
        <v>81</v>
      </c>
      <c r="C7" s="7"/>
      <c r="D7" s="8">
        <f>SUM(D8:D10)</f>
        <v>20051000</v>
      </c>
      <c r="E7" s="8">
        <f>SUM(E8:E10)</f>
        <v>2077498</v>
      </c>
      <c r="F7" s="9">
        <f>E7/D7</f>
        <v>0.10361069273352951</v>
      </c>
      <c r="G7" s="8">
        <f>SUM(G8:G10)</f>
        <v>2328527</v>
      </c>
      <c r="H7" s="9">
        <f t="shared" ref="H7:H10" si="0">G7/D7</f>
        <v>0.11613021794424218</v>
      </c>
      <c r="I7" s="8">
        <f>SUM(I8:I10)</f>
        <v>3463654</v>
      </c>
      <c r="J7" s="9">
        <f t="shared" ref="J7:J10" si="1">I7/D7</f>
        <v>0.17274220737120344</v>
      </c>
      <c r="K7" s="8">
        <f>SUM(K8:K10)</f>
        <v>7921617</v>
      </c>
      <c r="L7" s="9">
        <f t="shared" ref="L7:L10" si="2">K7/D7</f>
        <v>0.39507341279736674</v>
      </c>
      <c r="M7" s="8">
        <f t="shared" ref="M7:M10" si="3">E7+G7+I7+K7</f>
        <v>15791296</v>
      </c>
      <c r="N7" s="9">
        <f t="shared" ref="N7:N10" si="4">M7/D7</f>
        <v>0.78755653084634181</v>
      </c>
      <c r="O7" s="8">
        <v>8328180</v>
      </c>
      <c r="P7" s="20">
        <v>0.26972115166628885</v>
      </c>
      <c r="Q7" s="10">
        <f t="shared" ref="Q7:Q10" si="5">K7-O7</f>
        <v>-406563</v>
      </c>
      <c r="R7" s="4">
        <f t="shared" ref="R7:R10" si="6">(L7-P7)*100</f>
        <v>12.53522611310779</v>
      </c>
      <c r="S7" s="11"/>
    </row>
    <row r="8" spans="1:19" x14ac:dyDescent="0.15">
      <c r="A8" s="5"/>
      <c r="B8" s="6"/>
      <c r="C8" s="7" t="s">
        <v>42</v>
      </c>
      <c r="D8" s="8">
        <v>10385000</v>
      </c>
      <c r="E8" s="8">
        <v>2075390</v>
      </c>
      <c r="F8" s="9">
        <f t="shared" ref="F8:F10" si="7">E8/D8</f>
        <v>0.19984496870486279</v>
      </c>
      <c r="G8" s="8">
        <v>2258580</v>
      </c>
      <c r="H8" s="9">
        <f t="shared" si="0"/>
        <v>0.21748483389504092</v>
      </c>
      <c r="I8" s="8">
        <v>3013786</v>
      </c>
      <c r="J8" s="9">
        <f t="shared" si="1"/>
        <v>0.29020568127106405</v>
      </c>
      <c r="K8" s="8">
        <v>2288488</v>
      </c>
      <c r="L8" s="9">
        <f t="shared" si="2"/>
        <v>0.22036475686085699</v>
      </c>
      <c r="M8" s="8">
        <f t="shared" si="3"/>
        <v>9636244</v>
      </c>
      <c r="N8" s="9">
        <f t="shared" si="4"/>
        <v>0.92790024073182475</v>
      </c>
      <c r="O8" s="8">
        <v>2612410</v>
      </c>
      <c r="P8" s="9">
        <v>0.23486559381461836</v>
      </c>
      <c r="Q8" s="10">
        <f t="shared" si="5"/>
        <v>-323922</v>
      </c>
      <c r="R8" s="4">
        <f t="shared" si="6"/>
        <v>-1.4500836953761365</v>
      </c>
      <c r="S8" s="23"/>
    </row>
    <row r="9" spans="1:19" x14ac:dyDescent="0.15">
      <c r="A9" s="5"/>
      <c r="B9" s="6"/>
      <c r="C9" s="12" t="s">
        <v>41</v>
      </c>
      <c r="D9" s="8">
        <v>9444000</v>
      </c>
      <c r="E9" s="8">
        <v>2108</v>
      </c>
      <c r="F9" s="9">
        <f t="shared" si="7"/>
        <v>2.2321050402371876E-4</v>
      </c>
      <c r="G9" s="8">
        <v>69947</v>
      </c>
      <c r="H9" s="9">
        <f t="shared" si="0"/>
        <v>7.4065014824227018E-3</v>
      </c>
      <c r="I9" s="8">
        <v>449868</v>
      </c>
      <c r="J9" s="9">
        <f t="shared" si="1"/>
        <v>4.7635324015247775E-2</v>
      </c>
      <c r="K9" s="8">
        <v>5411129</v>
      </c>
      <c r="L9" s="9">
        <f t="shared" si="2"/>
        <v>0.57297003388394752</v>
      </c>
      <c r="M9" s="8">
        <f t="shared" si="3"/>
        <v>5933052</v>
      </c>
      <c r="N9" s="9">
        <f>M9/D9</f>
        <v>0.62823506988564171</v>
      </c>
      <c r="O9" s="8">
        <v>5490770</v>
      </c>
      <c r="P9" s="9">
        <v>0.28115981361052794</v>
      </c>
      <c r="Q9" s="10">
        <f t="shared" si="5"/>
        <v>-79641</v>
      </c>
      <c r="R9" s="4">
        <f t="shared" si="6"/>
        <v>29.181022027341957</v>
      </c>
      <c r="S9" s="88" t="s">
        <v>93</v>
      </c>
    </row>
    <row r="10" spans="1:19" ht="14.25" thickBot="1" x14ac:dyDescent="0.2">
      <c r="A10" s="13"/>
      <c r="B10" s="14"/>
      <c r="C10" s="60" t="s">
        <v>2</v>
      </c>
      <c r="D10" s="16">
        <v>222000</v>
      </c>
      <c r="E10" s="16">
        <v>0</v>
      </c>
      <c r="F10" s="17">
        <f t="shared" si="7"/>
        <v>0</v>
      </c>
      <c r="G10" s="16">
        <v>0</v>
      </c>
      <c r="H10" s="17">
        <f t="shared" si="0"/>
        <v>0</v>
      </c>
      <c r="I10" s="16">
        <v>0</v>
      </c>
      <c r="J10" s="17">
        <f t="shared" si="1"/>
        <v>0</v>
      </c>
      <c r="K10" s="16">
        <v>222000</v>
      </c>
      <c r="L10" s="17">
        <f t="shared" si="2"/>
        <v>1</v>
      </c>
      <c r="M10" s="16">
        <f t="shared" si="3"/>
        <v>222000</v>
      </c>
      <c r="N10" s="17">
        <f t="shared" si="4"/>
        <v>1</v>
      </c>
      <c r="O10" s="16">
        <v>225000</v>
      </c>
      <c r="P10" s="17">
        <v>1</v>
      </c>
      <c r="Q10" s="18">
        <f t="shared" si="5"/>
        <v>-3000</v>
      </c>
      <c r="R10" s="19">
        <f t="shared" si="6"/>
        <v>0</v>
      </c>
      <c r="S10" s="61"/>
    </row>
  </sheetData>
  <mergeCells count="18">
    <mergeCell ref="Q3:R4"/>
    <mergeCell ref="S3:S4"/>
    <mergeCell ref="D2:D5"/>
    <mergeCell ref="O2:P2"/>
    <mergeCell ref="M3:M5"/>
    <mergeCell ref="N3:N5"/>
    <mergeCell ref="O3:O4"/>
    <mergeCell ref="P3:P5"/>
    <mergeCell ref="E2:N2"/>
    <mergeCell ref="E3:E4"/>
    <mergeCell ref="F3:F5"/>
    <mergeCell ref="G3:G4"/>
    <mergeCell ref="H3:H5"/>
    <mergeCell ref="I3:I4"/>
    <mergeCell ref="J3:J5"/>
    <mergeCell ref="K3:K4"/>
    <mergeCell ref="L3:L5"/>
    <mergeCell ref="A4:C4"/>
  </mergeCells>
  <phoneticPr fontId="8"/>
  <printOptions horizontalCentered="1"/>
  <pageMargins left="0.39370078740157483" right="0.39370078740157483" top="0.59055118110236227" bottom="0.39370078740157483" header="0" footer="0"/>
  <pageSetup paperSize="9" scale="55"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一般会計</vt:lpstr>
      <vt:lpstr>復興特別会計</vt:lpstr>
      <vt:lpstr>エネルギー対策特別会計</vt:lpstr>
      <vt:lpstr>エネルギー対策特別会計!Print_Area</vt:lpstr>
      <vt:lpstr>一般会計!Print_Area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平成30年度予算の支出状況の公表（庁費・旅費）</dc:title>
  <dc:creator>文部科学省</dc:creator>
  <cp:lastModifiedBy>m</cp:lastModifiedBy>
  <cp:lastPrinted>2019-07-09T09:51:47Z</cp:lastPrinted>
  <dcterms:created xsi:type="dcterms:W3CDTF">2014-07-07T08:28:01Z</dcterms:created>
  <dcterms:modified xsi:type="dcterms:W3CDTF">2019-07-11T02:34:10Z</dcterms:modified>
</cp:coreProperties>
</file>