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6廃企室・廃炉室\福島廃炉研究開発推進室\02_個人フォルダ\41_照会・その他\03_令和2年度\21_行政事業レビュー\201109_（過去5ヵ年）行政事業レビューシートの確認\04_確認・作業用レビューシート（英知）\H28レビューシート\"/>
    </mc:Choice>
  </mc:AlternateContent>
  <bookViews>
    <workbookView xWindow="0" yWindow="0" windowWidth="16725" windowHeight="784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Y921" i="3" l="1"/>
  <c r="Y850" i="3" l="1"/>
  <c r="R104" i="3" l="1"/>
  <c r="AM127" i="3" l="1"/>
  <c r="Y962" i="3" l="1"/>
  <c r="Y961" i="3"/>
  <c r="Y960" i="3"/>
  <c r="Y959" i="3"/>
  <c r="Y958" i="3"/>
  <c r="Y957" i="3"/>
  <c r="Y956" i="3"/>
  <c r="Y955" i="3"/>
  <c r="Y954" i="3"/>
  <c r="Y953" i="3"/>
  <c r="Y952" i="3"/>
  <c r="Y951" i="3"/>
  <c r="Y950" i="3"/>
  <c r="Y938" i="3" l="1"/>
  <c r="Y937" i="3"/>
  <c r="Y936" i="3"/>
  <c r="Y935" i="3"/>
  <c r="Y934" i="3"/>
  <c r="Y932" i="3"/>
  <c r="Y930" i="3"/>
  <c r="Y929" i="3"/>
  <c r="Y928" i="3"/>
  <c r="Y927" i="3"/>
  <c r="Y926" i="3"/>
  <c r="Y924" i="3"/>
  <c r="Y923" i="3"/>
  <c r="Y922" i="3"/>
  <c r="Y920" i="3"/>
  <c r="Y919" i="3"/>
  <c r="Y918" i="3"/>
  <c r="Y917" i="3"/>
  <c r="Y916" i="3"/>
  <c r="Y915" i="3"/>
  <c r="Y939" i="3"/>
  <c r="Y841" i="3" l="1"/>
  <c r="Y838" i="3"/>
  <c r="Y837" i="3"/>
  <c r="Y836" i="3"/>
  <c r="Y835" i="3"/>
  <c r="Y834" i="3"/>
  <c r="Y833" i="3"/>
  <c r="Y832" i="3" l="1"/>
  <c r="Y831" i="3"/>
  <c r="Y829" i="3"/>
  <c r="Y828" i="3"/>
  <c r="Y827" i="3"/>
  <c r="Y825" i="3"/>
  <c r="Y824" i="3"/>
  <c r="Y823" i="3"/>
  <c r="Y822" i="3"/>
  <c r="Y820" i="3"/>
  <c r="Y819" i="3"/>
  <c r="Y818" i="3"/>
  <c r="Y816" i="3"/>
  <c r="Y854" i="3" l="1"/>
  <c r="AU776" i="3" l="1"/>
  <c r="AU775" i="3"/>
  <c r="AU774" i="3"/>
  <c r="AU773" i="3"/>
  <c r="Y764" i="3"/>
  <c r="Y763" i="3"/>
  <c r="Y762" i="3"/>
  <c r="Y761" i="3"/>
  <c r="Y760" i="3"/>
  <c r="Y787" i="3"/>
  <c r="Y786" i="3"/>
  <c r="Y775" i="3"/>
  <c r="Y774" i="3"/>
  <c r="Y773" i="3"/>
  <c r="Y949" i="3" l="1"/>
  <c r="Y948" i="3"/>
  <c r="Y853" i="3"/>
  <c r="AM23" i="3" l="1"/>
  <c r="AM25" i="3" s="1"/>
  <c r="AM30" i="3" l="1"/>
  <c r="AK13"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<sst xmlns="http://schemas.openxmlformats.org/spreadsheetml/2006/main" count="2610" uniqueCount="696">
  <si>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</si>
  <si>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</si>
  <si>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</si>
  <si>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</si>
  <si>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</si>
  <si>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</si>
  <si>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</si>
  <si>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</si>
  <si>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</si>
  <si>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</si>
  <si>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</si>
  <si>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</si>
  <si>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</si>
  <si>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</si>
  <si>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</si>
  <si>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</si>
  <si>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</si>
  <si>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</si>
  <si>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</si>
  <si>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</si>
  <si>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</si>
  <si>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</si>
  <si>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</si>
  <si>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</si>
  <si>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</si>
  <si>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</si>
  <si>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</si>
  <si>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</si>
  <si>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</si>
  <si>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</si>
  <si>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</si>
  <si>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</si>
  <si>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</si>
  <si>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</si>
  <si>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</si>
  <si>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</si>
  <si>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</si>
  <si>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</si>
  <si>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</si>
  <si>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</si>
  <si>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</si>
  <si>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</si>
  <si>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</si>
  <si>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</si>
  <si>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</si>
  <si>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</si>
  <si>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</si>
  <si>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</si>
  <si>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</si>
  <si>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</si>
  <si>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</si>
  <si>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</si>
  <si>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</si>
  <si>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</si>
  <si>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</si>
  <si>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</si>
  <si>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</si>
  <si>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</si>
  <si>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</si>
  <si>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</si>
  <si>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</si>
  <si>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</si>
  <si>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</si>
  <si>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</si>
  <si>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</si>
  <si>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</si>
  <si>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</si>
  <si>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</si>
  <si>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</si>
  <si>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</si>
  <si>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</si>
  <si>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</si>
  <si>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</si>
  <si>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</si>
  <si>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</si>
  <si>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</si>
  <si>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</si>
  <si>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</si>
  <si>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</si>
  <si>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</si>
  <si>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</si>
  <si>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</si>
  <si>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</si>
  <si>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</si>
  <si>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</si>
  <si>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</si>
  <si>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</si>
  <si>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</si>
  <si>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</si>
  <si>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</si>
  <si>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</si>
  <si>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</si>
  <si>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</si>
  <si>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</si>
  <si>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</si>
  <si>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</si>
  <si>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</si>
  <si>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</si>
  <si>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</si>
  <si>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</si>
  <si>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</si>
  <si>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</si>
  <si>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</si>
  <si>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</si>
  <si>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</si>
  <si>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</si>
  <si>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</si>
  <si>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</si>
  <si>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</si>
  <si>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</si>
  <si>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</si>
  <si>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</si>
  <si>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</si>
  <si>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</si>
  <si>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</si>
  <si>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</si>
  <si>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</si>
  <si>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</si>
  <si>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</si>
  <si>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</si>
  <si>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</si>
  <si>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</si>
  <si>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</si>
  <si>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</si>
  <si>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</si>
  <si>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</si>
  <si>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</si>
  <si>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</si>
  <si>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</si>
  <si>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</si>
  <si>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</si>
  <si>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</si>
  <si>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</si>
  <si>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</si>
  <si>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</si>
  <si>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</si>
  <si>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</si>
  <si>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</si>
  <si>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</si>
  <si>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</si>
  <si>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</si>
  <si>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</si>
  <si>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</si>
  <si>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</si>
  <si>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</si>
  <si>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</si>
  <si>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</si>
  <si>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</si>
  <si>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</si>
  <si>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</si>
  <si>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</si>
  <si>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</si>
  <si>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</si>
  <si>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</si>
  <si>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</si>
  <si>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</si>
  <si>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</si>
  <si>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</si>
  <si>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</si>
  <si>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</si>
  <si>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</si>
  <si>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</si>
  <si>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</si>
  <si>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</si>
  <si>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</si>
  <si>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</si>
  <si>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</si>
  <si>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</si>
  <si>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</si>
  <si>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</si>
  <si>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</si>
  <si>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</si>
  <si>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</si>
  <si>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</si>
  <si>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</si>
  <si>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</si>
  <si>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</si>
  <si>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</si>
  <si>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</si>
  <si>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</si>
  <si>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</si>
  <si>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</si>
  <si>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</si>
  <si>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</si>
  <si>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</si>
  <si>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</si>
  <si>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</si>
  <si>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</si>
  <si>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</si>
  <si>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</si>
  <si>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</si>
  <si>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</si>
  <si>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</si>
  <si>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</si>
  <si>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</si>
  <si>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</si>
  <si>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</si>
  <si>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</si>
  <si>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</si>
  <si>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</si>
  <si>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</si>
  <si>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</si>
  <si>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</si>
  <si>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</si>
  <si>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</si>
  <si>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</si>
  <si>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</si>
  <si>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</si>
  <si>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</si>
  <si>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</si>
  <si>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</si>
  <si>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</si>
  <si>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</si>
  <si>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</si>
  <si>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</si>
  <si>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</si>
  <si>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</si>
  <si>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</si>
  <si>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</si>
  <si>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</si>
  <si>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</si>
  <si>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</si>
  <si>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</si>
  <si>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</si>
  <si>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</si>
  <si>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</si>
  <si>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</si>
  <si>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</si>
  <si>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</si>
  <si>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</si>
  <si>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</si>
  <si>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</si>
  <si>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</si>
  <si>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</si>
  <si>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</si>
  <si>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</si>
  <si>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</si>
  <si>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</si>
  <si>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</si>
  <si>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</si>
  <si>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</si>
  <si>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</si>
  <si>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</si>
  <si>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</si>
  <si>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</si>
  <si>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</si>
  <si>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</si>
  <si>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</si>
  <si>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</si>
  <si>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</si>
  <si>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</si>
  <si>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</si>
  <si>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</si>
  <si>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</si>
  <si>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</si>
  <si>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</si>
  <si>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</si>
  <si>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</si>
  <si>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</si>
  <si>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</si>
  <si>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</si>
  <si>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</si>
  <si>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</si>
  <si>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</si>
  <si>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</si>
  <si>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</si>
  <si>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</si>
  <si>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</si>
  <si>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</si>
  <si>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</si>
  <si>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</si>
  <si>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</si>
  <si>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</si>
  <si>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</si>
  <si>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</si>
  <si>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</si>
  <si>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</si>
  <si>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</si>
  <si>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</si>
  <si>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</si>
  <si>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</si>
  <si>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</si>
  <si>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</si>
  <si>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</si>
  <si>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</si>
  <si>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</si>
  <si>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</si>
  <si>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</si>
  <si>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</si>
  <si>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</si>
  <si>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</si>
  <si>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</si>
  <si>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</si>
  <si>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</si>
  <si>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</si>
  <si>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</si>
  <si>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</si>
  <si>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</si>
  <si>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</si>
  <si>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</si>
  <si>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</si>
  <si>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</si>
  <si>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</si>
  <si>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</si>
  <si>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</si>
  <si>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</si>
  <si>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</si>
  <si>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</si>
  <si>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</si>
  <si>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</si>
  <si>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</si>
  <si>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</si>
  <si>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</si>
  <si>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</si>
  <si>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</si>
  <si>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</si>
  <si>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</si>
  <si>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</si>
  <si>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</si>
  <si>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</si>
  <si>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</si>
  <si>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</si>
  <si>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</si>
  <si>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</si>
  <si>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</si>
  <si>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</si>
  <si>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</si>
  <si>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</si>
  <si>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</si>
  <si>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</si>
  <si>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</si>
  <si>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</si>
  <si>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</si>
  <si>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</si>
  <si>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</si>
  <si>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</si>
  <si>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</si>
  <si>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</si>
  <si>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</si>
  <si>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</si>
  <si>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</si>
  <si>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</si>
  <si>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</si>
  <si>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</si>
  <si>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</si>
  <si>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</si>
  <si>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</si>
  <si>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</si>
  <si>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</si>
  <si>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</si>
  <si>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</si>
  <si>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</si>
  <si>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</si>
  <si>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</si>
  <si>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</si>
  <si>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</si>
  <si>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</si>
  <si>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</si>
  <si>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</si>
  <si>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</si>
  <si>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</si>
  <si>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</si>
  <si>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</si>
  <si>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</si>
  <si>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</si>
  <si>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</si>
  <si>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</si>
  <si>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</si>
  <si>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</si>
  <si>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</si>
  <si>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</si>
  <si>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</si>
  <si>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</si>
  <si>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</si>
  <si>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</si>
  <si>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</si>
  <si>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</si>
  <si>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</si>
  <si>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</si>
  <si>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</si>
  <si>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</si>
  <si>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</si>
  <si>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</si>
  <si>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</si>
  <si>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</si>
  <si>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</si>
  <si>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</si>
  <si>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</si>
  <si>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</si>
  <si>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</si>
  <si>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</si>
  <si>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</si>
  <si>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</si>
  <si>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</si>
  <si>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</si>
  <si>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</si>
  <si>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</si>
  <si>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</si>
  <si>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</si>
  <si>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</si>
  <si>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</si>
  <si>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</si>
  <si>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</si>
  <si>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</si>
  <si>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</si>
  <si>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</si>
  <si>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</si>
  <si>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</si>
  <si>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</si>
  <si>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</si>
  <si>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</si>
  <si>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</si>
  <si>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</si>
  <si>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</si>
  <si>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</si>
  <si>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</si>
  <si>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</si>
  <si>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</si>
  <si>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</si>
  <si>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</si>
  <si>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</si>
  <si>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</si>
  <si>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</si>
  <si>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</si>
  <si>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</si>
  <si>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</si>
  <si>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</si>
  <si>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</si>
  <si>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</si>
  <si>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英知を結集した原子力科学技術・人材育成推進事業</t>
    <rPh sb="0" eb="2">
      <t>エイチ</t>
    </rPh>
    <rPh sb="3" eb="5">
      <t>ケッシュウ</t>
    </rPh>
    <rPh sb="7" eb="10">
      <t>ゲンシリョク</t>
    </rPh>
    <rPh sb="10" eb="12">
      <t>カガク</t>
    </rPh>
    <rPh sb="12" eb="14">
      <t>ギジュツ</t>
    </rPh>
    <rPh sb="15" eb="17">
      <t>ジンザイ</t>
    </rPh>
    <rPh sb="17" eb="19">
      <t>イクセイ</t>
    </rPh>
    <rPh sb="19" eb="21">
      <t>スイシン</t>
    </rPh>
    <rPh sb="21" eb="23">
      <t>ジギョウ</t>
    </rPh>
    <phoneticPr fontId="5"/>
  </si>
  <si>
    <t>○</t>
  </si>
  <si>
    <t>-</t>
    <phoneticPr fontId="5"/>
  </si>
  <si>
    <t>-</t>
    <phoneticPr fontId="5"/>
  </si>
  <si>
    <t>　　なお、金額は単位未満四捨五入して記載していることから、合計が一致しない場合がある。</t>
    <rPh sb="18" eb="20">
      <t>キサイ</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</si>
  <si>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</si>
  <si>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C.国立研究開発法人科学技術振興機構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</si>
  <si>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</si>
  <si>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</si>
  <si>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</si>
  <si>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</si>
  <si>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間接経費</t>
    <rPh sb="0" eb="2">
      <t>カンセツ</t>
    </rPh>
    <rPh sb="2" eb="4">
      <t>ケイヒ</t>
    </rPh>
    <phoneticPr fontId="5"/>
  </si>
  <si>
    <t>人件費、謝金</t>
    <rPh sb="0" eb="3">
      <t>ジンケンヒ</t>
    </rPh>
    <rPh sb="4" eb="6">
      <t>シャキン</t>
    </rPh>
    <phoneticPr fontId="5"/>
  </si>
  <si>
    <t>外注費（雑役務費）等</t>
    <rPh sb="0" eb="3">
      <t>ガイチュウヒ</t>
    </rPh>
    <rPh sb="4" eb="6">
      <t>ザツエキ</t>
    </rPh>
    <rPh sb="6" eb="8">
      <t>ムヒ</t>
    </rPh>
    <rPh sb="9" eb="10">
      <t>ナド</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</si>
  <si>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</si>
  <si>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</si>
  <si>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</si>
  <si>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業務担当職員、社会保険料事業主負担分、派遣職員</t>
    <rPh sb="0" eb="2">
      <t>ギョウム</t>
    </rPh>
    <rPh sb="2" eb="4">
      <t>タントウ</t>
    </rPh>
    <rPh sb="4" eb="6">
      <t>ショクイン</t>
    </rPh>
    <rPh sb="7" eb="9">
      <t>シャカイ</t>
    </rPh>
    <rPh sb="9" eb="12">
      <t>ホケンリョウ</t>
    </rPh>
    <rPh sb="12" eb="14">
      <t>ジギョウ</t>
    </rPh>
    <rPh sb="14" eb="15">
      <t>シュ</t>
    </rPh>
    <rPh sb="15" eb="18">
      <t>フタンブン</t>
    </rPh>
    <rPh sb="19" eb="21">
      <t>ハケン</t>
    </rPh>
    <rPh sb="21" eb="23">
      <t>ショクイン</t>
    </rPh>
    <phoneticPr fontId="5"/>
  </si>
  <si>
    <t>消耗品費、国内旅費、諸謝金、会議開催費、通信運搬費、印刷製本費、借損料、雑役務費等</t>
    <rPh sb="0" eb="3">
      <t>ショウモウヒン</t>
    </rPh>
    <rPh sb="3" eb="4">
      <t>ヒ</t>
    </rPh>
    <rPh sb="5" eb="7">
      <t>コクナイ</t>
    </rPh>
    <rPh sb="7" eb="9">
      <t>リョヒ</t>
    </rPh>
    <rPh sb="10" eb="11">
      <t>ショ</t>
    </rPh>
    <rPh sb="11" eb="13">
      <t>シャキン</t>
    </rPh>
    <rPh sb="14" eb="16">
      <t>カイギ</t>
    </rPh>
    <rPh sb="16" eb="18">
      <t>カイサイ</t>
    </rPh>
    <rPh sb="18" eb="19">
      <t>ヒ</t>
    </rPh>
    <rPh sb="20" eb="22">
      <t>ツウシン</t>
    </rPh>
    <rPh sb="22" eb="24">
      <t>ウンパン</t>
    </rPh>
    <rPh sb="24" eb="25">
      <t>ヒ</t>
    </rPh>
    <rPh sb="26" eb="28">
      <t>インサツ</t>
    </rPh>
    <rPh sb="28" eb="30">
      <t>セイホン</t>
    </rPh>
    <rPh sb="30" eb="31">
      <t>ヒ</t>
    </rPh>
    <rPh sb="32" eb="34">
      <t>シャクソン</t>
    </rPh>
    <rPh sb="34" eb="35">
      <t>リョウ</t>
    </rPh>
    <rPh sb="36" eb="38">
      <t>ザツエキ</t>
    </rPh>
    <rPh sb="38" eb="40">
      <t>ムヒ</t>
    </rPh>
    <rPh sb="40" eb="41">
      <t>ナド</t>
    </rPh>
    <phoneticPr fontId="5"/>
  </si>
  <si>
    <t>上記経費の２．３％</t>
    <rPh sb="0" eb="2">
      <t>ジョウキ</t>
    </rPh>
    <rPh sb="2" eb="4">
      <t>ケイヒ</t>
    </rPh>
    <phoneticPr fontId="5"/>
  </si>
  <si>
    <t>上記経費の３０％</t>
    <rPh sb="0" eb="2">
      <t>ジョウキ</t>
    </rPh>
    <rPh sb="2" eb="4">
      <t>ケイヒ</t>
    </rPh>
    <phoneticPr fontId="5"/>
  </si>
  <si>
    <t>外注費（雑役務費）、会議費、通信運搬費等</t>
    <rPh sb="0" eb="3">
      <t>ガイチュウヒ</t>
    </rPh>
    <rPh sb="4" eb="6">
      <t>ザツエキ</t>
    </rPh>
    <rPh sb="6" eb="8">
      <t>ムヒ</t>
    </rPh>
    <rPh sb="10" eb="13">
      <t>カイギヒ</t>
    </rPh>
    <rPh sb="14" eb="16">
      <t>ツウシン</t>
    </rPh>
    <rPh sb="16" eb="18">
      <t>ウンパン</t>
    </rPh>
    <rPh sb="18" eb="19">
      <t>ヒ</t>
    </rPh>
    <rPh sb="19" eb="20">
      <t>ナド</t>
    </rPh>
    <phoneticPr fontId="5"/>
  </si>
  <si>
    <t>設備備品費、消耗品費</t>
    <rPh sb="0" eb="2">
      <t>セツビ</t>
    </rPh>
    <rPh sb="2" eb="4">
      <t>ビヒン</t>
    </rPh>
    <rPh sb="4" eb="5">
      <t>ヒ</t>
    </rPh>
    <rPh sb="6" eb="8">
      <t>ショウモウ</t>
    </rPh>
    <rPh sb="8" eb="9">
      <t>ヒン</t>
    </rPh>
    <rPh sb="9" eb="10">
      <t>ヒ</t>
    </rPh>
    <phoneticPr fontId="5"/>
  </si>
  <si>
    <t>物品費他</t>
    <rPh sb="0" eb="2">
      <t>ブッピン</t>
    </rPh>
    <rPh sb="2" eb="3">
      <t>ヒ</t>
    </rPh>
    <rPh sb="3" eb="4">
      <t>ホカ</t>
    </rPh>
    <phoneticPr fontId="5"/>
  </si>
  <si>
    <t>設備備品費、消耗品費、旅費等</t>
    <rPh sb="0" eb="2">
      <t>セツビ</t>
    </rPh>
    <rPh sb="2" eb="4">
      <t>ビヒン</t>
    </rPh>
    <rPh sb="4" eb="5">
      <t>ヒ</t>
    </rPh>
    <rPh sb="6" eb="8">
      <t>ショウモウ</t>
    </rPh>
    <rPh sb="8" eb="9">
      <t>ヒン</t>
    </rPh>
    <rPh sb="9" eb="10">
      <t>ヒ</t>
    </rPh>
    <rPh sb="11" eb="13">
      <t>リョヒ</t>
    </rPh>
    <rPh sb="13" eb="14">
      <t>ナド</t>
    </rPh>
    <phoneticPr fontId="5"/>
  </si>
  <si>
    <t>設備備品費、消耗品費、旅費</t>
    <rPh sb="0" eb="2">
      <t>セツビ</t>
    </rPh>
    <rPh sb="2" eb="4">
      <t>ビヒン</t>
    </rPh>
    <rPh sb="4" eb="5">
      <t>ヒ</t>
    </rPh>
    <rPh sb="6" eb="8">
      <t>ショウモウ</t>
    </rPh>
    <rPh sb="8" eb="9">
      <t>ヒン</t>
    </rPh>
    <rPh sb="9" eb="10">
      <t>ヒ</t>
    </rPh>
    <rPh sb="11" eb="13">
      <t>リョヒ</t>
    </rPh>
    <phoneticPr fontId="5"/>
  </si>
  <si>
    <t>国立大学法人東京大学</t>
    <phoneticPr fontId="5"/>
  </si>
  <si>
    <t>随意契約
（企画競争）</t>
  </si>
  <si>
    <t>国立大学法人京都大学</t>
    <phoneticPr fontId="5"/>
  </si>
  <si>
    <t>国立大学法人九州大学</t>
    <phoneticPr fontId="5"/>
  </si>
  <si>
    <t>高汚染吸着材廃棄物の処理処分技術の確立と高度化</t>
    <phoneticPr fontId="5"/>
  </si>
  <si>
    <t>国立大学法人東京工業大学</t>
    <phoneticPr fontId="5"/>
  </si>
  <si>
    <t>国立研究開発法人日本原子力研究開発機構</t>
    <phoneticPr fontId="5"/>
  </si>
  <si>
    <t>微小真空冷陰極アレイを用いた高い放射線耐性を持つ小型軽量撮像素子の開発</t>
    <phoneticPr fontId="5"/>
  </si>
  <si>
    <t>国立大学法人東北大学</t>
    <phoneticPr fontId="5"/>
  </si>
  <si>
    <t>廃止措置のための格納容器・建屋等信頼性維持と廃棄物処理・処分に関する基盤研究および中核人材育成プログラム</t>
    <phoneticPr fontId="5"/>
  </si>
  <si>
    <t>廃炉に関する基盤研究を通じた創造的人材育成プログラム-高専間ネットワークを活用した福島からの学際的なチャレンジ-</t>
    <phoneticPr fontId="5"/>
  </si>
  <si>
    <t>独立行政法人国立高等専門学校機構</t>
    <rPh sb="0" eb="2">
      <t>ドクリツ</t>
    </rPh>
    <rPh sb="2" eb="4">
      <t>ギョウセイ</t>
    </rPh>
    <rPh sb="4" eb="6">
      <t>ホウジン</t>
    </rPh>
    <phoneticPr fontId="5"/>
  </si>
  <si>
    <t>福島第一原子力発電所構内環境評価・デブリ取出しから廃炉までを想定した地盤工学的新技術開発と人材育成プログラム</t>
    <phoneticPr fontId="5"/>
  </si>
  <si>
    <t>公益社団法人地盤工学会</t>
    <rPh sb="0" eb="2">
      <t>コウエキ</t>
    </rPh>
    <rPh sb="2" eb="4">
      <t>シャダン</t>
    </rPh>
    <rPh sb="4" eb="6">
      <t>ホウジン</t>
    </rPh>
    <phoneticPr fontId="5"/>
  </si>
  <si>
    <t>マルチフェーズ型研究教育による分析技術者人材育成と廃炉措置を支援加速する難分析核種の即応的計測法の実用化に関する研究開発</t>
    <phoneticPr fontId="5"/>
  </si>
  <si>
    <t>国立大学法人福島大学</t>
    <phoneticPr fontId="5"/>
  </si>
  <si>
    <t>福島第一原子力発電所の燃料デブリ分析・廃炉技術に関わる研究・人材育成</t>
    <phoneticPr fontId="5"/>
  </si>
  <si>
    <t>国立大学法人福井大学</t>
    <phoneticPr fontId="5"/>
  </si>
  <si>
    <t>国立大学法人東京医科歯科大学</t>
    <rPh sb="0" eb="2">
      <t>コクリツ</t>
    </rPh>
    <rPh sb="2" eb="4">
      <t>ダイガク</t>
    </rPh>
    <rPh sb="4" eb="6">
      <t>ホウジン</t>
    </rPh>
    <rPh sb="6" eb="8">
      <t>トウキョウ</t>
    </rPh>
    <rPh sb="8" eb="12">
      <t>イカシカ</t>
    </rPh>
    <rPh sb="12" eb="14">
      <t>ダイガク</t>
    </rPh>
    <phoneticPr fontId="5"/>
  </si>
  <si>
    <t>学校法人五島育英会東京都市大学</t>
    <rPh sb="0" eb="2">
      <t>ガッコウ</t>
    </rPh>
    <rPh sb="2" eb="4">
      <t>ホウジン</t>
    </rPh>
    <rPh sb="4" eb="6">
      <t>ゴシマ</t>
    </rPh>
    <rPh sb="6" eb="9">
      <t>イクエイカイ</t>
    </rPh>
    <rPh sb="9" eb="11">
      <t>トウキョウ</t>
    </rPh>
    <rPh sb="11" eb="13">
      <t>トシ</t>
    </rPh>
    <rPh sb="13" eb="15">
      <t>ダイガク</t>
    </rPh>
    <phoneticPr fontId="5"/>
  </si>
  <si>
    <t>多関節ロボットアームによるセンサポジショニング技術開発</t>
    <phoneticPr fontId="5"/>
  </si>
  <si>
    <t>国立大学法人京都大学</t>
    <rPh sb="0" eb="2">
      <t>コクリツ</t>
    </rPh>
    <rPh sb="2" eb="4">
      <t>ダイガク</t>
    </rPh>
    <rPh sb="4" eb="6">
      <t>ホウジン</t>
    </rPh>
    <rPh sb="6" eb="8">
      <t>キョウト</t>
    </rPh>
    <rPh sb="8" eb="10">
      <t>ダイガク</t>
    </rPh>
    <phoneticPr fontId="5"/>
  </si>
  <si>
    <t>一般財団法人発電設備技術検査協会</t>
    <rPh sb="0" eb="2">
      <t>イッパン</t>
    </rPh>
    <rPh sb="2" eb="6">
      <t>ザイダンホウジン</t>
    </rPh>
    <rPh sb="6" eb="8">
      <t>ハツデン</t>
    </rPh>
    <rPh sb="8" eb="10">
      <t>セツビ</t>
    </rPh>
    <rPh sb="12" eb="14">
      <t>ケンサ</t>
    </rPh>
    <rPh sb="14" eb="16">
      <t>キョウカイ</t>
    </rPh>
    <phoneticPr fontId="5"/>
  </si>
  <si>
    <t>実機部分模擬溶接試験体の製作及び適用性の評価</t>
    <phoneticPr fontId="5"/>
  </si>
  <si>
    <t>国立大学法人東京大学</t>
    <rPh sb="0" eb="2">
      <t>コクリツ</t>
    </rPh>
    <rPh sb="2" eb="4">
      <t>ダイガク</t>
    </rPh>
    <rPh sb="4" eb="6">
      <t>ホウジン</t>
    </rPh>
    <rPh sb="6" eb="8">
      <t>トウキョウ</t>
    </rPh>
    <rPh sb="8" eb="10">
      <t>ダイガク</t>
    </rPh>
    <phoneticPr fontId="5"/>
  </si>
  <si>
    <t>　</t>
  </si>
  <si>
    <t>文部科学省</t>
  </si>
  <si>
    <t>研究開発局</t>
    <rPh sb="0" eb="2">
      <t>ケンキュウ</t>
    </rPh>
    <rPh sb="2" eb="5">
      <t>カイハツキョク</t>
    </rPh>
    <phoneticPr fontId="5"/>
  </si>
  <si>
    <t>原子力課</t>
    <rPh sb="0" eb="4">
      <t>ゲンシリョクカ</t>
    </rPh>
    <phoneticPr fontId="5"/>
  </si>
  <si>
    <t>原子力課長
岡村　直子</t>
    <rPh sb="0" eb="3">
      <t>ゲンシリョク</t>
    </rPh>
    <rPh sb="3" eb="5">
      <t>カチョウ</t>
    </rPh>
    <rPh sb="6" eb="8">
      <t>オカムラ</t>
    </rPh>
    <rPh sb="9" eb="11">
      <t>ナオコ</t>
    </rPh>
    <phoneticPr fontId="5"/>
  </si>
  <si>
    <t>-</t>
    <phoneticPr fontId="5"/>
  </si>
  <si>
    <t>人数</t>
    <rPh sb="0" eb="2">
      <t>ニンズウ</t>
    </rPh>
    <phoneticPr fontId="5"/>
  </si>
  <si>
    <t>-</t>
    <phoneticPr fontId="5"/>
  </si>
  <si>
    <t>-</t>
    <phoneticPr fontId="5"/>
  </si>
  <si>
    <t>-</t>
    <phoneticPr fontId="5"/>
  </si>
  <si>
    <t>-</t>
    <phoneticPr fontId="5"/>
  </si>
  <si>
    <t>-</t>
    <phoneticPr fontId="5"/>
  </si>
  <si>
    <t>-</t>
    <phoneticPr fontId="5"/>
  </si>
  <si>
    <t>-</t>
    <phoneticPr fontId="5"/>
  </si>
  <si>
    <t>百万円</t>
    <rPh sb="0" eb="1">
      <t>ヒャク</t>
    </rPh>
    <rPh sb="1" eb="3">
      <t>マンエン</t>
    </rPh>
    <phoneticPr fontId="5"/>
  </si>
  <si>
    <t>　　百万円/課題数</t>
    <rPh sb="2" eb="3">
      <t>ヒャク</t>
    </rPh>
    <rPh sb="3" eb="5">
      <t>マンエン</t>
    </rPh>
    <rPh sb="6" eb="8">
      <t>カダイ</t>
    </rPh>
    <rPh sb="8" eb="9">
      <t>スウ</t>
    </rPh>
    <phoneticPr fontId="5"/>
  </si>
  <si>
    <t>研究開発予算額　÷　課題数
（事業実施支援業務費を除く）　　　　　　</t>
    <rPh sb="0" eb="2">
      <t>ケンキュウ</t>
    </rPh>
    <rPh sb="2" eb="4">
      <t>カイハツ</t>
    </rPh>
    <rPh sb="4" eb="6">
      <t>ヨサン</t>
    </rPh>
    <rPh sb="6" eb="7">
      <t>ガク</t>
    </rPh>
    <rPh sb="10" eb="12">
      <t>カダイ</t>
    </rPh>
    <rPh sb="12" eb="13">
      <t>スウ</t>
    </rPh>
    <rPh sb="15" eb="17">
      <t>ジギョウ</t>
    </rPh>
    <rPh sb="17" eb="19">
      <t>ジッシ</t>
    </rPh>
    <rPh sb="19" eb="21">
      <t>シエン</t>
    </rPh>
    <rPh sb="21" eb="23">
      <t>ギョウム</t>
    </rPh>
    <rPh sb="23" eb="24">
      <t>ヒ</t>
    </rPh>
    <rPh sb="25" eb="26">
      <t>ノゾ</t>
    </rPh>
    <phoneticPr fontId="5"/>
  </si>
  <si>
    <t>-</t>
    <phoneticPr fontId="5"/>
  </si>
  <si>
    <t>1,255／40</t>
    <phoneticPr fontId="5"/>
  </si>
  <si>
    <t>1,289／52</t>
    <phoneticPr fontId="5"/>
  </si>
  <si>
    <t>無</t>
  </si>
  <si>
    <t>‐</t>
  </si>
  <si>
    <t>事業を実施する上で、各課題の費用については契約締結前にヒアリング等により精査することとしている。</t>
    <phoneticPr fontId="5"/>
  </si>
  <si>
    <t>事業の実施に当たっては、使途・費目の精査を行って契約を締結することとしており、資金の流れは中間段階でも合理的である。</t>
    <phoneticPr fontId="5"/>
  </si>
  <si>
    <t>契約時の使途・費目の精査、また事業実施後の額の確定（精算行為）も予定しており、真に必要なものに限定されている。</t>
    <phoneticPr fontId="5"/>
  </si>
  <si>
    <t>各研究機関の規定に基づき、コスト削減や効率化に向けた工夫が行われるものと考えられる。</t>
    <phoneticPr fontId="5"/>
  </si>
  <si>
    <t>新27-0028</t>
    <rPh sb="0" eb="1">
      <t>シン</t>
    </rPh>
    <phoneticPr fontId="5"/>
  </si>
  <si>
    <t>競争的環境下でより実効性が高い課題を選定・実施しており、効果的である。</t>
    <rPh sb="0" eb="3">
      <t>キョウソウテキ</t>
    </rPh>
    <rPh sb="3" eb="5">
      <t>カンキョウ</t>
    </rPh>
    <rPh sb="5" eb="6">
      <t>カ</t>
    </rPh>
    <rPh sb="9" eb="12">
      <t>ジッコウセイ</t>
    </rPh>
    <rPh sb="13" eb="14">
      <t>タカ</t>
    </rPh>
    <rPh sb="15" eb="17">
      <t>カダイ</t>
    </rPh>
    <rPh sb="18" eb="20">
      <t>センテイ</t>
    </rPh>
    <rPh sb="21" eb="23">
      <t>ジッシ</t>
    </rPh>
    <rPh sb="28" eb="31">
      <t>コウカテキ</t>
    </rPh>
    <phoneticPr fontId="5"/>
  </si>
  <si>
    <t>当初の目標通りの実績を上げている。また外部有識者による事後評価委員会において研究成果を評価し、当初目標に見合った成果がでていることを確認している。</t>
    <rPh sb="0" eb="2">
      <t>トウショ</t>
    </rPh>
    <rPh sb="3" eb="5">
      <t>モクヒョウ</t>
    </rPh>
    <rPh sb="5" eb="6">
      <t>ドオ</t>
    </rPh>
    <rPh sb="8" eb="10">
      <t>ジッセキ</t>
    </rPh>
    <rPh sb="11" eb="12">
      <t>ア</t>
    </rPh>
    <rPh sb="19" eb="21">
      <t>ガイブ</t>
    </rPh>
    <rPh sb="21" eb="24">
      <t>ユウシキシャ</t>
    </rPh>
    <rPh sb="27" eb="29">
      <t>ジゴ</t>
    </rPh>
    <rPh sb="29" eb="31">
      <t>ヒョウカ</t>
    </rPh>
    <rPh sb="31" eb="34">
      <t>イインカイ</t>
    </rPh>
    <rPh sb="38" eb="40">
      <t>ケンキュウ</t>
    </rPh>
    <rPh sb="40" eb="42">
      <t>セイカ</t>
    </rPh>
    <rPh sb="43" eb="45">
      <t>ヒョウカ</t>
    </rPh>
    <rPh sb="47" eb="49">
      <t>トウショ</t>
    </rPh>
    <rPh sb="49" eb="51">
      <t>モクヒョウ</t>
    </rPh>
    <rPh sb="52" eb="54">
      <t>ミア</t>
    </rPh>
    <rPh sb="56" eb="58">
      <t>セイカ</t>
    </rPh>
    <rPh sb="66" eb="68">
      <t>カクニン</t>
    </rPh>
    <phoneticPr fontId="5"/>
  </si>
  <si>
    <t>エネルギー基本計画（平成２６年４月１１日閣議決定）
東京電力（株）福島第一原子力発電所の廃止措置等に向けた中長期ロードマップ（平成２７年６月廃炉・汚染水対策関係閣僚等会議）
「原子力災害からの福島復興の加速に向けて」改訂（平成２７年閣議決定・原子力災害対策本部決定）
第5期科学技術基本計画（平成２８年１月閣議決定）
「復興・創生期間」における東日本大震災からの復興の基本方針（平成２８年３月閣議決定）</t>
    <rPh sb="5" eb="7">
      <t>キホン</t>
    </rPh>
    <rPh sb="7" eb="9">
      <t>ケイカク</t>
    </rPh>
    <rPh sb="10" eb="12">
      <t>ヘイセイ</t>
    </rPh>
    <rPh sb="14" eb="15">
      <t>ネン</t>
    </rPh>
    <rPh sb="16" eb="17">
      <t>ガツ</t>
    </rPh>
    <rPh sb="19" eb="20">
      <t>ニチ</t>
    </rPh>
    <rPh sb="20" eb="22">
      <t>カクギ</t>
    </rPh>
    <rPh sb="22" eb="24">
      <t>ケッテイ</t>
    </rPh>
    <rPh sb="26" eb="28">
      <t>トウキョウ</t>
    </rPh>
    <rPh sb="28" eb="30">
      <t>デンリョク</t>
    </rPh>
    <rPh sb="31" eb="32">
      <t>カブ</t>
    </rPh>
    <rPh sb="33" eb="35">
      <t>フクシマ</t>
    </rPh>
    <rPh sb="35" eb="37">
      <t>ダイイチ</t>
    </rPh>
    <rPh sb="37" eb="40">
      <t>ゲンシリョク</t>
    </rPh>
    <rPh sb="40" eb="42">
      <t>ハツデン</t>
    </rPh>
    <rPh sb="42" eb="43">
      <t>ショ</t>
    </rPh>
    <rPh sb="44" eb="46">
      <t>ハイシ</t>
    </rPh>
    <rPh sb="46" eb="48">
      <t>ソチ</t>
    </rPh>
    <rPh sb="48" eb="49">
      <t>トウ</t>
    </rPh>
    <rPh sb="50" eb="51">
      <t>ム</t>
    </rPh>
    <rPh sb="53" eb="56">
      <t>チュウチョウキ</t>
    </rPh>
    <rPh sb="63" eb="65">
      <t>ヘイセイ</t>
    </rPh>
    <rPh sb="67" eb="68">
      <t>ネン</t>
    </rPh>
    <rPh sb="69" eb="70">
      <t>ガツ</t>
    </rPh>
    <rPh sb="70" eb="72">
      <t>ハイロ</t>
    </rPh>
    <rPh sb="73" eb="75">
      <t>オセン</t>
    </rPh>
    <rPh sb="75" eb="76">
      <t>スイ</t>
    </rPh>
    <rPh sb="76" eb="78">
      <t>タイサク</t>
    </rPh>
    <rPh sb="78" eb="80">
      <t>カンケイ</t>
    </rPh>
    <rPh sb="80" eb="82">
      <t>カクリョウ</t>
    </rPh>
    <rPh sb="82" eb="83">
      <t>トウ</t>
    </rPh>
    <rPh sb="83" eb="85">
      <t>カイギ</t>
    </rPh>
    <rPh sb="88" eb="91">
      <t>ゲンシリョク</t>
    </rPh>
    <rPh sb="91" eb="93">
      <t>サイガイ</t>
    </rPh>
    <rPh sb="96" eb="98">
      <t>フクシマ</t>
    </rPh>
    <rPh sb="98" eb="100">
      <t>フッコウ</t>
    </rPh>
    <rPh sb="101" eb="103">
      <t>カソク</t>
    </rPh>
    <rPh sb="104" eb="105">
      <t>ム</t>
    </rPh>
    <rPh sb="108" eb="110">
      <t>カイテイ</t>
    </rPh>
    <rPh sb="111" eb="113">
      <t>ヘイセイ</t>
    </rPh>
    <rPh sb="115" eb="116">
      <t>ネン</t>
    </rPh>
    <rPh sb="116" eb="118">
      <t>カクギ</t>
    </rPh>
    <rPh sb="118" eb="120">
      <t>ケッテイ</t>
    </rPh>
    <rPh sb="121" eb="124">
      <t>ゲンシリョク</t>
    </rPh>
    <rPh sb="124" eb="126">
      <t>サイガイ</t>
    </rPh>
    <rPh sb="126" eb="128">
      <t>タイサク</t>
    </rPh>
    <rPh sb="128" eb="130">
      <t>ホンブ</t>
    </rPh>
    <rPh sb="130" eb="132">
      <t>ケッテイ</t>
    </rPh>
    <rPh sb="146" eb="148">
      <t>ヘイセイ</t>
    </rPh>
    <rPh sb="150" eb="151">
      <t>ネン</t>
    </rPh>
    <rPh sb="152" eb="153">
      <t>ガツ</t>
    </rPh>
    <rPh sb="153" eb="155">
      <t>カクギ</t>
    </rPh>
    <rPh sb="155" eb="157">
      <t>ケッテイ</t>
    </rPh>
    <rPh sb="189" eb="191">
      <t>ヘイセイ</t>
    </rPh>
    <rPh sb="193" eb="194">
      <t>ネン</t>
    </rPh>
    <rPh sb="195" eb="196">
      <t>ガツ</t>
    </rPh>
    <rPh sb="196" eb="198">
      <t>カクギ</t>
    </rPh>
    <rPh sb="198" eb="200">
      <t>ケッテイ</t>
    </rPh>
    <phoneticPr fontId="5"/>
  </si>
  <si>
    <t>％</t>
    <phoneticPr fontId="5"/>
  </si>
  <si>
    <t>政府が決定した「中長期ロードマップ」等に基づいており、政策目的の達成のために必要かつ不可欠である。</t>
    <rPh sb="18" eb="19">
      <t>トウ</t>
    </rPh>
    <phoneticPr fontId="5"/>
  </si>
  <si>
    <t>採択時に外部有識者からなる審査委員会において、研究計画の実効性や目標の妥当性等の評価に基づき採択課題を決定することにより、当初見込みと同等の課題を実施している。</t>
    <rPh sb="0" eb="2">
      <t>サイタク</t>
    </rPh>
    <rPh sb="2" eb="3">
      <t>ジ</t>
    </rPh>
    <rPh sb="4" eb="6">
      <t>ガイブ</t>
    </rPh>
    <rPh sb="6" eb="9">
      <t>ユウシキシャ</t>
    </rPh>
    <rPh sb="13" eb="15">
      <t>シンサ</t>
    </rPh>
    <rPh sb="15" eb="18">
      <t>イインカイ</t>
    </rPh>
    <rPh sb="23" eb="25">
      <t>ケンキュウ</t>
    </rPh>
    <rPh sb="25" eb="27">
      <t>ケイカク</t>
    </rPh>
    <rPh sb="28" eb="31">
      <t>ジッコウセイ</t>
    </rPh>
    <rPh sb="32" eb="34">
      <t>モクヒョウ</t>
    </rPh>
    <rPh sb="35" eb="38">
      <t>ダトウセイ</t>
    </rPh>
    <rPh sb="38" eb="39">
      <t>ナド</t>
    </rPh>
    <rPh sb="40" eb="42">
      <t>ヒョウカ</t>
    </rPh>
    <rPh sb="43" eb="44">
      <t>モト</t>
    </rPh>
    <rPh sb="46" eb="48">
      <t>サイタク</t>
    </rPh>
    <rPh sb="48" eb="50">
      <t>カダイ</t>
    </rPh>
    <rPh sb="51" eb="53">
      <t>ケッテイ</t>
    </rPh>
    <rPh sb="61" eb="63">
      <t>トウショ</t>
    </rPh>
    <rPh sb="63" eb="65">
      <t>ミコ</t>
    </rPh>
    <rPh sb="67" eb="69">
      <t>ドウトウ</t>
    </rPh>
    <rPh sb="70" eb="72">
      <t>カダイ</t>
    </rPh>
    <rPh sb="73" eb="75">
      <t>ジッシ</t>
    </rPh>
    <phoneticPr fontId="5"/>
  </si>
  <si>
    <t>継続的に東京電力福島第一原子力発電所の廃止措置等の現場で活躍できる人材の育成に資するよう、「廃止措置研究・人材育成等強化プログラム」において、プログラムの受講人数が前年度を上回るよう維持する。</t>
    <rPh sb="0" eb="3">
      <t>ケイゾクテキ</t>
    </rPh>
    <rPh sb="77" eb="79">
      <t>ジュコウ</t>
    </rPh>
    <rPh sb="79" eb="81">
      <t>ニンズウ</t>
    </rPh>
    <rPh sb="82" eb="85">
      <t>ゼンネンド</t>
    </rPh>
    <rPh sb="86" eb="88">
      <t>ウワマワ</t>
    </rPh>
    <rPh sb="91" eb="93">
      <t>イジ</t>
    </rPh>
    <phoneticPr fontId="5"/>
  </si>
  <si>
    <t>-</t>
    <phoneticPr fontId="5"/>
  </si>
  <si>
    <t>-</t>
    <phoneticPr fontId="5"/>
  </si>
  <si>
    <t>「東京電力(株)福島第一原子力発電所の廃止措置等研究開発の加速プラン」（平成26年6月文部科学省）等を踏まえ、国内外の英知を結集し、国内の原子力分野のみならず様々な分野の知見や経験を、従前の機関や分野の壁を越え、国際共同も含めて緊密に融合・連携させることにより、原子力の課題解決に資する基礎的・基盤的研究や産学が連携した人材育成の取組を推進する。
なお、事業の実施に当たっては、大学、高等専門学校、独立行政法人、公益法人、民間企業、ＮＰＯ法人等を対象とし、競争的環境の下、効率的・効果的に事業を推進する。また、プログラムディレクター（ＰＤ）及びプログラムオフィサー（ＰＯ）の下、課題採択から課題管理、事後評価まで一貫したマネージメント体制を構築し、外部有識者で構成される審査委員の下で課題選定を行う。</t>
    <rPh sb="1" eb="5">
      <t>トウキョウデンリョク</t>
    </rPh>
    <rPh sb="5" eb="8">
      <t>カブ</t>
    </rPh>
    <rPh sb="8" eb="10">
      <t>フクシマ</t>
    </rPh>
    <rPh sb="10" eb="12">
      <t>ダイイチ</t>
    </rPh>
    <rPh sb="12" eb="15">
      <t>ゲンシリョク</t>
    </rPh>
    <rPh sb="15" eb="18">
      <t>ハツデンショ</t>
    </rPh>
    <rPh sb="19" eb="21">
      <t>ハイシ</t>
    </rPh>
    <rPh sb="21" eb="23">
      <t>ソチ</t>
    </rPh>
    <rPh sb="23" eb="24">
      <t>トウ</t>
    </rPh>
    <rPh sb="24" eb="26">
      <t>ケンキュウ</t>
    </rPh>
    <rPh sb="26" eb="28">
      <t>カイハツ</t>
    </rPh>
    <rPh sb="29" eb="31">
      <t>カソク</t>
    </rPh>
    <rPh sb="36" eb="38">
      <t>ヘイセイ</t>
    </rPh>
    <rPh sb="40" eb="41">
      <t>ネン</t>
    </rPh>
    <rPh sb="42" eb="43">
      <t>ガツ</t>
    </rPh>
    <rPh sb="43" eb="45">
      <t>モンブ</t>
    </rPh>
    <rPh sb="45" eb="48">
      <t>カガクショウ</t>
    </rPh>
    <rPh sb="49" eb="50">
      <t>ナド</t>
    </rPh>
    <rPh sb="51" eb="52">
      <t>フ</t>
    </rPh>
    <phoneticPr fontId="5"/>
  </si>
  <si>
    <t>本数</t>
    <rPh sb="0" eb="2">
      <t>ホンスウ</t>
    </rPh>
    <phoneticPr fontId="5"/>
  </si>
  <si>
    <t>当該年度に実施する中間評価及び事後評価での評価（SABC)において、計画通りの成果が挙げられ、又は見込まれるとされたA評価以上の課題の件数割合</t>
    <rPh sb="15" eb="17">
      <t>ジゴ</t>
    </rPh>
    <rPh sb="17" eb="19">
      <t>ヒョウカ</t>
    </rPh>
    <rPh sb="21" eb="23">
      <t>ヒョウカ</t>
    </rPh>
    <rPh sb="34" eb="36">
      <t>ケイカク</t>
    </rPh>
    <rPh sb="36" eb="37">
      <t>ドオ</t>
    </rPh>
    <rPh sb="67" eb="69">
      <t>ケンスウ</t>
    </rPh>
    <phoneticPr fontId="5"/>
  </si>
  <si>
    <t>中間評価及び事後評価において進捗を管理し、計画通り、又は計画以上に進む課題の割合を90％以上にする。</t>
    <rPh sb="0" eb="2">
      <t>チュウカン</t>
    </rPh>
    <rPh sb="2" eb="4">
      <t>ヒョウカ</t>
    </rPh>
    <rPh sb="4" eb="5">
      <t>オヨ</t>
    </rPh>
    <rPh sb="6" eb="8">
      <t>ジゴ</t>
    </rPh>
    <rPh sb="8" eb="10">
      <t>ヒョウカ</t>
    </rPh>
    <rPh sb="14" eb="16">
      <t>シンチョク</t>
    </rPh>
    <rPh sb="17" eb="19">
      <t>カンリ</t>
    </rPh>
    <rPh sb="26" eb="27">
      <t>マタ</t>
    </rPh>
    <rPh sb="28" eb="30">
      <t>ケイカク</t>
    </rPh>
    <rPh sb="30" eb="32">
      <t>イジョウ</t>
    </rPh>
    <rPh sb="35" eb="37">
      <t>カダイ</t>
    </rPh>
    <rPh sb="38" eb="40">
      <t>ワリアイ</t>
    </rPh>
    <phoneticPr fontId="5"/>
  </si>
  <si>
    <t>　本事業の実施に当たっては、、専門家を含む複数の者による評価に基づいて、優れた提案の採択を行う競争的資金制度の一つとして運用し、PDによる全体管理、また担当するPOによる進捗管理を行うとともに、専門家を含む複数の者による中間評価、事後評価を実施し、事業の効率性・有効性を確保してきたところである。
　また、平成27年5月に原子力損害賠償・廃炉等支援機構に設置された「廃炉研究開発連携会議」や、同年12月に設立された廃炉に向けた基礎基盤研究の推進協議体である「廃炉研究開発プラットフォーム」等を通して関係機関と意見交換を行いつつ、廃止措置に係る研究課題や人材育成の方策について検討する等、事業の効率化や成果の向上を図っている。</t>
    <rPh sb="1" eb="2">
      <t>ホン</t>
    </rPh>
    <rPh sb="69" eb="71">
      <t>ゼンタイ</t>
    </rPh>
    <rPh sb="71" eb="73">
      <t>カンリ</t>
    </rPh>
    <rPh sb="291" eb="292">
      <t>ナド</t>
    </rPh>
    <rPh sb="300" eb="302">
      <t>セイカ</t>
    </rPh>
    <rPh sb="303" eb="305">
      <t>コウジョウ</t>
    </rPh>
    <phoneticPr fontId="5"/>
  </si>
  <si>
    <t>東京電力ホールディングス株式会社（以下「東電」という。）福島第一原子力発電所の廃炉等を始めとした原子力分野の課題解決に資する基礎的・基盤的研究を推進する。</t>
    <rPh sb="0" eb="4">
      <t>トウキョウデンリョク</t>
    </rPh>
    <rPh sb="12" eb="16">
      <t>カブシキガイシャ</t>
    </rPh>
    <rPh sb="17" eb="19">
      <t>イカ</t>
    </rPh>
    <rPh sb="20" eb="22">
      <t>トウデン</t>
    </rPh>
    <rPh sb="59" eb="60">
      <t>シ</t>
    </rPh>
    <rPh sb="62" eb="65">
      <t>キソテキ</t>
    </rPh>
    <rPh sb="66" eb="69">
      <t>キバンテキ</t>
    </rPh>
    <rPh sb="69" eb="71">
      <t>ケンキュウ</t>
    </rPh>
    <rPh sb="72" eb="74">
      <t>スイシン</t>
    </rPh>
    <phoneticPr fontId="5"/>
  </si>
  <si>
    <t>A.原子力基礎基盤戦略研究プログラム</t>
    <phoneticPr fontId="5"/>
  </si>
  <si>
    <t>国立大学法人広島大学</t>
    <rPh sb="0" eb="2">
      <t>コクリツ</t>
    </rPh>
    <rPh sb="2" eb="4">
      <t>ダイガク</t>
    </rPh>
    <rPh sb="4" eb="6">
      <t>ホウジン</t>
    </rPh>
    <rPh sb="6" eb="8">
      <t>ヒロシマ</t>
    </rPh>
    <rPh sb="8" eb="10">
      <t>ダイガク</t>
    </rPh>
    <phoneticPr fontId="5"/>
  </si>
  <si>
    <t>国立大学法人長岡技術科学大学</t>
    <phoneticPr fontId="5"/>
  </si>
  <si>
    <t>プラント内線量率分布評価と水中デブリ探査に係る技術開発</t>
    <phoneticPr fontId="5"/>
  </si>
  <si>
    <t>B.廃止措置研究・人材育成等強化プログラム</t>
    <phoneticPr fontId="5"/>
  </si>
  <si>
    <t>国立研究開発法人科学技術振興機構</t>
    <phoneticPr fontId="5"/>
  </si>
  <si>
    <t>研究開発推進事業等の実施に係る調査分析業務（研究プロジェクトの実施に係る調査・分析業務（一般会計））</t>
    <phoneticPr fontId="5"/>
  </si>
  <si>
    <t>C.研究開発推進事業等の実施に係る調査分析業務（研究プロジェクトの実施に係る調査・分析業務（一般会計））</t>
    <phoneticPr fontId="5"/>
  </si>
  <si>
    <t>D.原子力基礎基盤戦略研究プログラム（再委託先）</t>
    <rPh sb="19" eb="22">
      <t>サイイタク</t>
    </rPh>
    <rPh sb="22" eb="23">
      <t>サキ</t>
    </rPh>
    <phoneticPr fontId="5"/>
  </si>
  <si>
    <t>国立研究開発法人海上技術安全研究所（現海上・港湾・航空技術研究所）</t>
    <rPh sb="18" eb="19">
      <t>ゲン</t>
    </rPh>
    <phoneticPr fontId="5"/>
  </si>
  <si>
    <t>水中デブリ探査技術の開発</t>
    <phoneticPr fontId="5"/>
  </si>
  <si>
    <t>日本核燃料開発株式会社</t>
    <rPh sb="7" eb="9">
      <t>カブシキ</t>
    </rPh>
    <rPh sb="9" eb="11">
      <t>カイシャ</t>
    </rPh>
    <phoneticPr fontId="5"/>
  </si>
  <si>
    <t>実機クラッドの調査、候補材の高温安定性試験、皮膜材の環境暴露試験</t>
    <phoneticPr fontId="5"/>
  </si>
  <si>
    <t>E.廃止措置研究・人材育成等強化プログラム（再委託先）</t>
    <rPh sb="22" eb="25">
      <t>サイイタク</t>
    </rPh>
    <rPh sb="25" eb="26">
      <t>サキ</t>
    </rPh>
    <phoneticPr fontId="5"/>
  </si>
  <si>
    <t>学校法人早稲田大学</t>
    <rPh sb="0" eb="2">
      <t>ガッコウ</t>
    </rPh>
    <rPh sb="2" eb="4">
      <t>ホウジン</t>
    </rPh>
    <phoneticPr fontId="5"/>
  </si>
  <si>
    <t>重泥水の放射線遮蔽特性定量調査とそれを活用したデブリ取出し補助技術の可能性机上検討および福島第一原子力発電所構内の除染廃棄物の一時仮置き施設の覆土材のガンマ線遮蔽特性データ取得と分析</t>
    <phoneticPr fontId="5"/>
  </si>
  <si>
    <t>学校法人千葉工業大学</t>
    <phoneticPr fontId="5"/>
  </si>
  <si>
    <t>広域な地下水流動を対象とした調査技術の精度検証と現場試験計画および地下水流動解析技術の環境整備</t>
    <phoneticPr fontId="5"/>
  </si>
  <si>
    <t>独立行政法人国立高等専門学校機構福島工業高等専門学校</t>
    <rPh sb="0" eb="2">
      <t>ドクリツ</t>
    </rPh>
    <rPh sb="2" eb="4">
      <t>ギョウセイ</t>
    </rPh>
    <rPh sb="4" eb="6">
      <t>ホウジン</t>
    </rPh>
    <rPh sb="16" eb="18">
      <t>フクシマ</t>
    </rPh>
    <rPh sb="18" eb="20">
      <t>コウギョウ</t>
    </rPh>
    <rPh sb="20" eb="22">
      <t>コウトウ</t>
    </rPh>
    <rPh sb="22" eb="24">
      <t>センモン</t>
    </rPh>
    <rPh sb="24" eb="26">
      <t>ガッコウ</t>
    </rPh>
    <phoneticPr fontId="5"/>
  </si>
  <si>
    <t>国立大学法人大阪大学</t>
    <phoneticPr fontId="5"/>
  </si>
  <si>
    <t>模擬デブリ構成物質の機械的・熱力学的物性評価、未臨界の炉物理に関する講義</t>
    <phoneticPr fontId="5"/>
  </si>
  <si>
    <t>国立大学法人神戸大学</t>
    <phoneticPr fontId="5"/>
  </si>
  <si>
    <t>遠隔マニピュレーションシステムの設計・評価に関する基盤的研究と柔軟なシステム構築が可能な人材育成</t>
    <phoneticPr fontId="5"/>
  </si>
  <si>
    <t>株式会社パーキンエルマージャパン</t>
    <phoneticPr fontId="5"/>
  </si>
  <si>
    <t>放射性核種の高周波誘導結合プラズマ質量分析教育と難分析核種用分析装置の開発</t>
    <phoneticPr fontId="5"/>
  </si>
  <si>
    <t>【企画競争・委託】</t>
    <rPh sb="1" eb="3">
      <t>キカク</t>
    </rPh>
    <rPh sb="3" eb="5">
      <t>キョウソウ</t>
    </rPh>
    <phoneticPr fontId="5"/>
  </si>
  <si>
    <t>【企画競争・委託】</t>
    <phoneticPr fontId="5"/>
  </si>
  <si>
    <t>「中長期ロードマップ」において、「大学等で行われる基礎研究の知見や諸外国の技術や経験の取り込みにより、国内外の叡智を更に結集し、総力を挙げた研究開発を進める」とされている等、社会のニーズを反映している。</t>
    <rPh sb="85" eb="86">
      <t>ナド</t>
    </rPh>
    <phoneticPr fontId="5"/>
  </si>
  <si>
    <t>-</t>
    <phoneticPr fontId="5"/>
  </si>
  <si>
    <t>-</t>
    <phoneticPr fontId="5"/>
  </si>
  <si>
    <t>-</t>
    <phoneticPr fontId="5"/>
  </si>
  <si>
    <t>研究成果報告会の開催、研究成果報告書の国立国会図書館への納本等を通じて、成果の普及を図っている。</t>
    <rPh sb="0" eb="2">
      <t>ケンキュウ</t>
    </rPh>
    <rPh sb="2" eb="4">
      <t>セイカ</t>
    </rPh>
    <rPh sb="4" eb="6">
      <t>ホウコク</t>
    </rPh>
    <rPh sb="6" eb="7">
      <t>カイ</t>
    </rPh>
    <rPh sb="8" eb="10">
      <t>カイサイ</t>
    </rPh>
    <rPh sb="11" eb="13">
      <t>ケンキュウ</t>
    </rPh>
    <rPh sb="13" eb="15">
      <t>セイカ</t>
    </rPh>
    <rPh sb="15" eb="18">
      <t>ホウコクショ</t>
    </rPh>
    <rPh sb="19" eb="21">
      <t>コクリツ</t>
    </rPh>
    <rPh sb="21" eb="23">
      <t>コッカイ</t>
    </rPh>
    <rPh sb="23" eb="26">
      <t>トショカン</t>
    </rPh>
    <rPh sb="28" eb="30">
      <t>ノウホン</t>
    </rPh>
    <rPh sb="30" eb="31">
      <t>ナド</t>
    </rPh>
    <rPh sb="32" eb="33">
      <t>ツウ</t>
    </rPh>
    <rPh sb="36" eb="38">
      <t>セイカ</t>
    </rPh>
    <rPh sb="39" eb="41">
      <t>フキュウ</t>
    </rPh>
    <rPh sb="42" eb="43">
      <t>ハカ</t>
    </rPh>
    <phoneticPr fontId="5"/>
  </si>
  <si>
    <t>30年から40年の中長期にわたる廃止措置等に資する基礎基盤研究及び人材の育成等に係る事業であり、国が前面に立って実施すべき事業である。</t>
    <rPh sb="20" eb="21">
      <t>トウ</t>
    </rPh>
    <rPh sb="38" eb="39">
      <t>トウ</t>
    </rPh>
    <rPh sb="50" eb="52">
      <t>ゼンメン</t>
    </rPh>
    <rPh sb="53" eb="54">
      <t>タ</t>
    </rPh>
    <phoneticPr fontId="5"/>
  </si>
  <si>
    <t>30年から40年の中長期にわたる廃止措置等に資する基礎基盤研究及び人材の育成等に係る、国が前面に立って実施すべき事業であり、負担関係（国側の負担）は妥当である。</t>
    <rPh sb="20" eb="21">
      <t>トウ</t>
    </rPh>
    <rPh sb="38" eb="39">
      <t>トウ</t>
    </rPh>
    <rPh sb="45" eb="47">
      <t>ゼンメン</t>
    </rPh>
    <rPh sb="48" eb="49">
      <t>タ</t>
    </rPh>
    <phoneticPr fontId="5"/>
  </si>
  <si>
    <t>当該年度に実施する中間評価及び事後評価での評価（SABC)のうち、計画通りの成果が挙げられ、又は見込まれるとされたA評価以上の課題の件数割合</t>
    <phoneticPr fontId="5"/>
  </si>
  <si>
    <t>-</t>
    <phoneticPr fontId="5"/>
  </si>
  <si>
    <t>-</t>
    <phoneticPr fontId="5"/>
  </si>
  <si>
    <t>-</t>
    <phoneticPr fontId="5"/>
  </si>
  <si>
    <t>-</t>
    <phoneticPr fontId="5"/>
  </si>
  <si>
    <t>-</t>
    <phoneticPr fontId="5"/>
  </si>
  <si>
    <t>-</t>
    <phoneticPr fontId="5"/>
  </si>
  <si>
    <t>-</t>
    <phoneticPr fontId="5"/>
  </si>
  <si>
    <t>E.早稲田大学</t>
    <rPh sb="2" eb="5">
      <t>ワセダ</t>
    </rPh>
    <rPh sb="5" eb="7">
      <t>ダイガク</t>
    </rPh>
    <phoneticPr fontId="5"/>
  </si>
  <si>
    <t>D.国立研究開発法人日本原子力研究開発機構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</si>
  <si>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遠隔操作技術及び核種分析技術を基盤とする俯瞰的廃止措置人材育成</t>
    <phoneticPr fontId="5"/>
  </si>
  <si>
    <t>国立研究開発法人放射線医学総合研究所（現量子科学技術研究開発機構）</t>
    <phoneticPr fontId="5"/>
  </si>
  <si>
    <t>（B.廃止措置研究・人材育成等強化プログラムにおける東京大学への支出の例）</t>
    <rPh sb="27" eb="28">
      <t>キョウ</t>
    </rPh>
    <phoneticPr fontId="5"/>
  </si>
  <si>
    <t>随意契約
（その他）</t>
  </si>
  <si>
    <t>研究成果論文数</t>
    <rPh sb="0" eb="4">
      <t>ケンキュウセイカ</t>
    </rPh>
    <rPh sb="4" eb="6">
      <t>ロンブン</t>
    </rPh>
    <rPh sb="6" eb="7">
      <t>スウ</t>
    </rPh>
    <phoneticPr fontId="5"/>
  </si>
  <si>
    <t>学会等での発表件数</t>
    <rPh sb="0" eb="2">
      <t>ガッカイ</t>
    </rPh>
    <rPh sb="2" eb="3">
      <t>トウ</t>
    </rPh>
    <rPh sb="5" eb="7">
      <t>ハッピョウ</t>
    </rPh>
    <rPh sb="7" eb="9">
      <t>ケンスウ</t>
    </rPh>
    <phoneticPr fontId="5"/>
  </si>
  <si>
    <t>％</t>
    <phoneticPr fontId="5"/>
  </si>
  <si>
    <t>％</t>
    <phoneticPr fontId="5"/>
  </si>
  <si>
    <t>-</t>
    <phoneticPr fontId="5"/>
  </si>
  <si>
    <t>本事業において、東電福島第一原子力発電所の廃炉等を始めとした原子力分野の課題解決に貢献するための基礎基盤研究を推進し、また、東電福島第一原子力発電所の廃止措置等の現場で活躍できる人材を育成することにより、「エネルギー基本計画（平成26年4月11日閣議決定）」に定められた「廃炉の工程において必要な技術開発と人材の確保」に貢献することができる。</t>
    <rPh sb="0" eb="1">
      <t>ホン</t>
    </rPh>
    <rPh sb="1" eb="3">
      <t>ジギョウ</t>
    </rPh>
    <rPh sb="48" eb="50">
      <t>キソ</t>
    </rPh>
    <rPh sb="50" eb="52">
      <t>キバン</t>
    </rPh>
    <rPh sb="52" eb="54">
      <t>ケンキュウ</t>
    </rPh>
    <rPh sb="55" eb="57">
      <t>スイシン</t>
    </rPh>
    <rPh sb="62" eb="64">
      <t>トウデン</t>
    </rPh>
    <rPh sb="64" eb="66">
      <t>フクシマ</t>
    </rPh>
    <rPh sb="66" eb="68">
      <t>ダイイチ</t>
    </rPh>
    <rPh sb="68" eb="71">
      <t>ゲンシリョク</t>
    </rPh>
    <rPh sb="71" eb="74">
      <t>ハツデンショ</t>
    </rPh>
    <rPh sb="75" eb="77">
      <t>ハイシ</t>
    </rPh>
    <rPh sb="77" eb="79">
      <t>ソチ</t>
    </rPh>
    <rPh sb="79" eb="80">
      <t>トウ</t>
    </rPh>
    <rPh sb="81" eb="83">
      <t>ゲンバ</t>
    </rPh>
    <rPh sb="84" eb="86">
      <t>カツヤク</t>
    </rPh>
    <rPh sb="89" eb="91">
      <t>ジンザイ</t>
    </rPh>
    <rPh sb="92" eb="94">
      <t>イクセイ</t>
    </rPh>
    <rPh sb="130" eb="131">
      <t>サダ</t>
    </rPh>
    <rPh sb="136" eb="138">
      <t>ハイロ</t>
    </rPh>
    <rPh sb="139" eb="141">
      <t>コウテイ</t>
    </rPh>
    <rPh sb="145" eb="147">
      <t>ヒツヨウ</t>
    </rPh>
    <rPh sb="148" eb="150">
      <t>ギジュツ</t>
    </rPh>
    <rPh sb="150" eb="152">
      <t>カイハツ</t>
    </rPh>
    <rPh sb="153" eb="155">
      <t>ジンザイ</t>
    </rPh>
    <rPh sb="156" eb="158">
      <t>カクホ</t>
    </rPh>
    <rPh sb="160" eb="162">
      <t>コウケン</t>
    </rPh>
    <phoneticPr fontId="5"/>
  </si>
  <si>
    <t>-</t>
    <phoneticPr fontId="5"/>
  </si>
  <si>
    <t>高温ガス炉の確率論的安全評価手法の開発</t>
    <phoneticPr fontId="5"/>
  </si>
  <si>
    <t>高温ガス炉の安全性向上のための革新的燃料要素に関する研究</t>
    <phoneticPr fontId="5"/>
  </si>
  <si>
    <t>原子力発電機器における応力改善工法の長期安全性評価のための基盤技術開発</t>
    <phoneticPr fontId="5"/>
  </si>
  <si>
    <t>汚染水処理二次廃棄物スラリー及び濃縮廃液の安全な長期貯蔵・処理・処分のための脱水固定化技術の開発</t>
    <phoneticPr fontId="5"/>
  </si>
  <si>
    <t>環境中放射性核種浄化のための新規な修復材料の開発</t>
    <phoneticPr fontId="5"/>
  </si>
  <si>
    <t>新たな未臨界監視検出器をめざした核分裂高エネルギーガンマ線の測定</t>
    <phoneticPr fontId="5"/>
  </si>
  <si>
    <t>先進的光計測技術を駆使した炉内デブリ組成遠隔その場分析法の高度化研究</t>
    <phoneticPr fontId="5"/>
  </si>
  <si>
    <t>発電所隣接サイト外領域における放射性核種の環境動態特性に基づくサイト内放射性核種インベントリ評価に関する研究</t>
    <phoneticPr fontId="5"/>
  </si>
  <si>
    <t>-</t>
    <phoneticPr fontId="5"/>
  </si>
  <si>
    <t>レーザーを用いた海産物中90Srの迅速分析法技術開発</t>
    <phoneticPr fontId="5"/>
  </si>
  <si>
    <t>超伝導転移端センサが切り拓く革新的原子力基盤計測技術</t>
    <phoneticPr fontId="5"/>
  </si>
  <si>
    <t>シビアアクシデントにおける炉心構造物移行の高精度数値シミュレーション</t>
    <phoneticPr fontId="5"/>
  </si>
  <si>
    <t>-</t>
    <phoneticPr fontId="5"/>
  </si>
  <si>
    <t>-</t>
    <phoneticPr fontId="5"/>
  </si>
  <si>
    <t>新しい事故耐性燃料「自己修復性保護皮膜つきジルコニウム合金」の開発</t>
    <phoneticPr fontId="5"/>
  </si>
  <si>
    <t>原子力プラントの包括的安全性向上のための地震時クリフエッジ回避技術の開発</t>
    <phoneticPr fontId="5"/>
  </si>
  <si>
    <t>漏洩箇所特定とデブリ性状把握のためのロボット搬送超音波インテグレーション</t>
    <phoneticPr fontId="5"/>
  </si>
  <si>
    <t>沸騰水型軽水炉過酷事故後の燃料デブリ取り出しアクセス性に関する研究</t>
    <phoneticPr fontId="5"/>
  </si>
  <si>
    <t>難分析核種用マイクロスクリーニング分析システムの開発</t>
    <phoneticPr fontId="5"/>
  </si>
  <si>
    <t>ウラン選択性沈殿剤を用いたトリウム燃料簡易再処理技術基盤研究</t>
    <phoneticPr fontId="5"/>
  </si>
  <si>
    <t>-</t>
    <phoneticPr fontId="5"/>
  </si>
  <si>
    <t>国立大学法人東北大学</t>
    <phoneticPr fontId="5"/>
  </si>
  <si>
    <t>革新的ナノ構造金属酸化物による放射性物質除去法の新展開</t>
    <phoneticPr fontId="5"/>
  </si>
  <si>
    <t>圧力バウンダリ構成部で使用されるステンレス溶接金属の熱時効脆化評価のための基盤技術開発</t>
    <phoneticPr fontId="5"/>
  </si>
  <si>
    <t>ゲノム編集法を用いた放射線感受性の個人差を規定する遺伝的素因の同定</t>
    <phoneticPr fontId="5"/>
  </si>
  <si>
    <t>被ばくによる発がんゲノム変異を定量できる新規放射線発がん高感受性マウスを用いた低線量・低線量率発がんリスクの解明</t>
    <phoneticPr fontId="5"/>
  </si>
  <si>
    <t>PNA-FISH法を用いたハイスループット生物学的線量評価法の開発</t>
    <phoneticPr fontId="5"/>
  </si>
  <si>
    <t>-</t>
    <phoneticPr fontId="5"/>
  </si>
  <si>
    <t>国立研究開発法人日本原子力研究開発機構</t>
    <phoneticPr fontId="5"/>
  </si>
  <si>
    <t>原子力プラントの地震時挙動とクリフエッジ回避技術の開発</t>
    <phoneticPr fontId="5"/>
  </si>
  <si>
    <t>-</t>
    <phoneticPr fontId="5"/>
  </si>
  <si>
    <t>国立研究開発法人日本原子力研究開発機構</t>
    <phoneticPr fontId="5"/>
  </si>
  <si>
    <t>Sr中性原子電離スキームおよび分析性能評価</t>
    <phoneticPr fontId="5"/>
  </si>
  <si>
    <t>最確線量率分布評価手法の開発、局所線量評価手法の開発</t>
    <phoneticPr fontId="5"/>
  </si>
  <si>
    <t>耐放射線性評価とデバイス劣化機構解明</t>
    <phoneticPr fontId="5"/>
  </si>
  <si>
    <t>核燃料物質等を用いた測定試験</t>
    <phoneticPr fontId="5"/>
  </si>
  <si>
    <t>マイクロ分析システムの高度化</t>
    <phoneticPr fontId="5"/>
  </si>
  <si>
    <t>実機条件での炉心支持板破損解析と燃料溶融物の特性調査</t>
    <phoneticPr fontId="5"/>
  </si>
  <si>
    <t>国立大学法人東北大学</t>
    <phoneticPr fontId="5"/>
  </si>
  <si>
    <t>吸着材廃棄物の溶融ガラス固化処理条件と固化体基礎物性の評価</t>
    <phoneticPr fontId="5"/>
  </si>
  <si>
    <t>-</t>
    <phoneticPr fontId="5"/>
  </si>
  <si>
    <t>制御棒とチャンネルボックスからなるメタル系溶融物の特性評価、制御棒およびジルカロイの溶融に関する試験</t>
    <phoneticPr fontId="5"/>
  </si>
  <si>
    <t>銀ゼオライトを用いた放射性核種吸着脱離に関する研究</t>
    <phoneticPr fontId="5"/>
  </si>
  <si>
    <t>ロングパルスによる水中懸濁粒子の分光分析特性</t>
    <phoneticPr fontId="5"/>
  </si>
  <si>
    <t>熱力学データ等に基づく表土深部方向の核種移行挙動の解明</t>
    <phoneticPr fontId="5"/>
  </si>
  <si>
    <t>国立研究開発法人産業技術総合研究所</t>
    <phoneticPr fontId="5"/>
  </si>
  <si>
    <t>FEA微細化とビーム集束技術開発、放射線耐性評価用試料作製</t>
    <phoneticPr fontId="5"/>
  </si>
  <si>
    <t>-</t>
    <phoneticPr fontId="5"/>
  </si>
  <si>
    <t>国立研究開発法人産業技術総合研究所</t>
    <phoneticPr fontId="5"/>
  </si>
  <si>
    <t>検出器アレイ多重読出回路の開発</t>
    <phoneticPr fontId="5"/>
  </si>
  <si>
    <t>-</t>
    <phoneticPr fontId="5"/>
  </si>
  <si>
    <t>子ども被ばくによる誘発がんのゲノム解析と細胞応答解析用サンプル供与</t>
    <phoneticPr fontId="5"/>
  </si>
  <si>
    <t>船舶関係者に対する放射線教育プログラムの構築、ドローン搭載用放射線測定器の選定／設計／改造</t>
    <phoneticPr fontId="5"/>
  </si>
  <si>
    <t>エピジェネティック変異解析、リスクモデルの構築および発がんリスク評価</t>
    <phoneticPr fontId="5"/>
  </si>
  <si>
    <t>損傷モードの検討</t>
    <phoneticPr fontId="5"/>
  </si>
  <si>
    <t>-</t>
    <phoneticPr fontId="5"/>
  </si>
  <si>
    <t>実機条件を模擬したハニカム冷却技術の伝熱特性</t>
    <phoneticPr fontId="5"/>
  </si>
  <si>
    <t>放射線発がんの新たな分子機構とエンリッチメント環境による修飾</t>
    <phoneticPr fontId="5"/>
  </si>
  <si>
    <t>事故シーケンス評価手法の開発、事故シーケンス評価</t>
    <phoneticPr fontId="5"/>
  </si>
  <si>
    <t>機器・システムのモデル化とクリフエッジ回避技術</t>
    <phoneticPr fontId="5"/>
  </si>
  <si>
    <t>国立大学法人福島大学</t>
    <phoneticPr fontId="5"/>
  </si>
  <si>
    <t>遠隔水中活動機器の要素技術開発と人材育成プログラムの作成</t>
    <phoneticPr fontId="5"/>
  </si>
  <si>
    <t>格納容器・建屋等の信頼性確保のための材料システム設計の視点からの機械構造物の健全性評価に関する研究</t>
    <phoneticPr fontId="5"/>
  </si>
  <si>
    <t>専門技術者教育のためのマルチフェーズ人材育成と放射性核種の簡易前処理法の開発</t>
    <phoneticPr fontId="5"/>
  </si>
  <si>
    <t>強度評価のための材料特性評価項目の検討、ウランの挙動の評価</t>
    <phoneticPr fontId="5"/>
  </si>
  <si>
    <t>放射線管理区域における実践的教育とICP-MS 実用実証実験</t>
    <phoneticPr fontId="5"/>
  </si>
  <si>
    <t>ホット試料X線CT法などの検討</t>
    <phoneticPr fontId="5"/>
  </si>
  <si>
    <t>溶融固化体の空隙率と物性の相関、燃料デブリ実習</t>
    <phoneticPr fontId="5"/>
  </si>
  <si>
    <t>小型半導体放射線検出装置の開発</t>
    <phoneticPr fontId="5"/>
  </si>
  <si>
    <t>デブリ取出時の未臨界確保方策</t>
    <phoneticPr fontId="5"/>
  </si>
  <si>
    <t>-</t>
    <phoneticPr fontId="5"/>
  </si>
  <si>
    <t>-</t>
    <phoneticPr fontId="5"/>
  </si>
  <si>
    <t>-</t>
    <phoneticPr fontId="5"/>
  </si>
  <si>
    <t>【総合評価入札・委託】</t>
    <rPh sb="5" eb="7">
      <t>ニュウサツ</t>
    </rPh>
    <phoneticPr fontId="5"/>
  </si>
  <si>
    <t>【随契・再委託】</t>
    <phoneticPr fontId="5"/>
  </si>
  <si>
    <t>【随契・再委託】</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</si>
  <si>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</si>
  <si>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</si>
  <si>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</si>
  <si>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</si>
  <si>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</si>
  <si>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</si>
  <si>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</si>
  <si>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</si>
  <si>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</si>
  <si>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</si>
  <si>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応募があった研究課題を対象に、専門家を含む複数の者により、研究計画の実効性や目標の妥当性等の観点から評価を実施した上で採択課題を決定しており、競争性の確保を実施しているとともに、妥当な支出先を選定している。
また、当該事業は複数年の研究であることから、2年目以降も継続するため、形式的に競争性のない随意契約となるが、課題の進捗状況やPD・POによる研究計画の助言等の進捗管理を反映し、毎年度適宜見直しをしている。</t>
    <phoneticPr fontId="5"/>
  </si>
  <si>
    <t>-</t>
    <phoneticPr fontId="5"/>
  </si>
  <si>
    <t>有</t>
  </si>
  <si>
    <t>※１　文部科学省の金額は文部科学省の決算額を、受託先の金額は受託者の決算額を記入。未執行分は国庫返納。</t>
    <rPh sb="3" eb="5">
      <t>モンブ</t>
    </rPh>
    <rPh sb="5" eb="8">
      <t>カガクショウ</t>
    </rPh>
    <rPh sb="9" eb="11">
      <t>キンガク</t>
    </rPh>
    <rPh sb="12" eb="14">
      <t>モンブ</t>
    </rPh>
    <rPh sb="14" eb="17">
      <t>カガクショウ</t>
    </rPh>
    <rPh sb="18" eb="20">
      <t>ケッサン</t>
    </rPh>
    <rPh sb="20" eb="21">
      <t>ガク</t>
    </rPh>
    <rPh sb="23" eb="25">
      <t>ジュタク</t>
    </rPh>
    <rPh sb="25" eb="26">
      <t>サキ</t>
    </rPh>
    <rPh sb="27" eb="29">
      <t>キンガク</t>
    </rPh>
    <rPh sb="30" eb="33">
      <t>ジュタクシャ</t>
    </rPh>
    <rPh sb="34" eb="36">
      <t>ケッサン</t>
    </rPh>
    <rPh sb="36" eb="37">
      <t>ガク</t>
    </rPh>
    <rPh sb="38" eb="40">
      <t>キニュウ</t>
    </rPh>
    <rPh sb="41" eb="44">
      <t>ミシッコウ</t>
    </rPh>
    <rPh sb="44" eb="45">
      <t>ブン</t>
    </rPh>
    <rPh sb="46" eb="48">
      <t>コッコ</t>
    </rPh>
    <rPh sb="48" eb="50">
      <t>ヘンノウ</t>
    </rPh>
    <phoneticPr fontId="5"/>
  </si>
  <si>
    <t>本事業内の「廃止措置研究・人材育成等強化プログラム」において、各採択課題で実施する人材育成プログラム等の受講人数</t>
    <phoneticPr fontId="5"/>
  </si>
  <si>
    <t>本事業内の「廃止措置研究・人材育成等強化プログラム」において、各採択課題で実施する人材育成プログラム等の受講人数</t>
    <rPh sb="0" eb="1">
      <t>ホン</t>
    </rPh>
    <rPh sb="1" eb="3">
      <t>ジギョウ</t>
    </rPh>
    <rPh sb="3" eb="4">
      <t>ナイ</t>
    </rPh>
    <rPh sb="6" eb="8">
      <t>ハイシ</t>
    </rPh>
    <rPh sb="8" eb="10">
      <t>ソチ</t>
    </rPh>
    <rPh sb="10" eb="12">
      <t>ケンキュウ</t>
    </rPh>
    <rPh sb="13" eb="15">
      <t>ジンザイ</t>
    </rPh>
    <rPh sb="15" eb="18">
      <t>イクセイナド</t>
    </rPh>
    <rPh sb="18" eb="20">
      <t>キョウカ</t>
    </rPh>
    <rPh sb="31" eb="32">
      <t>カク</t>
    </rPh>
    <rPh sb="32" eb="34">
      <t>サイタク</t>
    </rPh>
    <rPh sb="34" eb="36">
      <t>カダイ</t>
    </rPh>
    <rPh sb="37" eb="39">
      <t>ジッシ</t>
    </rPh>
    <rPh sb="41" eb="43">
      <t>ジンザイ</t>
    </rPh>
    <rPh sb="43" eb="45">
      <t>イクセイ</t>
    </rPh>
    <rPh sb="50" eb="51">
      <t>ナド</t>
    </rPh>
    <rPh sb="52" eb="54">
      <t>ジュコウ</t>
    </rPh>
    <rPh sb="54" eb="56">
      <t>ニンズウ</t>
    </rPh>
    <phoneticPr fontId="5"/>
  </si>
  <si>
    <t>件数</t>
    <rPh sb="0" eb="1">
      <t>ケン</t>
    </rPh>
    <rPh sb="1" eb="2">
      <t>スウ</t>
    </rPh>
    <phoneticPr fontId="5"/>
  </si>
  <si>
    <t>件数</t>
    <rPh sb="0" eb="2">
      <t>ケンスウ</t>
    </rPh>
    <phoneticPr fontId="5"/>
  </si>
  <si>
    <t>執行等改善</t>
  </si>
  <si>
    <t>成果目標値の水準の妥当性について判断できないため、検証する必要がある。
支出先の選定に当たっては、競争性の確保に向け検証等が行われているものの、今後の対策について一層の工夫が必要。</t>
    <phoneticPr fontId="5"/>
  </si>
  <si>
    <t>１．事業評価の観点：この事業は東電福島第一原子力発電所の廃炉等を始めとした原子力分野の課題解決に資する基礎的・基盤的研究を推進するものであり、事業成果の検証及び契約の競争性・公平性・透明性の確保の観点から検証した。
２．所見：本事業は外部有識者による所見を踏まえ、
　施策目標との整合性・成果指標について検証すべきである。
　競争性の確保に向けては、公募により機関を選定し、ヒアリング、書面・現地調査、外部有識者で構成される委員会による事業の助言等を行うなど競争性の確保に向けて検証等が行われているものの、今後の対策について一層の工夫をすべきである。</t>
    <phoneticPr fontId="5"/>
  </si>
  <si>
    <t>外部有識者及び行政事業レビュー推進チームの所見を踏まえ、事業成果の成果指標や施策目標との整合性について検証するとともに、支出先の選定に当たっては、仕様書の見直しや業務の複数年化等による応札の促進等、競争性の確保に向けて引き続きより一層の工夫を行う。</t>
    <phoneticPr fontId="5"/>
  </si>
  <si>
    <t>-</t>
    <phoneticPr fontId="5"/>
  </si>
  <si>
    <t>-</t>
    <phoneticPr fontId="5"/>
  </si>
  <si>
    <t>-</t>
    <phoneticPr fontId="5"/>
  </si>
  <si>
    <t>-</t>
    <phoneticPr fontId="5"/>
  </si>
  <si>
    <t>9　未来社会に向けた価値創出の取組と経済・社会的課題への対応　（旧　9　科学技術の戦略的重点化）</t>
    <phoneticPr fontId="5"/>
  </si>
  <si>
    <t>-</t>
    <phoneticPr fontId="5"/>
  </si>
  <si>
    <t>9-5　国家戦略上重要な基幹技術の推進　（旧　9-5　原子力・核融合分野の研究・開発・利用の推進）</t>
    <phoneticPr fontId="5"/>
  </si>
  <si>
    <t>経済協力開発機構拠出金</t>
    <phoneticPr fontId="5"/>
  </si>
  <si>
    <t>科学技術試験研究委託費</t>
    <rPh sb="0" eb="2">
      <t>カガク</t>
    </rPh>
    <rPh sb="2" eb="4">
      <t>ギジュツ</t>
    </rPh>
    <rPh sb="4" eb="6">
      <t>シケン</t>
    </rPh>
    <rPh sb="6" eb="8">
      <t>ケンキュウ</t>
    </rPh>
    <rPh sb="8" eb="11">
      <t>イタクヒ</t>
    </rPh>
    <phoneticPr fontId="5"/>
  </si>
  <si>
    <t>事業の新規課題採択による増
※百万円未満端数処理の関係等で積み上げと合計は一致しない。</t>
    <rPh sb="0" eb="2">
      <t>ジギョウ</t>
    </rPh>
    <rPh sb="3" eb="5">
      <t>シンキ</t>
    </rPh>
    <rPh sb="5" eb="7">
      <t>カダイ</t>
    </rPh>
    <rPh sb="7" eb="9">
      <t>サイタク</t>
    </rPh>
    <rPh sb="12" eb="13">
      <t>ゾウ</t>
    </rPh>
    <phoneticPr fontId="5"/>
  </si>
  <si>
    <t>国立大学法人北海道大学</t>
    <rPh sb="0" eb="2">
      <t>コクリツ</t>
    </rPh>
    <rPh sb="2" eb="4">
      <t>ダイガク</t>
    </rPh>
    <rPh sb="4" eb="6">
      <t>ホウジン</t>
    </rPh>
    <rPh sb="6" eb="9">
      <t>ホッカイドウ</t>
    </rPh>
    <rPh sb="9" eb="11">
      <t>ダイガク</t>
    </rPh>
    <phoneticPr fontId="5"/>
  </si>
  <si>
    <t>多核種高除染性空気浄化システム開発による作業被曝低減化研究</t>
    <phoneticPr fontId="5"/>
  </si>
  <si>
    <t>国立大学法人茨城大学</t>
    <rPh sb="0" eb="2">
      <t>コクリツ</t>
    </rPh>
    <rPh sb="2" eb="4">
      <t>ダイガク</t>
    </rPh>
    <rPh sb="4" eb="6">
      <t>ホウジン</t>
    </rPh>
    <rPh sb="6" eb="8">
      <t>イバラキ</t>
    </rPh>
    <rPh sb="8" eb="10">
      <t>ダイガク</t>
    </rPh>
    <phoneticPr fontId="5"/>
  </si>
  <si>
    <t>多各種高除染性空気浄化システム開発による作業被爆低減化研究</t>
    <rPh sb="0" eb="1">
      <t>オオ</t>
    </rPh>
    <rPh sb="1" eb="3">
      <t>カクシュ</t>
    </rPh>
    <rPh sb="3" eb="4">
      <t>タカ</t>
    </rPh>
    <rPh sb="4" eb="6">
      <t>ジョセン</t>
    </rPh>
    <rPh sb="6" eb="7">
      <t>セイ</t>
    </rPh>
    <rPh sb="7" eb="9">
      <t>クウキ</t>
    </rPh>
    <rPh sb="9" eb="11">
      <t>ジョウカ</t>
    </rPh>
    <rPh sb="15" eb="17">
      <t>カイハツ</t>
    </rPh>
    <rPh sb="20" eb="22">
      <t>サギョウ</t>
    </rPh>
    <rPh sb="22" eb="24">
      <t>ヒバク</t>
    </rPh>
    <rPh sb="24" eb="27">
      <t>テイゲンカ</t>
    </rPh>
    <rPh sb="27" eb="29">
      <t>ケンキュウ</t>
    </rPh>
    <phoneticPr fontId="5"/>
  </si>
  <si>
    <t>廃止措置工学高度人材育成と基盤研究の深化</t>
    <rPh sb="0" eb="2">
      <t>ハイシ</t>
    </rPh>
    <rPh sb="2" eb="4">
      <t>ソチ</t>
    </rPh>
    <rPh sb="4" eb="6">
      <t>コウガク</t>
    </rPh>
    <rPh sb="6" eb="8">
      <t>コウド</t>
    </rPh>
    <rPh sb="8" eb="10">
      <t>ジンザイ</t>
    </rPh>
    <rPh sb="10" eb="12">
      <t>イクセイ</t>
    </rPh>
    <rPh sb="13" eb="15">
      <t>キバン</t>
    </rPh>
    <rPh sb="15" eb="17">
      <t>ケンキュウ</t>
    </rPh>
    <rPh sb="18" eb="19">
      <t>フカ</t>
    </rPh>
    <phoneticPr fontId="5"/>
  </si>
  <si>
    <t>　引き続き、PD・POによる課題の管理や外部有識者による審査・評価の体制を維持し事業の効率化・有効化を図るとともに、「廃炉研究開発連携会議」や「廃炉研究開発プラットフォーム」等を通して関係機関と意見交換を行いつつ、廃止措置に係る研究課題や人材育成の方策について検討し、事業の改善に活かしていく。</t>
    <rPh sb="1" eb="2">
      <t>ヒ</t>
    </rPh>
    <rPh sb="3" eb="4">
      <t>ツヅ</t>
    </rPh>
    <rPh sb="14" eb="16">
      <t>カダイ</t>
    </rPh>
    <rPh sb="17" eb="19">
      <t>カンリ</t>
    </rPh>
    <rPh sb="22" eb="25">
      <t>ユウシキシャ</t>
    </rPh>
    <rPh sb="28" eb="30">
      <t>シンサ</t>
    </rPh>
    <rPh sb="31" eb="33">
      <t>ヒョウカ</t>
    </rPh>
    <rPh sb="34" eb="36">
      <t>タイセイ</t>
    </rPh>
    <rPh sb="37" eb="39">
      <t>イジ</t>
    </rPh>
    <rPh sb="40" eb="42">
      <t>ジギョウ</t>
    </rPh>
    <rPh sb="43" eb="46">
      <t>コウリツカ</t>
    </rPh>
    <rPh sb="47" eb="49">
      <t>ユウコウ</t>
    </rPh>
    <rPh sb="49" eb="50">
      <t>カ</t>
    </rPh>
    <rPh sb="51" eb="52">
      <t>ハカ</t>
    </rPh>
    <rPh sb="72" eb="74">
      <t>ハイロ</t>
    </rPh>
    <rPh sb="74" eb="76">
      <t>ケンキュウ</t>
    </rPh>
    <rPh sb="76" eb="78">
      <t>カイハツ</t>
    </rPh>
    <rPh sb="89" eb="90">
      <t>トオ</t>
    </rPh>
    <rPh sb="92" eb="94">
      <t>カンケイ</t>
    </rPh>
    <rPh sb="94" eb="96">
      <t>キカン</t>
    </rPh>
    <rPh sb="97" eb="99">
      <t>イケン</t>
    </rPh>
    <rPh sb="99" eb="101">
      <t>コウカン</t>
    </rPh>
    <rPh sb="102" eb="103">
      <t>オコナ</t>
    </rPh>
    <rPh sb="114" eb="116">
      <t>ケンキュウ</t>
    </rPh>
    <rPh sb="130" eb="132">
      <t>ケントウ</t>
    </rPh>
    <rPh sb="134" eb="136">
      <t>ジギョウ</t>
    </rPh>
    <rPh sb="137" eb="139">
      <t>カイゼン</t>
    </rPh>
    <rPh sb="140" eb="141">
      <t>イ</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</si>
  <si>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</si>
  <si>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B.東京工業大学</t>
    <rPh sb="2" eb="4">
      <t>トウキョウ</t>
    </rPh>
    <rPh sb="4" eb="6">
      <t>コウギョウ</t>
    </rPh>
    <rPh sb="6" eb="8">
      <t>ダイガク</t>
    </rPh>
    <phoneticPr fontId="5"/>
  </si>
  <si>
    <t>間接経費</t>
    <rPh sb="0" eb="2">
      <t>カンセツ</t>
    </rPh>
    <rPh sb="2" eb="4">
      <t>ケイヒ</t>
    </rPh>
    <phoneticPr fontId="5"/>
  </si>
  <si>
    <t>直接経費の３０％</t>
    <rPh sb="0" eb="2">
      <t>チョクセツ</t>
    </rPh>
    <rPh sb="2" eb="4">
      <t>ケイヒ</t>
    </rPh>
    <phoneticPr fontId="5"/>
  </si>
  <si>
    <t>【随契・再委託　１６百万円】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</si>
</sst>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2"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152400</xdr:colOff>
          <xdr:row>809</xdr:row>
          <xdr:rowOff>190500</xdr:rowOff>
        </xdr:from>
        <xdr:to>
          <xdr:col>45</xdr:col>
          <xdr:colOff>104775</xdr:colOff>
          <xdr:row>810</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0</xdr:colOff>
      <xdr:row>720</xdr:row>
      <xdr:rowOff>4</xdr:rowOff>
    </xdr:from>
    <xdr:to>
      <xdr:col>33</xdr:col>
      <xdr:colOff>190500</xdr:colOff>
      <xdr:row>722</xdr:row>
      <xdr:rowOff>4</xdr:rowOff>
    </xdr:to>
    <xdr:sp macro="" textlink="">
      <xdr:nvSpPr>
        <xdr:cNvPr id="5" name="テキスト ボックス 4"/>
        <xdr:cNvSpPr txBox="1"/>
      </xdr:nvSpPr>
      <xdr:spPr>
        <a:xfrm>
          <a:off x="4490357" y="44182397"/>
          <a:ext cx="2435679" cy="707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１，３９０百万円</a:t>
          </a:r>
        </a:p>
      </xdr:txBody>
    </xdr:sp>
    <xdr:clientData/>
  </xdr:twoCellAnchor>
  <xdr:twoCellAnchor>
    <xdr:from>
      <xdr:col>22</xdr:col>
      <xdr:colOff>1</xdr:colOff>
      <xdr:row>722</xdr:row>
      <xdr:rowOff>1355</xdr:rowOff>
    </xdr:from>
    <xdr:to>
      <xdr:col>33</xdr:col>
      <xdr:colOff>198969</xdr:colOff>
      <xdr:row>729</xdr:row>
      <xdr:rowOff>340174</xdr:rowOff>
    </xdr:to>
    <xdr:sp macro="" textlink="">
      <xdr:nvSpPr>
        <xdr:cNvPr id="25" name="大かっこ 24"/>
        <xdr:cNvSpPr/>
      </xdr:nvSpPr>
      <xdr:spPr>
        <a:xfrm>
          <a:off x="4400551" y="43044830"/>
          <a:ext cx="2399243" cy="2805794"/>
        </a:xfrm>
        <a:prstGeom prst="bracketPair">
          <a:avLst>
            <a:gd name="adj" fmla="val 52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100"/>
            <a:t>福島第一原子力発電所の廃止措置等を始めとした原子力分野の課題に正面から向き合い、課題解決に貢献していくため、「東京電力（株）福島第一原子力発電所の廃止措置等研究開発の加速プラン」（平成</a:t>
          </a:r>
          <a:r>
            <a:rPr kumimoji="1" lang="en-US" altLang="ja-JP" sz="1100"/>
            <a:t>26</a:t>
          </a:r>
          <a:r>
            <a:rPr kumimoji="1" lang="ja-JP" altLang="en-US" sz="1100"/>
            <a:t>年６月文部科学省）等を踏まえ、国内外の英知を結集し、様々な分野の知見や経験を、従前の機関や分野の壁を越えて緊密に融合・連携させることにより、基礎的・基盤的研究や産学が連携した人材育成の取組を推進する。</a:t>
          </a:r>
        </a:p>
      </xdr:txBody>
    </xdr:sp>
    <xdr:clientData/>
  </xdr:twoCellAnchor>
  <xdr:twoCellAnchor>
    <xdr:from>
      <xdr:col>7</xdr:col>
      <xdr:colOff>1</xdr:colOff>
      <xdr:row>731</xdr:row>
      <xdr:rowOff>338812</xdr:rowOff>
    </xdr:from>
    <xdr:to>
      <xdr:col>18</xdr:col>
      <xdr:colOff>190501</xdr:colOff>
      <xdr:row>737</xdr:row>
      <xdr:rowOff>0</xdr:rowOff>
    </xdr:to>
    <xdr:sp macro="" textlink="">
      <xdr:nvSpPr>
        <xdr:cNvPr id="34" name="テキスト ボックス 33"/>
        <xdr:cNvSpPr txBox="1"/>
      </xdr:nvSpPr>
      <xdr:spPr>
        <a:xfrm>
          <a:off x="1400176" y="44230012"/>
          <a:ext cx="2390775" cy="1775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原子力基礎基盤戦略研究プログラム</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独法</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（１６機関）</a:t>
          </a:r>
          <a:endParaRPr lang="ja-JP" altLang="ja-JP">
            <a:solidFill>
              <a:sysClr val="windowText" lastClr="000000"/>
            </a:solidFill>
            <a:effectLst/>
          </a:endParaRPr>
        </a:p>
        <a:p>
          <a:pPr algn="ctr"/>
          <a:r>
            <a:rPr kumimoji="1" lang="ja-JP" altLang="en-US" sz="1100">
              <a:solidFill>
                <a:sysClr val="windowText" lastClr="000000"/>
              </a:solidFill>
            </a:rPr>
            <a:t>６６８百万円</a:t>
          </a:r>
          <a:endParaRPr kumimoji="1" lang="en-US" altLang="ja-JP" sz="1100">
            <a:solidFill>
              <a:sysClr val="windowText" lastClr="000000"/>
            </a:solidFill>
          </a:endParaRPr>
        </a:p>
      </xdr:txBody>
    </xdr:sp>
    <xdr:clientData/>
  </xdr:twoCellAnchor>
  <xdr:twoCellAnchor>
    <xdr:from>
      <xdr:col>13</xdr:col>
      <xdr:colOff>1</xdr:colOff>
      <xdr:row>730</xdr:row>
      <xdr:rowOff>340174</xdr:rowOff>
    </xdr:from>
    <xdr:to>
      <xdr:col>13</xdr:col>
      <xdr:colOff>1</xdr:colOff>
      <xdr:row>732</xdr:row>
      <xdr:rowOff>5438</xdr:rowOff>
    </xdr:to>
    <xdr:cxnSp macro="">
      <xdr:nvCxnSpPr>
        <xdr:cNvPr id="35" name="直線コネクタ 34"/>
        <xdr:cNvCxnSpPr/>
      </xdr:nvCxnSpPr>
      <xdr:spPr>
        <a:xfrm>
          <a:off x="2653394" y="49502781"/>
          <a:ext cx="0" cy="37283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730</xdr:row>
      <xdr:rowOff>340174</xdr:rowOff>
    </xdr:from>
    <xdr:to>
      <xdr:col>28</xdr:col>
      <xdr:colOff>1</xdr:colOff>
      <xdr:row>732</xdr:row>
      <xdr:rowOff>5438</xdr:rowOff>
    </xdr:to>
    <xdr:cxnSp macro="">
      <xdr:nvCxnSpPr>
        <xdr:cNvPr id="36" name="直線コネクタ 35"/>
        <xdr:cNvCxnSpPr/>
      </xdr:nvCxnSpPr>
      <xdr:spPr>
        <a:xfrm>
          <a:off x="5715001" y="49502781"/>
          <a:ext cx="0" cy="37283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xdr:colOff>
      <xdr:row>730</xdr:row>
      <xdr:rowOff>340174</xdr:rowOff>
    </xdr:from>
    <xdr:to>
      <xdr:col>43</xdr:col>
      <xdr:colOff>1</xdr:colOff>
      <xdr:row>732</xdr:row>
      <xdr:rowOff>5438</xdr:rowOff>
    </xdr:to>
    <xdr:cxnSp macro="">
      <xdr:nvCxnSpPr>
        <xdr:cNvPr id="37" name="直線コネクタ 36"/>
        <xdr:cNvCxnSpPr/>
      </xdr:nvCxnSpPr>
      <xdr:spPr>
        <a:xfrm>
          <a:off x="8776608" y="49502781"/>
          <a:ext cx="0" cy="37283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730</xdr:row>
      <xdr:rowOff>329288</xdr:rowOff>
    </xdr:from>
    <xdr:to>
      <xdr:col>43</xdr:col>
      <xdr:colOff>9526</xdr:colOff>
      <xdr:row>730</xdr:row>
      <xdr:rowOff>329288</xdr:rowOff>
    </xdr:to>
    <xdr:cxnSp macro="">
      <xdr:nvCxnSpPr>
        <xdr:cNvPr id="38" name="直線コネクタ 37"/>
        <xdr:cNvCxnSpPr/>
      </xdr:nvCxnSpPr>
      <xdr:spPr>
        <a:xfrm>
          <a:off x="2653394" y="49491895"/>
          <a:ext cx="61327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737</xdr:row>
      <xdr:rowOff>6799</xdr:rowOff>
    </xdr:from>
    <xdr:to>
      <xdr:col>18</xdr:col>
      <xdr:colOff>198969</xdr:colOff>
      <xdr:row>741</xdr:row>
      <xdr:rowOff>6799</xdr:rowOff>
    </xdr:to>
    <xdr:sp macro="" textlink="">
      <xdr:nvSpPr>
        <xdr:cNvPr id="39" name="大かっこ 38"/>
        <xdr:cNvSpPr/>
      </xdr:nvSpPr>
      <xdr:spPr>
        <a:xfrm>
          <a:off x="1400176" y="46012549"/>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廃炉の加速等に貢献する国際共同研究等や様々な分野間の研究者が融合・連携した原子力の課題解決に資する研究開発を推進。</a:t>
          </a:r>
        </a:p>
      </xdr:txBody>
    </xdr:sp>
    <xdr:clientData/>
  </xdr:twoCellAnchor>
  <xdr:twoCellAnchor>
    <xdr:from>
      <xdr:col>22</xdr:col>
      <xdr:colOff>1</xdr:colOff>
      <xdr:row>737</xdr:row>
      <xdr:rowOff>6799</xdr:rowOff>
    </xdr:from>
    <xdr:to>
      <xdr:col>33</xdr:col>
      <xdr:colOff>198969</xdr:colOff>
      <xdr:row>741</xdr:row>
      <xdr:rowOff>6799</xdr:rowOff>
    </xdr:to>
    <xdr:sp macro="" textlink="">
      <xdr:nvSpPr>
        <xdr:cNvPr id="40" name="大かっこ 39"/>
        <xdr:cNvSpPr/>
      </xdr:nvSpPr>
      <xdr:spPr>
        <a:xfrm>
          <a:off x="4400551" y="46012549"/>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廃炉国際共同研究センター等と連携し、廃止措置等の現場のニーズを踏まえた基盤研究を実施するとともに、廃止措置等の取組で活躍できる人材を育成。</a:t>
          </a:r>
        </a:p>
      </xdr:txBody>
    </xdr:sp>
    <xdr:clientData/>
  </xdr:twoCellAnchor>
  <xdr:twoCellAnchor>
    <xdr:from>
      <xdr:col>37</xdr:col>
      <xdr:colOff>1</xdr:colOff>
      <xdr:row>737</xdr:row>
      <xdr:rowOff>6799</xdr:rowOff>
    </xdr:from>
    <xdr:to>
      <xdr:col>48</xdr:col>
      <xdr:colOff>189444</xdr:colOff>
      <xdr:row>744</xdr:row>
      <xdr:rowOff>141590</xdr:rowOff>
    </xdr:to>
    <xdr:sp macro="" textlink="">
      <xdr:nvSpPr>
        <xdr:cNvPr id="41" name="大かっこ 40"/>
        <xdr:cNvSpPr/>
      </xdr:nvSpPr>
      <xdr:spPr>
        <a:xfrm>
          <a:off x="7400926" y="46012549"/>
          <a:ext cx="2389718" cy="2601766"/>
        </a:xfrm>
        <a:prstGeom prst="bracketPair">
          <a:avLst>
            <a:gd name="adj" fmla="val 122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0" rtlCol="0" anchor="t" anchorCtr="0"/>
        <a:lstStyle/>
        <a:p>
          <a:pPr algn="l"/>
          <a:r>
            <a:rPr kumimoji="1" lang="ja-JP" altLang="en-US" sz="1100"/>
            <a:t>本公募事業を効率的・効果的に実施するため、研究開発課題の募集、課題の選定審査及び課題管理等に関する調査・分析業務を実施。</a:t>
          </a:r>
          <a:endParaRPr kumimoji="1" lang="en-US" altLang="ja-JP" sz="1100"/>
        </a:p>
        <a:p>
          <a:pPr rtl="0" eaLnBrk="1" fontAlgn="auto" latinLnBrk="0" hangingPunct="1"/>
          <a:r>
            <a:rPr kumimoji="1" lang="ja-JP" altLang="ja-JP" sz="1100">
              <a:solidFill>
                <a:schemeClr val="tx1"/>
              </a:solidFill>
              <a:effectLst/>
              <a:latin typeface="+mn-lt"/>
              <a:ea typeface="+mn-ea"/>
              <a:cs typeface="+mn-cs"/>
            </a:rPr>
            <a:t>なお、当該業務については、総務省の「官民競争入札等監理委員会」において「市場化テスト」の対象となっており、本委員会における有識者等の審議を踏まえ、更なる効率化を図っている。</a:t>
          </a:r>
          <a:endParaRPr lang="ja-JP" altLang="ja-JP">
            <a:effectLst/>
          </a:endParaRPr>
        </a:p>
      </xdr:txBody>
    </xdr:sp>
    <xdr:clientData/>
  </xdr:twoCellAnchor>
  <xdr:twoCellAnchor>
    <xdr:from>
      <xdr:col>28</xdr:col>
      <xdr:colOff>1</xdr:colOff>
      <xdr:row>750</xdr:row>
      <xdr:rowOff>332657</xdr:rowOff>
    </xdr:from>
    <xdr:to>
      <xdr:col>28</xdr:col>
      <xdr:colOff>1</xdr:colOff>
      <xdr:row>751</xdr:row>
      <xdr:rowOff>332657</xdr:rowOff>
    </xdr:to>
    <xdr:cxnSp macro="">
      <xdr:nvCxnSpPr>
        <xdr:cNvPr id="42" name="直線コネクタ 41"/>
        <xdr:cNvCxnSpPr/>
      </xdr:nvCxnSpPr>
      <xdr:spPr>
        <a:xfrm>
          <a:off x="5715001" y="56570978"/>
          <a:ext cx="0" cy="3537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104776</xdr:colOff>
      <xdr:row>751</xdr:row>
      <xdr:rowOff>332657</xdr:rowOff>
    </xdr:from>
    <xdr:to>
      <xdr:col>23</xdr:col>
      <xdr:colOff>104776</xdr:colOff>
      <xdr:row>752</xdr:row>
      <xdr:rowOff>18333</xdr:rowOff>
    </xdr:to>
    <xdr:cxnSp macro="">
      <xdr:nvCxnSpPr>
        <xdr:cNvPr id="43" name="直線コネクタ 42"/>
        <xdr:cNvCxnSpPr/>
      </xdr:nvCxnSpPr>
      <xdr:spPr>
        <a:xfrm>
          <a:off x="4799240" y="56924764"/>
          <a:ext cx="0" cy="35242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104776</xdr:colOff>
      <xdr:row>751</xdr:row>
      <xdr:rowOff>310238</xdr:rowOff>
    </xdr:from>
    <xdr:to>
      <xdr:col>34</xdr:col>
      <xdr:colOff>104776</xdr:colOff>
      <xdr:row>751</xdr:row>
      <xdr:rowOff>662664</xdr:rowOff>
    </xdr:to>
    <xdr:cxnSp macro="">
      <xdr:nvCxnSpPr>
        <xdr:cNvPr id="46" name="直線コネクタ 45"/>
        <xdr:cNvCxnSpPr/>
      </xdr:nvCxnSpPr>
      <xdr:spPr>
        <a:xfrm>
          <a:off x="7044419" y="56902345"/>
          <a:ext cx="0" cy="35242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139700</xdr:colOff>
      <xdr:row>751</xdr:row>
      <xdr:rowOff>292100</xdr:rowOff>
    </xdr:from>
    <xdr:to>
      <xdr:col>45</xdr:col>
      <xdr:colOff>12700</xdr:colOff>
      <xdr:row>751</xdr:row>
      <xdr:rowOff>342900</xdr:rowOff>
    </xdr:to>
    <xdr:cxnSp macro="">
      <xdr:nvCxnSpPr>
        <xdr:cNvPr id="48" name="直線コネクタ 47"/>
        <xdr:cNvCxnSpPr/>
      </xdr:nvCxnSpPr>
      <xdr:spPr>
        <a:xfrm>
          <a:off x="2578100" y="57658000"/>
          <a:ext cx="6578600" cy="50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745</xdr:row>
      <xdr:rowOff>340174</xdr:rowOff>
    </xdr:from>
    <xdr:to>
      <xdr:col>49</xdr:col>
      <xdr:colOff>9526</xdr:colOff>
      <xdr:row>745</xdr:row>
      <xdr:rowOff>340174</xdr:rowOff>
    </xdr:to>
    <xdr:cxnSp macro="">
      <xdr:nvCxnSpPr>
        <xdr:cNvPr id="49" name="直線コネクタ 48"/>
        <xdr:cNvCxnSpPr/>
      </xdr:nvCxnSpPr>
      <xdr:spPr>
        <a:xfrm>
          <a:off x="1632858" y="54809567"/>
          <a:ext cx="8377918" cy="0"/>
        </a:xfrm>
        <a:prstGeom prst="line">
          <a:avLst/>
        </a:prstGeom>
        <a:ln w="254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749</xdr:row>
      <xdr:rowOff>13996</xdr:rowOff>
    </xdr:from>
    <xdr:to>
      <xdr:col>33</xdr:col>
      <xdr:colOff>190500</xdr:colOff>
      <xdr:row>751</xdr:row>
      <xdr:rowOff>13995</xdr:rowOff>
    </xdr:to>
    <xdr:sp macro="" textlink="">
      <xdr:nvSpPr>
        <xdr:cNvPr id="50" name="テキスト ボックス 49"/>
        <xdr:cNvSpPr txBox="1"/>
      </xdr:nvSpPr>
      <xdr:spPr>
        <a:xfrm>
          <a:off x="4490357" y="55898532"/>
          <a:ext cx="2435679" cy="707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国立大学法人東京工業大学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１３０百万円</a:t>
          </a:r>
          <a:endParaRPr lang="ja-JP" altLang="ja-JP">
            <a:solidFill>
              <a:sysClr val="windowText" lastClr="000000"/>
            </a:solidFill>
            <a:effectLst/>
          </a:endParaRPr>
        </a:p>
      </xdr:txBody>
    </xdr:sp>
    <xdr:clientData/>
  </xdr:twoCellAnchor>
  <xdr:twoCellAnchor>
    <xdr:from>
      <xdr:col>22</xdr:col>
      <xdr:colOff>1</xdr:colOff>
      <xdr:row>742</xdr:row>
      <xdr:rowOff>4082</xdr:rowOff>
    </xdr:from>
    <xdr:to>
      <xdr:col>33</xdr:col>
      <xdr:colOff>190501</xdr:colOff>
      <xdr:row>744</xdr:row>
      <xdr:rowOff>352197</xdr:rowOff>
    </xdr:to>
    <xdr:sp macro="" textlink="">
      <xdr:nvSpPr>
        <xdr:cNvPr id="51" name="テキスト ボックス 50"/>
        <xdr:cNvSpPr txBox="1"/>
      </xdr:nvSpPr>
      <xdr:spPr>
        <a:xfrm>
          <a:off x="4400551" y="47771957"/>
          <a:ext cx="2390775" cy="105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E.</a:t>
          </a:r>
          <a:r>
            <a:rPr kumimoji="1" lang="ja-JP" altLang="ja-JP" sz="1100">
              <a:solidFill>
                <a:sysClr val="windowText" lastClr="000000"/>
              </a:solidFill>
              <a:effectLst/>
              <a:latin typeface="+mn-lt"/>
              <a:ea typeface="+mn-ea"/>
              <a:cs typeface="+mn-cs"/>
            </a:rPr>
            <a:t>廃止措置研究・人材育成等強化プログラム</a:t>
          </a:r>
          <a:r>
            <a:rPr kumimoji="1" lang="ja-JP" altLang="en-US" sz="1100">
              <a:solidFill>
                <a:sysClr val="windowText" lastClr="000000"/>
              </a:solidFill>
            </a:rPr>
            <a:t>再委託先</a:t>
          </a:r>
          <a:endParaRPr kumimoji="1" lang="en-US" altLang="ja-JP" sz="1100">
            <a:solidFill>
              <a:sysClr val="windowText" lastClr="000000"/>
            </a:solidFill>
          </a:endParaRPr>
        </a:p>
        <a:p>
          <a:pPr algn="ctr"/>
          <a:r>
            <a:rPr kumimoji="1" lang="ja-JP" altLang="en-US" sz="1100">
              <a:solidFill>
                <a:sysClr val="windowText" lastClr="000000"/>
              </a:solidFill>
            </a:rPr>
            <a:t>大学等（２１機関）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１１８百万円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endParaRPr lang="ja-JP" altLang="ja-JP">
            <a:solidFill>
              <a:sysClr val="windowText" lastClr="000000"/>
            </a:solidFill>
            <a:effectLst/>
          </a:endParaRPr>
        </a:p>
      </xdr:txBody>
    </xdr:sp>
    <xdr:clientData/>
  </xdr:twoCellAnchor>
  <xdr:twoCellAnchor>
    <xdr:from>
      <xdr:col>7</xdr:col>
      <xdr:colOff>0</xdr:colOff>
      <xdr:row>742</xdr:row>
      <xdr:rowOff>10671</xdr:rowOff>
    </xdr:from>
    <xdr:to>
      <xdr:col>18</xdr:col>
      <xdr:colOff>190500</xdr:colOff>
      <xdr:row>745</xdr:row>
      <xdr:rowOff>4267</xdr:rowOff>
    </xdr:to>
    <xdr:sp macro="" textlink="">
      <xdr:nvSpPr>
        <xdr:cNvPr id="52" name="テキスト ボックス 51"/>
        <xdr:cNvSpPr txBox="1"/>
      </xdr:nvSpPr>
      <xdr:spPr>
        <a:xfrm>
          <a:off x="1400175" y="47778546"/>
          <a:ext cx="2390775" cy="1050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ja-JP" sz="1100">
              <a:solidFill>
                <a:sysClr val="windowText" lastClr="000000"/>
              </a:solidFill>
              <a:effectLst/>
              <a:latin typeface="+mn-lt"/>
              <a:ea typeface="+mn-ea"/>
              <a:cs typeface="+mn-cs"/>
            </a:rPr>
            <a:t>原子力基礎基盤戦略研究プログラム</a:t>
          </a:r>
          <a:r>
            <a:rPr kumimoji="1" lang="ja-JP" altLang="en-US" sz="1100">
              <a:solidFill>
                <a:sysClr val="windowText" lastClr="000000"/>
              </a:solidFill>
            </a:rPr>
            <a:t>再委託先</a:t>
          </a:r>
          <a:endParaRPr kumimoji="1" lang="en-US" altLang="ja-JP" sz="1100">
            <a:solidFill>
              <a:sysClr val="windowText" lastClr="000000"/>
            </a:solidFill>
          </a:endParaRPr>
        </a:p>
        <a:p>
          <a:pPr algn="ctr"/>
          <a:r>
            <a:rPr kumimoji="1" lang="ja-JP" altLang="en-US" sz="1100">
              <a:solidFill>
                <a:sysClr val="windowText" lastClr="000000"/>
              </a:solidFill>
            </a:rPr>
            <a:t>独法等（３９機関）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２３９百万円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endParaRPr lang="ja-JP" altLang="ja-JP">
            <a:solidFill>
              <a:sysClr val="windowText" lastClr="000000"/>
            </a:solidFill>
            <a:effectLst/>
          </a:endParaRPr>
        </a:p>
      </xdr:txBody>
    </xdr:sp>
    <xdr:clientData/>
  </xdr:twoCellAnchor>
  <xdr:twoCellAnchor>
    <xdr:from>
      <xdr:col>19</xdr:col>
      <xdr:colOff>1</xdr:colOff>
      <xdr:row>752</xdr:row>
      <xdr:rowOff>17548</xdr:rowOff>
    </xdr:from>
    <xdr:to>
      <xdr:col>28</xdr:col>
      <xdr:colOff>0</xdr:colOff>
      <xdr:row>753</xdr:row>
      <xdr:rowOff>403763</xdr:rowOff>
    </xdr:to>
    <xdr:sp macro="" textlink="">
      <xdr:nvSpPr>
        <xdr:cNvPr id="53" name="テキスト ボックス 52"/>
        <xdr:cNvSpPr txBox="1"/>
      </xdr:nvSpPr>
      <xdr:spPr>
        <a:xfrm>
          <a:off x="3878037" y="57276405"/>
          <a:ext cx="1836963" cy="105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学校法人芝浦工業大学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３百万円</a:t>
          </a:r>
          <a:endParaRPr lang="ja-JP" altLang="ja-JP">
            <a:solidFill>
              <a:sysClr val="windowText" lastClr="000000"/>
            </a:solidFill>
            <a:effectLst/>
          </a:endParaRPr>
        </a:p>
      </xdr:txBody>
    </xdr:sp>
    <xdr:clientData/>
  </xdr:twoCellAnchor>
  <xdr:twoCellAnchor>
    <xdr:from>
      <xdr:col>30</xdr:col>
      <xdr:colOff>0</xdr:colOff>
      <xdr:row>752</xdr:row>
      <xdr:rowOff>17548</xdr:rowOff>
    </xdr:from>
    <xdr:to>
      <xdr:col>38</xdr:col>
      <xdr:colOff>200024</xdr:colOff>
      <xdr:row>753</xdr:row>
      <xdr:rowOff>403763</xdr:rowOff>
    </xdr:to>
    <xdr:sp macro="" textlink="">
      <xdr:nvSpPr>
        <xdr:cNvPr id="55" name="テキスト ボックス 54"/>
        <xdr:cNvSpPr txBox="1"/>
      </xdr:nvSpPr>
      <xdr:spPr>
        <a:xfrm>
          <a:off x="6123214" y="57276405"/>
          <a:ext cx="1832881" cy="105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学校法人東海大学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endParaRPr lang="ja-JP" altLang="ja-JP">
            <a:solidFill>
              <a:sysClr val="windowText" lastClr="000000"/>
            </a:solidFill>
            <a:effectLst/>
          </a:endParaRPr>
        </a:p>
      </xdr:txBody>
    </xdr:sp>
    <xdr:clientData/>
  </xdr:twoCellAnchor>
  <xdr:twoCellAnchor>
    <xdr:from>
      <xdr:col>8</xdr:col>
      <xdr:colOff>1</xdr:colOff>
      <xdr:row>747</xdr:row>
      <xdr:rowOff>16187</xdr:rowOff>
    </xdr:from>
    <xdr:to>
      <xdr:col>12</xdr:col>
      <xdr:colOff>1</xdr:colOff>
      <xdr:row>748</xdr:row>
      <xdr:rowOff>16186</xdr:rowOff>
    </xdr:to>
    <xdr:sp macro="" textlink="">
      <xdr:nvSpPr>
        <xdr:cNvPr id="57" name="テキスト ボックス 56"/>
        <xdr:cNvSpPr txBox="1"/>
      </xdr:nvSpPr>
      <xdr:spPr>
        <a:xfrm>
          <a:off x="1632858" y="55193151"/>
          <a:ext cx="816429" cy="353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代表例</a:t>
          </a:r>
        </a:p>
      </xdr:txBody>
    </xdr:sp>
    <xdr:clientData/>
  </xdr:twoCellAnchor>
  <xdr:twoCellAnchor>
    <xdr:from>
      <xdr:col>13</xdr:col>
      <xdr:colOff>0</xdr:colOff>
      <xdr:row>740</xdr:row>
      <xdr:rowOff>265969</xdr:rowOff>
    </xdr:from>
    <xdr:to>
      <xdr:col>13</xdr:col>
      <xdr:colOff>1</xdr:colOff>
      <xdr:row>742</xdr:row>
      <xdr:rowOff>9527</xdr:rowOff>
    </xdr:to>
    <xdr:cxnSp macro="">
      <xdr:nvCxnSpPr>
        <xdr:cNvPr id="58" name="直線コネクタ 57"/>
        <xdr:cNvCxnSpPr/>
      </xdr:nvCxnSpPr>
      <xdr:spPr>
        <a:xfrm>
          <a:off x="2600325" y="47328994"/>
          <a:ext cx="1" cy="448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190502</xdr:colOff>
      <xdr:row>740</xdr:row>
      <xdr:rowOff>256441</xdr:rowOff>
    </xdr:from>
    <xdr:to>
      <xdr:col>27</xdr:col>
      <xdr:colOff>190503</xdr:colOff>
      <xdr:row>741</xdr:row>
      <xdr:rowOff>351691</xdr:rowOff>
    </xdr:to>
    <xdr:cxnSp macro="">
      <xdr:nvCxnSpPr>
        <xdr:cNvPr id="59" name="直線コネクタ 58"/>
        <xdr:cNvCxnSpPr/>
      </xdr:nvCxnSpPr>
      <xdr:spPr>
        <a:xfrm>
          <a:off x="5591177" y="47319466"/>
          <a:ext cx="1"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13608</xdr:colOff>
      <xdr:row>732</xdr:row>
      <xdr:rowOff>1361</xdr:rowOff>
    </xdr:from>
    <xdr:to>
      <xdr:col>34</xdr:col>
      <xdr:colOff>1</xdr:colOff>
      <xdr:row>737</xdr:row>
      <xdr:rowOff>0</xdr:rowOff>
    </xdr:to>
    <xdr:sp macro="" textlink="">
      <xdr:nvSpPr>
        <xdr:cNvPr id="60" name="テキスト ボックス 59"/>
        <xdr:cNvSpPr txBox="1"/>
      </xdr:nvSpPr>
      <xdr:spPr>
        <a:xfrm>
          <a:off x="4414158" y="44244986"/>
          <a:ext cx="2386693" cy="1760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廃止措置研究・人材育成等強化プログラム</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大学等</a:t>
          </a:r>
          <a:r>
            <a:rPr kumimoji="1" lang="ja-JP" altLang="en-US" sz="1100">
              <a:solidFill>
                <a:sysClr val="windowText" lastClr="000000"/>
              </a:solidFill>
              <a:effectLst/>
              <a:latin typeface="+mn-lt"/>
              <a:ea typeface="+mn-ea"/>
              <a:cs typeface="+mn-cs"/>
            </a:rPr>
            <a:t>（７機関）</a:t>
          </a:r>
          <a:endParaRPr lang="ja-JP" altLang="ja-JP">
            <a:solidFill>
              <a:sysClr val="windowText" lastClr="000000"/>
            </a:solidFill>
            <a:effectLst/>
          </a:endParaRPr>
        </a:p>
        <a:p>
          <a:pPr algn="ctr"/>
          <a:r>
            <a:rPr kumimoji="1" lang="ja-JP" altLang="en-US" sz="1100">
              <a:solidFill>
                <a:sysClr val="windowText" lastClr="000000"/>
              </a:solidFill>
            </a:rPr>
            <a:t>５７１百万円</a:t>
          </a:r>
          <a:endParaRPr kumimoji="1" lang="en-US" altLang="ja-JP" sz="1100">
            <a:solidFill>
              <a:sysClr val="windowText" lastClr="000000"/>
            </a:solidFill>
          </a:endParaRPr>
        </a:p>
      </xdr:txBody>
    </xdr:sp>
    <xdr:clientData/>
  </xdr:twoCellAnchor>
  <xdr:twoCellAnchor>
    <xdr:from>
      <xdr:col>37</xdr:col>
      <xdr:colOff>13608</xdr:colOff>
      <xdr:row>731</xdr:row>
      <xdr:rowOff>352424</xdr:rowOff>
    </xdr:from>
    <xdr:to>
      <xdr:col>49</xdr:col>
      <xdr:colOff>1</xdr:colOff>
      <xdr:row>737</xdr:row>
      <xdr:rowOff>0</xdr:rowOff>
    </xdr:to>
    <xdr:sp macro="" textlink="">
      <xdr:nvSpPr>
        <xdr:cNvPr id="61" name="テキスト ボックス 60"/>
        <xdr:cNvSpPr txBox="1"/>
      </xdr:nvSpPr>
      <xdr:spPr>
        <a:xfrm>
          <a:off x="7414533" y="44243624"/>
          <a:ext cx="2386693" cy="1762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研究開発推進事業等の実施に係る調査分析業務（研究プロジェクトの実施に係る調査・分析業務（一般会計））</a:t>
          </a:r>
          <a:endParaRPr kumimoji="1" lang="en-US" altLang="ja-JP" sz="1100">
            <a:solidFill>
              <a:sysClr val="windowText" lastClr="000000"/>
            </a:solidFill>
          </a:endParaRPr>
        </a:p>
        <a:p>
          <a:pPr algn="ct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科学技術振興機構</a:t>
          </a:r>
          <a:endParaRPr kumimoji="1" lang="en-US" altLang="ja-JP" sz="1100">
            <a:solidFill>
              <a:sysClr val="windowText" lastClr="000000"/>
            </a:solidFill>
          </a:endParaRPr>
        </a:p>
        <a:p>
          <a:pPr algn="ctr"/>
          <a:r>
            <a:rPr kumimoji="1" lang="ja-JP" altLang="en-US" sz="1100">
              <a:solidFill>
                <a:sysClr val="windowText" lastClr="000000"/>
              </a:solidFill>
            </a:rPr>
            <a:t>８５百万円</a:t>
          </a:r>
          <a:endParaRPr kumimoji="1" lang="en-US" altLang="ja-JP" sz="1100">
            <a:solidFill>
              <a:sysClr val="windowText" lastClr="000000"/>
            </a:solidFill>
          </a:endParaRPr>
        </a:p>
      </xdr:txBody>
    </xdr:sp>
    <xdr:clientData/>
  </xdr:twoCellAnchor>
  <xdr:twoCellAnchor>
    <xdr:from>
      <xdr:col>13</xdr:col>
      <xdr:colOff>0</xdr:colOff>
      <xdr:row>731</xdr:row>
      <xdr:rowOff>0</xdr:rowOff>
    </xdr:from>
    <xdr:to>
      <xdr:col>13</xdr:col>
      <xdr:colOff>0</xdr:colOff>
      <xdr:row>732</xdr:row>
      <xdr:rowOff>19050</xdr:rowOff>
    </xdr:to>
    <xdr:cxnSp macro="">
      <xdr:nvCxnSpPr>
        <xdr:cNvPr id="62" name="直線コネクタ 61"/>
        <xdr:cNvCxnSpPr/>
      </xdr:nvCxnSpPr>
      <xdr:spPr>
        <a:xfrm>
          <a:off x="2600325" y="49377600"/>
          <a:ext cx="0" cy="371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731</xdr:row>
      <xdr:rowOff>0</xdr:rowOff>
    </xdr:from>
    <xdr:to>
      <xdr:col>28</xdr:col>
      <xdr:colOff>0</xdr:colOff>
      <xdr:row>732</xdr:row>
      <xdr:rowOff>19050</xdr:rowOff>
    </xdr:to>
    <xdr:cxnSp macro="">
      <xdr:nvCxnSpPr>
        <xdr:cNvPr id="63" name="直線コネクタ 62"/>
        <xdr:cNvCxnSpPr/>
      </xdr:nvCxnSpPr>
      <xdr:spPr>
        <a:xfrm>
          <a:off x="5600700" y="49377600"/>
          <a:ext cx="0" cy="371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731</xdr:row>
      <xdr:rowOff>0</xdr:rowOff>
    </xdr:from>
    <xdr:to>
      <xdr:col>43</xdr:col>
      <xdr:colOff>0</xdr:colOff>
      <xdr:row>732</xdr:row>
      <xdr:rowOff>19050</xdr:rowOff>
    </xdr:to>
    <xdr:cxnSp macro="">
      <xdr:nvCxnSpPr>
        <xdr:cNvPr id="64" name="直線コネクタ 63"/>
        <xdr:cNvCxnSpPr/>
      </xdr:nvCxnSpPr>
      <xdr:spPr>
        <a:xfrm>
          <a:off x="8601075" y="49377600"/>
          <a:ext cx="0" cy="371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809</xdr:row>
      <xdr:rowOff>228600</xdr:rowOff>
    </xdr:from>
    <xdr:to>
      <xdr:col>47</xdr:col>
      <xdr:colOff>114300</xdr:colOff>
      <xdr:row>811</xdr:row>
      <xdr:rowOff>133350</xdr:rowOff>
    </xdr:to>
    <xdr:sp macro="" textlink="">
      <xdr:nvSpPr>
        <xdr:cNvPr id="33" name="テキスト ボックス 32"/>
        <xdr:cNvSpPr txBox="1"/>
      </xdr:nvSpPr>
      <xdr:spPr>
        <a:xfrm>
          <a:off x="3314700" y="66684525"/>
          <a:ext cx="62007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金額は単位未満四捨五入して記載していることから、合計が一致しない場合がある。</a:t>
          </a:r>
        </a:p>
      </xdr:txBody>
    </xdr:sp>
    <xdr:clientData/>
  </xdr:twoCellAnchor>
  <xdr:twoCellAnchor>
    <xdr:from>
      <xdr:col>16</xdr:col>
      <xdr:colOff>76200</xdr:colOff>
      <xdr:row>977</xdr:row>
      <xdr:rowOff>38100</xdr:rowOff>
    </xdr:from>
    <xdr:to>
      <xdr:col>47</xdr:col>
      <xdr:colOff>76200</xdr:colOff>
      <xdr:row>1079</xdr:row>
      <xdr:rowOff>219075</xdr:rowOff>
    </xdr:to>
    <xdr:sp macro="" textlink="">
      <xdr:nvSpPr>
        <xdr:cNvPr id="45" name="テキスト ボックス 44"/>
        <xdr:cNvSpPr txBox="1"/>
      </xdr:nvSpPr>
      <xdr:spPr>
        <a:xfrm>
          <a:off x="3276600" y="124672725"/>
          <a:ext cx="620077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金額は単位未満四捨五入して記載していることから、合計が一致しない場合がある。</a:t>
          </a:r>
        </a:p>
      </xdr:txBody>
    </xdr:sp>
    <xdr:clientData/>
  </xdr:twoCellAnchor>
  <xdr:oneCellAnchor>
    <xdr:from>
      <xdr:col>11</xdr:col>
      <xdr:colOff>190514</xdr:colOff>
      <xdr:row>811</xdr:row>
      <xdr:rowOff>68038</xdr:rowOff>
    </xdr:from>
    <xdr:ext cx="7345922" cy="425758"/>
    <xdr:sp macro="" textlink="">
      <xdr:nvSpPr>
        <xdr:cNvPr id="2" name="テキスト ボックス 1"/>
        <xdr:cNvSpPr txBox="1"/>
      </xdr:nvSpPr>
      <xdr:spPr>
        <a:xfrm>
          <a:off x="2435693" y="65872181"/>
          <a:ext cx="734592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ja-JP" altLang="en-US" sz="1000" b="0" i="0" u="none" strike="noStrike" baseline="0" smtClean="0">
              <a:solidFill>
                <a:sysClr val="windowText" lastClr="000000"/>
              </a:solidFill>
              <a:latin typeface="+mn-lt"/>
              <a:ea typeface="+mn-ea"/>
              <a:cs typeface="+mn-cs"/>
            </a:rPr>
            <a:t>　</a:t>
          </a:r>
          <a:r>
            <a:rPr lang="en-US" altLang="ja-JP" sz="1000" b="0" i="0" u="none" strike="noStrike" baseline="0" smtClean="0">
              <a:solidFill>
                <a:sysClr val="windowText" lastClr="000000"/>
              </a:solidFill>
              <a:latin typeface="+mn-lt"/>
              <a:ea typeface="+mn-ea"/>
              <a:cs typeface="+mn-cs"/>
            </a:rPr>
            <a:t>※</a:t>
          </a:r>
          <a:r>
            <a:rPr lang="ja-JP" altLang="en-US" sz="1000" b="0" i="0" u="none" strike="noStrike" baseline="0" smtClean="0">
              <a:solidFill>
                <a:sysClr val="windowText" lastClr="000000"/>
              </a:solidFill>
              <a:latin typeface="+mn-lt"/>
              <a:ea typeface="+mn-ea"/>
              <a:cs typeface="+mn-cs"/>
            </a:rPr>
            <a:t>契約方式として、「随意契約（企画競争）」としたものは、平成</a:t>
          </a:r>
          <a:r>
            <a:rPr lang="en-US" altLang="ja-JP" sz="1000" b="0" i="0" u="none" strike="noStrike" baseline="0" smtClean="0">
              <a:solidFill>
                <a:sysClr val="windowText" lastClr="000000"/>
              </a:solidFill>
              <a:latin typeface="+mn-lt"/>
              <a:ea typeface="+mn-ea"/>
              <a:cs typeface="+mn-cs"/>
            </a:rPr>
            <a:t>27</a:t>
          </a:r>
          <a:r>
            <a:rPr lang="ja-JP" altLang="en-US" sz="1000" b="0" i="0" u="none" strike="noStrike" baseline="0" smtClean="0">
              <a:solidFill>
                <a:sysClr val="windowText" lastClr="000000"/>
              </a:solidFill>
              <a:latin typeface="+mn-lt"/>
              <a:ea typeface="+mn-ea"/>
              <a:cs typeface="+mn-cs"/>
            </a:rPr>
            <a:t>年度に公募により課題を選定し、契約を締結した案件である。</a:t>
          </a:r>
        </a:p>
        <a:p>
          <a:pPr rtl="0"/>
          <a:r>
            <a:rPr lang="ja-JP" altLang="en-US" sz="1000" b="0" i="0" u="none" strike="noStrike" baseline="0" smtClean="0">
              <a:solidFill>
                <a:sysClr val="windowText" lastClr="000000"/>
              </a:solidFill>
              <a:latin typeface="+mn-lt"/>
              <a:ea typeface="+mn-ea"/>
              <a:cs typeface="+mn-cs"/>
            </a:rPr>
            <a:t> 　　他方、「随意契約（その他）」としたものは、平成</a:t>
          </a:r>
          <a:r>
            <a:rPr lang="en-US" altLang="ja-JP" sz="1000" b="0" i="0" u="none" strike="noStrike" baseline="0" smtClean="0">
              <a:solidFill>
                <a:sysClr val="windowText" lastClr="000000"/>
              </a:solidFill>
              <a:latin typeface="+mn-lt"/>
              <a:ea typeface="+mn-ea"/>
              <a:cs typeface="+mn-cs"/>
            </a:rPr>
            <a:t>26</a:t>
          </a:r>
          <a:r>
            <a:rPr lang="ja-JP" altLang="en-US" sz="1000" b="0" i="0" u="none" strike="noStrike" baseline="0" smtClean="0">
              <a:solidFill>
                <a:sysClr val="windowText" lastClr="000000"/>
              </a:solidFill>
              <a:latin typeface="+mn-lt"/>
              <a:ea typeface="+mn-ea"/>
              <a:cs typeface="+mn-cs"/>
            </a:rPr>
            <a:t>年度以前からの継続課題について、平成</a:t>
          </a:r>
          <a:r>
            <a:rPr lang="en-US" altLang="ja-JP" sz="1000" b="0" i="0" u="none" strike="noStrike" baseline="0" smtClean="0">
              <a:solidFill>
                <a:sysClr val="windowText" lastClr="000000"/>
              </a:solidFill>
              <a:latin typeface="+mn-lt"/>
              <a:ea typeface="+mn-ea"/>
              <a:cs typeface="+mn-cs"/>
            </a:rPr>
            <a:t>27</a:t>
          </a:r>
          <a:r>
            <a:rPr lang="ja-JP" altLang="en-US" sz="1000" b="0" i="0" u="none" strike="noStrike" baseline="0" smtClean="0">
              <a:solidFill>
                <a:sysClr val="windowText" lastClr="000000"/>
              </a:solidFill>
              <a:latin typeface="+mn-lt"/>
              <a:ea typeface="+mn-ea"/>
              <a:cs typeface="+mn-cs"/>
            </a:rPr>
            <a:t>年度に再度契約した案件である。</a:t>
          </a:r>
          <a:endParaRPr kumimoji="1" lang="ja-JP" altLang="en-US" sz="1000">
            <a:solidFill>
              <a:sysClr val="windowText" lastClr="000000"/>
            </a:solidFill>
          </a:endParaRPr>
        </a:p>
      </xdr:txBody>
    </xdr:sp>
    <xdr:clientData/>
  </xdr:oneCellAnchor>
  <xdr:twoCellAnchor>
    <xdr:from>
      <xdr:col>8</xdr:col>
      <xdr:colOff>1</xdr:colOff>
      <xdr:row>752</xdr:row>
      <xdr:rowOff>4848</xdr:rowOff>
    </xdr:from>
    <xdr:to>
      <xdr:col>17</xdr:col>
      <xdr:colOff>0</xdr:colOff>
      <xdr:row>753</xdr:row>
      <xdr:rowOff>391063</xdr:rowOff>
    </xdr:to>
    <xdr:sp macro="" textlink="">
      <xdr:nvSpPr>
        <xdr:cNvPr id="44" name="テキスト ボックス 43"/>
        <xdr:cNvSpPr txBox="1"/>
      </xdr:nvSpPr>
      <xdr:spPr>
        <a:xfrm>
          <a:off x="1625601" y="58043848"/>
          <a:ext cx="1828799" cy="10593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国立大学法人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東京医科歯科大学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９百万円</a:t>
          </a:r>
          <a:endParaRPr lang="ja-JP" altLang="ja-JP">
            <a:solidFill>
              <a:sysClr val="windowText" lastClr="000000"/>
            </a:solidFill>
            <a:effectLst/>
          </a:endParaRPr>
        </a:p>
      </xdr:txBody>
    </xdr:sp>
    <xdr:clientData/>
  </xdr:twoCellAnchor>
  <xdr:twoCellAnchor>
    <xdr:from>
      <xdr:col>40</xdr:col>
      <xdr:colOff>139700</xdr:colOff>
      <xdr:row>752</xdr:row>
      <xdr:rowOff>42948</xdr:rowOff>
    </xdr:from>
    <xdr:to>
      <xdr:col>49</xdr:col>
      <xdr:colOff>136524</xdr:colOff>
      <xdr:row>753</xdr:row>
      <xdr:rowOff>429163</xdr:rowOff>
    </xdr:to>
    <xdr:sp macro="" textlink="">
      <xdr:nvSpPr>
        <xdr:cNvPr id="47" name="テキスト ボックス 46"/>
        <xdr:cNvSpPr txBox="1"/>
      </xdr:nvSpPr>
      <xdr:spPr>
        <a:xfrm>
          <a:off x="8267700" y="58081948"/>
          <a:ext cx="1825624" cy="10593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学校法人五島育英会</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東京都市大学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endParaRPr lang="ja-JP" altLang="ja-JP">
            <a:solidFill>
              <a:sysClr val="windowText" lastClr="000000"/>
            </a:solidFill>
            <a:effectLst/>
          </a:endParaRPr>
        </a:p>
      </xdr:txBody>
    </xdr:sp>
    <xdr:clientData/>
  </xdr:twoCellAnchor>
  <xdr:twoCellAnchor>
    <xdr:from>
      <xdr:col>12</xdr:col>
      <xdr:colOff>142876</xdr:colOff>
      <xdr:row>751</xdr:row>
      <xdr:rowOff>294557</xdr:rowOff>
    </xdr:from>
    <xdr:to>
      <xdr:col>12</xdr:col>
      <xdr:colOff>142876</xdr:colOff>
      <xdr:row>751</xdr:row>
      <xdr:rowOff>653333</xdr:rowOff>
    </xdr:to>
    <xdr:cxnSp macro="">
      <xdr:nvCxnSpPr>
        <xdr:cNvPr id="54" name="直線コネクタ 53"/>
        <xdr:cNvCxnSpPr/>
      </xdr:nvCxnSpPr>
      <xdr:spPr>
        <a:xfrm>
          <a:off x="2581276" y="57660457"/>
          <a:ext cx="0" cy="35877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3176</xdr:colOff>
      <xdr:row>751</xdr:row>
      <xdr:rowOff>373738</xdr:rowOff>
    </xdr:from>
    <xdr:to>
      <xdr:col>45</xdr:col>
      <xdr:colOff>3176</xdr:colOff>
      <xdr:row>752</xdr:row>
      <xdr:rowOff>53064</xdr:rowOff>
    </xdr:to>
    <xdr:cxnSp macro="">
      <xdr:nvCxnSpPr>
        <xdr:cNvPr id="56" name="直線コネクタ 55"/>
        <xdr:cNvCxnSpPr/>
      </xdr:nvCxnSpPr>
      <xdr:spPr>
        <a:xfrm>
          <a:off x="9147176" y="57739638"/>
          <a:ext cx="0" cy="35242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46" zoomScale="75" zoomScaleNormal="75" zoomScaleSheetLayoutView="75" workbookViewId="0">
      <selection activeCell="C850" sqref="C850:I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05" t="s">
        <v>480</v>
      </c>
      <c r="AR2" s="805"/>
      <c r="AS2" s="43" t="str">
        <f>IF(OR(AQ2="　", AQ2=""), "", "-")</f>
        <v/>
      </c>
      <c r="AT2" s="806">
        <v>276</v>
      </c>
      <c r="AU2" s="806"/>
      <c r="AV2" s="44" t="str">
        <f>IF(AW2="", "", "-")</f>
        <v/>
      </c>
      <c r="AW2" s="807"/>
      <c r="AX2" s="807"/>
    </row>
    <row r="3" spans="1:50" ht="21" customHeight="1" thickBot="1" x14ac:dyDescent="0.2">
      <c r="A3" s="733" t="s">
        <v>335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481</v>
      </c>
      <c r="AK3" s="735"/>
      <c r="AL3" s="735"/>
      <c r="AM3" s="735"/>
      <c r="AN3" s="735"/>
      <c r="AO3" s="735"/>
      <c r="AP3" s="735"/>
      <c r="AQ3" s="735"/>
      <c r="AR3" s="735"/>
      <c r="AS3" s="735"/>
      <c r="AT3" s="735"/>
      <c r="AU3" s="735"/>
      <c r="AV3" s="735"/>
      <c r="AW3" s="735"/>
      <c r="AX3" s="24" t="s">
        <v>74</v>
      </c>
    </row>
    <row r="4" spans="1:50" ht="24.75" customHeight="1" x14ac:dyDescent="0.15">
      <c r="A4" s="568" t="s">
        <v>29</v>
      </c>
      <c r="B4" s="569"/>
      <c r="C4" s="569"/>
      <c r="D4" s="569"/>
      <c r="E4" s="569"/>
      <c r="F4" s="569"/>
      <c r="G4" s="546" t="s">
        <v>429</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482</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8" t="s">
        <v>82</v>
      </c>
      <c r="H5" s="719"/>
      <c r="I5" s="719"/>
      <c r="J5" s="719"/>
      <c r="K5" s="719"/>
      <c r="L5" s="719"/>
      <c r="M5" s="720" t="s">
        <v>75</v>
      </c>
      <c r="N5" s="721"/>
      <c r="O5" s="721"/>
      <c r="P5" s="721"/>
      <c r="Q5" s="721"/>
      <c r="R5" s="722"/>
      <c r="S5" s="723" t="s">
        <v>140</v>
      </c>
      <c r="T5" s="719"/>
      <c r="U5" s="719"/>
      <c r="V5" s="719"/>
      <c r="W5" s="719"/>
      <c r="X5" s="724"/>
      <c r="Y5" s="562" t="s">
        <v>3</v>
      </c>
      <c r="Z5" s="288"/>
      <c r="AA5" s="288"/>
      <c r="AB5" s="288"/>
      <c r="AC5" s="288"/>
      <c r="AD5" s="289"/>
      <c r="AE5" s="563" t="s">
        <v>483</v>
      </c>
      <c r="AF5" s="563"/>
      <c r="AG5" s="563"/>
      <c r="AH5" s="563"/>
      <c r="AI5" s="563"/>
      <c r="AJ5" s="563"/>
      <c r="AK5" s="563"/>
      <c r="AL5" s="563"/>
      <c r="AM5" s="563"/>
      <c r="AN5" s="563"/>
      <c r="AO5" s="563"/>
      <c r="AP5" s="564"/>
      <c r="AQ5" s="565" t="s">
        <v>484</v>
      </c>
      <c r="AR5" s="566"/>
      <c r="AS5" s="566"/>
      <c r="AT5" s="566"/>
      <c r="AU5" s="566"/>
      <c r="AV5" s="566"/>
      <c r="AW5" s="566"/>
      <c r="AX5" s="567"/>
    </row>
    <row r="6" spans="1:50" ht="39" customHeight="1" x14ac:dyDescent="0.15">
      <c r="A6" s="570" t="s">
        <v>4</v>
      </c>
      <c r="B6" s="571"/>
      <c r="C6" s="571"/>
      <c r="D6" s="571"/>
      <c r="E6" s="571"/>
      <c r="F6" s="571"/>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138" customHeight="1" x14ac:dyDescent="0.15">
      <c r="A7" s="330" t="s">
        <v>24</v>
      </c>
      <c r="B7" s="331"/>
      <c r="C7" s="331"/>
      <c r="D7" s="331"/>
      <c r="E7" s="331"/>
      <c r="F7" s="332"/>
      <c r="G7" s="333" t="s">
        <v>485</v>
      </c>
      <c r="H7" s="334"/>
      <c r="I7" s="334"/>
      <c r="J7" s="334"/>
      <c r="K7" s="334"/>
      <c r="L7" s="334"/>
      <c r="M7" s="334"/>
      <c r="N7" s="334"/>
      <c r="O7" s="334"/>
      <c r="P7" s="334"/>
      <c r="Q7" s="334"/>
      <c r="R7" s="334"/>
      <c r="S7" s="334"/>
      <c r="T7" s="334"/>
      <c r="U7" s="334"/>
      <c r="V7" s="334"/>
      <c r="W7" s="334"/>
      <c r="X7" s="335"/>
      <c r="Y7" s="819" t="s">
        <v>5</v>
      </c>
      <c r="Z7" s="314"/>
      <c r="AA7" s="314"/>
      <c r="AB7" s="314"/>
      <c r="AC7" s="314"/>
      <c r="AD7" s="820"/>
      <c r="AE7" s="810" t="s">
        <v>509</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0" t="s">
        <v>364</v>
      </c>
      <c r="B8" s="331"/>
      <c r="C8" s="331"/>
      <c r="D8" s="331"/>
      <c r="E8" s="331"/>
      <c r="F8" s="332"/>
      <c r="G8" s="883" t="str">
        <f>入力規則等!A26</f>
        <v>科学技術・イノベーション</v>
      </c>
      <c r="H8" s="585"/>
      <c r="I8" s="585"/>
      <c r="J8" s="585"/>
      <c r="K8" s="585"/>
      <c r="L8" s="585"/>
      <c r="M8" s="585"/>
      <c r="N8" s="585"/>
      <c r="O8" s="585"/>
      <c r="P8" s="585"/>
      <c r="Q8" s="585"/>
      <c r="R8" s="585"/>
      <c r="S8" s="585"/>
      <c r="T8" s="585"/>
      <c r="U8" s="585"/>
      <c r="V8" s="585"/>
      <c r="W8" s="585"/>
      <c r="X8" s="884"/>
      <c r="Y8" s="725" t="s">
        <v>365</v>
      </c>
      <c r="Z8" s="726"/>
      <c r="AA8" s="726"/>
      <c r="AB8" s="726"/>
      <c r="AC8" s="726"/>
      <c r="AD8" s="727"/>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4" t="s">
        <v>25</v>
      </c>
      <c r="B9" s="655"/>
      <c r="C9" s="655"/>
      <c r="D9" s="655"/>
      <c r="E9" s="655"/>
      <c r="F9" s="655"/>
      <c r="G9" s="728" t="s">
        <v>521</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18" t="s">
        <v>34</v>
      </c>
      <c r="B10" s="519"/>
      <c r="C10" s="519"/>
      <c r="D10" s="519"/>
      <c r="E10" s="519"/>
      <c r="F10" s="519"/>
      <c r="G10" s="613" t="s">
        <v>516</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8" t="s">
        <v>6</v>
      </c>
      <c r="B11" s="519"/>
      <c r="C11" s="519"/>
      <c r="D11" s="519"/>
      <c r="E11" s="519"/>
      <c r="F11" s="520"/>
      <c r="G11" s="559" t="str">
        <f>入力規則等!P10</f>
        <v>委託・請負、その他</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56" t="s">
        <v>322</v>
      </c>
      <c r="Q12" s="257"/>
      <c r="R12" s="257"/>
      <c r="S12" s="257"/>
      <c r="T12" s="257"/>
      <c r="U12" s="257"/>
      <c r="V12" s="258"/>
      <c r="W12" s="256" t="s">
        <v>323</v>
      </c>
      <c r="X12" s="257"/>
      <c r="Y12" s="257"/>
      <c r="Z12" s="257"/>
      <c r="AA12" s="257"/>
      <c r="AB12" s="257"/>
      <c r="AC12" s="258"/>
      <c r="AD12" s="256" t="s">
        <v>324</v>
      </c>
      <c r="AE12" s="257"/>
      <c r="AF12" s="257"/>
      <c r="AG12" s="257"/>
      <c r="AH12" s="257"/>
      <c r="AI12" s="257"/>
      <c r="AJ12" s="258"/>
      <c r="AK12" s="256" t="s">
        <v>331</v>
      </c>
      <c r="AL12" s="257"/>
      <c r="AM12" s="257"/>
      <c r="AN12" s="257"/>
      <c r="AO12" s="257"/>
      <c r="AP12" s="257"/>
      <c r="AQ12" s="258"/>
      <c r="AR12" s="256" t="s">
        <v>332</v>
      </c>
      <c r="AS12" s="257"/>
      <c r="AT12" s="257"/>
      <c r="AU12" s="257"/>
      <c r="AV12" s="257"/>
      <c r="AW12" s="257"/>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0" t="s">
        <v>431</v>
      </c>
      <c r="Q13" s="251"/>
      <c r="R13" s="251"/>
      <c r="S13" s="251"/>
      <c r="T13" s="251"/>
      <c r="U13" s="251"/>
      <c r="V13" s="252"/>
      <c r="W13" s="250" t="s">
        <v>432</v>
      </c>
      <c r="X13" s="251"/>
      <c r="Y13" s="251"/>
      <c r="Z13" s="251"/>
      <c r="AA13" s="251"/>
      <c r="AB13" s="251"/>
      <c r="AC13" s="252"/>
      <c r="AD13" s="250">
        <v>1402</v>
      </c>
      <c r="AE13" s="251"/>
      <c r="AF13" s="251"/>
      <c r="AG13" s="251"/>
      <c r="AH13" s="251"/>
      <c r="AI13" s="251"/>
      <c r="AJ13" s="252"/>
      <c r="AK13" s="250">
        <f>1457.757+28.25</f>
        <v>1486.0070000000001</v>
      </c>
      <c r="AL13" s="251"/>
      <c r="AM13" s="251"/>
      <c r="AN13" s="251"/>
      <c r="AO13" s="251"/>
      <c r="AP13" s="251"/>
      <c r="AQ13" s="252"/>
      <c r="AR13" s="816">
        <v>1718</v>
      </c>
      <c r="AS13" s="817"/>
      <c r="AT13" s="817"/>
      <c r="AU13" s="817"/>
      <c r="AV13" s="817"/>
      <c r="AW13" s="817"/>
      <c r="AX13" s="818"/>
    </row>
    <row r="14" spans="1:50" ht="21" customHeight="1" x14ac:dyDescent="0.15">
      <c r="A14" s="602"/>
      <c r="B14" s="603"/>
      <c r="C14" s="603"/>
      <c r="D14" s="603"/>
      <c r="E14" s="603"/>
      <c r="F14" s="604"/>
      <c r="G14" s="592"/>
      <c r="H14" s="593"/>
      <c r="I14" s="575" t="s">
        <v>9</v>
      </c>
      <c r="J14" s="587"/>
      <c r="K14" s="587"/>
      <c r="L14" s="587"/>
      <c r="M14" s="587"/>
      <c r="N14" s="587"/>
      <c r="O14" s="588"/>
      <c r="P14" s="250" t="s">
        <v>431</v>
      </c>
      <c r="Q14" s="251"/>
      <c r="R14" s="251"/>
      <c r="S14" s="251"/>
      <c r="T14" s="251"/>
      <c r="U14" s="251"/>
      <c r="V14" s="252"/>
      <c r="W14" s="250" t="s">
        <v>432</v>
      </c>
      <c r="X14" s="251"/>
      <c r="Y14" s="251"/>
      <c r="Z14" s="251"/>
      <c r="AA14" s="251"/>
      <c r="AB14" s="251"/>
      <c r="AC14" s="252"/>
      <c r="AD14" s="250" t="s">
        <v>675</v>
      </c>
      <c r="AE14" s="251"/>
      <c r="AF14" s="251"/>
      <c r="AG14" s="251"/>
      <c r="AH14" s="251"/>
      <c r="AI14" s="251"/>
      <c r="AJ14" s="252"/>
      <c r="AK14" s="250" t="s">
        <v>678</v>
      </c>
      <c r="AL14" s="251"/>
      <c r="AM14" s="251"/>
      <c r="AN14" s="251"/>
      <c r="AO14" s="251"/>
      <c r="AP14" s="251"/>
      <c r="AQ14" s="252"/>
      <c r="AR14" s="649"/>
      <c r="AS14" s="649"/>
      <c r="AT14" s="649"/>
      <c r="AU14" s="649"/>
      <c r="AV14" s="649"/>
      <c r="AW14" s="649"/>
      <c r="AX14" s="650"/>
    </row>
    <row r="15" spans="1:50" ht="21" customHeight="1" x14ac:dyDescent="0.15">
      <c r="A15" s="602"/>
      <c r="B15" s="603"/>
      <c r="C15" s="603"/>
      <c r="D15" s="603"/>
      <c r="E15" s="603"/>
      <c r="F15" s="604"/>
      <c r="G15" s="592"/>
      <c r="H15" s="593"/>
      <c r="I15" s="575" t="s">
        <v>58</v>
      </c>
      <c r="J15" s="576"/>
      <c r="K15" s="576"/>
      <c r="L15" s="576"/>
      <c r="M15" s="576"/>
      <c r="N15" s="576"/>
      <c r="O15" s="577"/>
      <c r="P15" s="250" t="s">
        <v>432</v>
      </c>
      <c r="Q15" s="251"/>
      <c r="R15" s="251"/>
      <c r="S15" s="251"/>
      <c r="T15" s="251"/>
      <c r="U15" s="251"/>
      <c r="V15" s="252"/>
      <c r="W15" s="250" t="s">
        <v>432</v>
      </c>
      <c r="X15" s="251"/>
      <c r="Y15" s="251"/>
      <c r="Z15" s="251"/>
      <c r="AA15" s="251"/>
      <c r="AB15" s="251"/>
      <c r="AC15" s="252"/>
      <c r="AD15" s="250" t="s">
        <v>676</v>
      </c>
      <c r="AE15" s="251"/>
      <c r="AF15" s="251"/>
      <c r="AG15" s="251"/>
      <c r="AH15" s="251"/>
      <c r="AI15" s="251"/>
      <c r="AJ15" s="252"/>
      <c r="AK15" s="250" t="s">
        <v>676</v>
      </c>
      <c r="AL15" s="251"/>
      <c r="AM15" s="251"/>
      <c r="AN15" s="251"/>
      <c r="AO15" s="251"/>
      <c r="AP15" s="251"/>
      <c r="AQ15" s="252"/>
      <c r="AR15" s="250" t="s">
        <v>677</v>
      </c>
      <c r="AS15" s="251"/>
      <c r="AT15" s="251"/>
      <c r="AU15" s="251"/>
      <c r="AV15" s="251"/>
      <c r="AW15" s="251"/>
      <c r="AX15" s="657"/>
    </row>
    <row r="16" spans="1:50" ht="21" customHeight="1" x14ac:dyDescent="0.15">
      <c r="A16" s="602"/>
      <c r="B16" s="603"/>
      <c r="C16" s="603"/>
      <c r="D16" s="603"/>
      <c r="E16" s="603"/>
      <c r="F16" s="604"/>
      <c r="G16" s="592"/>
      <c r="H16" s="593"/>
      <c r="I16" s="575" t="s">
        <v>59</v>
      </c>
      <c r="J16" s="576"/>
      <c r="K16" s="576"/>
      <c r="L16" s="576"/>
      <c r="M16" s="576"/>
      <c r="N16" s="576"/>
      <c r="O16" s="577"/>
      <c r="P16" s="250" t="s">
        <v>432</v>
      </c>
      <c r="Q16" s="251"/>
      <c r="R16" s="251"/>
      <c r="S16" s="251"/>
      <c r="T16" s="251"/>
      <c r="U16" s="251"/>
      <c r="V16" s="252"/>
      <c r="W16" s="250" t="s">
        <v>432</v>
      </c>
      <c r="X16" s="251"/>
      <c r="Y16" s="251"/>
      <c r="Z16" s="251"/>
      <c r="AA16" s="251"/>
      <c r="AB16" s="251"/>
      <c r="AC16" s="252"/>
      <c r="AD16" s="250" t="s">
        <v>676</v>
      </c>
      <c r="AE16" s="251"/>
      <c r="AF16" s="251"/>
      <c r="AG16" s="251"/>
      <c r="AH16" s="251"/>
      <c r="AI16" s="251"/>
      <c r="AJ16" s="252"/>
      <c r="AK16" s="250" t="s">
        <v>678</v>
      </c>
      <c r="AL16" s="251"/>
      <c r="AM16" s="251"/>
      <c r="AN16" s="251"/>
      <c r="AO16" s="251"/>
      <c r="AP16" s="251"/>
      <c r="AQ16" s="252"/>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0" t="s">
        <v>432</v>
      </c>
      <c r="Q17" s="251"/>
      <c r="R17" s="251"/>
      <c r="S17" s="251"/>
      <c r="T17" s="251"/>
      <c r="U17" s="251"/>
      <c r="V17" s="252"/>
      <c r="W17" s="250" t="s">
        <v>432</v>
      </c>
      <c r="X17" s="251"/>
      <c r="Y17" s="251"/>
      <c r="Z17" s="251"/>
      <c r="AA17" s="251"/>
      <c r="AB17" s="251"/>
      <c r="AC17" s="252"/>
      <c r="AD17" s="250" t="s">
        <v>677</v>
      </c>
      <c r="AE17" s="251"/>
      <c r="AF17" s="251"/>
      <c r="AG17" s="251"/>
      <c r="AH17" s="251"/>
      <c r="AI17" s="251"/>
      <c r="AJ17" s="252"/>
      <c r="AK17" s="250" t="s">
        <v>676</v>
      </c>
      <c r="AL17" s="251"/>
      <c r="AM17" s="251"/>
      <c r="AN17" s="251"/>
      <c r="AO17" s="251"/>
      <c r="AP17" s="251"/>
      <c r="AQ17" s="252"/>
      <c r="AR17" s="814"/>
      <c r="AS17" s="814"/>
      <c r="AT17" s="814"/>
      <c r="AU17" s="814"/>
      <c r="AV17" s="814"/>
      <c r="AW17" s="814"/>
      <c r="AX17" s="815"/>
    </row>
    <row r="18" spans="1:50" ht="24.75" customHeight="1" x14ac:dyDescent="0.15">
      <c r="A18" s="602"/>
      <c r="B18" s="603"/>
      <c r="C18" s="603"/>
      <c r="D18" s="603"/>
      <c r="E18" s="603"/>
      <c r="F18" s="604"/>
      <c r="G18" s="594"/>
      <c r="H18" s="595"/>
      <c r="I18" s="581" t="s">
        <v>22</v>
      </c>
      <c r="J18" s="582"/>
      <c r="K18" s="582"/>
      <c r="L18" s="582"/>
      <c r="M18" s="582"/>
      <c r="N18" s="582"/>
      <c r="O18" s="583"/>
      <c r="P18" s="746">
        <f>SUM(P13:V17)</f>
        <v>0</v>
      </c>
      <c r="Q18" s="747"/>
      <c r="R18" s="747"/>
      <c r="S18" s="747"/>
      <c r="T18" s="747"/>
      <c r="U18" s="747"/>
      <c r="V18" s="748"/>
      <c r="W18" s="746">
        <f>SUM(W13:AC17)</f>
        <v>0</v>
      </c>
      <c r="X18" s="747"/>
      <c r="Y18" s="747"/>
      <c r="Z18" s="747"/>
      <c r="AA18" s="747"/>
      <c r="AB18" s="747"/>
      <c r="AC18" s="748"/>
      <c r="AD18" s="746">
        <f>SUM(AD13:AJ17)</f>
        <v>1402</v>
      </c>
      <c r="AE18" s="747"/>
      <c r="AF18" s="747"/>
      <c r="AG18" s="747"/>
      <c r="AH18" s="747"/>
      <c r="AI18" s="747"/>
      <c r="AJ18" s="748"/>
      <c r="AK18" s="746">
        <f>SUM(AK13:AQ17)</f>
        <v>1486.0070000000001</v>
      </c>
      <c r="AL18" s="747"/>
      <c r="AM18" s="747"/>
      <c r="AN18" s="747"/>
      <c r="AO18" s="747"/>
      <c r="AP18" s="747"/>
      <c r="AQ18" s="748"/>
      <c r="AR18" s="746">
        <f>SUM(AR13:AX17)</f>
        <v>1718</v>
      </c>
      <c r="AS18" s="747"/>
      <c r="AT18" s="747"/>
      <c r="AU18" s="747"/>
      <c r="AV18" s="747"/>
      <c r="AW18" s="747"/>
      <c r="AX18" s="749"/>
    </row>
    <row r="19" spans="1:50" ht="24.75" customHeight="1" x14ac:dyDescent="0.15">
      <c r="A19" s="602"/>
      <c r="B19" s="603"/>
      <c r="C19" s="603"/>
      <c r="D19" s="603"/>
      <c r="E19" s="603"/>
      <c r="F19" s="604"/>
      <c r="G19" s="744" t="s">
        <v>10</v>
      </c>
      <c r="H19" s="745"/>
      <c r="I19" s="745"/>
      <c r="J19" s="745"/>
      <c r="K19" s="745"/>
      <c r="L19" s="745"/>
      <c r="M19" s="745"/>
      <c r="N19" s="745"/>
      <c r="O19" s="745"/>
      <c r="P19" s="250" t="s">
        <v>432</v>
      </c>
      <c r="Q19" s="251"/>
      <c r="R19" s="251"/>
      <c r="S19" s="251"/>
      <c r="T19" s="251"/>
      <c r="U19" s="251"/>
      <c r="V19" s="252"/>
      <c r="W19" s="250" t="s">
        <v>431</v>
      </c>
      <c r="X19" s="251"/>
      <c r="Y19" s="251"/>
      <c r="Z19" s="251"/>
      <c r="AA19" s="251"/>
      <c r="AB19" s="251"/>
      <c r="AC19" s="252"/>
      <c r="AD19" s="250">
        <v>1390</v>
      </c>
      <c r="AE19" s="251"/>
      <c r="AF19" s="251"/>
      <c r="AG19" s="251"/>
      <c r="AH19" s="251"/>
      <c r="AI19" s="251"/>
      <c r="AJ19" s="252"/>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44" t="s">
        <v>11</v>
      </c>
      <c r="H20" s="745"/>
      <c r="I20" s="745"/>
      <c r="J20" s="745"/>
      <c r="K20" s="745"/>
      <c r="L20" s="745"/>
      <c r="M20" s="745"/>
      <c r="N20" s="745"/>
      <c r="O20" s="745"/>
      <c r="P20" s="750" t="str">
        <f>IF(P18=0, "-", P19/P18)</f>
        <v>-</v>
      </c>
      <c r="Q20" s="750"/>
      <c r="R20" s="750"/>
      <c r="S20" s="750"/>
      <c r="T20" s="750"/>
      <c r="U20" s="750"/>
      <c r="V20" s="750"/>
      <c r="W20" s="750" t="str">
        <f>IF(W18=0, "-", W19/W18)</f>
        <v>-</v>
      </c>
      <c r="X20" s="750"/>
      <c r="Y20" s="750"/>
      <c r="Z20" s="750"/>
      <c r="AA20" s="750"/>
      <c r="AB20" s="750"/>
      <c r="AC20" s="750"/>
      <c r="AD20" s="750">
        <f>IF(AD18=0, "-", AD19/AD18)</f>
        <v>0.99144079885877323</v>
      </c>
      <c r="AE20" s="750"/>
      <c r="AF20" s="750"/>
      <c r="AG20" s="750"/>
      <c r="AH20" s="750"/>
      <c r="AI20" s="750"/>
      <c r="AJ20" s="750"/>
      <c r="AK20" s="579"/>
      <c r="AL20" s="579"/>
      <c r="AM20" s="579"/>
      <c r="AN20" s="579"/>
      <c r="AO20" s="579"/>
      <c r="AP20" s="579"/>
      <c r="AQ20" s="578"/>
      <c r="AR20" s="578"/>
      <c r="AS20" s="578"/>
      <c r="AT20" s="578"/>
      <c r="AU20" s="579"/>
      <c r="AV20" s="579"/>
      <c r="AW20" s="579"/>
      <c r="AX20" s="580"/>
    </row>
    <row r="21" spans="1:50" ht="18.75" customHeight="1" x14ac:dyDescent="0.15">
      <c r="A21" s="270" t="s">
        <v>13</v>
      </c>
      <c r="B21" s="271"/>
      <c r="C21" s="271"/>
      <c r="D21" s="271"/>
      <c r="E21" s="271"/>
      <c r="F21" s="272"/>
      <c r="G21" s="353" t="s">
        <v>276</v>
      </c>
      <c r="H21" s="354"/>
      <c r="I21" s="354"/>
      <c r="J21" s="354"/>
      <c r="K21" s="354"/>
      <c r="L21" s="354"/>
      <c r="M21" s="354"/>
      <c r="N21" s="354"/>
      <c r="O21" s="355"/>
      <c r="P21" s="384" t="s">
        <v>66</v>
      </c>
      <c r="Q21" s="354"/>
      <c r="R21" s="354"/>
      <c r="S21" s="354"/>
      <c r="T21" s="354"/>
      <c r="U21" s="354"/>
      <c r="V21" s="354"/>
      <c r="W21" s="354"/>
      <c r="X21" s="355"/>
      <c r="Y21" s="327"/>
      <c r="Z21" s="328"/>
      <c r="AA21" s="329"/>
      <c r="AB21" s="280" t="s">
        <v>12</v>
      </c>
      <c r="AC21" s="281"/>
      <c r="AD21" s="282"/>
      <c r="AE21" s="619" t="s">
        <v>322</v>
      </c>
      <c r="AF21" s="619"/>
      <c r="AG21" s="619"/>
      <c r="AH21" s="619"/>
      <c r="AI21" s="619" t="s">
        <v>323</v>
      </c>
      <c r="AJ21" s="619"/>
      <c r="AK21" s="619"/>
      <c r="AL21" s="619"/>
      <c r="AM21" s="619" t="s">
        <v>324</v>
      </c>
      <c r="AN21" s="619"/>
      <c r="AO21" s="619"/>
      <c r="AP21" s="280"/>
      <c r="AQ21" s="133" t="s">
        <v>320</v>
      </c>
      <c r="AR21" s="136"/>
      <c r="AS21" s="136"/>
      <c r="AT21" s="137"/>
      <c r="AU21" s="354" t="s">
        <v>262</v>
      </c>
      <c r="AV21" s="354"/>
      <c r="AW21" s="354"/>
      <c r="AX21" s="813"/>
    </row>
    <row r="22" spans="1:50" ht="18.75" customHeight="1" x14ac:dyDescent="0.15">
      <c r="A22" s="270"/>
      <c r="B22" s="271"/>
      <c r="C22" s="271"/>
      <c r="D22" s="271"/>
      <c r="E22" s="271"/>
      <c r="F22" s="272"/>
      <c r="G22" s="356"/>
      <c r="H22" s="267"/>
      <c r="I22" s="267"/>
      <c r="J22" s="267"/>
      <c r="K22" s="267"/>
      <c r="L22" s="267"/>
      <c r="M22" s="267"/>
      <c r="N22" s="267"/>
      <c r="O22" s="357"/>
      <c r="P22" s="306"/>
      <c r="Q22" s="267"/>
      <c r="R22" s="267"/>
      <c r="S22" s="267"/>
      <c r="T22" s="267"/>
      <c r="U22" s="267"/>
      <c r="V22" s="267"/>
      <c r="W22" s="267"/>
      <c r="X22" s="357"/>
      <c r="Y22" s="327"/>
      <c r="Z22" s="328"/>
      <c r="AA22" s="329"/>
      <c r="AB22" s="283"/>
      <c r="AC22" s="284"/>
      <c r="AD22" s="285"/>
      <c r="AE22" s="620"/>
      <c r="AF22" s="620"/>
      <c r="AG22" s="620"/>
      <c r="AH22" s="620"/>
      <c r="AI22" s="620"/>
      <c r="AJ22" s="620"/>
      <c r="AK22" s="620"/>
      <c r="AL22" s="620"/>
      <c r="AM22" s="620"/>
      <c r="AN22" s="620"/>
      <c r="AO22" s="620"/>
      <c r="AP22" s="283"/>
      <c r="AQ22" s="189">
        <v>28</v>
      </c>
      <c r="AR22" s="138"/>
      <c r="AS22" s="139" t="s">
        <v>321</v>
      </c>
      <c r="AT22" s="140"/>
      <c r="AU22" s="269" t="s">
        <v>551</v>
      </c>
      <c r="AV22" s="269"/>
      <c r="AW22" s="267" t="s">
        <v>310</v>
      </c>
      <c r="AX22" s="268"/>
    </row>
    <row r="23" spans="1:50" ht="45" customHeight="1" x14ac:dyDescent="0.15">
      <c r="A23" s="273"/>
      <c r="B23" s="271"/>
      <c r="C23" s="271"/>
      <c r="D23" s="271"/>
      <c r="E23" s="271"/>
      <c r="F23" s="272"/>
      <c r="G23" s="400" t="s">
        <v>519</v>
      </c>
      <c r="H23" s="401"/>
      <c r="I23" s="401"/>
      <c r="J23" s="401"/>
      <c r="K23" s="401"/>
      <c r="L23" s="401"/>
      <c r="M23" s="401"/>
      <c r="N23" s="401"/>
      <c r="O23" s="402"/>
      <c r="P23" s="98" t="s">
        <v>518</v>
      </c>
      <c r="Q23" s="98"/>
      <c r="R23" s="98"/>
      <c r="S23" s="98"/>
      <c r="T23" s="98"/>
      <c r="U23" s="98"/>
      <c r="V23" s="98"/>
      <c r="W23" s="98"/>
      <c r="X23" s="118"/>
      <c r="Y23" s="372" t="s">
        <v>14</v>
      </c>
      <c r="Z23" s="373"/>
      <c r="AA23" s="374"/>
      <c r="AB23" s="366" t="s">
        <v>510</v>
      </c>
      <c r="AC23" s="366"/>
      <c r="AD23" s="366"/>
      <c r="AE23" s="389" t="s">
        <v>487</v>
      </c>
      <c r="AF23" s="358"/>
      <c r="AG23" s="358"/>
      <c r="AH23" s="358"/>
      <c r="AI23" s="389" t="s">
        <v>487</v>
      </c>
      <c r="AJ23" s="358"/>
      <c r="AK23" s="358"/>
      <c r="AL23" s="358"/>
      <c r="AM23" s="389">
        <f>11/12*100</f>
        <v>91.666666666666657</v>
      </c>
      <c r="AN23" s="358"/>
      <c r="AO23" s="358"/>
      <c r="AP23" s="358"/>
      <c r="AQ23" s="265" t="s">
        <v>489</v>
      </c>
      <c r="AR23" s="195"/>
      <c r="AS23" s="195"/>
      <c r="AT23" s="266"/>
      <c r="AU23" s="358" t="s">
        <v>489</v>
      </c>
      <c r="AV23" s="358"/>
      <c r="AW23" s="358"/>
      <c r="AX23" s="359"/>
    </row>
    <row r="24" spans="1:50" ht="45" customHeight="1" x14ac:dyDescent="0.15">
      <c r="A24" s="274"/>
      <c r="B24" s="275"/>
      <c r="C24" s="275"/>
      <c r="D24" s="275"/>
      <c r="E24" s="275"/>
      <c r="F24" s="276"/>
      <c r="G24" s="403"/>
      <c r="H24" s="404"/>
      <c r="I24" s="404"/>
      <c r="J24" s="404"/>
      <c r="K24" s="404"/>
      <c r="L24" s="404"/>
      <c r="M24" s="404"/>
      <c r="N24" s="404"/>
      <c r="O24" s="405"/>
      <c r="P24" s="120"/>
      <c r="Q24" s="120"/>
      <c r="R24" s="120"/>
      <c r="S24" s="120"/>
      <c r="T24" s="120"/>
      <c r="U24" s="120"/>
      <c r="V24" s="120"/>
      <c r="W24" s="120"/>
      <c r="X24" s="121"/>
      <c r="Y24" s="256" t="s">
        <v>61</v>
      </c>
      <c r="Z24" s="257"/>
      <c r="AA24" s="258"/>
      <c r="AB24" s="367" t="s">
        <v>510</v>
      </c>
      <c r="AC24" s="367"/>
      <c r="AD24" s="367"/>
      <c r="AE24" s="389" t="s">
        <v>488</v>
      </c>
      <c r="AF24" s="358"/>
      <c r="AG24" s="358"/>
      <c r="AH24" s="358"/>
      <c r="AI24" s="389" t="s">
        <v>487</v>
      </c>
      <c r="AJ24" s="358"/>
      <c r="AK24" s="358"/>
      <c r="AL24" s="358"/>
      <c r="AM24" s="389">
        <v>90</v>
      </c>
      <c r="AN24" s="358"/>
      <c r="AO24" s="358"/>
      <c r="AP24" s="358"/>
      <c r="AQ24" s="265">
        <v>90</v>
      </c>
      <c r="AR24" s="195"/>
      <c r="AS24" s="195"/>
      <c r="AT24" s="266"/>
      <c r="AU24" s="358" t="s">
        <v>676</v>
      </c>
      <c r="AV24" s="358"/>
      <c r="AW24" s="358"/>
      <c r="AX24" s="359"/>
    </row>
    <row r="25" spans="1:50" ht="45" customHeight="1" thickBot="1" x14ac:dyDescent="0.2">
      <c r="A25" s="277"/>
      <c r="B25" s="278"/>
      <c r="C25" s="278"/>
      <c r="D25" s="278"/>
      <c r="E25" s="278"/>
      <c r="F25" s="279"/>
      <c r="G25" s="406"/>
      <c r="H25" s="407"/>
      <c r="I25" s="407"/>
      <c r="J25" s="407"/>
      <c r="K25" s="407"/>
      <c r="L25" s="407"/>
      <c r="M25" s="407"/>
      <c r="N25" s="407"/>
      <c r="O25" s="408"/>
      <c r="P25" s="101"/>
      <c r="Q25" s="101"/>
      <c r="R25" s="101"/>
      <c r="S25" s="101"/>
      <c r="T25" s="101"/>
      <c r="U25" s="101"/>
      <c r="V25" s="101"/>
      <c r="W25" s="101"/>
      <c r="X25" s="123"/>
      <c r="Y25" s="256" t="s">
        <v>15</v>
      </c>
      <c r="Z25" s="257"/>
      <c r="AA25" s="258"/>
      <c r="AB25" s="377" t="s">
        <v>312</v>
      </c>
      <c r="AC25" s="377"/>
      <c r="AD25" s="377"/>
      <c r="AE25" s="389" t="s">
        <v>487</v>
      </c>
      <c r="AF25" s="358"/>
      <c r="AG25" s="358"/>
      <c r="AH25" s="358"/>
      <c r="AI25" s="389" t="s">
        <v>488</v>
      </c>
      <c r="AJ25" s="358"/>
      <c r="AK25" s="358"/>
      <c r="AL25" s="358"/>
      <c r="AM25" s="389">
        <f>ROUND(AM23/AM24*100,0)</f>
        <v>102</v>
      </c>
      <c r="AN25" s="358"/>
      <c r="AO25" s="358"/>
      <c r="AP25" s="358"/>
      <c r="AQ25" s="265" t="s">
        <v>490</v>
      </c>
      <c r="AR25" s="195"/>
      <c r="AS25" s="195"/>
      <c r="AT25" s="266"/>
      <c r="AU25" s="358" t="s">
        <v>489</v>
      </c>
      <c r="AV25" s="358"/>
      <c r="AW25" s="358"/>
      <c r="AX25" s="359"/>
    </row>
    <row r="26" spans="1:50" ht="18.75" hidden="1" customHeight="1" x14ac:dyDescent="0.15">
      <c r="A26" s="270" t="s">
        <v>13</v>
      </c>
      <c r="B26" s="271"/>
      <c r="C26" s="271"/>
      <c r="D26" s="271"/>
      <c r="E26" s="271"/>
      <c r="F26" s="272"/>
      <c r="G26" s="353" t="s">
        <v>276</v>
      </c>
      <c r="H26" s="354"/>
      <c r="I26" s="354"/>
      <c r="J26" s="354"/>
      <c r="K26" s="354"/>
      <c r="L26" s="354"/>
      <c r="M26" s="354"/>
      <c r="N26" s="354"/>
      <c r="O26" s="355"/>
      <c r="P26" s="384" t="s">
        <v>66</v>
      </c>
      <c r="Q26" s="354"/>
      <c r="R26" s="354"/>
      <c r="S26" s="354"/>
      <c r="T26" s="354"/>
      <c r="U26" s="354"/>
      <c r="V26" s="354"/>
      <c r="W26" s="354"/>
      <c r="X26" s="355"/>
      <c r="Y26" s="327"/>
      <c r="Z26" s="328"/>
      <c r="AA26" s="329"/>
      <c r="AB26" s="280" t="s">
        <v>12</v>
      </c>
      <c r="AC26" s="281"/>
      <c r="AD26" s="282"/>
      <c r="AE26" s="619" t="s">
        <v>322</v>
      </c>
      <c r="AF26" s="619"/>
      <c r="AG26" s="619"/>
      <c r="AH26" s="619"/>
      <c r="AI26" s="619" t="s">
        <v>323</v>
      </c>
      <c r="AJ26" s="619"/>
      <c r="AK26" s="619"/>
      <c r="AL26" s="619"/>
      <c r="AM26" s="619" t="s">
        <v>324</v>
      </c>
      <c r="AN26" s="619"/>
      <c r="AO26" s="619"/>
      <c r="AP26" s="280"/>
      <c r="AQ26" s="133" t="s">
        <v>320</v>
      </c>
      <c r="AR26" s="136"/>
      <c r="AS26" s="136"/>
      <c r="AT26" s="137"/>
      <c r="AU26" s="808" t="s">
        <v>262</v>
      </c>
      <c r="AV26" s="808"/>
      <c r="AW26" s="808"/>
      <c r="AX26" s="809"/>
    </row>
    <row r="27" spans="1:50" ht="18.75" hidden="1" customHeight="1" x14ac:dyDescent="0.15">
      <c r="A27" s="270"/>
      <c r="B27" s="271"/>
      <c r="C27" s="271"/>
      <c r="D27" s="271"/>
      <c r="E27" s="271"/>
      <c r="F27" s="272"/>
      <c r="G27" s="356"/>
      <c r="H27" s="267"/>
      <c r="I27" s="267"/>
      <c r="J27" s="267"/>
      <c r="K27" s="267"/>
      <c r="L27" s="267"/>
      <c r="M27" s="267"/>
      <c r="N27" s="267"/>
      <c r="O27" s="357"/>
      <c r="P27" s="306"/>
      <c r="Q27" s="267"/>
      <c r="R27" s="267"/>
      <c r="S27" s="267"/>
      <c r="T27" s="267"/>
      <c r="U27" s="267"/>
      <c r="V27" s="267"/>
      <c r="W27" s="267"/>
      <c r="X27" s="357"/>
      <c r="Y27" s="327"/>
      <c r="Z27" s="328"/>
      <c r="AA27" s="329"/>
      <c r="AB27" s="283"/>
      <c r="AC27" s="284"/>
      <c r="AD27" s="285"/>
      <c r="AE27" s="620"/>
      <c r="AF27" s="620"/>
      <c r="AG27" s="620"/>
      <c r="AH27" s="620"/>
      <c r="AI27" s="620"/>
      <c r="AJ27" s="620"/>
      <c r="AK27" s="620"/>
      <c r="AL27" s="620"/>
      <c r="AM27" s="620"/>
      <c r="AN27" s="620"/>
      <c r="AO27" s="620"/>
      <c r="AP27" s="283"/>
      <c r="AQ27" s="189">
        <v>28</v>
      </c>
      <c r="AR27" s="138"/>
      <c r="AS27" s="139" t="s">
        <v>321</v>
      </c>
      <c r="AT27" s="140"/>
      <c r="AU27" s="269" t="s">
        <v>552</v>
      </c>
      <c r="AV27" s="269"/>
      <c r="AW27" s="267" t="s">
        <v>310</v>
      </c>
      <c r="AX27" s="268"/>
    </row>
    <row r="28" spans="1:50" ht="45" hidden="1" customHeight="1" x14ac:dyDescent="0.15">
      <c r="A28" s="273"/>
      <c r="B28" s="271"/>
      <c r="C28" s="271"/>
      <c r="D28" s="271"/>
      <c r="E28" s="271"/>
      <c r="F28" s="272"/>
      <c r="G28" s="400" t="s">
        <v>513</v>
      </c>
      <c r="H28" s="401"/>
      <c r="I28" s="401"/>
      <c r="J28" s="401"/>
      <c r="K28" s="401"/>
      <c r="L28" s="401"/>
      <c r="M28" s="401"/>
      <c r="N28" s="401"/>
      <c r="O28" s="402"/>
      <c r="P28" s="98" t="s">
        <v>667</v>
      </c>
      <c r="Q28" s="98"/>
      <c r="R28" s="98"/>
      <c r="S28" s="98"/>
      <c r="T28" s="98"/>
      <c r="U28" s="98"/>
      <c r="V28" s="98"/>
      <c r="W28" s="98"/>
      <c r="X28" s="118"/>
      <c r="Y28" s="372" t="s">
        <v>14</v>
      </c>
      <c r="Z28" s="373"/>
      <c r="AA28" s="374"/>
      <c r="AB28" s="366" t="s">
        <v>486</v>
      </c>
      <c r="AC28" s="366"/>
      <c r="AD28" s="366"/>
      <c r="AE28" s="389" t="s">
        <v>491</v>
      </c>
      <c r="AF28" s="358"/>
      <c r="AG28" s="358"/>
      <c r="AH28" s="358"/>
      <c r="AI28" s="389" t="s">
        <v>489</v>
      </c>
      <c r="AJ28" s="358"/>
      <c r="AK28" s="358"/>
      <c r="AL28" s="358"/>
      <c r="AM28" s="389">
        <v>219</v>
      </c>
      <c r="AN28" s="358"/>
      <c r="AO28" s="358"/>
      <c r="AP28" s="358"/>
      <c r="AQ28" s="265" t="s">
        <v>491</v>
      </c>
      <c r="AR28" s="195"/>
      <c r="AS28" s="195"/>
      <c r="AT28" s="266"/>
      <c r="AU28" s="358" t="s">
        <v>491</v>
      </c>
      <c r="AV28" s="358"/>
      <c r="AW28" s="358"/>
      <c r="AX28" s="359"/>
    </row>
    <row r="29" spans="1:50" ht="45" hidden="1" customHeight="1" x14ac:dyDescent="0.15">
      <c r="A29" s="274"/>
      <c r="B29" s="275"/>
      <c r="C29" s="275"/>
      <c r="D29" s="275"/>
      <c r="E29" s="275"/>
      <c r="F29" s="276"/>
      <c r="G29" s="403"/>
      <c r="H29" s="404"/>
      <c r="I29" s="404"/>
      <c r="J29" s="404"/>
      <c r="K29" s="404"/>
      <c r="L29" s="404"/>
      <c r="M29" s="404"/>
      <c r="N29" s="404"/>
      <c r="O29" s="405"/>
      <c r="P29" s="120"/>
      <c r="Q29" s="120"/>
      <c r="R29" s="120"/>
      <c r="S29" s="120"/>
      <c r="T29" s="120"/>
      <c r="U29" s="120"/>
      <c r="V29" s="120"/>
      <c r="W29" s="120"/>
      <c r="X29" s="121"/>
      <c r="Y29" s="256" t="s">
        <v>61</v>
      </c>
      <c r="Z29" s="257"/>
      <c r="AA29" s="258"/>
      <c r="AB29" s="367" t="s">
        <v>486</v>
      </c>
      <c r="AC29" s="367"/>
      <c r="AD29" s="367"/>
      <c r="AE29" s="389" t="s">
        <v>491</v>
      </c>
      <c r="AF29" s="358"/>
      <c r="AG29" s="358"/>
      <c r="AH29" s="358"/>
      <c r="AI29" s="389" t="s">
        <v>492</v>
      </c>
      <c r="AJ29" s="358"/>
      <c r="AK29" s="358"/>
      <c r="AL29" s="358"/>
      <c r="AM29" s="389">
        <v>75</v>
      </c>
      <c r="AN29" s="358"/>
      <c r="AO29" s="358"/>
      <c r="AP29" s="358"/>
      <c r="AQ29" s="265">
        <v>220</v>
      </c>
      <c r="AR29" s="195"/>
      <c r="AS29" s="195"/>
      <c r="AT29" s="266"/>
      <c r="AU29" s="358">
        <v>220</v>
      </c>
      <c r="AV29" s="358"/>
      <c r="AW29" s="358"/>
      <c r="AX29" s="359"/>
    </row>
    <row r="30" spans="1:50" ht="45" hidden="1" customHeight="1" thickBot="1" x14ac:dyDescent="0.2">
      <c r="A30" s="277"/>
      <c r="B30" s="278"/>
      <c r="C30" s="278"/>
      <c r="D30" s="278"/>
      <c r="E30" s="278"/>
      <c r="F30" s="279"/>
      <c r="G30" s="406"/>
      <c r="H30" s="407"/>
      <c r="I30" s="407"/>
      <c r="J30" s="407"/>
      <c r="K30" s="407"/>
      <c r="L30" s="407"/>
      <c r="M30" s="407"/>
      <c r="N30" s="407"/>
      <c r="O30" s="408"/>
      <c r="P30" s="101"/>
      <c r="Q30" s="101"/>
      <c r="R30" s="101"/>
      <c r="S30" s="101"/>
      <c r="T30" s="101"/>
      <c r="U30" s="101"/>
      <c r="V30" s="101"/>
      <c r="W30" s="101"/>
      <c r="X30" s="123"/>
      <c r="Y30" s="256" t="s">
        <v>15</v>
      </c>
      <c r="Z30" s="257"/>
      <c r="AA30" s="258"/>
      <c r="AB30" s="377" t="s">
        <v>16</v>
      </c>
      <c r="AC30" s="377"/>
      <c r="AD30" s="377"/>
      <c r="AE30" s="389" t="s">
        <v>491</v>
      </c>
      <c r="AF30" s="358"/>
      <c r="AG30" s="358"/>
      <c r="AH30" s="358"/>
      <c r="AI30" s="389" t="s">
        <v>491</v>
      </c>
      <c r="AJ30" s="358"/>
      <c r="AK30" s="358"/>
      <c r="AL30" s="358"/>
      <c r="AM30" s="389">
        <f>AM28/AM29*100</f>
        <v>292</v>
      </c>
      <c r="AN30" s="358"/>
      <c r="AO30" s="358"/>
      <c r="AP30" s="358"/>
      <c r="AQ30" s="265" t="s">
        <v>489</v>
      </c>
      <c r="AR30" s="195"/>
      <c r="AS30" s="195"/>
      <c r="AT30" s="266"/>
      <c r="AU30" s="358" t="s">
        <v>490</v>
      </c>
      <c r="AV30" s="358"/>
      <c r="AW30" s="358"/>
      <c r="AX30" s="359"/>
    </row>
    <row r="31" spans="1:50" ht="18.75" hidden="1" customHeight="1" x14ac:dyDescent="0.15">
      <c r="A31" s="270" t="s">
        <v>13</v>
      </c>
      <c r="B31" s="271"/>
      <c r="C31" s="271"/>
      <c r="D31" s="271"/>
      <c r="E31" s="271"/>
      <c r="F31" s="272"/>
      <c r="G31" s="353" t="s">
        <v>276</v>
      </c>
      <c r="H31" s="354"/>
      <c r="I31" s="354"/>
      <c r="J31" s="354"/>
      <c r="K31" s="354"/>
      <c r="L31" s="354"/>
      <c r="M31" s="354"/>
      <c r="N31" s="354"/>
      <c r="O31" s="355"/>
      <c r="P31" s="384" t="s">
        <v>66</v>
      </c>
      <c r="Q31" s="354"/>
      <c r="R31" s="354"/>
      <c r="S31" s="354"/>
      <c r="T31" s="354"/>
      <c r="U31" s="354"/>
      <c r="V31" s="354"/>
      <c r="W31" s="354"/>
      <c r="X31" s="355"/>
      <c r="Y31" s="327"/>
      <c r="Z31" s="328"/>
      <c r="AA31" s="329"/>
      <c r="AB31" s="280" t="s">
        <v>12</v>
      </c>
      <c r="AC31" s="281"/>
      <c r="AD31" s="282"/>
      <c r="AE31" s="619" t="s">
        <v>322</v>
      </c>
      <c r="AF31" s="619"/>
      <c r="AG31" s="619"/>
      <c r="AH31" s="619"/>
      <c r="AI31" s="619" t="s">
        <v>323</v>
      </c>
      <c r="AJ31" s="619"/>
      <c r="AK31" s="619"/>
      <c r="AL31" s="619"/>
      <c r="AM31" s="619" t="s">
        <v>324</v>
      </c>
      <c r="AN31" s="619"/>
      <c r="AO31" s="619"/>
      <c r="AP31" s="280"/>
      <c r="AQ31" s="133" t="s">
        <v>320</v>
      </c>
      <c r="AR31" s="136"/>
      <c r="AS31" s="136"/>
      <c r="AT31" s="137"/>
      <c r="AU31" s="808" t="s">
        <v>262</v>
      </c>
      <c r="AV31" s="808"/>
      <c r="AW31" s="808"/>
      <c r="AX31" s="809"/>
    </row>
    <row r="32" spans="1:50" ht="18.75" hidden="1" customHeight="1" x14ac:dyDescent="0.15">
      <c r="A32" s="270"/>
      <c r="B32" s="271"/>
      <c r="C32" s="271"/>
      <c r="D32" s="271"/>
      <c r="E32" s="271"/>
      <c r="F32" s="272"/>
      <c r="G32" s="356"/>
      <c r="H32" s="267"/>
      <c r="I32" s="267"/>
      <c r="J32" s="267"/>
      <c r="K32" s="267"/>
      <c r="L32" s="267"/>
      <c r="M32" s="267"/>
      <c r="N32" s="267"/>
      <c r="O32" s="357"/>
      <c r="P32" s="306"/>
      <c r="Q32" s="267"/>
      <c r="R32" s="267"/>
      <c r="S32" s="267"/>
      <c r="T32" s="267"/>
      <c r="U32" s="267"/>
      <c r="V32" s="267"/>
      <c r="W32" s="267"/>
      <c r="X32" s="357"/>
      <c r="Y32" s="327"/>
      <c r="Z32" s="328"/>
      <c r="AA32" s="329"/>
      <c r="AB32" s="283"/>
      <c r="AC32" s="284"/>
      <c r="AD32" s="285"/>
      <c r="AE32" s="620"/>
      <c r="AF32" s="620"/>
      <c r="AG32" s="620"/>
      <c r="AH32" s="620"/>
      <c r="AI32" s="620"/>
      <c r="AJ32" s="620"/>
      <c r="AK32" s="620"/>
      <c r="AL32" s="620"/>
      <c r="AM32" s="620"/>
      <c r="AN32" s="620"/>
      <c r="AO32" s="620"/>
      <c r="AP32" s="283"/>
      <c r="AQ32" s="189"/>
      <c r="AR32" s="138"/>
      <c r="AS32" s="139" t="s">
        <v>321</v>
      </c>
      <c r="AT32" s="140"/>
      <c r="AU32" s="269"/>
      <c r="AV32" s="269"/>
      <c r="AW32" s="267" t="s">
        <v>310</v>
      </c>
      <c r="AX32" s="268"/>
    </row>
    <row r="33" spans="1:50" ht="22.5" hidden="1" customHeight="1" x14ac:dyDescent="0.15">
      <c r="A33" s="273"/>
      <c r="B33" s="271"/>
      <c r="C33" s="271"/>
      <c r="D33" s="271"/>
      <c r="E33" s="271"/>
      <c r="F33" s="272"/>
      <c r="G33" s="400"/>
      <c r="H33" s="401"/>
      <c r="I33" s="401"/>
      <c r="J33" s="401"/>
      <c r="K33" s="401"/>
      <c r="L33" s="401"/>
      <c r="M33" s="401"/>
      <c r="N33" s="401"/>
      <c r="O33" s="402"/>
      <c r="P33" s="98"/>
      <c r="Q33" s="98"/>
      <c r="R33" s="98"/>
      <c r="S33" s="98"/>
      <c r="T33" s="98"/>
      <c r="U33" s="98"/>
      <c r="V33" s="98"/>
      <c r="W33" s="98"/>
      <c r="X33" s="118"/>
      <c r="Y33" s="372" t="s">
        <v>14</v>
      </c>
      <c r="Z33" s="373"/>
      <c r="AA33" s="374"/>
      <c r="AB33" s="366"/>
      <c r="AC33" s="366"/>
      <c r="AD33" s="366"/>
      <c r="AE33" s="389"/>
      <c r="AF33" s="358"/>
      <c r="AG33" s="358"/>
      <c r="AH33" s="358"/>
      <c r="AI33" s="389"/>
      <c r="AJ33" s="358"/>
      <c r="AK33" s="358"/>
      <c r="AL33" s="358"/>
      <c r="AM33" s="389"/>
      <c r="AN33" s="358"/>
      <c r="AO33" s="358"/>
      <c r="AP33" s="358"/>
      <c r="AQ33" s="265"/>
      <c r="AR33" s="195"/>
      <c r="AS33" s="195"/>
      <c r="AT33" s="266"/>
      <c r="AU33" s="358"/>
      <c r="AV33" s="358"/>
      <c r="AW33" s="358"/>
      <c r="AX33" s="359"/>
    </row>
    <row r="34" spans="1:50" ht="22.5" hidden="1" customHeight="1" x14ac:dyDescent="0.15">
      <c r="A34" s="274"/>
      <c r="B34" s="275"/>
      <c r="C34" s="275"/>
      <c r="D34" s="275"/>
      <c r="E34" s="275"/>
      <c r="F34" s="276"/>
      <c r="G34" s="403"/>
      <c r="H34" s="404"/>
      <c r="I34" s="404"/>
      <c r="J34" s="404"/>
      <c r="K34" s="404"/>
      <c r="L34" s="404"/>
      <c r="M34" s="404"/>
      <c r="N34" s="404"/>
      <c r="O34" s="405"/>
      <c r="P34" s="120"/>
      <c r="Q34" s="120"/>
      <c r="R34" s="120"/>
      <c r="S34" s="120"/>
      <c r="T34" s="120"/>
      <c r="U34" s="120"/>
      <c r="V34" s="120"/>
      <c r="W34" s="120"/>
      <c r="X34" s="121"/>
      <c r="Y34" s="256" t="s">
        <v>61</v>
      </c>
      <c r="Z34" s="257"/>
      <c r="AA34" s="258"/>
      <c r="AB34" s="367"/>
      <c r="AC34" s="367"/>
      <c r="AD34" s="367"/>
      <c r="AE34" s="389"/>
      <c r="AF34" s="358"/>
      <c r="AG34" s="358"/>
      <c r="AH34" s="358"/>
      <c r="AI34" s="389"/>
      <c r="AJ34" s="358"/>
      <c r="AK34" s="358"/>
      <c r="AL34" s="358"/>
      <c r="AM34" s="389"/>
      <c r="AN34" s="358"/>
      <c r="AO34" s="358"/>
      <c r="AP34" s="358"/>
      <c r="AQ34" s="265"/>
      <c r="AR34" s="195"/>
      <c r="AS34" s="195"/>
      <c r="AT34" s="266"/>
      <c r="AU34" s="358"/>
      <c r="AV34" s="358"/>
      <c r="AW34" s="358"/>
      <c r="AX34" s="359"/>
    </row>
    <row r="35" spans="1:50" ht="22.5" hidden="1" customHeight="1" x14ac:dyDescent="0.15">
      <c r="A35" s="277"/>
      <c r="B35" s="278"/>
      <c r="C35" s="278"/>
      <c r="D35" s="278"/>
      <c r="E35" s="278"/>
      <c r="F35" s="279"/>
      <c r="G35" s="406"/>
      <c r="H35" s="407"/>
      <c r="I35" s="407"/>
      <c r="J35" s="407"/>
      <c r="K35" s="407"/>
      <c r="L35" s="407"/>
      <c r="M35" s="407"/>
      <c r="N35" s="407"/>
      <c r="O35" s="408"/>
      <c r="P35" s="101"/>
      <c r="Q35" s="101"/>
      <c r="R35" s="101"/>
      <c r="S35" s="101"/>
      <c r="T35" s="101"/>
      <c r="U35" s="101"/>
      <c r="V35" s="101"/>
      <c r="W35" s="101"/>
      <c r="X35" s="123"/>
      <c r="Y35" s="256" t="s">
        <v>15</v>
      </c>
      <c r="Z35" s="257"/>
      <c r="AA35" s="258"/>
      <c r="AB35" s="377" t="s">
        <v>16</v>
      </c>
      <c r="AC35" s="377"/>
      <c r="AD35" s="377"/>
      <c r="AE35" s="389"/>
      <c r="AF35" s="358"/>
      <c r="AG35" s="358"/>
      <c r="AH35" s="358"/>
      <c r="AI35" s="389"/>
      <c r="AJ35" s="358"/>
      <c r="AK35" s="358"/>
      <c r="AL35" s="358"/>
      <c r="AM35" s="389"/>
      <c r="AN35" s="358"/>
      <c r="AO35" s="358"/>
      <c r="AP35" s="358"/>
      <c r="AQ35" s="265"/>
      <c r="AR35" s="195"/>
      <c r="AS35" s="195"/>
      <c r="AT35" s="266"/>
      <c r="AU35" s="358"/>
      <c r="AV35" s="358"/>
      <c r="AW35" s="358"/>
      <c r="AX35" s="359"/>
    </row>
    <row r="36" spans="1:50" ht="18.75" hidden="1" customHeight="1" x14ac:dyDescent="0.15">
      <c r="A36" s="270" t="s">
        <v>13</v>
      </c>
      <c r="B36" s="271"/>
      <c r="C36" s="271"/>
      <c r="D36" s="271"/>
      <c r="E36" s="271"/>
      <c r="F36" s="272"/>
      <c r="G36" s="353" t="s">
        <v>276</v>
      </c>
      <c r="H36" s="354"/>
      <c r="I36" s="354"/>
      <c r="J36" s="354"/>
      <c r="K36" s="354"/>
      <c r="L36" s="354"/>
      <c r="M36" s="354"/>
      <c r="N36" s="354"/>
      <c r="O36" s="355"/>
      <c r="P36" s="384" t="s">
        <v>66</v>
      </c>
      <c r="Q36" s="354"/>
      <c r="R36" s="354"/>
      <c r="S36" s="354"/>
      <c r="T36" s="354"/>
      <c r="U36" s="354"/>
      <c r="V36" s="354"/>
      <c r="W36" s="354"/>
      <c r="X36" s="355"/>
      <c r="Y36" s="327"/>
      <c r="Z36" s="328"/>
      <c r="AA36" s="329"/>
      <c r="AB36" s="280" t="s">
        <v>12</v>
      </c>
      <c r="AC36" s="281"/>
      <c r="AD36" s="282"/>
      <c r="AE36" s="619" t="s">
        <v>322</v>
      </c>
      <c r="AF36" s="619"/>
      <c r="AG36" s="619"/>
      <c r="AH36" s="619"/>
      <c r="AI36" s="619" t="s">
        <v>323</v>
      </c>
      <c r="AJ36" s="619"/>
      <c r="AK36" s="619"/>
      <c r="AL36" s="619"/>
      <c r="AM36" s="619" t="s">
        <v>324</v>
      </c>
      <c r="AN36" s="619"/>
      <c r="AO36" s="619"/>
      <c r="AP36" s="280"/>
      <c r="AQ36" s="133" t="s">
        <v>320</v>
      </c>
      <c r="AR36" s="136"/>
      <c r="AS36" s="136"/>
      <c r="AT36" s="137"/>
      <c r="AU36" s="808" t="s">
        <v>262</v>
      </c>
      <c r="AV36" s="808"/>
      <c r="AW36" s="808"/>
      <c r="AX36" s="809"/>
    </row>
    <row r="37" spans="1:50" ht="18.75" hidden="1" customHeight="1" x14ac:dyDescent="0.15">
      <c r="A37" s="270"/>
      <c r="B37" s="271"/>
      <c r="C37" s="271"/>
      <c r="D37" s="271"/>
      <c r="E37" s="271"/>
      <c r="F37" s="272"/>
      <c r="G37" s="356"/>
      <c r="H37" s="267"/>
      <c r="I37" s="267"/>
      <c r="J37" s="267"/>
      <c r="K37" s="267"/>
      <c r="L37" s="267"/>
      <c r="M37" s="267"/>
      <c r="N37" s="267"/>
      <c r="O37" s="357"/>
      <c r="P37" s="306"/>
      <c r="Q37" s="267"/>
      <c r="R37" s="267"/>
      <c r="S37" s="267"/>
      <c r="T37" s="267"/>
      <c r="U37" s="267"/>
      <c r="V37" s="267"/>
      <c r="W37" s="267"/>
      <c r="X37" s="357"/>
      <c r="Y37" s="327"/>
      <c r="Z37" s="328"/>
      <c r="AA37" s="329"/>
      <c r="AB37" s="283"/>
      <c r="AC37" s="284"/>
      <c r="AD37" s="285"/>
      <c r="AE37" s="620"/>
      <c r="AF37" s="620"/>
      <c r="AG37" s="620"/>
      <c r="AH37" s="620"/>
      <c r="AI37" s="620"/>
      <c r="AJ37" s="620"/>
      <c r="AK37" s="620"/>
      <c r="AL37" s="620"/>
      <c r="AM37" s="620"/>
      <c r="AN37" s="620"/>
      <c r="AO37" s="620"/>
      <c r="AP37" s="283"/>
      <c r="AQ37" s="189"/>
      <c r="AR37" s="138"/>
      <c r="AS37" s="139" t="s">
        <v>321</v>
      </c>
      <c r="AT37" s="140"/>
      <c r="AU37" s="269"/>
      <c r="AV37" s="269"/>
      <c r="AW37" s="267" t="s">
        <v>310</v>
      </c>
      <c r="AX37" s="268"/>
    </row>
    <row r="38" spans="1:50" ht="22.5" hidden="1" customHeight="1" x14ac:dyDescent="0.15">
      <c r="A38" s="273"/>
      <c r="B38" s="271"/>
      <c r="C38" s="271"/>
      <c r="D38" s="271"/>
      <c r="E38" s="271"/>
      <c r="F38" s="272"/>
      <c r="G38" s="400"/>
      <c r="H38" s="401"/>
      <c r="I38" s="401"/>
      <c r="J38" s="401"/>
      <c r="K38" s="401"/>
      <c r="L38" s="401"/>
      <c r="M38" s="401"/>
      <c r="N38" s="401"/>
      <c r="O38" s="402"/>
      <c r="P38" s="98"/>
      <c r="Q38" s="98"/>
      <c r="R38" s="98"/>
      <c r="S38" s="98"/>
      <c r="T38" s="98"/>
      <c r="U38" s="98"/>
      <c r="V38" s="98"/>
      <c r="W38" s="98"/>
      <c r="X38" s="118"/>
      <c r="Y38" s="372" t="s">
        <v>14</v>
      </c>
      <c r="Z38" s="373"/>
      <c r="AA38" s="374"/>
      <c r="AB38" s="366"/>
      <c r="AC38" s="366"/>
      <c r="AD38" s="366"/>
      <c r="AE38" s="389"/>
      <c r="AF38" s="358"/>
      <c r="AG38" s="358"/>
      <c r="AH38" s="358"/>
      <c r="AI38" s="389"/>
      <c r="AJ38" s="358"/>
      <c r="AK38" s="358"/>
      <c r="AL38" s="358"/>
      <c r="AM38" s="389"/>
      <c r="AN38" s="358"/>
      <c r="AO38" s="358"/>
      <c r="AP38" s="358"/>
      <c r="AQ38" s="265"/>
      <c r="AR38" s="195"/>
      <c r="AS38" s="195"/>
      <c r="AT38" s="266"/>
      <c r="AU38" s="358"/>
      <c r="AV38" s="358"/>
      <c r="AW38" s="358"/>
      <c r="AX38" s="359"/>
    </row>
    <row r="39" spans="1:50" ht="22.5" hidden="1" customHeight="1" x14ac:dyDescent="0.15">
      <c r="A39" s="274"/>
      <c r="B39" s="275"/>
      <c r="C39" s="275"/>
      <c r="D39" s="275"/>
      <c r="E39" s="275"/>
      <c r="F39" s="276"/>
      <c r="G39" s="403"/>
      <c r="H39" s="404"/>
      <c r="I39" s="404"/>
      <c r="J39" s="404"/>
      <c r="K39" s="404"/>
      <c r="L39" s="404"/>
      <c r="M39" s="404"/>
      <c r="N39" s="404"/>
      <c r="O39" s="405"/>
      <c r="P39" s="120"/>
      <c r="Q39" s="120"/>
      <c r="R39" s="120"/>
      <c r="S39" s="120"/>
      <c r="T39" s="120"/>
      <c r="U39" s="120"/>
      <c r="V39" s="120"/>
      <c r="W39" s="120"/>
      <c r="X39" s="121"/>
      <c r="Y39" s="256" t="s">
        <v>61</v>
      </c>
      <c r="Z39" s="257"/>
      <c r="AA39" s="258"/>
      <c r="AB39" s="367"/>
      <c r="AC39" s="367"/>
      <c r="AD39" s="367"/>
      <c r="AE39" s="389"/>
      <c r="AF39" s="358"/>
      <c r="AG39" s="358"/>
      <c r="AH39" s="358"/>
      <c r="AI39" s="389"/>
      <c r="AJ39" s="358"/>
      <c r="AK39" s="358"/>
      <c r="AL39" s="358"/>
      <c r="AM39" s="389"/>
      <c r="AN39" s="358"/>
      <c r="AO39" s="358"/>
      <c r="AP39" s="358"/>
      <c r="AQ39" s="265"/>
      <c r="AR39" s="195"/>
      <c r="AS39" s="195"/>
      <c r="AT39" s="266"/>
      <c r="AU39" s="358"/>
      <c r="AV39" s="358"/>
      <c r="AW39" s="358"/>
      <c r="AX39" s="359"/>
    </row>
    <row r="40" spans="1:50" ht="22.5" hidden="1" customHeight="1" x14ac:dyDescent="0.15">
      <c r="A40" s="277"/>
      <c r="B40" s="278"/>
      <c r="C40" s="278"/>
      <c r="D40" s="278"/>
      <c r="E40" s="278"/>
      <c r="F40" s="279"/>
      <c r="G40" s="406"/>
      <c r="H40" s="407"/>
      <c r="I40" s="407"/>
      <c r="J40" s="407"/>
      <c r="K40" s="407"/>
      <c r="L40" s="407"/>
      <c r="M40" s="407"/>
      <c r="N40" s="407"/>
      <c r="O40" s="408"/>
      <c r="P40" s="101"/>
      <c r="Q40" s="101"/>
      <c r="R40" s="101"/>
      <c r="S40" s="101"/>
      <c r="T40" s="101"/>
      <c r="U40" s="101"/>
      <c r="V40" s="101"/>
      <c r="W40" s="101"/>
      <c r="X40" s="123"/>
      <c r="Y40" s="256" t="s">
        <v>15</v>
      </c>
      <c r="Z40" s="257"/>
      <c r="AA40" s="258"/>
      <c r="AB40" s="377" t="s">
        <v>16</v>
      </c>
      <c r="AC40" s="377"/>
      <c r="AD40" s="377"/>
      <c r="AE40" s="389"/>
      <c r="AF40" s="358"/>
      <c r="AG40" s="358"/>
      <c r="AH40" s="358"/>
      <c r="AI40" s="389"/>
      <c r="AJ40" s="358"/>
      <c r="AK40" s="358"/>
      <c r="AL40" s="358"/>
      <c r="AM40" s="389"/>
      <c r="AN40" s="358"/>
      <c r="AO40" s="358"/>
      <c r="AP40" s="358"/>
      <c r="AQ40" s="265"/>
      <c r="AR40" s="195"/>
      <c r="AS40" s="195"/>
      <c r="AT40" s="266"/>
      <c r="AU40" s="358"/>
      <c r="AV40" s="358"/>
      <c r="AW40" s="358"/>
      <c r="AX40" s="359"/>
    </row>
    <row r="41" spans="1:50" ht="18.75" hidden="1" customHeight="1" x14ac:dyDescent="0.15">
      <c r="A41" s="270" t="s">
        <v>13</v>
      </c>
      <c r="B41" s="271"/>
      <c r="C41" s="271"/>
      <c r="D41" s="271"/>
      <c r="E41" s="271"/>
      <c r="F41" s="272"/>
      <c r="G41" s="353" t="s">
        <v>276</v>
      </c>
      <c r="H41" s="354"/>
      <c r="I41" s="354"/>
      <c r="J41" s="354"/>
      <c r="K41" s="354"/>
      <c r="L41" s="354"/>
      <c r="M41" s="354"/>
      <c r="N41" s="354"/>
      <c r="O41" s="355"/>
      <c r="P41" s="384" t="s">
        <v>66</v>
      </c>
      <c r="Q41" s="354"/>
      <c r="R41" s="354"/>
      <c r="S41" s="354"/>
      <c r="T41" s="354"/>
      <c r="U41" s="354"/>
      <c r="V41" s="354"/>
      <c r="W41" s="354"/>
      <c r="X41" s="355"/>
      <c r="Y41" s="327"/>
      <c r="Z41" s="328"/>
      <c r="AA41" s="329"/>
      <c r="AB41" s="280" t="s">
        <v>12</v>
      </c>
      <c r="AC41" s="281"/>
      <c r="AD41" s="282"/>
      <c r="AE41" s="619" t="s">
        <v>322</v>
      </c>
      <c r="AF41" s="619"/>
      <c r="AG41" s="619"/>
      <c r="AH41" s="619"/>
      <c r="AI41" s="619" t="s">
        <v>323</v>
      </c>
      <c r="AJ41" s="619"/>
      <c r="AK41" s="619"/>
      <c r="AL41" s="619"/>
      <c r="AM41" s="619" t="s">
        <v>324</v>
      </c>
      <c r="AN41" s="619"/>
      <c r="AO41" s="619"/>
      <c r="AP41" s="280"/>
      <c r="AQ41" s="133" t="s">
        <v>320</v>
      </c>
      <c r="AR41" s="136"/>
      <c r="AS41" s="136"/>
      <c r="AT41" s="137"/>
      <c r="AU41" s="808" t="s">
        <v>262</v>
      </c>
      <c r="AV41" s="808"/>
      <c r="AW41" s="808"/>
      <c r="AX41" s="809"/>
    </row>
    <row r="42" spans="1:50" ht="18.75" hidden="1" customHeight="1" x14ac:dyDescent="0.15">
      <c r="A42" s="270"/>
      <c r="B42" s="271"/>
      <c r="C42" s="271"/>
      <c r="D42" s="271"/>
      <c r="E42" s="271"/>
      <c r="F42" s="272"/>
      <c r="G42" s="356"/>
      <c r="H42" s="267"/>
      <c r="I42" s="267"/>
      <c r="J42" s="267"/>
      <c r="K42" s="267"/>
      <c r="L42" s="267"/>
      <c r="M42" s="267"/>
      <c r="N42" s="267"/>
      <c r="O42" s="357"/>
      <c r="P42" s="306"/>
      <c r="Q42" s="267"/>
      <c r="R42" s="267"/>
      <c r="S42" s="267"/>
      <c r="T42" s="267"/>
      <c r="U42" s="267"/>
      <c r="V42" s="267"/>
      <c r="W42" s="267"/>
      <c r="X42" s="357"/>
      <c r="Y42" s="327"/>
      <c r="Z42" s="328"/>
      <c r="AA42" s="329"/>
      <c r="AB42" s="283"/>
      <c r="AC42" s="284"/>
      <c r="AD42" s="285"/>
      <c r="AE42" s="620"/>
      <c r="AF42" s="620"/>
      <c r="AG42" s="620"/>
      <c r="AH42" s="620"/>
      <c r="AI42" s="620"/>
      <c r="AJ42" s="620"/>
      <c r="AK42" s="620"/>
      <c r="AL42" s="620"/>
      <c r="AM42" s="620"/>
      <c r="AN42" s="620"/>
      <c r="AO42" s="620"/>
      <c r="AP42" s="283"/>
      <c r="AQ42" s="189"/>
      <c r="AR42" s="138"/>
      <c r="AS42" s="139" t="s">
        <v>321</v>
      </c>
      <c r="AT42" s="140"/>
      <c r="AU42" s="269"/>
      <c r="AV42" s="269"/>
      <c r="AW42" s="267" t="s">
        <v>310</v>
      </c>
      <c r="AX42" s="268"/>
    </row>
    <row r="43" spans="1:50" ht="22.5" hidden="1" customHeight="1" x14ac:dyDescent="0.15">
      <c r="A43" s="273"/>
      <c r="B43" s="271"/>
      <c r="C43" s="271"/>
      <c r="D43" s="271"/>
      <c r="E43" s="271"/>
      <c r="F43" s="272"/>
      <c r="G43" s="400"/>
      <c r="H43" s="401"/>
      <c r="I43" s="401"/>
      <c r="J43" s="401"/>
      <c r="K43" s="401"/>
      <c r="L43" s="401"/>
      <c r="M43" s="401"/>
      <c r="N43" s="401"/>
      <c r="O43" s="402"/>
      <c r="P43" s="98"/>
      <c r="Q43" s="98"/>
      <c r="R43" s="98"/>
      <c r="S43" s="98"/>
      <c r="T43" s="98"/>
      <c r="U43" s="98"/>
      <c r="V43" s="98"/>
      <c r="W43" s="98"/>
      <c r="X43" s="118"/>
      <c r="Y43" s="372" t="s">
        <v>14</v>
      </c>
      <c r="Z43" s="373"/>
      <c r="AA43" s="374"/>
      <c r="AB43" s="366"/>
      <c r="AC43" s="366"/>
      <c r="AD43" s="366"/>
      <c r="AE43" s="389"/>
      <c r="AF43" s="358"/>
      <c r="AG43" s="358"/>
      <c r="AH43" s="358"/>
      <c r="AI43" s="389"/>
      <c r="AJ43" s="358"/>
      <c r="AK43" s="358"/>
      <c r="AL43" s="358"/>
      <c r="AM43" s="389"/>
      <c r="AN43" s="358"/>
      <c r="AO43" s="358"/>
      <c r="AP43" s="358"/>
      <c r="AQ43" s="265"/>
      <c r="AR43" s="195"/>
      <c r="AS43" s="195"/>
      <c r="AT43" s="266"/>
      <c r="AU43" s="358"/>
      <c r="AV43" s="358"/>
      <c r="AW43" s="358"/>
      <c r="AX43" s="359"/>
    </row>
    <row r="44" spans="1:50" ht="22.5" hidden="1" customHeight="1" x14ac:dyDescent="0.15">
      <c r="A44" s="274"/>
      <c r="B44" s="275"/>
      <c r="C44" s="275"/>
      <c r="D44" s="275"/>
      <c r="E44" s="275"/>
      <c r="F44" s="276"/>
      <c r="G44" s="403"/>
      <c r="H44" s="404"/>
      <c r="I44" s="404"/>
      <c r="J44" s="404"/>
      <c r="K44" s="404"/>
      <c r="L44" s="404"/>
      <c r="M44" s="404"/>
      <c r="N44" s="404"/>
      <c r="O44" s="405"/>
      <c r="P44" s="120"/>
      <c r="Q44" s="120"/>
      <c r="R44" s="120"/>
      <c r="S44" s="120"/>
      <c r="T44" s="120"/>
      <c r="U44" s="120"/>
      <c r="V44" s="120"/>
      <c r="W44" s="120"/>
      <c r="X44" s="121"/>
      <c r="Y44" s="256" t="s">
        <v>61</v>
      </c>
      <c r="Z44" s="257"/>
      <c r="AA44" s="258"/>
      <c r="AB44" s="367"/>
      <c r="AC44" s="367"/>
      <c r="AD44" s="367"/>
      <c r="AE44" s="389"/>
      <c r="AF44" s="358"/>
      <c r="AG44" s="358"/>
      <c r="AH44" s="358"/>
      <c r="AI44" s="389"/>
      <c r="AJ44" s="358"/>
      <c r="AK44" s="358"/>
      <c r="AL44" s="358"/>
      <c r="AM44" s="389"/>
      <c r="AN44" s="358"/>
      <c r="AO44" s="358"/>
      <c r="AP44" s="358"/>
      <c r="AQ44" s="265"/>
      <c r="AR44" s="195"/>
      <c r="AS44" s="195"/>
      <c r="AT44" s="266"/>
      <c r="AU44" s="358"/>
      <c r="AV44" s="358"/>
      <c r="AW44" s="358"/>
      <c r="AX44" s="359"/>
    </row>
    <row r="45" spans="1:50" ht="22.5" hidden="1" customHeight="1" x14ac:dyDescent="0.15">
      <c r="A45" s="273"/>
      <c r="B45" s="271"/>
      <c r="C45" s="271"/>
      <c r="D45" s="271"/>
      <c r="E45" s="271"/>
      <c r="F45" s="272"/>
      <c r="G45" s="406"/>
      <c r="H45" s="407"/>
      <c r="I45" s="407"/>
      <c r="J45" s="407"/>
      <c r="K45" s="407"/>
      <c r="L45" s="407"/>
      <c r="M45" s="407"/>
      <c r="N45" s="407"/>
      <c r="O45" s="408"/>
      <c r="P45" s="101"/>
      <c r="Q45" s="101"/>
      <c r="R45" s="101"/>
      <c r="S45" s="101"/>
      <c r="T45" s="101"/>
      <c r="U45" s="101"/>
      <c r="V45" s="101"/>
      <c r="W45" s="101"/>
      <c r="X45" s="123"/>
      <c r="Y45" s="256" t="s">
        <v>15</v>
      </c>
      <c r="Z45" s="257"/>
      <c r="AA45" s="258"/>
      <c r="AB45" s="752" t="s">
        <v>16</v>
      </c>
      <c r="AC45" s="752"/>
      <c r="AD45" s="752"/>
      <c r="AE45" s="389"/>
      <c r="AF45" s="358"/>
      <c r="AG45" s="358"/>
      <c r="AH45" s="358"/>
      <c r="AI45" s="389"/>
      <c r="AJ45" s="358"/>
      <c r="AK45" s="358"/>
      <c r="AL45" s="358"/>
      <c r="AM45" s="389"/>
      <c r="AN45" s="358"/>
      <c r="AO45" s="358"/>
      <c r="AP45" s="358"/>
      <c r="AQ45" s="265"/>
      <c r="AR45" s="195"/>
      <c r="AS45" s="195"/>
      <c r="AT45" s="266"/>
      <c r="AU45" s="358"/>
      <c r="AV45" s="358"/>
      <c r="AW45" s="358"/>
      <c r="AX45" s="359"/>
    </row>
    <row r="46" spans="1:50" ht="18.75" hidden="1" customHeight="1" x14ac:dyDescent="0.15">
      <c r="A46" s="347" t="s">
        <v>407</v>
      </c>
      <c r="B46" s="348"/>
      <c r="C46" s="348"/>
      <c r="D46" s="348"/>
      <c r="E46" s="348"/>
      <c r="F46" s="349"/>
      <c r="G46" s="758"/>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322</v>
      </c>
      <c r="AF46" s="132"/>
      <c r="AG46" s="132"/>
      <c r="AH46" s="132"/>
      <c r="AI46" s="132" t="s">
        <v>323</v>
      </c>
      <c r="AJ46" s="132"/>
      <c r="AK46" s="132"/>
      <c r="AL46" s="132"/>
      <c r="AM46" s="132" t="s">
        <v>324</v>
      </c>
      <c r="AN46" s="132"/>
      <c r="AO46" s="132"/>
      <c r="AP46" s="133"/>
      <c r="AQ46" s="133" t="s">
        <v>320</v>
      </c>
      <c r="AR46" s="136"/>
      <c r="AS46" s="136"/>
      <c r="AT46" s="137"/>
      <c r="AU46" s="104" t="s">
        <v>262</v>
      </c>
      <c r="AV46" s="104"/>
      <c r="AW46" s="104"/>
      <c r="AX46" s="112"/>
    </row>
    <row r="47" spans="1:50" ht="18.75" hidden="1" customHeight="1" x14ac:dyDescent="0.15">
      <c r="A47" s="350"/>
      <c r="B47" s="351"/>
      <c r="C47" s="351"/>
      <c r="D47" s="351"/>
      <c r="E47" s="351"/>
      <c r="F47" s="352"/>
      <c r="G47" s="759"/>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321</v>
      </c>
      <c r="AT47" s="140"/>
      <c r="AU47" s="138"/>
      <c r="AV47" s="138"/>
      <c r="AW47" s="139" t="s">
        <v>310</v>
      </c>
      <c r="AX47" s="190"/>
    </row>
    <row r="48" spans="1:50" ht="22.5" hidden="1" customHeight="1" x14ac:dyDescent="0.15">
      <c r="A48" s="350"/>
      <c r="B48" s="351"/>
      <c r="C48" s="351"/>
      <c r="D48" s="351"/>
      <c r="E48" s="351"/>
      <c r="F48" s="352"/>
      <c r="G48" s="433" t="s">
        <v>336</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65"/>
      <c r="AF48" s="195"/>
      <c r="AG48" s="195"/>
      <c r="AH48" s="195"/>
      <c r="AI48" s="265"/>
      <c r="AJ48" s="195"/>
      <c r="AK48" s="195"/>
      <c r="AL48" s="195"/>
      <c r="AM48" s="265"/>
      <c r="AN48" s="195"/>
      <c r="AO48" s="195"/>
      <c r="AP48" s="195"/>
      <c r="AQ48" s="265"/>
      <c r="AR48" s="195"/>
      <c r="AS48" s="195"/>
      <c r="AT48" s="266"/>
      <c r="AU48" s="358"/>
      <c r="AV48" s="358"/>
      <c r="AW48" s="358"/>
      <c r="AX48" s="359"/>
    </row>
    <row r="49" spans="1:50" ht="22.5" hidden="1" customHeight="1" x14ac:dyDescent="0.15">
      <c r="A49" s="350"/>
      <c r="B49" s="351"/>
      <c r="C49" s="351"/>
      <c r="D49" s="351"/>
      <c r="E49" s="351"/>
      <c r="F49" s="352"/>
      <c r="G49" s="434"/>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65"/>
      <c r="AF49" s="195"/>
      <c r="AG49" s="195"/>
      <c r="AH49" s="195"/>
      <c r="AI49" s="265"/>
      <c r="AJ49" s="195"/>
      <c r="AK49" s="195"/>
      <c r="AL49" s="195"/>
      <c r="AM49" s="265"/>
      <c r="AN49" s="195"/>
      <c r="AO49" s="195"/>
      <c r="AP49" s="195"/>
      <c r="AQ49" s="265"/>
      <c r="AR49" s="195"/>
      <c r="AS49" s="195"/>
      <c r="AT49" s="266"/>
      <c r="AU49" s="358"/>
      <c r="AV49" s="358"/>
      <c r="AW49" s="358"/>
      <c r="AX49" s="359"/>
    </row>
    <row r="50" spans="1:50" ht="22.5" hidden="1" customHeight="1" x14ac:dyDescent="0.15">
      <c r="A50" s="350"/>
      <c r="B50" s="351"/>
      <c r="C50" s="351"/>
      <c r="D50" s="351"/>
      <c r="E50" s="351"/>
      <c r="F50" s="352"/>
      <c r="G50" s="435"/>
      <c r="H50" s="101"/>
      <c r="I50" s="101"/>
      <c r="J50" s="101"/>
      <c r="K50" s="101"/>
      <c r="L50" s="101"/>
      <c r="M50" s="101"/>
      <c r="N50" s="101"/>
      <c r="O50" s="123"/>
      <c r="P50" s="120"/>
      <c r="Q50" s="120"/>
      <c r="R50" s="120"/>
      <c r="S50" s="120"/>
      <c r="T50" s="120"/>
      <c r="U50" s="120"/>
      <c r="V50" s="120"/>
      <c r="W50" s="120"/>
      <c r="X50" s="121"/>
      <c r="Y50" s="133" t="s">
        <v>15</v>
      </c>
      <c r="Z50" s="136"/>
      <c r="AA50" s="137"/>
      <c r="AB50" s="409" t="s">
        <v>16</v>
      </c>
      <c r="AC50" s="409"/>
      <c r="AD50" s="409"/>
      <c r="AE50" s="827"/>
      <c r="AF50" s="828"/>
      <c r="AG50" s="828"/>
      <c r="AH50" s="828"/>
      <c r="AI50" s="827"/>
      <c r="AJ50" s="828"/>
      <c r="AK50" s="828"/>
      <c r="AL50" s="828"/>
      <c r="AM50" s="827"/>
      <c r="AN50" s="828"/>
      <c r="AO50" s="828"/>
      <c r="AP50" s="828"/>
      <c r="AQ50" s="265"/>
      <c r="AR50" s="195"/>
      <c r="AS50" s="195"/>
      <c r="AT50" s="266"/>
      <c r="AU50" s="358"/>
      <c r="AV50" s="358"/>
      <c r="AW50" s="358"/>
      <c r="AX50" s="359"/>
    </row>
    <row r="51" spans="1:50" ht="57" hidden="1" customHeight="1" x14ac:dyDescent="0.15">
      <c r="A51" s="79" t="s">
        <v>427</v>
      </c>
      <c r="B51" s="80"/>
      <c r="C51" s="80"/>
      <c r="D51" s="80"/>
      <c r="E51" s="77" t="s">
        <v>420</v>
      </c>
      <c r="F51" s="78"/>
      <c r="G51" s="50" t="s">
        <v>337</v>
      </c>
      <c r="H51" s="394"/>
      <c r="I51" s="395"/>
      <c r="J51" s="395"/>
      <c r="K51" s="395"/>
      <c r="L51" s="395"/>
      <c r="M51" s="395"/>
      <c r="N51" s="395"/>
      <c r="O51" s="396"/>
      <c r="P51" s="93"/>
      <c r="Q51" s="93"/>
      <c r="R51" s="93"/>
      <c r="S51" s="93"/>
      <c r="T51" s="93"/>
      <c r="U51" s="93"/>
      <c r="V51" s="93"/>
      <c r="W51" s="93"/>
      <c r="X51" s="93"/>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56"/>
      <c r="AP52" s="56"/>
      <c r="AQ52" s="56"/>
      <c r="AR52" s="56"/>
      <c r="AS52" s="56"/>
      <c r="AT52" s="56"/>
      <c r="AU52" s="56"/>
      <c r="AV52" s="56"/>
      <c r="AW52" s="56"/>
      <c r="AX52" s="57"/>
    </row>
    <row r="53" spans="1:50" ht="18.75" hidden="1" customHeight="1" x14ac:dyDescent="0.15">
      <c r="A53" s="731" t="s">
        <v>277</v>
      </c>
      <c r="B53" s="368"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393"/>
      <c r="AB53" s="303" t="s">
        <v>333</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hidden="1" customHeight="1" x14ac:dyDescent="0.15">
      <c r="A54" s="731"/>
      <c r="B54" s="368"/>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7"/>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31"/>
      <c r="B55" s="368"/>
      <c r="C55" s="299"/>
      <c r="D55" s="299"/>
      <c r="E55" s="299"/>
      <c r="F55" s="300"/>
      <c r="G55" s="535"/>
      <c r="H55" s="535"/>
      <c r="I55" s="535"/>
      <c r="J55" s="535"/>
      <c r="K55" s="535"/>
      <c r="L55" s="535"/>
      <c r="M55" s="535"/>
      <c r="N55" s="535"/>
      <c r="O55" s="535"/>
      <c r="P55" s="535"/>
      <c r="Q55" s="535"/>
      <c r="R55" s="535"/>
      <c r="S55" s="535"/>
      <c r="T55" s="535"/>
      <c r="U55" s="535"/>
      <c r="V55" s="535"/>
      <c r="W55" s="535"/>
      <c r="X55" s="535"/>
      <c r="Y55" s="535"/>
      <c r="Z55" s="535"/>
      <c r="AA55" s="536"/>
      <c r="AB55" s="821"/>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2"/>
    </row>
    <row r="56" spans="1:50" ht="22.5" hidden="1" customHeight="1" x14ac:dyDescent="0.15">
      <c r="A56" s="731"/>
      <c r="B56" s="368"/>
      <c r="C56" s="299"/>
      <c r="D56" s="299"/>
      <c r="E56" s="299"/>
      <c r="F56" s="300"/>
      <c r="G56" s="537"/>
      <c r="H56" s="537"/>
      <c r="I56" s="537"/>
      <c r="J56" s="537"/>
      <c r="K56" s="537"/>
      <c r="L56" s="537"/>
      <c r="M56" s="537"/>
      <c r="N56" s="537"/>
      <c r="O56" s="537"/>
      <c r="P56" s="537"/>
      <c r="Q56" s="537"/>
      <c r="R56" s="537"/>
      <c r="S56" s="537"/>
      <c r="T56" s="537"/>
      <c r="U56" s="537"/>
      <c r="V56" s="537"/>
      <c r="W56" s="537"/>
      <c r="X56" s="537"/>
      <c r="Y56" s="537"/>
      <c r="Z56" s="537"/>
      <c r="AA56" s="538"/>
      <c r="AB56" s="823"/>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4"/>
    </row>
    <row r="57" spans="1:50" ht="22.5" hidden="1" customHeight="1" x14ac:dyDescent="0.15">
      <c r="A57" s="731"/>
      <c r="B57" s="369"/>
      <c r="C57" s="370"/>
      <c r="D57" s="370"/>
      <c r="E57" s="370"/>
      <c r="F57" s="371"/>
      <c r="G57" s="539"/>
      <c r="H57" s="539"/>
      <c r="I57" s="539"/>
      <c r="J57" s="539"/>
      <c r="K57" s="539"/>
      <c r="L57" s="539"/>
      <c r="M57" s="539"/>
      <c r="N57" s="539"/>
      <c r="O57" s="539"/>
      <c r="P57" s="539"/>
      <c r="Q57" s="539"/>
      <c r="R57" s="539"/>
      <c r="S57" s="539"/>
      <c r="T57" s="539"/>
      <c r="U57" s="539"/>
      <c r="V57" s="539"/>
      <c r="W57" s="539"/>
      <c r="X57" s="539"/>
      <c r="Y57" s="539"/>
      <c r="Z57" s="539"/>
      <c r="AA57" s="540"/>
      <c r="AB57" s="825"/>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6"/>
    </row>
    <row r="58" spans="1:50" ht="18.75" hidden="1" customHeight="1" x14ac:dyDescent="0.15">
      <c r="A58" s="731"/>
      <c r="B58" s="299" t="s">
        <v>275</v>
      </c>
      <c r="C58" s="299"/>
      <c r="D58" s="299"/>
      <c r="E58" s="299"/>
      <c r="F58" s="300"/>
      <c r="G58" s="353" t="s">
        <v>68</v>
      </c>
      <c r="H58" s="354"/>
      <c r="I58" s="354"/>
      <c r="J58" s="354"/>
      <c r="K58" s="354"/>
      <c r="L58" s="354"/>
      <c r="M58" s="354"/>
      <c r="N58" s="354"/>
      <c r="O58" s="355"/>
      <c r="P58" s="384" t="s">
        <v>72</v>
      </c>
      <c r="Q58" s="354"/>
      <c r="R58" s="354"/>
      <c r="S58" s="354"/>
      <c r="T58" s="354"/>
      <c r="U58" s="354"/>
      <c r="V58" s="354"/>
      <c r="W58" s="354"/>
      <c r="X58" s="355"/>
      <c r="Y58" s="144"/>
      <c r="Z58" s="145"/>
      <c r="AA58" s="146"/>
      <c r="AB58" s="280" t="s">
        <v>12</v>
      </c>
      <c r="AC58" s="281"/>
      <c r="AD58" s="282"/>
      <c r="AE58" s="619" t="s">
        <v>322</v>
      </c>
      <c r="AF58" s="619"/>
      <c r="AG58" s="619"/>
      <c r="AH58" s="619"/>
      <c r="AI58" s="619" t="s">
        <v>323</v>
      </c>
      <c r="AJ58" s="619"/>
      <c r="AK58" s="619"/>
      <c r="AL58" s="619"/>
      <c r="AM58" s="619" t="s">
        <v>324</v>
      </c>
      <c r="AN58" s="619"/>
      <c r="AO58" s="619"/>
      <c r="AP58" s="280"/>
      <c r="AQ58" s="133" t="s">
        <v>320</v>
      </c>
      <c r="AR58" s="136"/>
      <c r="AS58" s="136"/>
      <c r="AT58" s="137"/>
      <c r="AU58" s="808" t="s">
        <v>262</v>
      </c>
      <c r="AV58" s="808"/>
      <c r="AW58" s="808"/>
      <c r="AX58" s="809"/>
    </row>
    <row r="59" spans="1:50" ht="18.75" hidden="1" customHeight="1" x14ac:dyDescent="0.15">
      <c r="A59" s="731"/>
      <c r="B59" s="299"/>
      <c r="C59" s="299"/>
      <c r="D59" s="299"/>
      <c r="E59" s="299"/>
      <c r="F59" s="300"/>
      <c r="G59" s="356"/>
      <c r="H59" s="267"/>
      <c r="I59" s="267"/>
      <c r="J59" s="267"/>
      <c r="K59" s="267"/>
      <c r="L59" s="267"/>
      <c r="M59" s="267"/>
      <c r="N59" s="267"/>
      <c r="O59" s="357"/>
      <c r="P59" s="306"/>
      <c r="Q59" s="267"/>
      <c r="R59" s="267"/>
      <c r="S59" s="267"/>
      <c r="T59" s="267"/>
      <c r="U59" s="267"/>
      <c r="V59" s="267"/>
      <c r="W59" s="267"/>
      <c r="X59" s="357"/>
      <c r="Y59" s="144"/>
      <c r="Z59" s="145"/>
      <c r="AA59" s="146"/>
      <c r="AB59" s="283"/>
      <c r="AC59" s="284"/>
      <c r="AD59" s="285"/>
      <c r="AE59" s="620"/>
      <c r="AF59" s="620"/>
      <c r="AG59" s="620"/>
      <c r="AH59" s="620"/>
      <c r="AI59" s="620"/>
      <c r="AJ59" s="620"/>
      <c r="AK59" s="620"/>
      <c r="AL59" s="620"/>
      <c r="AM59" s="620"/>
      <c r="AN59" s="620"/>
      <c r="AO59" s="620"/>
      <c r="AP59" s="283"/>
      <c r="AQ59" s="413"/>
      <c r="AR59" s="269"/>
      <c r="AS59" s="139" t="s">
        <v>321</v>
      </c>
      <c r="AT59" s="140"/>
      <c r="AU59" s="269"/>
      <c r="AV59" s="269"/>
      <c r="AW59" s="267" t="s">
        <v>310</v>
      </c>
      <c r="AX59" s="268"/>
    </row>
    <row r="60" spans="1:50" ht="22.5" hidden="1" customHeight="1" x14ac:dyDescent="0.15">
      <c r="A60" s="731"/>
      <c r="B60" s="299"/>
      <c r="C60" s="299"/>
      <c r="D60" s="299"/>
      <c r="E60" s="299"/>
      <c r="F60" s="300"/>
      <c r="G60" s="117"/>
      <c r="H60" s="98"/>
      <c r="I60" s="98"/>
      <c r="J60" s="98"/>
      <c r="K60" s="98"/>
      <c r="L60" s="98"/>
      <c r="M60" s="98"/>
      <c r="N60" s="98"/>
      <c r="O60" s="118"/>
      <c r="P60" s="98"/>
      <c r="Q60" s="360"/>
      <c r="R60" s="360"/>
      <c r="S60" s="360"/>
      <c r="T60" s="360"/>
      <c r="U60" s="360"/>
      <c r="V60" s="360"/>
      <c r="W60" s="360"/>
      <c r="X60" s="361"/>
      <c r="Y60" s="390" t="s">
        <v>69</v>
      </c>
      <c r="Z60" s="391"/>
      <c r="AA60" s="392"/>
      <c r="AB60" s="366"/>
      <c r="AC60" s="366"/>
      <c r="AD60" s="366"/>
      <c r="AE60" s="389"/>
      <c r="AF60" s="358"/>
      <c r="AG60" s="358"/>
      <c r="AH60" s="358"/>
      <c r="AI60" s="389"/>
      <c r="AJ60" s="358"/>
      <c r="AK60" s="358"/>
      <c r="AL60" s="358"/>
      <c r="AM60" s="389"/>
      <c r="AN60" s="358"/>
      <c r="AO60" s="358"/>
      <c r="AP60" s="358"/>
      <c r="AQ60" s="265"/>
      <c r="AR60" s="195"/>
      <c r="AS60" s="195"/>
      <c r="AT60" s="266"/>
      <c r="AU60" s="358"/>
      <c r="AV60" s="358"/>
      <c r="AW60" s="358"/>
      <c r="AX60" s="359"/>
    </row>
    <row r="61" spans="1:50" ht="22.5" hidden="1" customHeight="1" x14ac:dyDescent="0.15">
      <c r="A61" s="731"/>
      <c r="B61" s="299"/>
      <c r="C61" s="299"/>
      <c r="D61" s="299"/>
      <c r="E61" s="299"/>
      <c r="F61" s="300"/>
      <c r="G61" s="119"/>
      <c r="H61" s="120"/>
      <c r="I61" s="120"/>
      <c r="J61" s="120"/>
      <c r="K61" s="120"/>
      <c r="L61" s="120"/>
      <c r="M61" s="120"/>
      <c r="N61" s="120"/>
      <c r="O61" s="121"/>
      <c r="P61" s="362"/>
      <c r="Q61" s="362"/>
      <c r="R61" s="362"/>
      <c r="S61" s="362"/>
      <c r="T61" s="362"/>
      <c r="U61" s="362"/>
      <c r="V61" s="362"/>
      <c r="W61" s="362"/>
      <c r="X61" s="363"/>
      <c r="Y61" s="376" t="s">
        <v>61</v>
      </c>
      <c r="Z61" s="325"/>
      <c r="AA61" s="326"/>
      <c r="AB61" s="367"/>
      <c r="AC61" s="367"/>
      <c r="AD61" s="367"/>
      <c r="AE61" s="389"/>
      <c r="AF61" s="358"/>
      <c r="AG61" s="358"/>
      <c r="AH61" s="358"/>
      <c r="AI61" s="389"/>
      <c r="AJ61" s="358"/>
      <c r="AK61" s="358"/>
      <c r="AL61" s="358"/>
      <c r="AM61" s="389"/>
      <c r="AN61" s="358"/>
      <c r="AO61" s="358"/>
      <c r="AP61" s="358"/>
      <c r="AQ61" s="265"/>
      <c r="AR61" s="195"/>
      <c r="AS61" s="195"/>
      <c r="AT61" s="266"/>
      <c r="AU61" s="358"/>
      <c r="AV61" s="358"/>
      <c r="AW61" s="358"/>
      <c r="AX61" s="359"/>
    </row>
    <row r="62" spans="1:50" ht="22.5" hidden="1" customHeight="1" x14ac:dyDescent="0.15">
      <c r="A62" s="731"/>
      <c r="B62" s="370"/>
      <c r="C62" s="370"/>
      <c r="D62" s="370"/>
      <c r="E62" s="370"/>
      <c r="F62" s="371"/>
      <c r="G62" s="122"/>
      <c r="H62" s="101"/>
      <c r="I62" s="101"/>
      <c r="J62" s="101"/>
      <c r="K62" s="101"/>
      <c r="L62" s="101"/>
      <c r="M62" s="101"/>
      <c r="N62" s="101"/>
      <c r="O62" s="123"/>
      <c r="P62" s="179"/>
      <c r="Q62" s="179"/>
      <c r="R62" s="179"/>
      <c r="S62" s="179"/>
      <c r="T62" s="179"/>
      <c r="U62" s="179"/>
      <c r="V62" s="179"/>
      <c r="W62" s="179"/>
      <c r="X62" s="388"/>
      <c r="Y62" s="376" t="s">
        <v>15</v>
      </c>
      <c r="Z62" s="325"/>
      <c r="AA62" s="326"/>
      <c r="AB62" s="377" t="s">
        <v>16</v>
      </c>
      <c r="AC62" s="377"/>
      <c r="AD62" s="377"/>
      <c r="AE62" s="389"/>
      <c r="AF62" s="358"/>
      <c r="AG62" s="358"/>
      <c r="AH62" s="358"/>
      <c r="AI62" s="389"/>
      <c r="AJ62" s="358"/>
      <c r="AK62" s="358"/>
      <c r="AL62" s="358"/>
      <c r="AM62" s="389"/>
      <c r="AN62" s="358"/>
      <c r="AO62" s="358"/>
      <c r="AP62" s="358"/>
      <c r="AQ62" s="265"/>
      <c r="AR62" s="195"/>
      <c r="AS62" s="195"/>
      <c r="AT62" s="266"/>
      <c r="AU62" s="358"/>
      <c r="AV62" s="358"/>
      <c r="AW62" s="358"/>
      <c r="AX62" s="359"/>
    </row>
    <row r="63" spans="1:50" ht="18.75" hidden="1" customHeight="1" x14ac:dyDescent="0.15">
      <c r="A63" s="731"/>
      <c r="B63" s="299" t="s">
        <v>275</v>
      </c>
      <c r="C63" s="299"/>
      <c r="D63" s="299"/>
      <c r="E63" s="299"/>
      <c r="F63" s="300"/>
      <c r="G63" s="353" t="s">
        <v>68</v>
      </c>
      <c r="H63" s="354"/>
      <c r="I63" s="354"/>
      <c r="J63" s="354"/>
      <c r="K63" s="354"/>
      <c r="L63" s="354"/>
      <c r="M63" s="354"/>
      <c r="N63" s="354"/>
      <c r="O63" s="355"/>
      <c r="P63" s="384" t="s">
        <v>72</v>
      </c>
      <c r="Q63" s="354"/>
      <c r="R63" s="354"/>
      <c r="S63" s="354"/>
      <c r="T63" s="354"/>
      <c r="U63" s="354"/>
      <c r="V63" s="354"/>
      <c r="W63" s="354"/>
      <c r="X63" s="355"/>
      <c r="Y63" s="144"/>
      <c r="Z63" s="145"/>
      <c r="AA63" s="146"/>
      <c r="AB63" s="280" t="s">
        <v>12</v>
      </c>
      <c r="AC63" s="281"/>
      <c r="AD63" s="282"/>
      <c r="AE63" s="619" t="s">
        <v>322</v>
      </c>
      <c r="AF63" s="619"/>
      <c r="AG63" s="619"/>
      <c r="AH63" s="619"/>
      <c r="AI63" s="619" t="s">
        <v>323</v>
      </c>
      <c r="AJ63" s="619"/>
      <c r="AK63" s="619"/>
      <c r="AL63" s="619"/>
      <c r="AM63" s="619" t="s">
        <v>324</v>
      </c>
      <c r="AN63" s="619"/>
      <c r="AO63" s="619"/>
      <c r="AP63" s="280"/>
      <c r="AQ63" s="133" t="s">
        <v>320</v>
      </c>
      <c r="AR63" s="136"/>
      <c r="AS63" s="136"/>
      <c r="AT63" s="137"/>
      <c r="AU63" s="808" t="s">
        <v>262</v>
      </c>
      <c r="AV63" s="808"/>
      <c r="AW63" s="808"/>
      <c r="AX63" s="809"/>
    </row>
    <row r="64" spans="1:50" ht="18.75" hidden="1" customHeight="1" x14ac:dyDescent="0.15">
      <c r="A64" s="731"/>
      <c r="B64" s="299"/>
      <c r="C64" s="299"/>
      <c r="D64" s="299"/>
      <c r="E64" s="299"/>
      <c r="F64" s="300"/>
      <c r="G64" s="356"/>
      <c r="H64" s="267"/>
      <c r="I64" s="267"/>
      <c r="J64" s="267"/>
      <c r="K64" s="267"/>
      <c r="L64" s="267"/>
      <c r="M64" s="267"/>
      <c r="N64" s="267"/>
      <c r="O64" s="357"/>
      <c r="P64" s="306"/>
      <c r="Q64" s="267"/>
      <c r="R64" s="267"/>
      <c r="S64" s="267"/>
      <c r="T64" s="267"/>
      <c r="U64" s="267"/>
      <c r="V64" s="267"/>
      <c r="W64" s="267"/>
      <c r="X64" s="357"/>
      <c r="Y64" s="144"/>
      <c r="Z64" s="145"/>
      <c r="AA64" s="146"/>
      <c r="AB64" s="283"/>
      <c r="AC64" s="284"/>
      <c r="AD64" s="285"/>
      <c r="AE64" s="620"/>
      <c r="AF64" s="620"/>
      <c r="AG64" s="620"/>
      <c r="AH64" s="620"/>
      <c r="AI64" s="620"/>
      <c r="AJ64" s="620"/>
      <c r="AK64" s="620"/>
      <c r="AL64" s="620"/>
      <c r="AM64" s="620"/>
      <c r="AN64" s="620"/>
      <c r="AO64" s="620"/>
      <c r="AP64" s="283"/>
      <c r="AQ64" s="413"/>
      <c r="AR64" s="269"/>
      <c r="AS64" s="139" t="s">
        <v>321</v>
      </c>
      <c r="AT64" s="140"/>
      <c r="AU64" s="269"/>
      <c r="AV64" s="269"/>
      <c r="AW64" s="267" t="s">
        <v>310</v>
      </c>
      <c r="AX64" s="268"/>
    </row>
    <row r="65" spans="1:60" ht="22.5" hidden="1" customHeight="1" x14ac:dyDescent="0.15">
      <c r="A65" s="731"/>
      <c r="B65" s="299"/>
      <c r="C65" s="299"/>
      <c r="D65" s="299"/>
      <c r="E65" s="299"/>
      <c r="F65" s="300"/>
      <c r="G65" s="117"/>
      <c r="H65" s="98"/>
      <c r="I65" s="98"/>
      <c r="J65" s="98"/>
      <c r="K65" s="98"/>
      <c r="L65" s="98"/>
      <c r="M65" s="98"/>
      <c r="N65" s="98"/>
      <c r="O65" s="118"/>
      <c r="P65" s="98"/>
      <c r="Q65" s="360"/>
      <c r="R65" s="360"/>
      <c r="S65" s="360"/>
      <c r="T65" s="360"/>
      <c r="U65" s="360"/>
      <c r="V65" s="360"/>
      <c r="W65" s="360"/>
      <c r="X65" s="361"/>
      <c r="Y65" s="390" t="s">
        <v>69</v>
      </c>
      <c r="Z65" s="391"/>
      <c r="AA65" s="392"/>
      <c r="AB65" s="366"/>
      <c r="AC65" s="366"/>
      <c r="AD65" s="366"/>
      <c r="AE65" s="389"/>
      <c r="AF65" s="358"/>
      <c r="AG65" s="358"/>
      <c r="AH65" s="358"/>
      <c r="AI65" s="389"/>
      <c r="AJ65" s="358"/>
      <c r="AK65" s="358"/>
      <c r="AL65" s="358"/>
      <c r="AM65" s="389"/>
      <c r="AN65" s="358"/>
      <c r="AO65" s="358"/>
      <c r="AP65" s="358"/>
      <c r="AQ65" s="265"/>
      <c r="AR65" s="195"/>
      <c r="AS65" s="195"/>
      <c r="AT65" s="266"/>
      <c r="AU65" s="358"/>
      <c r="AV65" s="358"/>
      <c r="AW65" s="358"/>
      <c r="AX65" s="359"/>
    </row>
    <row r="66" spans="1:60" ht="22.5" hidden="1" customHeight="1" x14ac:dyDescent="0.15">
      <c r="A66" s="731"/>
      <c r="B66" s="299"/>
      <c r="C66" s="299"/>
      <c r="D66" s="299"/>
      <c r="E66" s="299"/>
      <c r="F66" s="300"/>
      <c r="G66" s="119"/>
      <c r="H66" s="120"/>
      <c r="I66" s="120"/>
      <c r="J66" s="120"/>
      <c r="K66" s="120"/>
      <c r="L66" s="120"/>
      <c r="M66" s="120"/>
      <c r="N66" s="120"/>
      <c r="O66" s="121"/>
      <c r="P66" s="362"/>
      <c r="Q66" s="362"/>
      <c r="R66" s="362"/>
      <c r="S66" s="362"/>
      <c r="T66" s="362"/>
      <c r="U66" s="362"/>
      <c r="V66" s="362"/>
      <c r="W66" s="362"/>
      <c r="X66" s="363"/>
      <c r="Y66" s="376" t="s">
        <v>61</v>
      </c>
      <c r="Z66" s="325"/>
      <c r="AA66" s="326"/>
      <c r="AB66" s="367"/>
      <c r="AC66" s="367"/>
      <c r="AD66" s="367"/>
      <c r="AE66" s="389"/>
      <c r="AF66" s="358"/>
      <c r="AG66" s="358"/>
      <c r="AH66" s="358"/>
      <c r="AI66" s="389"/>
      <c r="AJ66" s="358"/>
      <c r="AK66" s="358"/>
      <c r="AL66" s="358"/>
      <c r="AM66" s="389"/>
      <c r="AN66" s="358"/>
      <c r="AO66" s="358"/>
      <c r="AP66" s="358"/>
      <c r="AQ66" s="265"/>
      <c r="AR66" s="195"/>
      <c r="AS66" s="195"/>
      <c r="AT66" s="266"/>
      <c r="AU66" s="358"/>
      <c r="AV66" s="358"/>
      <c r="AW66" s="358"/>
      <c r="AX66" s="359"/>
    </row>
    <row r="67" spans="1:60" ht="22.5" hidden="1" customHeight="1" x14ac:dyDescent="0.15">
      <c r="A67" s="731"/>
      <c r="B67" s="370"/>
      <c r="C67" s="370"/>
      <c r="D67" s="370"/>
      <c r="E67" s="370"/>
      <c r="F67" s="371"/>
      <c r="G67" s="122"/>
      <c r="H67" s="101"/>
      <c r="I67" s="101"/>
      <c r="J67" s="101"/>
      <c r="K67" s="101"/>
      <c r="L67" s="101"/>
      <c r="M67" s="101"/>
      <c r="N67" s="101"/>
      <c r="O67" s="123"/>
      <c r="P67" s="179"/>
      <c r="Q67" s="179"/>
      <c r="R67" s="179"/>
      <c r="S67" s="179"/>
      <c r="T67" s="179"/>
      <c r="U67" s="179"/>
      <c r="V67" s="179"/>
      <c r="W67" s="179"/>
      <c r="X67" s="388"/>
      <c r="Y67" s="376" t="s">
        <v>15</v>
      </c>
      <c r="Z67" s="325"/>
      <c r="AA67" s="326"/>
      <c r="AB67" s="377" t="s">
        <v>16</v>
      </c>
      <c r="AC67" s="377"/>
      <c r="AD67" s="377"/>
      <c r="AE67" s="389"/>
      <c r="AF67" s="358"/>
      <c r="AG67" s="358"/>
      <c r="AH67" s="358"/>
      <c r="AI67" s="389"/>
      <c r="AJ67" s="358"/>
      <c r="AK67" s="358"/>
      <c r="AL67" s="358"/>
      <c r="AM67" s="389"/>
      <c r="AN67" s="358"/>
      <c r="AO67" s="358"/>
      <c r="AP67" s="358"/>
      <c r="AQ67" s="265"/>
      <c r="AR67" s="195"/>
      <c r="AS67" s="195"/>
      <c r="AT67" s="266"/>
      <c r="AU67" s="358"/>
      <c r="AV67" s="358"/>
      <c r="AW67" s="358"/>
      <c r="AX67" s="359"/>
    </row>
    <row r="68" spans="1:60" ht="18.75" hidden="1" customHeight="1" x14ac:dyDescent="0.15">
      <c r="A68" s="731"/>
      <c r="B68" s="299" t="s">
        <v>275</v>
      </c>
      <c r="C68" s="299"/>
      <c r="D68" s="299"/>
      <c r="E68" s="299"/>
      <c r="F68" s="300"/>
      <c r="G68" s="353" t="s">
        <v>68</v>
      </c>
      <c r="H68" s="354"/>
      <c r="I68" s="354"/>
      <c r="J68" s="354"/>
      <c r="K68" s="354"/>
      <c r="L68" s="354"/>
      <c r="M68" s="354"/>
      <c r="N68" s="354"/>
      <c r="O68" s="355"/>
      <c r="P68" s="384" t="s">
        <v>72</v>
      </c>
      <c r="Q68" s="354"/>
      <c r="R68" s="354"/>
      <c r="S68" s="354"/>
      <c r="T68" s="354"/>
      <c r="U68" s="354"/>
      <c r="V68" s="354"/>
      <c r="W68" s="354"/>
      <c r="X68" s="355"/>
      <c r="Y68" s="144"/>
      <c r="Z68" s="145"/>
      <c r="AA68" s="146"/>
      <c r="AB68" s="280" t="s">
        <v>12</v>
      </c>
      <c r="AC68" s="281"/>
      <c r="AD68" s="282"/>
      <c r="AE68" s="280" t="s">
        <v>322</v>
      </c>
      <c r="AF68" s="281"/>
      <c r="AG68" s="281"/>
      <c r="AH68" s="282"/>
      <c r="AI68" s="280" t="s">
        <v>323</v>
      </c>
      <c r="AJ68" s="281"/>
      <c r="AK68" s="281"/>
      <c r="AL68" s="282"/>
      <c r="AM68" s="280" t="s">
        <v>324</v>
      </c>
      <c r="AN68" s="281"/>
      <c r="AO68" s="281"/>
      <c r="AP68" s="281"/>
      <c r="AQ68" s="133" t="s">
        <v>320</v>
      </c>
      <c r="AR68" s="136"/>
      <c r="AS68" s="136"/>
      <c r="AT68" s="137"/>
      <c r="AU68" s="808" t="s">
        <v>262</v>
      </c>
      <c r="AV68" s="808"/>
      <c r="AW68" s="808"/>
      <c r="AX68" s="809"/>
    </row>
    <row r="69" spans="1:60" ht="18.75" hidden="1" customHeight="1" x14ac:dyDescent="0.15">
      <c r="A69" s="731"/>
      <c r="B69" s="299"/>
      <c r="C69" s="299"/>
      <c r="D69" s="299"/>
      <c r="E69" s="299"/>
      <c r="F69" s="300"/>
      <c r="G69" s="356"/>
      <c r="H69" s="267"/>
      <c r="I69" s="267"/>
      <c r="J69" s="267"/>
      <c r="K69" s="267"/>
      <c r="L69" s="267"/>
      <c r="M69" s="267"/>
      <c r="N69" s="267"/>
      <c r="O69" s="357"/>
      <c r="P69" s="306"/>
      <c r="Q69" s="267"/>
      <c r="R69" s="267"/>
      <c r="S69" s="267"/>
      <c r="T69" s="267"/>
      <c r="U69" s="267"/>
      <c r="V69" s="267"/>
      <c r="W69" s="267"/>
      <c r="X69" s="357"/>
      <c r="Y69" s="144"/>
      <c r="Z69" s="145"/>
      <c r="AA69" s="146"/>
      <c r="AB69" s="283"/>
      <c r="AC69" s="284"/>
      <c r="AD69" s="285"/>
      <c r="AE69" s="283"/>
      <c r="AF69" s="284"/>
      <c r="AG69" s="284"/>
      <c r="AH69" s="285"/>
      <c r="AI69" s="283"/>
      <c r="AJ69" s="284"/>
      <c r="AK69" s="284"/>
      <c r="AL69" s="285"/>
      <c r="AM69" s="283"/>
      <c r="AN69" s="284"/>
      <c r="AO69" s="284"/>
      <c r="AP69" s="284"/>
      <c r="AQ69" s="413"/>
      <c r="AR69" s="269"/>
      <c r="AS69" s="139" t="s">
        <v>321</v>
      </c>
      <c r="AT69" s="140"/>
      <c r="AU69" s="269"/>
      <c r="AV69" s="269"/>
      <c r="AW69" s="267" t="s">
        <v>310</v>
      </c>
      <c r="AX69" s="268"/>
    </row>
    <row r="70" spans="1:60" ht="22.5" hidden="1" customHeight="1" x14ac:dyDescent="0.15">
      <c r="A70" s="731"/>
      <c r="B70" s="299"/>
      <c r="C70" s="299"/>
      <c r="D70" s="299"/>
      <c r="E70" s="299"/>
      <c r="F70" s="300"/>
      <c r="G70" s="117"/>
      <c r="H70" s="98"/>
      <c r="I70" s="98"/>
      <c r="J70" s="98"/>
      <c r="K70" s="98"/>
      <c r="L70" s="98"/>
      <c r="M70" s="98"/>
      <c r="N70" s="98"/>
      <c r="O70" s="118"/>
      <c r="P70" s="98"/>
      <c r="Q70" s="360"/>
      <c r="R70" s="360"/>
      <c r="S70" s="360"/>
      <c r="T70" s="360"/>
      <c r="U70" s="360"/>
      <c r="V70" s="360"/>
      <c r="W70" s="360"/>
      <c r="X70" s="361"/>
      <c r="Y70" s="390" t="s">
        <v>69</v>
      </c>
      <c r="Z70" s="391"/>
      <c r="AA70" s="392"/>
      <c r="AB70" s="397"/>
      <c r="AC70" s="398"/>
      <c r="AD70" s="399"/>
      <c r="AE70" s="389"/>
      <c r="AF70" s="358"/>
      <c r="AG70" s="358"/>
      <c r="AH70" s="829"/>
      <c r="AI70" s="389"/>
      <c r="AJ70" s="358"/>
      <c r="AK70" s="358"/>
      <c r="AL70" s="829"/>
      <c r="AM70" s="389"/>
      <c r="AN70" s="358"/>
      <c r="AO70" s="358"/>
      <c r="AP70" s="358"/>
      <c r="AQ70" s="265"/>
      <c r="AR70" s="195"/>
      <c r="AS70" s="195"/>
      <c r="AT70" s="266"/>
      <c r="AU70" s="358"/>
      <c r="AV70" s="358"/>
      <c r="AW70" s="358"/>
      <c r="AX70" s="359"/>
    </row>
    <row r="71" spans="1:60" ht="22.5" hidden="1" customHeight="1" x14ac:dyDescent="0.15">
      <c r="A71" s="731"/>
      <c r="B71" s="299"/>
      <c r="C71" s="299"/>
      <c r="D71" s="299"/>
      <c r="E71" s="299"/>
      <c r="F71" s="300"/>
      <c r="G71" s="119"/>
      <c r="H71" s="120"/>
      <c r="I71" s="120"/>
      <c r="J71" s="120"/>
      <c r="K71" s="120"/>
      <c r="L71" s="120"/>
      <c r="M71" s="120"/>
      <c r="N71" s="120"/>
      <c r="O71" s="121"/>
      <c r="P71" s="362"/>
      <c r="Q71" s="362"/>
      <c r="R71" s="362"/>
      <c r="S71" s="362"/>
      <c r="T71" s="362"/>
      <c r="U71" s="362"/>
      <c r="V71" s="362"/>
      <c r="W71" s="362"/>
      <c r="X71" s="363"/>
      <c r="Y71" s="376" t="s">
        <v>61</v>
      </c>
      <c r="Z71" s="325"/>
      <c r="AA71" s="326"/>
      <c r="AB71" s="410"/>
      <c r="AC71" s="411"/>
      <c r="AD71" s="412"/>
      <c r="AE71" s="389"/>
      <c r="AF71" s="358"/>
      <c r="AG71" s="358"/>
      <c r="AH71" s="829"/>
      <c r="AI71" s="389"/>
      <c r="AJ71" s="358"/>
      <c r="AK71" s="358"/>
      <c r="AL71" s="829"/>
      <c r="AM71" s="389"/>
      <c r="AN71" s="358"/>
      <c r="AO71" s="358"/>
      <c r="AP71" s="358"/>
      <c r="AQ71" s="265"/>
      <c r="AR71" s="195"/>
      <c r="AS71" s="195"/>
      <c r="AT71" s="266"/>
      <c r="AU71" s="358"/>
      <c r="AV71" s="358"/>
      <c r="AW71" s="358"/>
      <c r="AX71" s="359"/>
    </row>
    <row r="72" spans="1:60" ht="22.5" hidden="1" customHeight="1" thickBot="1" x14ac:dyDescent="0.2">
      <c r="A72" s="732"/>
      <c r="B72" s="301"/>
      <c r="C72" s="301"/>
      <c r="D72" s="301"/>
      <c r="E72" s="301"/>
      <c r="F72" s="302"/>
      <c r="G72" s="753"/>
      <c r="H72" s="754"/>
      <c r="I72" s="754"/>
      <c r="J72" s="754"/>
      <c r="K72" s="754"/>
      <c r="L72" s="754"/>
      <c r="M72" s="754"/>
      <c r="N72" s="754"/>
      <c r="O72" s="755"/>
      <c r="P72" s="364"/>
      <c r="Q72" s="364"/>
      <c r="R72" s="364"/>
      <c r="S72" s="364"/>
      <c r="T72" s="364"/>
      <c r="U72" s="364"/>
      <c r="V72" s="364"/>
      <c r="W72" s="364"/>
      <c r="X72" s="365"/>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36" t="s">
        <v>71</v>
      </c>
      <c r="B73" s="337"/>
      <c r="C73" s="337"/>
      <c r="D73" s="337"/>
      <c r="E73" s="337"/>
      <c r="F73" s="338"/>
      <c r="G73" s="345" t="s">
        <v>67</v>
      </c>
      <c r="H73" s="345"/>
      <c r="I73" s="345"/>
      <c r="J73" s="345"/>
      <c r="K73" s="345"/>
      <c r="L73" s="345"/>
      <c r="M73" s="345"/>
      <c r="N73" s="345"/>
      <c r="O73" s="345"/>
      <c r="P73" s="345"/>
      <c r="Q73" s="345"/>
      <c r="R73" s="345"/>
      <c r="S73" s="345"/>
      <c r="T73" s="345"/>
      <c r="U73" s="345"/>
      <c r="V73" s="345"/>
      <c r="W73" s="345"/>
      <c r="X73" s="346"/>
      <c r="Y73" s="766"/>
      <c r="Z73" s="767"/>
      <c r="AA73" s="768"/>
      <c r="AB73" s="751" t="s">
        <v>12</v>
      </c>
      <c r="AC73" s="751"/>
      <c r="AD73" s="751"/>
      <c r="AE73" s="751" t="s">
        <v>322</v>
      </c>
      <c r="AF73" s="751"/>
      <c r="AG73" s="751"/>
      <c r="AH73" s="751"/>
      <c r="AI73" s="751" t="s">
        <v>323</v>
      </c>
      <c r="AJ73" s="751"/>
      <c r="AK73" s="751"/>
      <c r="AL73" s="751"/>
      <c r="AM73" s="751" t="s">
        <v>324</v>
      </c>
      <c r="AN73" s="751"/>
      <c r="AO73" s="751"/>
      <c r="AP73" s="751"/>
      <c r="AQ73" s="837" t="s">
        <v>325</v>
      </c>
      <c r="AR73" s="837"/>
      <c r="AS73" s="837"/>
      <c r="AT73" s="837"/>
      <c r="AU73" s="837"/>
      <c r="AV73" s="837"/>
      <c r="AW73" s="837"/>
      <c r="AX73" s="838"/>
    </row>
    <row r="74" spans="1:60" ht="22.5" customHeight="1" x14ac:dyDescent="0.15">
      <c r="A74" s="293"/>
      <c r="B74" s="294"/>
      <c r="C74" s="294"/>
      <c r="D74" s="294"/>
      <c r="E74" s="294"/>
      <c r="F74" s="295"/>
      <c r="G74" s="98" t="s">
        <v>570</v>
      </c>
      <c r="H74" s="98"/>
      <c r="I74" s="98"/>
      <c r="J74" s="98"/>
      <c r="K74" s="98"/>
      <c r="L74" s="98"/>
      <c r="M74" s="98"/>
      <c r="N74" s="98"/>
      <c r="O74" s="98"/>
      <c r="P74" s="98"/>
      <c r="Q74" s="98"/>
      <c r="R74" s="98"/>
      <c r="S74" s="98"/>
      <c r="T74" s="98"/>
      <c r="U74" s="98"/>
      <c r="V74" s="98"/>
      <c r="W74" s="98"/>
      <c r="X74" s="118"/>
      <c r="Y74" s="287" t="s">
        <v>62</v>
      </c>
      <c r="Z74" s="288"/>
      <c r="AA74" s="289"/>
      <c r="AB74" s="319" t="s">
        <v>517</v>
      </c>
      <c r="AC74" s="320"/>
      <c r="AD74" s="321"/>
      <c r="AE74" s="244" t="s">
        <v>388</v>
      </c>
      <c r="AF74" s="244"/>
      <c r="AG74" s="244"/>
      <c r="AH74" s="244"/>
      <c r="AI74" s="244" t="s">
        <v>388</v>
      </c>
      <c r="AJ74" s="244"/>
      <c r="AK74" s="244"/>
      <c r="AL74" s="244"/>
      <c r="AM74" s="244">
        <v>50</v>
      </c>
      <c r="AN74" s="244"/>
      <c r="AO74" s="244"/>
      <c r="AP74" s="244"/>
      <c r="AQ74" s="244" t="s">
        <v>388</v>
      </c>
      <c r="AR74" s="244"/>
      <c r="AS74" s="244"/>
      <c r="AT74" s="244"/>
      <c r="AU74" s="244"/>
      <c r="AV74" s="244"/>
      <c r="AW74" s="244"/>
      <c r="AX74" s="261"/>
      <c r="AY74" s="10"/>
      <c r="AZ74" s="10"/>
      <c r="BA74" s="10"/>
      <c r="BB74" s="10"/>
      <c r="BC74" s="10"/>
    </row>
    <row r="75" spans="1:60" ht="22.5" customHeight="1" x14ac:dyDescent="0.15">
      <c r="A75" s="296"/>
      <c r="B75" s="297"/>
      <c r="C75" s="297"/>
      <c r="D75" s="297"/>
      <c r="E75" s="297"/>
      <c r="F75" s="298"/>
      <c r="G75" s="101"/>
      <c r="H75" s="101"/>
      <c r="I75" s="101"/>
      <c r="J75" s="101"/>
      <c r="K75" s="101"/>
      <c r="L75" s="101"/>
      <c r="M75" s="101"/>
      <c r="N75" s="101"/>
      <c r="O75" s="101"/>
      <c r="P75" s="101"/>
      <c r="Q75" s="101"/>
      <c r="R75" s="101"/>
      <c r="S75" s="101"/>
      <c r="T75" s="101"/>
      <c r="U75" s="101"/>
      <c r="V75" s="101"/>
      <c r="W75" s="101"/>
      <c r="X75" s="123"/>
      <c r="Y75" s="316" t="s">
        <v>63</v>
      </c>
      <c r="Z75" s="317"/>
      <c r="AA75" s="318"/>
      <c r="AB75" s="397" t="s">
        <v>517</v>
      </c>
      <c r="AC75" s="398"/>
      <c r="AD75" s="399"/>
      <c r="AE75" s="244" t="s">
        <v>388</v>
      </c>
      <c r="AF75" s="244"/>
      <c r="AG75" s="244"/>
      <c r="AH75" s="244"/>
      <c r="AI75" s="244" t="s">
        <v>388</v>
      </c>
      <c r="AJ75" s="244"/>
      <c r="AK75" s="244"/>
      <c r="AL75" s="244"/>
      <c r="AM75" s="244">
        <v>12</v>
      </c>
      <c r="AN75" s="244"/>
      <c r="AO75" s="244"/>
      <c r="AP75" s="244"/>
      <c r="AQ75" s="244">
        <v>35</v>
      </c>
      <c r="AR75" s="244"/>
      <c r="AS75" s="244"/>
      <c r="AT75" s="244"/>
      <c r="AU75" s="244"/>
      <c r="AV75" s="244"/>
      <c r="AW75" s="244"/>
      <c r="AX75" s="261"/>
      <c r="AY75" s="10"/>
      <c r="AZ75" s="10"/>
      <c r="BA75" s="10"/>
      <c r="BB75" s="10"/>
      <c r="BC75" s="10"/>
      <c r="BD75" s="10"/>
      <c r="BE75" s="10"/>
      <c r="BF75" s="10"/>
      <c r="BG75" s="10"/>
      <c r="BH75" s="10"/>
    </row>
    <row r="76" spans="1:60" ht="33" customHeight="1" x14ac:dyDescent="0.15">
      <c r="A76" s="290" t="s">
        <v>71</v>
      </c>
      <c r="B76" s="291"/>
      <c r="C76" s="291"/>
      <c r="D76" s="291"/>
      <c r="E76" s="291"/>
      <c r="F76" s="292"/>
      <c r="G76" s="325" t="s">
        <v>67</v>
      </c>
      <c r="H76" s="325"/>
      <c r="I76" s="325"/>
      <c r="J76" s="325"/>
      <c r="K76" s="325"/>
      <c r="L76" s="325"/>
      <c r="M76" s="325"/>
      <c r="N76" s="325"/>
      <c r="O76" s="325"/>
      <c r="P76" s="325"/>
      <c r="Q76" s="325"/>
      <c r="R76" s="325"/>
      <c r="S76" s="325"/>
      <c r="T76" s="325"/>
      <c r="U76" s="325"/>
      <c r="V76" s="325"/>
      <c r="W76" s="325"/>
      <c r="X76" s="326"/>
      <c r="Y76" s="327"/>
      <c r="Z76" s="328"/>
      <c r="AA76" s="329"/>
      <c r="AB76" s="256" t="s">
        <v>12</v>
      </c>
      <c r="AC76" s="257"/>
      <c r="AD76" s="258"/>
      <c r="AE76" s="286" t="s">
        <v>322</v>
      </c>
      <c r="AF76" s="286"/>
      <c r="AG76" s="286"/>
      <c r="AH76" s="286"/>
      <c r="AI76" s="286" t="s">
        <v>323</v>
      </c>
      <c r="AJ76" s="286"/>
      <c r="AK76" s="286"/>
      <c r="AL76" s="286"/>
      <c r="AM76" s="286" t="s">
        <v>324</v>
      </c>
      <c r="AN76" s="286"/>
      <c r="AO76" s="286"/>
      <c r="AP76" s="286"/>
      <c r="AQ76" s="380" t="s">
        <v>325</v>
      </c>
      <c r="AR76" s="380"/>
      <c r="AS76" s="380"/>
      <c r="AT76" s="380"/>
      <c r="AU76" s="380"/>
      <c r="AV76" s="380"/>
      <c r="AW76" s="380"/>
      <c r="AX76" s="381"/>
    </row>
    <row r="77" spans="1:60" ht="22.5" customHeight="1" x14ac:dyDescent="0.15">
      <c r="A77" s="293"/>
      <c r="B77" s="294"/>
      <c r="C77" s="294"/>
      <c r="D77" s="294"/>
      <c r="E77" s="294"/>
      <c r="F77" s="295"/>
      <c r="G77" s="98" t="s">
        <v>571</v>
      </c>
      <c r="H77" s="98"/>
      <c r="I77" s="98"/>
      <c r="J77" s="98"/>
      <c r="K77" s="98"/>
      <c r="L77" s="98"/>
      <c r="M77" s="98"/>
      <c r="N77" s="98"/>
      <c r="O77" s="98"/>
      <c r="P77" s="98"/>
      <c r="Q77" s="98"/>
      <c r="R77" s="98"/>
      <c r="S77" s="98"/>
      <c r="T77" s="98"/>
      <c r="U77" s="98"/>
      <c r="V77" s="98"/>
      <c r="W77" s="98"/>
      <c r="X77" s="118"/>
      <c r="Y77" s="541" t="s">
        <v>62</v>
      </c>
      <c r="Z77" s="542"/>
      <c r="AA77" s="543"/>
      <c r="AB77" s="319" t="s">
        <v>669</v>
      </c>
      <c r="AC77" s="320"/>
      <c r="AD77" s="321"/>
      <c r="AE77" s="244" t="s">
        <v>493</v>
      </c>
      <c r="AF77" s="244"/>
      <c r="AG77" s="244"/>
      <c r="AH77" s="244"/>
      <c r="AI77" s="244" t="s">
        <v>493</v>
      </c>
      <c r="AJ77" s="244"/>
      <c r="AK77" s="244"/>
      <c r="AL77" s="244"/>
      <c r="AM77" s="244">
        <v>321</v>
      </c>
      <c r="AN77" s="244"/>
      <c r="AO77" s="244"/>
      <c r="AP77" s="244"/>
      <c r="AQ77" s="244" t="s">
        <v>489</v>
      </c>
      <c r="AR77" s="244"/>
      <c r="AS77" s="244"/>
      <c r="AT77" s="244"/>
      <c r="AU77" s="244"/>
      <c r="AV77" s="244"/>
      <c r="AW77" s="244"/>
      <c r="AX77" s="261"/>
      <c r="AY77" s="10"/>
      <c r="AZ77" s="10"/>
      <c r="BA77" s="10"/>
      <c r="BB77" s="10"/>
      <c r="BC77" s="10"/>
    </row>
    <row r="78" spans="1:60" ht="22.5" customHeight="1" x14ac:dyDescent="0.15">
      <c r="A78" s="296"/>
      <c r="B78" s="297"/>
      <c r="C78" s="297"/>
      <c r="D78" s="297"/>
      <c r="E78" s="297"/>
      <c r="F78" s="298"/>
      <c r="G78" s="101"/>
      <c r="H78" s="101"/>
      <c r="I78" s="101"/>
      <c r="J78" s="101"/>
      <c r="K78" s="101"/>
      <c r="L78" s="101"/>
      <c r="M78" s="101"/>
      <c r="N78" s="101"/>
      <c r="O78" s="101"/>
      <c r="P78" s="101"/>
      <c r="Q78" s="101"/>
      <c r="R78" s="101"/>
      <c r="S78" s="101"/>
      <c r="T78" s="101"/>
      <c r="U78" s="101"/>
      <c r="V78" s="101"/>
      <c r="W78" s="101"/>
      <c r="X78" s="123"/>
      <c r="Y78" s="316" t="s">
        <v>63</v>
      </c>
      <c r="Z78" s="756"/>
      <c r="AA78" s="757"/>
      <c r="AB78" s="397" t="s">
        <v>669</v>
      </c>
      <c r="AC78" s="398"/>
      <c r="AD78" s="399"/>
      <c r="AE78" s="244" t="s">
        <v>492</v>
      </c>
      <c r="AF78" s="244"/>
      <c r="AG78" s="244"/>
      <c r="AH78" s="244"/>
      <c r="AI78" s="244" t="s">
        <v>493</v>
      </c>
      <c r="AJ78" s="244"/>
      <c r="AK78" s="244"/>
      <c r="AL78" s="244"/>
      <c r="AM78" s="244">
        <v>300</v>
      </c>
      <c r="AN78" s="244"/>
      <c r="AO78" s="244"/>
      <c r="AP78" s="244"/>
      <c r="AQ78" s="244">
        <v>320</v>
      </c>
      <c r="AR78" s="244"/>
      <c r="AS78" s="244"/>
      <c r="AT78" s="244"/>
      <c r="AU78" s="244"/>
      <c r="AV78" s="244"/>
      <c r="AW78" s="244"/>
      <c r="AX78" s="261"/>
      <c r="AY78" s="10"/>
      <c r="AZ78" s="10"/>
      <c r="BA78" s="10"/>
      <c r="BB78" s="10"/>
      <c r="BC78" s="10"/>
      <c r="BD78" s="10"/>
      <c r="BE78" s="10"/>
      <c r="BF78" s="10"/>
      <c r="BG78" s="10"/>
      <c r="BH78" s="10"/>
    </row>
    <row r="79" spans="1:60" ht="31.7" customHeight="1" x14ac:dyDescent="0.15">
      <c r="A79" s="290" t="s">
        <v>71</v>
      </c>
      <c r="B79" s="291"/>
      <c r="C79" s="291"/>
      <c r="D79" s="291"/>
      <c r="E79" s="291"/>
      <c r="F79" s="292"/>
      <c r="G79" s="325" t="s">
        <v>67</v>
      </c>
      <c r="H79" s="325"/>
      <c r="I79" s="325"/>
      <c r="J79" s="325"/>
      <c r="K79" s="325"/>
      <c r="L79" s="325"/>
      <c r="M79" s="325"/>
      <c r="N79" s="325"/>
      <c r="O79" s="325"/>
      <c r="P79" s="325"/>
      <c r="Q79" s="325"/>
      <c r="R79" s="325"/>
      <c r="S79" s="325"/>
      <c r="T79" s="325"/>
      <c r="U79" s="325"/>
      <c r="V79" s="325"/>
      <c r="W79" s="325"/>
      <c r="X79" s="326"/>
      <c r="Y79" s="327"/>
      <c r="Z79" s="328"/>
      <c r="AA79" s="329"/>
      <c r="AB79" s="256" t="s">
        <v>12</v>
      </c>
      <c r="AC79" s="257"/>
      <c r="AD79" s="258"/>
      <c r="AE79" s="286" t="s">
        <v>322</v>
      </c>
      <c r="AF79" s="286"/>
      <c r="AG79" s="286"/>
      <c r="AH79" s="286"/>
      <c r="AI79" s="286" t="s">
        <v>323</v>
      </c>
      <c r="AJ79" s="286"/>
      <c r="AK79" s="286"/>
      <c r="AL79" s="286"/>
      <c r="AM79" s="286" t="s">
        <v>324</v>
      </c>
      <c r="AN79" s="286"/>
      <c r="AO79" s="286"/>
      <c r="AP79" s="286"/>
      <c r="AQ79" s="380" t="s">
        <v>325</v>
      </c>
      <c r="AR79" s="380"/>
      <c r="AS79" s="380"/>
      <c r="AT79" s="380"/>
      <c r="AU79" s="380"/>
      <c r="AV79" s="380"/>
      <c r="AW79" s="380"/>
      <c r="AX79" s="381"/>
    </row>
    <row r="80" spans="1:60" ht="33.75" customHeight="1" x14ac:dyDescent="0.15">
      <c r="A80" s="293"/>
      <c r="B80" s="294"/>
      <c r="C80" s="294"/>
      <c r="D80" s="294"/>
      <c r="E80" s="294"/>
      <c r="F80" s="295"/>
      <c r="G80" s="98" t="s">
        <v>668</v>
      </c>
      <c r="H80" s="98"/>
      <c r="I80" s="98"/>
      <c r="J80" s="98"/>
      <c r="K80" s="98"/>
      <c r="L80" s="98"/>
      <c r="M80" s="98"/>
      <c r="N80" s="98"/>
      <c r="O80" s="98"/>
      <c r="P80" s="98"/>
      <c r="Q80" s="98"/>
      <c r="R80" s="98"/>
      <c r="S80" s="98"/>
      <c r="T80" s="98"/>
      <c r="U80" s="98"/>
      <c r="V80" s="98"/>
      <c r="W80" s="98"/>
      <c r="X80" s="118"/>
      <c r="Y80" s="541" t="s">
        <v>62</v>
      </c>
      <c r="Z80" s="542"/>
      <c r="AA80" s="543"/>
      <c r="AB80" s="319" t="s">
        <v>486</v>
      </c>
      <c r="AC80" s="320"/>
      <c r="AD80" s="321"/>
      <c r="AE80" s="244" t="s">
        <v>514</v>
      </c>
      <c r="AF80" s="244"/>
      <c r="AG80" s="244"/>
      <c r="AH80" s="244"/>
      <c r="AI80" s="244" t="s">
        <v>514</v>
      </c>
      <c r="AJ80" s="244"/>
      <c r="AK80" s="244"/>
      <c r="AL80" s="244"/>
      <c r="AM80" s="244">
        <v>219</v>
      </c>
      <c r="AN80" s="244"/>
      <c r="AO80" s="244"/>
      <c r="AP80" s="244"/>
      <c r="AQ80" s="244" t="s">
        <v>514</v>
      </c>
      <c r="AR80" s="244"/>
      <c r="AS80" s="244"/>
      <c r="AT80" s="244"/>
      <c r="AU80" s="244"/>
      <c r="AV80" s="244"/>
      <c r="AW80" s="244"/>
      <c r="AX80" s="261"/>
      <c r="AY80" s="10"/>
      <c r="AZ80" s="10"/>
      <c r="BA80" s="10"/>
      <c r="BB80" s="10"/>
      <c r="BC80" s="10"/>
    </row>
    <row r="81" spans="1:60" ht="33.75" customHeight="1" x14ac:dyDescent="0.15">
      <c r="A81" s="296"/>
      <c r="B81" s="297"/>
      <c r="C81" s="297"/>
      <c r="D81" s="297"/>
      <c r="E81" s="297"/>
      <c r="F81" s="298"/>
      <c r="G81" s="101"/>
      <c r="H81" s="101"/>
      <c r="I81" s="101"/>
      <c r="J81" s="101"/>
      <c r="K81" s="101"/>
      <c r="L81" s="101"/>
      <c r="M81" s="101"/>
      <c r="N81" s="101"/>
      <c r="O81" s="101"/>
      <c r="P81" s="101"/>
      <c r="Q81" s="101"/>
      <c r="R81" s="101"/>
      <c r="S81" s="101"/>
      <c r="T81" s="101"/>
      <c r="U81" s="101"/>
      <c r="V81" s="101"/>
      <c r="W81" s="101"/>
      <c r="X81" s="123"/>
      <c r="Y81" s="316" t="s">
        <v>63</v>
      </c>
      <c r="Z81" s="756"/>
      <c r="AA81" s="757"/>
      <c r="AB81" s="397" t="s">
        <v>486</v>
      </c>
      <c r="AC81" s="398"/>
      <c r="AD81" s="399"/>
      <c r="AE81" s="244" t="s">
        <v>514</v>
      </c>
      <c r="AF81" s="244"/>
      <c r="AG81" s="244"/>
      <c r="AH81" s="244"/>
      <c r="AI81" s="244" t="s">
        <v>514</v>
      </c>
      <c r="AJ81" s="244"/>
      <c r="AK81" s="244"/>
      <c r="AL81" s="244"/>
      <c r="AM81" s="244">
        <v>75</v>
      </c>
      <c r="AN81" s="244"/>
      <c r="AO81" s="244"/>
      <c r="AP81" s="244"/>
      <c r="AQ81" s="244">
        <v>220</v>
      </c>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290" t="s">
        <v>71</v>
      </c>
      <c r="B82" s="291"/>
      <c r="C82" s="291"/>
      <c r="D82" s="291"/>
      <c r="E82" s="291"/>
      <c r="F82" s="292"/>
      <c r="G82" s="325" t="s">
        <v>67</v>
      </c>
      <c r="H82" s="325"/>
      <c r="I82" s="325"/>
      <c r="J82" s="325"/>
      <c r="K82" s="325"/>
      <c r="L82" s="325"/>
      <c r="M82" s="325"/>
      <c r="N82" s="325"/>
      <c r="O82" s="325"/>
      <c r="P82" s="325"/>
      <c r="Q82" s="325"/>
      <c r="R82" s="325"/>
      <c r="S82" s="325"/>
      <c r="T82" s="325"/>
      <c r="U82" s="325"/>
      <c r="V82" s="325"/>
      <c r="W82" s="325"/>
      <c r="X82" s="326"/>
      <c r="Y82" s="327"/>
      <c r="Z82" s="328"/>
      <c r="AA82" s="329"/>
      <c r="AB82" s="256" t="s">
        <v>12</v>
      </c>
      <c r="AC82" s="257"/>
      <c r="AD82" s="258"/>
      <c r="AE82" s="286" t="s">
        <v>322</v>
      </c>
      <c r="AF82" s="286"/>
      <c r="AG82" s="286"/>
      <c r="AH82" s="286"/>
      <c r="AI82" s="286" t="s">
        <v>323</v>
      </c>
      <c r="AJ82" s="286"/>
      <c r="AK82" s="286"/>
      <c r="AL82" s="286"/>
      <c r="AM82" s="286" t="s">
        <v>324</v>
      </c>
      <c r="AN82" s="286"/>
      <c r="AO82" s="286"/>
      <c r="AP82" s="286"/>
      <c r="AQ82" s="380" t="s">
        <v>325</v>
      </c>
      <c r="AR82" s="380"/>
      <c r="AS82" s="380"/>
      <c r="AT82" s="380"/>
      <c r="AU82" s="380"/>
      <c r="AV82" s="380"/>
      <c r="AW82" s="380"/>
      <c r="AX82" s="381"/>
    </row>
    <row r="83" spans="1:60" ht="22.5" hidden="1" customHeight="1" x14ac:dyDescent="0.15">
      <c r="A83" s="293"/>
      <c r="B83" s="294"/>
      <c r="C83" s="294"/>
      <c r="D83" s="294"/>
      <c r="E83" s="294"/>
      <c r="F83" s="295"/>
      <c r="G83" s="98"/>
      <c r="H83" s="98"/>
      <c r="I83" s="98"/>
      <c r="J83" s="98"/>
      <c r="K83" s="98"/>
      <c r="L83" s="98"/>
      <c r="M83" s="98"/>
      <c r="N83" s="98"/>
      <c r="O83" s="98"/>
      <c r="P83" s="98"/>
      <c r="Q83" s="98"/>
      <c r="R83" s="98"/>
      <c r="S83" s="98"/>
      <c r="T83" s="98"/>
      <c r="U83" s="98"/>
      <c r="V83" s="98"/>
      <c r="W83" s="98"/>
      <c r="X83" s="118"/>
      <c r="Y83" s="541" t="s">
        <v>62</v>
      </c>
      <c r="Z83" s="542"/>
      <c r="AA83" s="543"/>
      <c r="AB83" s="319"/>
      <c r="AC83" s="320"/>
      <c r="AD83" s="321"/>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296"/>
      <c r="B84" s="297"/>
      <c r="C84" s="297"/>
      <c r="D84" s="297"/>
      <c r="E84" s="297"/>
      <c r="F84" s="298"/>
      <c r="G84" s="101"/>
      <c r="H84" s="101"/>
      <c r="I84" s="101"/>
      <c r="J84" s="101"/>
      <c r="K84" s="101"/>
      <c r="L84" s="101"/>
      <c r="M84" s="101"/>
      <c r="N84" s="101"/>
      <c r="O84" s="101"/>
      <c r="P84" s="101"/>
      <c r="Q84" s="101"/>
      <c r="R84" s="101"/>
      <c r="S84" s="101"/>
      <c r="T84" s="101"/>
      <c r="U84" s="101"/>
      <c r="V84" s="101"/>
      <c r="W84" s="101"/>
      <c r="X84" s="123"/>
      <c r="Y84" s="316" t="s">
        <v>63</v>
      </c>
      <c r="Z84" s="756"/>
      <c r="AA84" s="757"/>
      <c r="AB84" s="397"/>
      <c r="AC84" s="398"/>
      <c r="AD84" s="399"/>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0" t="s">
        <v>71</v>
      </c>
      <c r="B85" s="291"/>
      <c r="C85" s="291"/>
      <c r="D85" s="291"/>
      <c r="E85" s="291"/>
      <c r="F85" s="292"/>
      <c r="G85" s="325" t="s">
        <v>67</v>
      </c>
      <c r="H85" s="325"/>
      <c r="I85" s="325"/>
      <c r="J85" s="325"/>
      <c r="K85" s="325"/>
      <c r="L85" s="325"/>
      <c r="M85" s="325"/>
      <c r="N85" s="325"/>
      <c r="O85" s="325"/>
      <c r="P85" s="325"/>
      <c r="Q85" s="325"/>
      <c r="R85" s="325"/>
      <c r="S85" s="325"/>
      <c r="T85" s="325"/>
      <c r="U85" s="325"/>
      <c r="V85" s="325"/>
      <c r="W85" s="325"/>
      <c r="X85" s="326"/>
      <c r="Y85" s="327"/>
      <c r="Z85" s="328"/>
      <c r="AA85" s="329"/>
      <c r="AB85" s="256" t="s">
        <v>12</v>
      </c>
      <c r="AC85" s="257"/>
      <c r="AD85" s="258"/>
      <c r="AE85" s="286" t="s">
        <v>322</v>
      </c>
      <c r="AF85" s="286"/>
      <c r="AG85" s="286"/>
      <c r="AH85" s="286"/>
      <c r="AI85" s="286" t="s">
        <v>323</v>
      </c>
      <c r="AJ85" s="286"/>
      <c r="AK85" s="286"/>
      <c r="AL85" s="286"/>
      <c r="AM85" s="286" t="s">
        <v>324</v>
      </c>
      <c r="AN85" s="286"/>
      <c r="AO85" s="286"/>
      <c r="AP85" s="286"/>
      <c r="AQ85" s="380" t="s">
        <v>325</v>
      </c>
      <c r="AR85" s="380"/>
      <c r="AS85" s="380"/>
      <c r="AT85" s="380"/>
      <c r="AU85" s="380"/>
      <c r="AV85" s="380"/>
      <c r="AW85" s="380"/>
      <c r="AX85" s="381"/>
    </row>
    <row r="86" spans="1:60" ht="22.5" hidden="1" customHeight="1" x14ac:dyDescent="0.15">
      <c r="A86" s="293"/>
      <c r="B86" s="294"/>
      <c r="C86" s="294"/>
      <c r="D86" s="294"/>
      <c r="E86" s="294"/>
      <c r="F86" s="295"/>
      <c r="G86" s="98"/>
      <c r="H86" s="98"/>
      <c r="I86" s="98"/>
      <c r="J86" s="98"/>
      <c r="K86" s="98"/>
      <c r="L86" s="98"/>
      <c r="M86" s="98"/>
      <c r="N86" s="98"/>
      <c r="O86" s="98"/>
      <c r="P86" s="98"/>
      <c r="Q86" s="98"/>
      <c r="R86" s="98"/>
      <c r="S86" s="98"/>
      <c r="T86" s="98"/>
      <c r="U86" s="98"/>
      <c r="V86" s="98"/>
      <c r="W86" s="98"/>
      <c r="X86" s="118"/>
      <c r="Y86" s="541" t="s">
        <v>62</v>
      </c>
      <c r="Z86" s="542"/>
      <c r="AA86" s="543"/>
      <c r="AB86" s="319"/>
      <c r="AC86" s="320"/>
      <c r="AD86" s="321"/>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296"/>
      <c r="B87" s="297"/>
      <c r="C87" s="297"/>
      <c r="D87" s="297"/>
      <c r="E87" s="297"/>
      <c r="F87" s="298"/>
      <c r="G87" s="101"/>
      <c r="H87" s="101"/>
      <c r="I87" s="101"/>
      <c r="J87" s="101"/>
      <c r="K87" s="101"/>
      <c r="L87" s="101"/>
      <c r="M87" s="101"/>
      <c r="N87" s="101"/>
      <c r="O87" s="101"/>
      <c r="P87" s="101"/>
      <c r="Q87" s="101"/>
      <c r="R87" s="101"/>
      <c r="S87" s="101"/>
      <c r="T87" s="101"/>
      <c r="U87" s="101"/>
      <c r="V87" s="101"/>
      <c r="W87" s="101"/>
      <c r="X87" s="123"/>
      <c r="Y87" s="316" t="s">
        <v>63</v>
      </c>
      <c r="Z87" s="756"/>
      <c r="AA87" s="757"/>
      <c r="AB87" s="397"/>
      <c r="AC87" s="398"/>
      <c r="AD87" s="399"/>
      <c r="AE87" s="244"/>
      <c r="AF87" s="244"/>
      <c r="AG87" s="244"/>
      <c r="AH87" s="244"/>
      <c r="AI87" s="244" t="s">
        <v>515</v>
      </c>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42"/>
      <c r="Z88" s="643"/>
      <c r="AA88" s="644"/>
      <c r="AB88" s="256" t="s">
        <v>12</v>
      </c>
      <c r="AC88" s="257"/>
      <c r="AD88" s="258"/>
      <c r="AE88" s="286" t="s">
        <v>322</v>
      </c>
      <c r="AF88" s="286"/>
      <c r="AG88" s="286"/>
      <c r="AH88" s="286"/>
      <c r="AI88" s="286" t="s">
        <v>323</v>
      </c>
      <c r="AJ88" s="286"/>
      <c r="AK88" s="286"/>
      <c r="AL88" s="286"/>
      <c r="AM88" s="286" t="s">
        <v>324</v>
      </c>
      <c r="AN88" s="286"/>
      <c r="AO88" s="286"/>
      <c r="AP88" s="286"/>
      <c r="AQ88" s="380" t="s">
        <v>325</v>
      </c>
      <c r="AR88" s="380"/>
      <c r="AS88" s="380"/>
      <c r="AT88" s="380"/>
      <c r="AU88" s="380"/>
      <c r="AV88" s="380"/>
      <c r="AW88" s="380"/>
      <c r="AX88" s="381"/>
    </row>
    <row r="89" spans="1:60" ht="22.5" customHeight="1" x14ac:dyDescent="0.15">
      <c r="A89" s="310"/>
      <c r="B89" s="311"/>
      <c r="C89" s="311"/>
      <c r="D89" s="311"/>
      <c r="E89" s="311"/>
      <c r="F89" s="312"/>
      <c r="G89" s="382" t="s">
        <v>496</v>
      </c>
      <c r="H89" s="382"/>
      <c r="I89" s="382"/>
      <c r="J89" s="382"/>
      <c r="K89" s="382"/>
      <c r="L89" s="382"/>
      <c r="M89" s="382"/>
      <c r="N89" s="382"/>
      <c r="O89" s="382"/>
      <c r="P89" s="382"/>
      <c r="Q89" s="382"/>
      <c r="R89" s="382"/>
      <c r="S89" s="382"/>
      <c r="T89" s="382"/>
      <c r="U89" s="382"/>
      <c r="V89" s="382"/>
      <c r="W89" s="382"/>
      <c r="X89" s="382"/>
      <c r="Y89" s="253" t="s">
        <v>17</v>
      </c>
      <c r="Z89" s="254"/>
      <c r="AA89" s="255"/>
      <c r="AB89" s="322" t="s">
        <v>494</v>
      </c>
      <c r="AC89" s="323"/>
      <c r="AD89" s="324"/>
      <c r="AE89" s="244" t="s">
        <v>497</v>
      </c>
      <c r="AF89" s="244"/>
      <c r="AG89" s="244"/>
      <c r="AH89" s="244"/>
      <c r="AI89" s="244" t="s">
        <v>485</v>
      </c>
      <c r="AJ89" s="244"/>
      <c r="AK89" s="244"/>
      <c r="AL89" s="244"/>
      <c r="AM89" s="244">
        <v>31.4</v>
      </c>
      <c r="AN89" s="244"/>
      <c r="AO89" s="244"/>
      <c r="AP89" s="244"/>
      <c r="AQ89" s="389">
        <v>24.8</v>
      </c>
      <c r="AR89" s="358"/>
      <c r="AS89" s="358"/>
      <c r="AT89" s="358"/>
      <c r="AU89" s="358"/>
      <c r="AV89" s="358"/>
      <c r="AW89" s="358"/>
      <c r="AX89" s="359"/>
    </row>
    <row r="90" spans="1:60" ht="47.1" customHeight="1" x14ac:dyDescent="0.15">
      <c r="A90" s="313"/>
      <c r="B90" s="314"/>
      <c r="C90" s="314"/>
      <c r="D90" s="314"/>
      <c r="E90" s="314"/>
      <c r="F90" s="315"/>
      <c r="G90" s="383"/>
      <c r="H90" s="383"/>
      <c r="I90" s="383"/>
      <c r="J90" s="383"/>
      <c r="K90" s="383"/>
      <c r="L90" s="383"/>
      <c r="M90" s="383"/>
      <c r="N90" s="383"/>
      <c r="O90" s="383"/>
      <c r="P90" s="383"/>
      <c r="Q90" s="383"/>
      <c r="R90" s="383"/>
      <c r="S90" s="383"/>
      <c r="T90" s="383"/>
      <c r="U90" s="383"/>
      <c r="V90" s="383"/>
      <c r="W90" s="383"/>
      <c r="X90" s="383"/>
      <c r="Y90" s="372" t="s">
        <v>55</v>
      </c>
      <c r="Z90" s="317"/>
      <c r="AA90" s="318"/>
      <c r="AB90" s="702" t="s">
        <v>495</v>
      </c>
      <c r="AC90" s="703"/>
      <c r="AD90" s="704"/>
      <c r="AE90" s="378" t="s">
        <v>491</v>
      </c>
      <c r="AF90" s="378"/>
      <c r="AG90" s="378"/>
      <c r="AH90" s="378"/>
      <c r="AI90" s="378" t="s">
        <v>497</v>
      </c>
      <c r="AJ90" s="378"/>
      <c r="AK90" s="378"/>
      <c r="AL90" s="378"/>
      <c r="AM90" s="378" t="s">
        <v>498</v>
      </c>
      <c r="AN90" s="378"/>
      <c r="AO90" s="378"/>
      <c r="AP90" s="378"/>
      <c r="AQ90" s="378" t="s">
        <v>499</v>
      </c>
      <c r="AR90" s="378"/>
      <c r="AS90" s="378"/>
      <c r="AT90" s="378"/>
      <c r="AU90" s="378"/>
      <c r="AV90" s="378"/>
      <c r="AW90" s="378"/>
      <c r="AX90" s="379"/>
    </row>
    <row r="91" spans="1:60" ht="32.25" hidden="1" customHeight="1" x14ac:dyDescent="0.15">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42"/>
      <c r="Z91" s="643"/>
      <c r="AA91" s="644"/>
      <c r="AB91" s="256" t="s">
        <v>12</v>
      </c>
      <c r="AC91" s="257"/>
      <c r="AD91" s="258"/>
      <c r="AE91" s="286" t="s">
        <v>322</v>
      </c>
      <c r="AF91" s="286"/>
      <c r="AG91" s="286"/>
      <c r="AH91" s="286"/>
      <c r="AI91" s="286" t="s">
        <v>323</v>
      </c>
      <c r="AJ91" s="286"/>
      <c r="AK91" s="286"/>
      <c r="AL91" s="286"/>
      <c r="AM91" s="286" t="s">
        <v>324</v>
      </c>
      <c r="AN91" s="286"/>
      <c r="AO91" s="286"/>
      <c r="AP91" s="286"/>
      <c r="AQ91" s="380" t="s">
        <v>325</v>
      </c>
      <c r="AR91" s="380"/>
      <c r="AS91" s="380"/>
      <c r="AT91" s="380"/>
      <c r="AU91" s="380"/>
      <c r="AV91" s="380"/>
      <c r="AW91" s="380"/>
      <c r="AX91" s="381"/>
    </row>
    <row r="92" spans="1:60" ht="22.5" hidden="1" customHeight="1" x14ac:dyDescent="0.15">
      <c r="A92" s="310"/>
      <c r="B92" s="311"/>
      <c r="C92" s="311"/>
      <c r="D92" s="311"/>
      <c r="E92" s="311"/>
      <c r="F92" s="312"/>
      <c r="G92" s="382" t="s">
        <v>408</v>
      </c>
      <c r="H92" s="382"/>
      <c r="I92" s="382"/>
      <c r="J92" s="382"/>
      <c r="K92" s="382"/>
      <c r="L92" s="382"/>
      <c r="M92" s="382"/>
      <c r="N92" s="382"/>
      <c r="O92" s="382"/>
      <c r="P92" s="382"/>
      <c r="Q92" s="382"/>
      <c r="R92" s="382"/>
      <c r="S92" s="382"/>
      <c r="T92" s="382"/>
      <c r="U92" s="382"/>
      <c r="V92" s="382"/>
      <c r="W92" s="382"/>
      <c r="X92" s="382"/>
      <c r="Y92" s="253" t="s">
        <v>17</v>
      </c>
      <c r="Z92" s="254"/>
      <c r="AA92" s="255"/>
      <c r="AB92" s="322"/>
      <c r="AC92" s="323"/>
      <c r="AD92" s="324"/>
      <c r="AE92" s="244"/>
      <c r="AF92" s="244"/>
      <c r="AG92" s="244"/>
      <c r="AH92" s="244"/>
      <c r="AI92" s="244"/>
      <c r="AJ92" s="244"/>
      <c r="AK92" s="244"/>
      <c r="AL92" s="244"/>
      <c r="AM92" s="244"/>
      <c r="AN92" s="244"/>
      <c r="AO92" s="244"/>
      <c r="AP92" s="244"/>
      <c r="AQ92" s="244"/>
      <c r="AR92" s="244"/>
      <c r="AS92" s="244"/>
      <c r="AT92" s="244"/>
      <c r="AU92" s="244"/>
      <c r="AV92" s="244"/>
      <c r="AW92" s="244"/>
      <c r="AX92" s="261"/>
    </row>
    <row r="93" spans="1:60" ht="47.1" hidden="1" customHeight="1" x14ac:dyDescent="0.15">
      <c r="A93" s="313"/>
      <c r="B93" s="314"/>
      <c r="C93" s="314"/>
      <c r="D93" s="314"/>
      <c r="E93" s="314"/>
      <c r="F93" s="315"/>
      <c r="G93" s="383"/>
      <c r="H93" s="383"/>
      <c r="I93" s="383"/>
      <c r="J93" s="383"/>
      <c r="K93" s="383"/>
      <c r="L93" s="383"/>
      <c r="M93" s="383"/>
      <c r="N93" s="383"/>
      <c r="O93" s="383"/>
      <c r="P93" s="383"/>
      <c r="Q93" s="383"/>
      <c r="R93" s="383"/>
      <c r="S93" s="383"/>
      <c r="T93" s="383"/>
      <c r="U93" s="383"/>
      <c r="V93" s="383"/>
      <c r="W93" s="383"/>
      <c r="X93" s="383"/>
      <c r="Y93" s="372" t="s">
        <v>55</v>
      </c>
      <c r="Z93" s="317"/>
      <c r="AA93" s="318"/>
      <c r="AB93" s="702" t="s">
        <v>56</v>
      </c>
      <c r="AC93" s="703"/>
      <c r="AD93" s="704"/>
      <c r="AE93" s="378"/>
      <c r="AF93" s="378"/>
      <c r="AG93" s="378"/>
      <c r="AH93" s="378"/>
      <c r="AI93" s="378"/>
      <c r="AJ93" s="378"/>
      <c r="AK93" s="378"/>
      <c r="AL93" s="378"/>
      <c r="AM93" s="378"/>
      <c r="AN93" s="378"/>
      <c r="AO93" s="378"/>
      <c r="AP93" s="378"/>
      <c r="AQ93" s="378"/>
      <c r="AR93" s="378"/>
      <c r="AS93" s="378"/>
      <c r="AT93" s="378"/>
      <c r="AU93" s="378"/>
      <c r="AV93" s="378"/>
      <c r="AW93" s="378"/>
      <c r="AX93" s="379"/>
    </row>
    <row r="94" spans="1:60" ht="32.25" hidden="1" customHeight="1" x14ac:dyDescent="0.15">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42"/>
      <c r="Z94" s="643"/>
      <c r="AA94" s="644"/>
      <c r="AB94" s="256" t="s">
        <v>12</v>
      </c>
      <c r="AC94" s="257"/>
      <c r="AD94" s="258"/>
      <c r="AE94" s="286" t="s">
        <v>322</v>
      </c>
      <c r="AF94" s="286"/>
      <c r="AG94" s="286"/>
      <c r="AH94" s="286"/>
      <c r="AI94" s="286" t="s">
        <v>323</v>
      </c>
      <c r="AJ94" s="286"/>
      <c r="AK94" s="286"/>
      <c r="AL94" s="286"/>
      <c r="AM94" s="286" t="s">
        <v>324</v>
      </c>
      <c r="AN94" s="286"/>
      <c r="AO94" s="286"/>
      <c r="AP94" s="286"/>
      <c r="AQ94" s="380" t="s">
        <v>325</v>
      </c>
      <c r="AR94" s="380"/>
      <c r="AS94" s="380"/>
      <c r="AT94" s="380"/>
      <c r="AU94" s="380"/>
      <c r="AV94" s="380"/>
      <c r="AW94" s="380"/>
      <c r="AX94" s="381"/>
    </row>
    <row r="95" spans="1:60" ht="22.5" hidden="1" customHeight="1" x14ac:dyDescent="0.15">
      <c r="A95" s="310"/>
      <c r="B95" s="311"/>
      <c r="C95" s="311"/>
      <c r="D95" s="311"/>
      <c r="E95" s="311"/>
      <c r="F95" s="312"/>
      <c r="G95" s="382" t="s">
        <v>421</v>
      </c>
      <c r="H95" s="382"/>
      <c r="I95" s="382"/>
      <c r="J95" s="382"/>
      <c r="K95" s="382"/>
      <c r="L95" s="382"/>
      <c r="M95" s="382"/>
      <c r="N95" s="382"/>
      <c r="O95" s="382"/>
      <c r="P95" s="382"/>
      <c r="Q95" s="382"/>
      <c r="R95" s="382"/>
      <c r="S95" s="382"/>
      <c r="T95" s="382"/>
      <c r="U95" s="382"/>
      <c r="V95" s="382"/>
      <c r="W95" s="382"/>
      <c r="X95" s="382"/>
      <c r="Y95" s="253" t="s">
        <v>17</v>
      </c>
      <c r="Z95" s="254"/>
      <c r="AA95" s="255"/>
      <c r="AB95" s="322"/>
      <c r="AC95" s="323"/>
      <c r="AD95" s="324"/>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3"/>
      <c r="B96" s="314"/>
      <c r="C96" s="314"/>
      <c r="D96" s="314"/>
      <c r="E96" s="314"/>
      <c r="F96" s="315"/>
      <c r="G96" s="383"/>
      <c r="H96" s="383"/>
      <c r="I96" s="383"/>
      <c r="J96" s="383"/>
      <c r="K96" s="383"/>
      <c r="L96" s="383"/>
      <c r="M96" s="383"/>
      <c r="N96" s="383"/>
      <c r="O96" s="383"/>
      <c r="P96" s="383"/>
      <c r="Q96" s="383"/>
      <c r="R96" s="383"/>
      <c r="S96" s="383"/>
      <c r="T96" s="383"/>
      <c r="U96" s="383"/>
      <c r="V96" s="383"/>
      <c r="W96" s="383"/>
      <c r="X96" s="383"/>
      <c r="Y96" s="372" t="s">
        <v>55</v>
      </c>
      <c r="Z96" s="317"/>
      <c r="AA96" s="318"/>
      <c r="AB96" s="702" t="s">
        <v>56</v>
      </c>
      <c r="AC96" s="703"/>
      <c r="AD96" s="704"/>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hidden="1" customHeight="1" x14ac:dyDescent="0.15">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42"/>
      <c r="Z97" s="643"/>
      <c r="AA97" s="644"/>
      <c r="AB97" s="256" t="s">
        <v>12</v>
      </c>
      <c r="AC97" s="257"/>
      <c r="AD97" s="258"/>
      <c r="AE97" s="286" t="s">
        <v>322</v>
      </c>
      <c r="AF97" s="286"/>
      <c r="AG97" s="286"/>
      <c r="AH97" s="286"/>
      <c r="AI97" s="286" t="s">
        <v>323</v>
      </c>
      <c r="AJ97" s="286"/>
      <c r="AK97" s="286"/>
      <c r="AL97" s="286"/>
      <c r="AM97" s="286" t="s">
        <v>324</v>
      </c>
      <c r="AN97" s="286"/>
      <c r="AO97" s="286"/>
      <c r="AP97" s="286"/>
      <c r="AQ97" s="380" t="s">
        <v>325</v>
      </c>
      <c r="AR97" s="380"/>
      <c r="AS97" s="380"/>
      <c r="AT97" s="380"/>
      <c r="AU97" s="380"/>
      <c r="AV97" s="380"/>
      <c r="AW97" s="380"/>
      <c r="AX97" s="381"/>
    </row>
    <row r="98" spans="1:50" ht="22.5" hidden="1" customHeight="1" x14ac:dyDescent="0.15">
      <c r="A98" s="310"/>
      <c r="B98" s="311"/>
      <c r="C98" s="311"/>
      <c r="D98" s="311"/>
      <c r="E98" s="311"/>
      <c r="F98" s="312"/>
      <c r="G98" s="382" t="s">
        <v>267</v>
      </c>
      <c r="H98" s="382"/>
      <c r="I98" s="382"/>
      <c r="J98" s="382"/>
      <c r="K98" s="382"/>
      <c r="L98" s="382"/>
      <c r="M98" s="382"/>
      <c r="N98" s="382"/>
      <c r="O98" s="382"/>
      <c r="P98" s="382"/>
      <c r="Q98" s="382"/>
      <c r="R98" s="382"/>
      <c r="S98" s="382"/>
      <c r="T98" s="382"/>
      <c r="U98" s="382"/>
      <c r="V98" s="382"/>
      <c r="W98" s="382"/>
      <c r="X98" s="853"/>
      <c r="Y98" s="253" t="s">
        <v>17</v>
      </c>
      <c r="Z98" s="254"/>
      <c r="AA98" s="255"/>
      <c r="AB98" s="322"/>
      <c r="AC98" s="323"/>
      <c r="AD98" s="324"/>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3"/>
      <c r="B99" s="314"/>
      <c r="C99" s="314"/>
      <c r="D99" s="314"/>
      <c r="E99" s="314"/>
      <c r="F99" s="315"/>
      <c r="G99" s="383"/>
      <c r="H99" s="383"/>
      <c r="I99" s="383"/>
      <c r="J99" s="383"/>
      <c r="K99" s="383"/>
      <c r="L99" s="383"/>
      <c r="M99" s="383"/>
      <c r="N99" s="383"/>
      <c r="O99" s="383"/>
      <c r="P99" s="383"/>
      <c r="Q99" s="383"/>
      <c r="R99" s="383"/>
      <c r="S99" s="383"/>
      <c r="T99" s="383"/>
      <c r="U99" s="383"/>
      <c r="V99" s="383"/>
      <c r="W99" s="383"/>
      <c r="X99" s="854"/>
      <c r="Y99" s="372" t="s">
        <v>55</v>
      </c>
      <c r="Z99" s="317"/>
      <c r="AA99" s="318"/>
      <c r="AB99" s="702" t="s">
        <v>56</v>
      </c>
      <c r="AC99" s="703"/>
      <c r="AD99" s="704"/>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hidden="1" customHeight="1" x14ac:dyDescent="0.15">
      <c r="A100" s="495"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41"/>
      <c r="Z100" s="842"/>
      <c r="AA100" s="843"/>
      <c r="AB100" s="283" t="s">
        <v>12</v>
      </c>
      <c r="AC100" s="284"/>
      <c r="AD100" s="285"/>
      <c r="AE100" s="286" t="s">
        <v>322</v>
      </c>
      <c r="AF100" s="286"/>
      <c r="AG100" s="286"/>
      <c r="AH100" s="286"/>
      <c r="AI100" s="286" t="s">
        <v>323</v>
      </c>
      <c r="AJ100" s="286"/>
      <c r="AK100" s="286"/>
      <c r="AL100" s="286"/>
      <c r="AM100" s="286" t="s">
        <v>324</v>
      </c>
      <c r="AN100" s="286"/>
      <c r="AO100" s="286"/>
      <c r="AP100" s="286"/>
      <c r="AQ100" s="380" t="s">
        <v>325</v>
      </c>
      <c r="AR100" s="380"/>
      <c r="AS100" s="380"/>
      <c r="AT100" s="380"/>
      <c r="AU100" s="380"/>
      <c r="AV100" s="380"/>
      <c r="AW100" s="380"/>
      <c r="AX100" s="381"/>
    </row>
    <row r="101" spans="1:50" ht="22.5" hidden="1" customHeight="1" x14ac:dyDescent="0.15">
      <c r="A101" s="310"/>
      <c r="B101" s="311"/>
      <c r="C101" s="311"/>
      <c r="D101" s="311"/>
      <c r="E101" s="311"/>
      <c r="F101" s="312"/>
      <c r="G101" s="382" t="s">
        <v>428</v>
      </c>
      <c r="H101" s="382"/>
      <c r="I101" s="382"/>
      <c r="J101" s="382"/>
      <c r="K101" s="382"/>
      <c r="L101" s="382"/>
      <c r="M101" s="382"/>
      <c r="N101" s="382"/>
      <c r="O101" s="382"/>
      <c r="P101" s="382"/>
      <c r="Q101" s="382"/>
      <c r="R101" s="382"/>
      <c r="S101" s="382"/>
      <c r="T101" s="382"/>
      <c r="U101" s="382"/>
      <c r="V101" s="382"/>
      <c r="W101" s="382"/>
      <c r="X101" s="382"/>
      <c r="Y101" s="253" t="s">
        <v>17</v>
      </c>
      <c r="Z101" s="254"/>
      <c r="AA101" s="255"/>
      <c r="AB101" s="322"/>
      <c r="AC101" s="323"/>
      <c r="AD101" s="324"/>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3"/>
      <c r="B102" s="314"/>
      <c r="C102" s="314"/>
      <c r="D102" s="314"/>
      <c r="E102" s="314"/>
      <c r="F102" s="315"/>
      <c r="G102" s="383"/>
      <c r="H102" s="383"/>
      <c r="I102" s="383"/>
      <c r="J102" s="383"/>
      <c r="K102" s="383"/>
      <c r="L102" s="383"/>
      <c r="M102" s="383"/>
      <c r="N102" s="383"/>
      <c r="O102" s="383"/>
      <c r="P102" s="383"/>
      <c r="Q102" s="383"/>
      <c r="R102" s="383"/>
      <c r="S102" s="383"/>
      <c r="T102" s="383"/>
      <c r="U102" s="383"/>
      <c r="V102" s="383"/>
      <c r="W102" s="383"/>
      <c r="X102" s="383"/>
      <c r="Y102" s="372" t="s">
        <v>55</v>
      </c>
      <c r="Z102" s="317"/>
      <c r="AA102" s="318"/>
      <c r="AB102" s="702" t="s">
        <v>318</v>
      </c>
      <c r="AC102" s="703"/>
      <c r="AD102" s="704"/>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7" customHeight="1" x14ac:dyDescent="0.15">
      <c r="A103" s="787" t="s">
        <v>390</v>
      </c>
      <c r="B103" s="788"/>
      <c r="C103" s="802" t="s">
        <v>367</v>
      </c>
      <c r="D103" s="803"/>
      <c r="E103" s="803"/>
      <c r="F103" s="803"/>
      <c r="G103" s="803"/>
      <c r="H103" s="803"/>
      <c r="I103" s="803"/>
      <c r="J103" s="803"/>
      <c r="K103" s="804"/>
      <c r="L103" s="714" t="s">
        <v>384</v>
      </c>
      <c r="M103" s="714"/>
      <c r="N103" s="714"/>
      <c r="O103" s="714"/>
      <c r="P103" s="714"/>
      <c r="Q103" s="714"/>
      <c r="R103" s="441" t="s">
        <v>332</v>
      </c>
      <c r="S103" s="441"/>
      <c r="T103" s="441"/>
      <c r="U103" s="441"/>
      <c r="V103" s="441"/>
      <c r="W103" s="441"/>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7" customHeight="1" x14ac:dyDescent="0.15">
      <c r="A104" s="789"/>
      <c r="B104" s="790"/>
      <c r="C104" s="855" t="s">
        <v>683</v>
      </c>
      <c r="D104" s="856"/>
      <c r="E104" s="856"/>
      <c r="F104" s="856"/>
      <c r="G104" s="856"/>
      <c r="H104" s="856"/>
      <c r="I104" s="856"/>
      <c r="J104" s="856"/>
      <c r="K104" s="857"/>
      <c r="L104" s="250">
        <v>1457.7570000000001</v>
      </c>
      <c r="M104" s="251"/>
      <c r="N104" s="251"/>
      <c r="O104" s="251"/>
      <c r="P104" s="251"/>
      <c r="Q104" s="252"/>
      <c r="R104" s="250">
        <f>1364.916-28.25+342.925</f>
        <v>1679.5909999999999</v>
      </c>
      <c r="S104" s="251"/>
      <c r="T104" s="251"/>
      <c r="U104" s="251"/>
      <c r="V104" s="251"/>
      <c r="W104" s="252"/>
      <c r="X104" s="442" t="s">
        <v>684</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7" customHeight="1" x14ac:dyDescent="0.15">
      <c r="A105" s="789"/>
      <c r="B105" s="790"/>
      <c r="C105" s="342" t="s">
        <v>682</v>
      </c>
      <c r="D105" s="343"/>
      <c r="E105" s="343"/>
      <c r="F105" s="343"/>
      <c r="G105" s="343"/>
      <c r="H105" s="343"/>
      <c r="I105" s="343"/>
      <c r="J105" s="343"/>
      <c r="K105" s="344"/>
      <c r="L105" s="250">
        <v>28.25</v>
      </c>
      <c r="M105" s="251"/>
      <c r="N105" s="251"/>
      <c r="O105" s="251"/>
      <c r="P105" s="251"/>
      <c r="Q105" s="252"/>
      <c r="R105" s="250">
        <v>38.25</v>
      </c>
      <c r="S105" s="251"/>
      <c r="T105" s="251"/>
      <c r="U105" s="251"/>
      <c r="V105" s="251"/>
      <c r="W105" s="252"/>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7" customHeight="1" x14ac:dyDescent="0.15">
      <c r="A106" s="789"/>
      <c r="B106" s="790"/>
      <c r="C106" s="342"/>
      <c r="D106" s="343"/>
      <c r="E106" s="343"/>
      <c r="F106" s="343"/>
      <c r="G106" s="343"/>
      <c r="H106" s="343"/>
      <c r="I106" s="343"/>
      <c r="J106" s="343"/>
      <c r="K106" s="344"/>
      <c r="L106" s="250"/>
      <c r="M106" s="251"/>
      <c r="N106" s="251"/>
      <c r="O106" s="251"/>
      <c r="P106" s="251"/>
      <c r="Q106" s="252"/>
      <c r="R106" s="250"/>
      <c r="S106" s="251"/>
      <c r="T106" s="251"/>
      <c r="U106" s="251"/>
      <c r="V106" s="251"/>
      <c r="W106" s="252"/>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7" customHeight="1" x14ac:dyDescent="0.15">
      <c r="A107" s="789"/>
      <c r="B107" s="790"/>
      <c r="C107" s="342"/>
      <c r="D107" s="343"/>
      <c r="E107" s="343"/>
      <c r="F107" s="343"/>
      <c r="G107" s="343"/>
      <c r="H107" s="343"/>
      <c r="I107" s="343"/>
      <c r="J107" s="343"/>
      <c r="K107" s="344"/>
      <c r="L107" s="250"/>
      <c r="M107" s="251"/>
      <c r="N107" s="251"/>
      <c r="O107" s="251"/>
      <c r="P107" s="251"/>
      <c r="Q107" s="252"/>
      <c r="R107" s="250"/>
      <c r="S107" s="251"/>
      <c r="T107" s="251"/>
      <c r="U107" s="251"/>
      <c r="V107" s="251"/>
      <c r="W107" s="252"/>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hidden="1" customHeight="1" x14ac:dyDescent="0.15">
      <c r="A108" s="789"/>
      <c r="B108" s="790"/>
      <c r="C108" s="342"/>
      <c r="D108" s="343"/>
      <c r="E108" s="343"/>
      <c r="F108" s="343"/>
      <c r="G108" s="343"/>
      <c r="H108" s="343"/>
      <c r="I108" s="343"/>
      <c r="J108" s="343"/>
      <c r="K108" s="344"/>
      <c r="L108" s="250"/>
      <c r="M108" s="251"/>
      <c r="N108" s="251"/>
      <c r="O108" s="251"/>
      <c r="P108" s="251"/>
      <c r="Q108" s="252"/>
      <c r="R108" s="250"/>
      <c r="S108" s="251"/>
      <c r="T108" s="251"/>
      <c r="U108" s="251"/>
      <c r="V108" s="251"/>
      <c r="W108" s="252"/>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hidden="1" customHeight="1" x14ac:dyDescent="0.15">
      <c r="A109" s="789"/>
      <c r="B109" s="790"/>
      <c r="C109" s="793"/>
      <c r="D109" s="794"/>
      <c r="E109" s="794"/>
      <c r="F109" s="794"/>
      <c r="G109" s="794"/>
      <c r="H109" s="794"/>
      <c r="I109" s="794"/>
      <c r="J109" s="794"/>
      <c r="K109" s="795"/>
      <c r="L109" s="250"/>
      <c r="M109" s="251"/>
      <c r="N109" s="251"/>
      <c r="O109" s="251"/>
      <c r="P109" s="251"/>
      <c r="Q109" s="252"/>
      <c r="R109" s="250"/>
      <c r="S109" s="251"/>
      <c r="T109" s="251"/>
      <c r="U109" s="251"/>
      <c r="V109" s="251"/>
      <c r="W109" s="252"/>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5.5" customHeight="1" thickBot="1" x14ac:dyDescent="0.2">
      <c r="A110" s="791"/>
      <c r="B110" s="792"/>
      <c r="C110" s="850" t="s">
        <v>22</v>
      </c>
      <c r="D110" s="851"/>
      <c r="E110" s="851"/>
      <c r="F110" s="851"/>
      <c r="G110" s="851"/>
      <c r="H110" s="851"/>
      <c r="I110" s="851"/>
      <c r="J110" s="851"/>
      <c r="K110" s="852"/>
      <c r="L110" s="339">
        <f>SUM(L104:Q109)</f>
        <v>1486.0070000000001</v>
      </c>
      <c r="M110" s="340"/>
      <c r="N110" s="340"/>
      <c r="O110" s="340"/>
      <c r="P110" s="340"/>
      <c r="Q110" s="341"/>
      <c r="R110" s="339">
        <f>SUM(R104:W109)</f>
        <v>1717.8409999999999</v>
      </c>
      <c r="S110" s="340"/>
      <c r="T110" s="340"/>
      <c r="U110" s="340"/>
      <c r="V110" s="340"/>
      <c r="W110" s="341"/>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8" t="s">
        <v>341</v>
      </c>
      <c r="B111" s="869"/>
      <c r="C111" s="878" t="s">
        <v>338</v>
      </c>
      <c r="D111" s="869"/>
      <c r="E111" s="858" t="s">
        <v>379</v>
      </c>
      <c r="F111" s="859"/>
      <c r="G111" s="860" t="s">
        <v>679</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51"/>
      <c r="D112" s="865"/>
      <c r="E112" s="173" t="s">
        <v>378</v>
      </c>
      <c r="F112" s="178"/>
      <c r="G112" s="122" t="s">
        <v>681</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70"/>
      <c r="B113" s="865"/>
      <c r="C113" s="151"/>
      <c r="D113" s="865"/>
      <c r="E113" s="149" t="s">
        <v>339</v>
      </c>
      <c r="F113" s="150"/>
      <c r="G113" s="181" t="s">
        <v>352</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322</v>
      </c>
      <c r="AF113" s="188"/>
      <c r="AG113" s="188"/>
      <c r="AH113" s="188"/>
      <c r="AI113" s="188" t="s">
        <v>323</v>
      </c>
      <c r="AJ113" s="188"/>
      <c r="AK113" s="188"/>
      <c r="AL113" s="188"/>
      <c r="AM113" s="188" t="s">
        <v>324</v>
      </c>
      <c r="AN113" s="188"/>
      <c r="AO113" s="188"/>
      <c r="AP113" s="187"/>
      <c r="AQ113" s="187" t="s">
        <v>320</v>
      </c>
      <c r="AR113" s="182"/>
      <c r="AS113" s="182"/>
      <c r="AT113" s="183"/>
      <c r="AU113" s="82" t="s">
        <v>355</v>
      </c>
      <c r="AV113" s="82"/>
      <c r="AW113" s="82"/>
      <c r="AX113" s="84"/>
    </row>
    <row r="114" spans="1:50" ht="18.75" customHeight="1" x14ac:dyDescent="0.15">
      <c r="A114" s="870"/>
      <c r="B114" s="865"/>
      <c r="C114" s="151"/>
      <c r="D114" s="865"/>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13">
        <v>28</v>
      </c>
      <c r="AR114" s="269"/>
      <c r="AS114" s="139" t="s">
        <v>321</v>
      </c>
      <c r="AT114" s="140"/>
      <c r="AU114" s="138" t="s">
        <v>574</v>
      </c>
      <c r="AV114" s="138"/>
      <c r="AW114" s="139" t="s">
        <v>310</v>
      </c>
      <c r="AX114" s="190"/>
    </row>
    <row r="115" spans="1:50" ht="22.5" customHeight="1" x14ac:dyDescent="0.15">
      <c r="A115" s="870"/>
      <c r="B115" s="865"/>
      <c r="C115" s="151"/>
      <c r="D115" s="865"/>
      <c r="E115" s="151"/>
      <c r="F115" s="152"/>
      <c r="G115" s="98" t="s">
        <v>570</v>
      </c>
      <c r="H115" s="98"/>
      <c r="I115" s="98"/>
      <c r="J115" s="98"/>
      <c r="K115" s="98"/>
      <c r="L115" s="98"/>
      <c r="M115" s="98"/>
      <c r="N115" s="98"/>
      <c r="O115" s="98"/>
      <c r="P115" s="98"/>
      <c r="Q115" s="98"/>
      <c r="R115" s="98"/>
      <c r="S115" s="98"/>
      <c r="T115" s="98"/>
      <c r="U115" s="98"/>
      <c r="V115" s="98"/>
      <c r="W115" s="98"/>
      <c r="X115" s="118"/>
      <c r="Y115" s="191" t="s">
        <v>353</v>
      </c>
      <c r="Z115" s="192"/>
      <c r="AA115" s="193"/>
      <c r="AB115" s="319" t="s">
        <v>517</v>
      </c>
      <c r="AC115" s="320"/>
      <c r="AD115" s="321"/>
      <c r="AE115" s="244" t="s">
        <v>388</v>
      </c>
      <c r="AF115" s="244"/>
      <c r="AG115" s="244"/>
      <c r="AH115" s="244"/>
      <c r="AI115" s="244" t="s">
        <v>388</v>
      </c>
      <c r="AJ115" s="244"/>
      <c r="AK115" s="244"/>
      <c r="AL115" s="244"/>
      <c r="AM115" s="244">
        <v>50</v>
      </c>
      <c r="AN115" s="244"/>
      <c r="AO115" s="244"/>
      <c r="AP115" s="244"/>
      <c r="AQ115" s="168" t="s">
        <v>493</v>
      </c>
      <c r="AR115" s="169"/>
      <c r="AS115" s="169"/>
      <c r="AT115" s="375"/>
      <c r="AU115" s="168" t="s">
        <v>488</v>
      </c>
      <c r="AV115" s="169"/>
      <c r="AW115" s="169"/>
      <c r="AX115" s="170"/>
    </row>
    <row r="116" spans="1:50" ht="22.5" customHeight="1" x14ac:dyDescent="0.15">
      <c r="A116" s="870"/>
      <c r="B116" s="865"/>
      <c r="C116" s="151"/>
      <c r="D116" s="865"/>
      <c r="E116" s="151"/>
      <c r="F116" s="152"/>
      <c r="G116" s="101"/>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397" t="s">
        <v>517</v>
      </c>
      <c r="AC116" s="398"/>
      <c r="AD116" s="399"/>
      <c r="AE116" s="244" t="s">
        <v>388</v>
      </c>
      <c r="AF116" s="244"/>
      <c r="AG116" s="244"/>
      <c r="AH116" s="244"/>
      <c r="AI116" s="244" t="s">
        <v>388</v>
      </c>
      <c r="AJ116" s="244"/>
      <c r="AK116" s="244"/>
      <c r="AL116" s="244"/>
      <c r="AM116" s="244">
        <v>12</v>
      </c>
      <c r="AN116" s="244"/>
      <c r="AO116" s="244"/>
      <c r="AP116" s="244"/>
      <c r="AQ116" s="168">
        <v>35</v>
      </c>
      <c r="AR116" s="169"/>
      <c r="AS116" s="169"/>
      <c r="AT116" s="375"/>
      <c r="AU116" s="168" t="s">
        <v>664</v>
      </c>
      <c r="AV116" s="169"/>
      <c r="AW116" s="169"/>
      <c r="AX116" s="170"/>
    </row>
    <row r="117" spans="1:50" ht="18.75" customHeight="1" x14ac:dyDescent="0.15">
      <c r="A117" s="870"/>
      <c r="B117" s="865"/>
      <c r="C117" s="151"/>
      <c r="D117" s="865"/>
      <c r="E117" s="151"/>
      <c r="F117" s="152"/>
      <c r="G117" s="181" t="s">
        <v>352</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322</v>
      </c>
      <c r="AF117" s="188"/>
      <c r="AG117" s="188"/>
      <c r="AH117" s="188"/>
      <c r="AI117" s="188" t="s">
        <v>323</v>
      </c>
      <c r="AJ117" s="188"/>
      <c r="AK117" s="188"/>
      <c r="AL117" s="188"/>
      <c r="AM117" s="188" t="s">
        <v>324</v>
      </c>
      <c r="AN117" s="188"/>
      <c r="AO117" s="188"/>
      <c r="AP117" s="187"/>
      <c r="AQ117" s="187" t="s">
        <v>320</v>
      </c>
      <c r="AR117" s="182"/>
      <c r="AS117" s="182"/>
      <c r="AT117" s="183"/>
      <c r="AU117" s="82" t="s">
        <v>355</v>
      </c>
      <c r="AV117" s="82"/>
      <c r="AW117" s="82"/>
      <c r="AX117" s="84"/>
    </row>
    <row r="118" spans="1:50" ht="18.75" customHeight="1" x14ac:dyDescent="0.15">
      <c r="A118" s="870"/>
      <c r="B118" s="865"/>
      <c r="C118" s="151"/>
      <c r="D118" s="865"/>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v>28</v>
      </c>
      <c r="AR118" s="138"/>
      <c r="AS118" s="139" t="s">
        <v>321</v>
      </c>
      <c r="AT118" s="140"/>
      <c r="AU118" s="138" t="s">
        <v>550</v>
      </c>
      <c r="AV118" s="138"/>
      <c r="AW118" s="139" t="s">
        <v>310</v>
      </c>
      <c r="AX118" s="190"/>
    </row>
    <row r="119" spans="1:50" ht="23.25" customHeight="1" x14ac:dyDescent="0.15">
      <c r="A119" s="870"/>
      <c r="B119" s="865"/>
      <c r="C119" s="151"/>
      <c r="D119" s="865"/>
      <c r="E119" s="151"/>
      <c r="F119" s="152"/>
      <c r="G119" s="98" t="s">
        <v>571</v>
      </c>
      <c r="H119" s="98"/>
      <c r="I119" s="98"/>
      <c r="J119" s="98"/>
      <c r="K119" s="98"/>
      <c r="L119" s="98"/>
      <c r="M119" s="98"/>
      <c r="N119" s="98"/>
      <c r="O119" s="98"/>
      <c r="P119" s="98"/>
      <c r="Q119" s="98"/>
      <c r="R119" s="98"/>
      <c r="S119" s="98"/>
      <c r="T119" s="98"/>
      <c r="U119" s="98"/>
      <c r="V119" s="98"/>
      <c r="W119" s="98"/>
      <c r="X119" s="118"/>
      <c r="Y119" s="191" t="s">
        <v>353</v>
      </c>
      <c r="Z119" s="192"/>
      <c r="AA119" s="193"/>
      <c r="AB119" s="167" t="s">
        <v>670</v>
      </c>
      <c r="AC119" s="194"/>
      <c r="AD119" s="194"/>
      <c r="AE119" s="168" t="s">
        <v>558</v>
      </c>
      <c r="AF119" s="195"/>
      <c r="AG119" s="195"/>
      <c r="AH119" s="195"/>
      <c r="AI119" s="168" t="s">
        <v>557</v>
      </c>
      <c r="AJ119" s="195"/>
      <c r="AK119" s="195"/>
      <c r="AL119" s="195"/>
      <c r="AM119" s="244">
        <v>321</v>
      </c>
      <c r="AN119" s="244"/>
      <c r="AO119" s="244"/>
      <c r="AP119" s="244"/>
      <c r="AQ119" s="168" t="s">
        <v>557</v>
      </c>
      <c r="AR119" s="195"/>
      <c r="AS119" s="195"/>
      <c r="AT119" s="195"/>
      <c r="AU119" s="168" t="s">
        <v>558</v>
      </c>
      <c r="AV119" s="195"/>
      <c r="AW119" s="195"/>
      <c r="AX119" s="196"/>
    </row>
    <row r="120" spans="1:50" ht="23.25" customHeight="1" x14ac:dyDescent="0.15">
      <c r="A120" s="870"/>
      <c r="B120" s="865"/>
      <c r="C120" s="151"/>
      <c r="D120" s="865"/>
      <c r="E120" s="151"/>
      <c r="F120" s="152"/>
      <c r="G120" s="101"/>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t="s">
        <v>670</v>
      </c>
      <c r="AC120" s="200"/>
      <c r="AD120" s="200"/>
      <c r="AE120" s="168" t="s">
        <v>557</v>
      </c>
      <c r="AF120" s="195"/>
      <c r="AG120" s="195"/>
      <c r="AH120" s="195"/>
      <c r="AI120" s="168" t="s">
        <v>561</v>
      </c>
      <c r="AJ120" s="195"/>
      <c r="AK120" s="195"/>
      <c r="AL120" s="195"/>
      <c r="AM120" s="244">
        <v>300</v>
      </c>
      <c r="AN120" s="244"/>
      <c r="AO120" s="244"/>
      <c r="AP120" s="244"/>
      <c r="AQ120" s="168">
        <v>320</v>
      </c>
      <c r="AR120" s="195"/>
      <c r="AS120" s="195"/>
      <c r="AT120" s="195"/>
      <c r="AU120" s="168" t="s">
        <v>664</v>
      </c>
      <c r="AV120" s="195"/>
      <c r="AW120" s="195"/>
      <c r="AX120" s="196"/>
    </row>
    <row r="121" spans="1:50" ht="18.75" customHeight="1" x14ac:dyDescent="0.15">
      <c r="A121" s="870"/>
      <c r="B121" s="865"/>
      <c r="C121" s="151"/>
      <c r="D121" s="865"/>
      <c r="E121" s="151"/>
      <c r="F121" s="152"/>
      <c r="G121" s="181" t="s">
        <v>352</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322</v>
      </c>
      <c r="AF121" s="188"/>
      <c r="AG121" s="188"/>
      <c r="AH121" s="188"/>
      <c r="AI121" s="188" t="s">
        <v>323</v>
      </c>
      <c r="AJ121" s="188"/>
      <c r="AK121" s="188"/>
      <c r="AL121" s="188"/>
      <c r="AM121" s="188" t="s">
        <v>324</v>
      </c>
      <c r="AN121" s="188"/>
      <c r="AO121" s="188"/>
      <c r="AP121" s="187"/>
      <c r="AQ121" s="187" t="s">
        <v>320</v>
      </c>
      <c r="AR121" s="182"/>
      <c r="AS121" s="182"/>
      <c r="AT121" s="183"/>
      <c r="AU121" s="82" t="s">
        <v>355</v>
      </c>
      <c r="AV121" s="82"/>
      <c r="AW121" s="82"/>
      <c r="AX121" s="84"/>
    </row>
    <row r="122" spans="1:50" ht="18.75" customHeight="1" x14ac:dyDescent="0.15">
      <c r="A122" s="870"/>
      <c r="B122" s="865"/>
      <c r="C122" s="151"/>
      <c r="D122" s="865"/>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v>28</v>
      </c>
      <c r="AR122" s="138"/>
      <c r="AS122" s="139" t="s">
        <v>321</v>
      </c>
      <c r="AT122" s="140"/>
      <c r="AU122" s="138" t="s">
        <v>558</v>
      </c>
      <c r="AV122" s="138"/>
      <c r="AW122" s="139" t="s">
        <v>310</v>
      </c>
      <c r="AX122" s="190"/>
    </row>
    <row r="123" spans="1:50" ht="23.25" customHeight="1" x14ac:dyDescent="0.15">
      <c r="A123" s="870"/>
      <c r="B123" s="865"/>
      <c r="C123" s="151"/>
      <c r="D123" s="865"/>
      <c r="E123" s="151"/>
      <c r="F123" s="152"/>
      <c r="G123" s="98" t="s">
        <v>668</v>
      </c>
      <c r="H123" s="98"/>
      <c r="I123" s="98"/>
      <c r="J123" s="98"/>
      <c r="K123" s="98"/>
      <c r="L123" s="98"/>
      <c r="M123" s="98"/>
      <c r="N123" s="98"/>
      <c r="O123" s="98"/>
      <c r="P123" s="98"/>
      <c r="Q123" s="98"/>
      <c r="R123" s="98"/>
      <c r="S123" s="98"/>
      <c r="T123" s="98"/>
      <c r="U123" s="98"/>
      <c r="V123" s="98"/>
      <c r="W123" s="98"/>
      <c r="X123" s="118"/>
      <c r="Y123" s="191" t="s">
        <v>353</v>
      </c>
      <c r="Z123" s="192"/>
      <c r="AA123" s="193"/>
      <c r="AB123" s="366" t="s">
        <v>486</v>
      </c>
      <c r="AC123" s="366"/>
      <c r="AD123" s="366"/>
      <c r="AE123" s="168" t="s">
        <v>559</v>
      </c>
      <c r="AF123" s="195"/>
      <c r="AG123" s="195"/>
      <c r="AH123" s="195"/>
      <c r="AI123" s="168" t="s">
        <v>562</v>
      </c>
      <c r="AJ123" s="195"/>
      <c r="AK123" s="195"/>
      <c r="AL123" s="195"/>
      <c r="AM123" s="168">
        <v>219</v>
      </c>
      <c r="AN123" s="195"/>
      <c r="AO123" s="195"/>
      <c r="AP123" s="195"/>
      <c r="AQ123" s="168" t="s">
        <v>558</v>
      </c>
      <c r="AR123" s="195"/>
      <c r="AS123" s="195"/>
      <c r="AT123" s="195"/>
      <c r="AU123" s="168" t="s">
        <v>558</v>
      </c>
      <c r="AV123" s="195"/>
      <c r="AW123" s="195"/>
      <c r="AX123" s="196"/>
    </row>
    <row r="124" spans="1:50" ht="23.25" customHeight="1" x14ac:dyDescent="0.15">
      <c r="A124" s="870"/>
      <c r="B124" s="865"/>
      <c r="C124" s="151"/>
      <c r="D124" s="865"/>
      <c r="E124" s="151"/>
      <c r="F124" s="152"/>
      <c r="G124" s="101"/>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367" t="s">
        <v>486</v>
      </c>
      <c r="AC124" s="367"/>
      <c r="AD124" s="367"/>
      <c r="AE124" s="168" t="s">
        <v>560</v>
      </c>
      <c r="AF124" s="195"/>
      <c r="AG124" s="195"/>
      <c r="AH124" s="195"/>
      <c r="AI124" s="168" t="s">
        <v>563</v>
      </c>
      <c r="AJ124" s="195"/>
      <c r="AK124" s="195"/>
      <c r="AL124" s="195"/>
      <c r="AM124" s="168">
        <v>75</v>
      </c>
      <c r="AN124" s="195"/>
      <c r="AO124" s="195"/>
      <c r="AP124" s="195"/>
      <c r="AQ124" s="168">
        <v>220</v>
      </c>
      <c r="AR124" s="195"/>
      <c r="AS124" s="195"/>
      <c r="AT124" s="195"/>
      <c r="AU124" s="168" t="s">
        <v>676</v>
      </c>
      <c r="AV124" s="195"/>
      <c r="AW124" s="195"/>
      <c r="AX124" s="196"/>
    </row>
    <row r="125" spans="1:50" ht="18.75" customHeight="1" x14ac:dyDescent="0.15">
      <c r="A125" s="870"/>
      <c r="B125" s="865"/>
      <c r="C125" s="151"/>
      <c r="D125" s="865"/>
      <c r="E125" s="151"/>
      <c r="F125" s="152"/>
      <c r="G125" s="181" t="s">
        <v>352</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322</v>
      </c>
      <c r="AF125" s="188"/>
      <c r="AG125" s="188"/>
      <c r="AH125" s="188"/>
      <c r="AI125" s="188" t="s">
        <v>323</v>
      </c>
      <c r="AJ125" s="188"/>
      <c r="AK125" s="188"/>
      <c r="AL125" s="188"/>
      <c r="AM125" s="188" t="s">
        <v>324</v>
      </c>
      <c r="AN125" s="188"/>
      <c r="AO125" s="188"/>
      <c r="AP125" s="187"/>
      <c r="AQ125" s="187" t="s">
        <v>320</v>
      </c>
      <c r="AR125" s="182"/>
      <c r="AS125" s="182"/>
      <c r="AT125" s="183"/>
      <c r="AU125" s="82" t="s">
        <v>355</v>
      </c>
      <c r="AV125" s="82"/>
      <c r="AW125" s="82"/>
      <c r="AX125" s="84"/>
    </row>
    <row r="126" spans="1:50" ht="18.75" customHeight="1" x14ac:dyDescent="0.15">
      <c r="A126" s="870"/>
      <c r="B126" s="865"/>
      <c r="C126" s="151"/>
      <c r="D126" s="865"/>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v>28</v>
      </c>
      <c r="AR126" s="138"/>
      <c r="AS126" s="139" t="s">
        <v>321</v>
      </c>
      <c r="AT126" s="140"/>
      <c r="AU126" s="138" t="s">
        <v>576</v>
      </c>
      <c r="AV126" s="138"/>
      <c r="AW126" s="139" t="s">
        <v>310</v>
      </c>
      <c r="AX126" s="190"/>
    </row>
    <row r="127" spans="1:50" ht="23.25" customHeight="1" x14ac:dyDescent="0.15">
      <c r="A127" s="870"/>
      <c r="B127" s="865"/>
      <c r="C127" s="151"/>
      <c r="D127" s="865"/>
      <c r="E127" s="151"/>
      <c r="F127" s="152"/>
      <c r="G127" s="117" t="s">
        <v>556</v>
      </c>
      <c r="H127" s="98"/>
      <c r="I127" s="98"/>
      <c r="J127" s="98"/>
      <c r="K127" s="98"/>
      <c r="L127" s="98"/>
      <c r="M127" s="98"/>
      <c r="N127" s="98"/>
      <c r="O127" s="98"/>
      <c r="P127" s="98"/>
      <c r="Q127" s="98"/>
      <c r="R127" s="98"/>
      <c r="S127" s="98"/>
      <c r="T127" s="98"/>
      <c r="U127" s="98"/>
      <c r="V127" s="98"/>
      <c r="W127" s="98"/>
      <c r="X127" s="118"/>
      <c r="Y127" s="191" t="s">
        <v>353</v>
      </c>
      <c r="Z127" s="192"/>
      <c r="AA127" s="193"/>
      <c r="AB127" s="319" t="s">
        <v>573</v>
      </c>
      <c r="AC127" s="320"/>
      <c r="AD127" s="321"/>
      <c r="AE127" s="244" t="s">
        <v>388</v>
      </c>
      <c r="AF127" s="244"/>
      <c r="AG127" s="244"/>
      <c r="AH127" s="244"/>
      <c r="AI127" s="244" t="s">
        <v>388</v>
      </c>
      <c r="AJ127" s="244"/>
      <c r="AK127" s="244"/>
      <c r="AL127" s="244"/>
      <c r="AM127" s="389">
        <f>11/12*100</f>
        <v>91.666666666666657</v>
      </c>
      <c r="AN127" s="358"/>
      <c r="AO127" s="358"/>
      <c r="AP127" s="358"/>
      <c r="AQ127" s="265" t="s">
        <v>422</v>
      </c>
      <c r="AR127" s="195"/>
      <c r="AS127" s="195"/>
      <c r="AT127" s="266"/>
      <c r="AU127" s="358" t="s">
        <v>422</v>
      </c>
      <c r="AV127" s="358"/>
      <c r="AW127" s="358"/>
      <c r="AX127" s="359"/>
    </row>
    <row r="128" spans="1:50" ht="23.25" customHeight="1" x14ac:dyDescent="0.15">
      <c r="A128" s="870"/>
      <c r="B128" s="865"/>
      <c r="C128" s="151"/>
      <c r="D128" s="865"/>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397" t="s">
        <v>572</v>
      </c>
      <c r="AC128" s="398"/>
      <c r="AD128" s="399"/>
      <c r="AE128" s="244" t="s">
        <v>388</v>
      </c>
      <c r="AF128" s="244"/>
      <c r="AG128" s="244"/>
      <c r="AH128" s="244"/>
      <c r="AI128" s="244" t="s">
        <v>388</v>
      </c>
      <c r="AJ128" s="244"/>
      <c r="AK128" s="244"/>
      <c r="AL128" s="244"/>
      <c r="AM128" s="389">
        <v>90</v>
      </c>
      <c r="AN128" s="358"/>
      <c r="AO128" s="358"/>
      <c r="AP128" s="358"/>
      <c r="AQ128" s="265">
        <v>90</v>
      </c>
      <c r="AR128" s="195"/>
      <c r="AS128" s="195"/>
      <c r="AT128" s="266"/>
      <c r="AU128" s="358" t="s">
        <v>676</v>
      </c>
      <c r="AV128" s="358"/>
      <c r="AW128" s="358"/>
      <c r="AX128" s="359"/>
    </row>
    <row r="129" spans="1:50" ht="18.75" hidden="1" customHeight="1" x14ac:dyDescent="0.15">
      <c r="A129" s="870"/>
      <c r="B129" s="865"/>
      <c r="C129" s="151"/>
      <c r="D129" s="865"/>
      <c r="E129" s="151"/>
      <c r="F129" s="152"/>
      <c r="G129" s="181" t="s">
        <v>352</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322</v>
      </c>
      <c r="AF129" s="188"/>
      <c r="AG129" s="188"/>
      <c r="AH129" s="188"/>
      <c r="AI129" s="188" t="s">
        <v>323</v>
      </c>
      <c r="AJ129" s="188"/>
      <c r="AK129" s="188"/>
      <c r="AL129" s="188"/>
      <c r="AM129" s="188" t="s">
        <v>324</v>
      </c>
      <c r="AN129" s="188"/>
      <c r="AO129" s="188"/>
      <c r="AP129" s="187"/>
      <c r="AQ129" s="187" t="s">
        <v>320</v>
      </c>
      <c r="AR129" s="182"/>
      <c r="AS129" s="182"/>
      <c r="AT129" s="183"/>
      <c r="AU129" s="82" t="s">
        <v>355</v>
      </c>
      <c r="AV129" s="82"/>
      <c r="AW129" s="82"/>
      <c r="AX129" s="84"/>
    </row>
    <row r="130" spans="1:50" ht="18.75" hidden="1" customHeight="1" x14ac:dyDescent="0.15">
      <c r="A130" s="870"/>
      <c r="B130" s="865"/>
      <c r="C130" s="151"/>
      <c r="D130" s="865"/>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321</v>
      </c>
      <c r="AT130" s="140"/>
      <c r="AU130" s="138"/>
      <c r="AV130" s="138"/>
      <c r="AW130" s="139" t="s">
        <v>310</v>
      </c>
      <c r="AX130" s="190"/>
    </row>
    <row r="131" spans="1:50" ht="39.75" hidden="1" customHeight="1" x14ac:dyDescent="0.15">
      <c r="A131" s="870"/>
      <c r="B131" s="865"/>
      <c r="C131" s="151"/>
      <c r="D131" s="865"/>
      <c r="E131" s="151"/>
      <c r="F131" s="152"/>
      <c r="G131" s="117"/>
      <c r="H131" s="98"/>
      <c r="I131" s="98"/>
      <c r="J131" s="98"/>
      <c r="K131" s="98"/>
      <c r="L131" s="98"/>
      <c r="M131" s="98"/>
      <c r="N131" s="98"/>
      <c r="O131" s="98"/>
      <c r="P131" s="98"/>
      <c r="Q131" s="98"/>
      <c r="R131" s="98"/>
      <c r="S131" s="98"/>
      <c r="T131" s="98"/>
      <c r="U131" s="98"/>
      <c r="V131" s="98"/>
      <c r="W131" s="98"/>
      <c r="X131" s="118"/>
      <c r="Y131" s="191" t="s">
        <v>353</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70"/>
      <c r="B132" s="865"/>
      <c r="C132" s="151"/>
      <c r="D132" s="865"/>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70"/>
      <c r="B133" s="865"/>
      <c r="C133" s="151"/>
      <c r="D133" s="865"/>
      <c r="E133" s="151"/>
      <c r="F133" s="152"/>
      <c r="G133" s="201" t="s">
        <v>356</v>
      </c>
      <c r="H133" s="136"/>
      <c r="I133" s="136"/>
      <c r="J133" s="136"/>
      <c r="K133" s="136"/>
      <c r="L133" s="136"/>
      <c r="M133" s="136"/>
      <c r="N133" s="136"/>
      <c r="O133" s="136"/>
      <c r="P133" s="136"/>
      <c r="Q133" s="136"/>
      <c r="R133" s="136"/>
      <c r="S133" s="136"/>
      <c r="T133" s="136"/>
      <c r="U133" s="136"/>
      <c r="V133" s="136"/>
      <c r="W133" s="136"/>
      <c r="X133" s="137"/>
      <c r="Y133" s="202" t="s">
        <v>354</v>
      </c>
      <c r="Z133" s="202"/>
      <c r="AA133" s="197"/>
      <c r="AB133" s="137"/>
      <c r="AC133" s="132"/>
      <c r="AD133" s="132"/>
      <c r="AE133" s="133" t="s">
        <v>357</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70"/>
      <c r="B134" s="865"/>
      <c r="C134" s="151"/>
      <c r="D134" s="865"/>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355</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70"/>
      <c r="B135" s="865"/>
      <c r="C135" s="151"/>
      <c r="D135" s="865"/>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70"/>
      <c r="B136" s="865"/>
      <c r="C136" s="151"/>
      <c r="D136" s="865"/>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70"/>
      <c r="B137" s="865"/>
      <c r="C137" s="151"/>
      <c r="D137" s="865"/>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358</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70"/>
      <c r="B138" s="865"/>
      <c r="C138" s="151"/>
      <c r="D138" s="865"/>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70"/>
      <c r="B139" s="865"/>
      <c r="C139" s="151"/>
      <c r="D139" s="865"/>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70"/>
      <c r="B140" s="865"/>
      <c r="C140" s="151"/>
      <c r="D140" s="865"/>
      <c r="E140" s="151"/>
      <c r="F140" s="152"/>
      <c r="G140" s="103" t="s">
        <v>356</v>
      </c>
      <c r="H140" s="104"/>
      <c r="I140" s="104"/>
      <c r="J140" s="104"/>
      <c r="K140" s="104"/>
      <c r="L140" s="104"/>
      <c r="M140" s="104"/>
      <c r="N140" s="104"/>
      <c r="O140" s="104"/>
      <c r="P140" s="104"/>
      <c r="Q140" s="104"/>
      <c r="R140" s="104"/>
      <c r="S140" s="104"/>
      <c r="T140" s="104"/>
      <c r="U140" s="104"/>
      <c r="V140" s="104"/>
      <c r="W140" s="104"/>
      <c r="X140" s="105"/>
      <c r="Y140" s="95" t="s">
        <v>354</v>
      </c>
      <c r="Z140" s="95"/>
      <c r="AA140" s="109"/>
      <c r="AB140" s="105"/>
      <c r="AC140" s="110"/>
      <c r="AD140" s="110"/>
      <c r="AE140" s="111" t="s">
        <v>357</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70"/>
      <c r="B141" s="865"/>
      <c r="C141" s="151"/>
      <c r="D141" s="865"/>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355</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70"/>
      <c r="B142" s="865"/>
      <c r="C142" s="151"/>
      <c r="D142" s="865"/>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70"/>
      <c r="B143" s="865"/>
      <c r="C143" s="151"/>
      <c r="D143" s="865"/>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70"/>
      <c r="B144" s="865"/>
      <c r="C144" s="151"/>
      <c r="D144" s="865"/>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358</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70"/>
      <c r="B145" s="865"/>
      <c r="C145" s="151"/>
      <c r="D145" s="865"/>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70"/>
      <c r="B146" s="865"/>
      <c r="C146" s="151"/>
      <c r="D146" s="865"/>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70"/>
      <c r="B147" s="865"/>
      <c r="C147" s="151"/>
      <c r="D147" s="865"/>
      <c r="E147" s="151"/>
      <c r="F147" s="152"/>
      <c r="G147" s="103" t="s">
        <v>356</v>
      </c>
      <c r="H147" s="104"/>
      <c r="I147" s="104"/>
      <c r="J147" s="104"/>
      <c r="K147" s="104"/>
      <c r="L147" s="104"/>
      <c r="M147" s="104"/>
      <c r="N147" s="104"/>
      <c r="O147" s="104"/>
      <c r="P147" s="104"/>
      <c r="Q147" s="104"/>
      <c r="R147" s="104"/>
      <c r="S147" s="104"/>
      <c r="T147" s="104"/>
      <c r="U147" s="104"/>
      <c r="V147" s="104"/>
      <c r="W147" s="104"/>
      <c r="X147" s="105"/>
      <c r="Y147" s="95" t="s">
        <v>354</v>
      </c>
      <c r="Z147" s="95"/>
      <c r="AA147" s="109"/>
      <c r="AB147" s="105"/>
      <c r="AC147" s="110"/>
      <c r="AD147" s="110"/>
      <c r="AE147" s="111" t="s">
        <v>357</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70"/>
      <c r="B148" s="865"/>
      <c r="C148" s="151"/>
      <c r="D148" s="865"/>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355</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70"/>
      <c r="B149" s="865"/>
      <c r="C149" s="151"/>
      <c r="D149" s="865"/>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70"/>
      <c r="B150" s="865"/>
      <c r="C150" s="151"/>
      <c r="D150" s="865"/>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70"/>
      <c r="B151" s="865"/>
      <c r="C151" s="151"/>
      <c r="D151" s="865"/>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358</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70"/>
      <c r="B152" s="865"/>
      <c r="C152" s="151"/>
      <c r="D152" s="865"/>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70"/>
      <c r="B153" s="865"/>
      <c r="C153" s="151"/>
      <c r="D153" s="865"/>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70"/>
      <c r="B154" s="865"/>
      <c r="C154" s="151"/>
      <c r="D154" s="865"/>
      <c r="E154" s="151"/>
      <c r="F154" s="152"/>
      <c r="G154" s="103" t="s">
        <v>356</v>
      </c>
      <c r="H154" s="104"/>
      <c r="I154" s="104"/>
      <c r="J154" s="104"/>
      <c r="K154" s="104"/>
      <c r="L154" s="104"/>
      <c r="M154" s="104"/>
      <c r="N154" s="104"/>
      <c r="O154" s="104"/>
      <c r="P154" s="104"/>
      <c r="Q154" s="104"/>
      <c r="R154" s="104"/>
      <c r="S154" s="104"/>
      <c r="T154" s="104"/>
      <c r="U154" s="104"/>
      <c r="V154" s="104"/>
      <c r="W154" s="104"/>
      <c r="X154" s="105"/>
      <c r="Y154" s="95" t="s">
        <v>354</v>
      </c>
      <c r="Z154" s="95"/>
      <c r="AA154" s="109"/>
      <c r="AB154" s="105"/>
      <c r="AC154" s="110"/>
      <c r="AD154" s="110"/>
      <c r="AE154" s="111" t="s">
        <v>357</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70"/>
      <c r="B155" s="865"/>
      <c r="C155" s="151"/>
      <c r="D155" s="865"/>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355</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70"/>
      <c r="B156" s="865"/>
      <c r="C156" s="151"/>
      <c r="D156" s="865"/>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70"/>
      <c r="B157" s="865"/>
      <c r="C157" s="151"/>
      <c r="D157" s="865"/>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70"/>
      <c r="B158" s="865"/>
      <c r="C158" s="151"/>
      <c r="D158" s="865"/>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358</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70"/>
      <c r="B159" s="865"/>
      <c r="C159" s="151"/>
      <c r="D159" s="865"/>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70"/>
      <c r="B160" s="865"/>
      <c r="C160" s="151"/>
      <c r="D160" s="865"/>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70"/>
      <c r="B161" s="865"/>
      <c r="C161" s="151"/>
      <c r="D161" s="865"/>
      <c r="E161" s="151"/>
      <c r="F161" s="152"/>
      <c r="G161" s="103" t="s">
        <v>356</v>
      </c>
      <c r="H161" s="104"/>
      <c r="I161" s="104"/>
      <c r="J161" s="104"/>
      <c r="K161" s="104"/>
      <c r="L161" s="104"/>
      <c r="M161" s="104"/>
      <c r="N161" s="104"/>
      <c r="O161" s="104"/>
      <c r="P161" s="104"/>
      <c r="Q161" s="104"/>
      <c r="R161" s="104"/>
      <c r="S161" s="104"/>
      <c r="T161" s="104"/>
      <c r="U161" s="104"/>
      <c r="V161" s="104"/>
      <c r="W161" s="104"/>
      <c r="X161" s="105"/>
      <c r="Y161" s="95" t="s">
        <v>354</v>
      </c>
      <c r="Z161" s="95"/>
      <c r="AA161" s="109"/>
      <c r="AB161" s="105"/>
      <c r="AC161" s="110"/>
      <c r="AD161" s="110"/>
      <c r="AE161" s="111" t="s">
        <v>357</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70"/>
      <c r="B162" s="865"/>
      <c r="C162" s="151"/>
      <c r="D162" s="865"/>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355</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70"/>
      <c r="B163" s="865"/>
      <c r="C163" s="151"/>
      <c r="D163" s="865"/>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70"/>
      <c r="B164" s="865"/>
      <c r="C164" s="151"/>
      <c r="D164" s="865"/>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70"/>
      <c r="B165" s="865"/>
      <c r="C165" s="151"/>
      <c r="D165" s="865"/>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48" t="s">
        <v>358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51"/>
      <c r="D166" s="865"/>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70"/>
      <c r="B167" s="865"/>
      <c r="C167" s="151"/>
      <c r="D167" s="865"/>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70"/>
      <c r="B168" s="865"/>
      <c r="C168" s="151"/>
      <c r="D168" s="865"/>
      <c r="E168" s="109" t="s">
        <v>383</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70"/>
      <c r="B169" s="865"/>
      <c r="C169" s="151"/>
      <c r="D169" s="865"/>
      <c r="E169" s="97" t="s">
        <v>575</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70"/>
      <c r="B170" s="865"/>
      <c r="C170" s="151"/>
      <c r="D170" s="865"/>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70"/>
      <c r="B171" s="865"/>
      <c r="C171" s="151"/>
      <c r="D171" s="865"/>
      <c r="E171" s="173" t="s">
        <v>379</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70"/>
      <c r="B172" s="865"/>
      <c r="C172" s="151"/>
      <c r="D172" s="865"/>
      <c r="E172" s="173" t="s">
        <v>378</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70"/>
      <c r="B173" s="865"/>
      <c r="C173" s="151"/>
      <c r="D173" s="865"/>
      <c r="E173" s="149" t="s">
        <v>339</v>
      </c>
      <c r="F173" s="150"/>
      <c r="G173" s="181" t="s">
        <v>352</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322</v>
      </c>
      <c r="AF173" s="188"/>
      <c r="AG173" s="188"/>
      <c r="AH173" s="188"/>
      <c r="AI173" s="188" t="s">
        <v>323</v>
      </c>
      <c r="AJ173" s="188"/>
      <c r="AK173" s="188"/>
      <c r="AL173" s="188"/>
      <c r="AM173" s="188" t="s">
        <v>324</v>
      </c>
      <c r="AN173" s="188"/>
      <c r="AO173" s="188"/>
      <c r="AP173" s="187"/>
      <c r="AQ173" s="187" t="s">
        <v>320</v>
      </c>
      <c r="AR173" s="182"/>
      <c r="AS173" s="182"/>
      <c r="AT173" s="183"/>
      <c r="AU173" s="82" t="s">
        <v>355</v>
      </c>
      <c r="AV173" s="82"/>
      <c r="AW173" s="82"/>
      <c r="AX173" s="84"/>
    </row>
    <row r="174" spans="1:50" ht="18.75" hidden="1" customHeight="1" x14ac:dyDescent="0.15">
      <c r="A174" s="870"/>
      <c r="B174" s="865"/>
      <c r="C174" s="151"/>
      <c r="D174" s="865"/>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321</v>
      </c>
      <c r="AT174" s="140"/>
      <c r="AU174" s="138"/>
      <c r="AV174" s="138"/>
      <c r="AW174" s="139" t="s">
        <v>310</v>
      </c>
      <c r="AX174" s="190"/>
    </row>
    <row r="175" spans="1:50" ht="39.75" hidden="1" customHeight="1" x14ac:dyDescent="0.15">
      <c r="A175" s="870"/>
      <c r="B175" s="865"/>
      <c r="C175" s="151"/>
      <c r="D175" s="865"/>
      <c r="E175" s="151"/>
      <c r="F175" s="152"/>
      <c r="G175" s="117"/>
      <c r="H175" s="98"/>
      <c r="I175" s="98"/>
      <c r="J175" s="98"/>
      <c r="K175" s="98"/>
      <c r="L175" s="98"/>
      <c r="M175" s="98"/>
      <c r="N175" s="98"/>
      <c r="O175" s="98"/>
      <c r="P175" s="98"/>
      <c r="Q175" s="98"/>
      <c r="R175" s="98"/>
      <c r="S175" s="98"/>
      <c r="T175" s="98"/>
      <c r="U175" s="98"/>
      <c r="V175" s="98"/>
      <c r="W175" s="98"/>
      <c r="X175" s="118"/>
      <c r="Y175" s="191" t="s">
        <v>353</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70"/>
      <c r="B176" s="865"/>
      <c r="C176" s="151"/>
      <c r="D176" s="865"/>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70"/>
      <c r="B177" s="865"/>
      <c r="C177" s="151"/>
      <c r="D177" s="865"/>
      <c r="E177" s="151"/>
      <c r="F177" s="152"/>
      <c r="G177" s="181" t="s">
        <v>352</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322</v>
      </c>
      <c r="AF177" s="188"/>
      <c r="AG177" s="188"/>
      <c r="AH177" s="188"/>
      <c r="AI177" s="188" t="s">
        <v>323</v>
      </c>
      <c r="AJ177" s="188"/>
      <c r="AK177" s="188"/>
      <c r="AL177" s="188"/>
      <c r="AM177" s="188" t="s">
        <v>324</v>
      </c>
      <c r="AN177" s="188"/>
      <c r="AO177" s="188"/>
      <c r="AP177" s="187"/>
      <c r="AQ177" s="187" t="s">
        <v>320</v>
      </c>
      <c r="AR177" s="182"/>
      <c r="AS177" s="182"/>
      <c r="AT177" s="183"/>
      <c r="AU177" s="82" t="s">
        <v>355</v>
      </c>
      <c r="AV177" s="82"/>
      <c r="AW177" s="82"/>
      <c r="AX177" s="84"/>
    </row>
    <row r="178" spans="1:50" ht="18.75" hidden="1" customHeight="1" x14ac:dyDescent="0.15">
      <c r="A178" s="870"/>
      <c r="B178" s="865"/>
      <c r="C178" s="151"/>
      <c r="D178" s="865"/>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321</v>
      </c>
      <c r="AT178" s="140"/>
      <c r="AU178" s="138"/>
      <c r="AV178" s="138"/>
      <c r="AW178" s="139" t="s">
        <v>310</v>
      </c>
      <c r="AX178" s="190"/>
    </row>
    <row r="179" spans="1:50" ht="39.75" hidden="1" customHeight="1" x14ac:dyDescent="0.15">
      <c r="A179" s="870"/>
      <c r="B179" s="865"/>
      <c r="C179" s="151"/>
      <c r="D179" s="865"/>
      <c r="E179" s="151"/>
      <c r="F179" s="152"/>
      <c r="G179" s="117"/>
      <c r="H179" s="98"/>
      <c r="I179" s="98"/>
      <c r="J179" s="98"/>
      <c r="K179" s="98"/>
      <c r="L179" s="98"/>
      <c r="M179" s="98"/>
      <c r="N179" s="98"/>
      <c r="O179" s="98"/>
      <c r="P179" s="98"/>
      <c r="Q179" s="98"/>
      <c r="R179" s="98"/>
      <c r="S179" s="98"/>
      <c r="T179" s="98"/>
      <c r="U179" s="98"/>
      <c r="V179" s="98"/>
      <c r="W179" s="98"/>
      <c r="X179" s="118"/>
      <c r="Y179" s="191" t="s">
        <v>353</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70"/>
      <c r="B180" s="865"/>
      <c r="C180" s="151"/>
      <c r="D180" s="865"/>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70"/>
      <c r="B181" s="865"/>
      <c r="C181" s="151"/>
      <c r="D181" s="865"/>
      <c r="E181" s="151"/>
      <c r="F181" s="152"/>
      <c r="G181" s="181" t="s">
        <v>352</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322</v>
      </c>
      <c r="AF181" s="188"/>
      <c r="AG181" s="188"/>
      <c r="AH181" s="188"/>
      <c r="AI181" s="188" t="s">
        <v>323</v>
      </c>
      <c r="AJ181" s="188"/>
      <c r="AK181" s="188"/>
      <c r="AL181" s="188"/>
      <c r="AM181" s="188" t="s">
        <v>324</v>
      </c>
      <c r="AN181" s="188"/>
      <c r="AO181" s="188"/>
      <c r="AP181" s="187"/>
      <c r="AQ181" s="187" t="s">
        <v>320</v>
      </c>
      <c r="AR181" s="182"/>
      <c r="AS181" s="182"/>
      <c r="AT181" s="183"/>
      <c r="AU181" s="82" t="s">
        <v>355</v>
      </c>
      <c r="AV181" s="82"/>
      <c r="AW181" s="82"/>
      <c r="AX181" s="84"/>
    </row>
    <row r="182" spans="1:50" ht="18.75" hidden="1" customHeight="1" x14ac:dyDescent="0.15">
      <c r="A182" s="870"/>
      <c r="B182" s="865"/>
      <c r="C182" s="151"/>
      <c r="D182" s="865"/>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321</v>
      </c>
      <c r="AT182" s="140"/>
      <c r="AU182" s="138"/>
      <c r="AV182" s="138"/>
      <c r="AW182" s="139" t="s">
        <v>310</v>
      </c>
      <c r="AX182" s="190"/>
    </row>
    <row r="183" spans="1:50" ht="39.75" hidden="1" customHeight="1" x14ac:dyDescent="0.15">
      <c r="A183" s="870"/>
      <c r="B183" s="865"/>
      <c r="C183" s="151"/>
      <c r="D183" s="865"/>
      <c r="E183" s="151"/>
      <c r="F183" s="152"/>
      <c r="G183" s="117"/>
      <c r="H183" s="98"/>
      <c r="I183" s="98"/>
      <c r="J183" s="98"/>
      <c r="K183" s="98"/>
      <c r="L183" s="98"/>
      <c r="M183" s="98"/>
      <c r="N183" s="98"/>
      <c r="O183" s="98"/>
      <c r="P183" s="98"/>
      <c r="Q183" s="98"/>
      <c r="R183" s="98"/>
      <c r="S183" s="98"/>
      <c r="T183" s="98"/>
      <c r="U183" s="98"/>
      <c r="V183" s="98"/>
      <c r="W183" s="98"/>
      <c r="X183" s="118"/>
      <c r="Y183" s="191" t="s">
        <v>353</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70"/>
      <c r="B184" s="865"/>
      <c r="C184" s="151"/>
      <c r="D184" s="865"/>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70"/>
      <c r="B185" s="865"/>
      <c r="C185" s="151"/>
      <c r="D185" s="865"/>
      <c r="E185" s="151"/>
      <c r="F185" s="152"/>
      <c r="G185" s="181" t="s">
        <v>352</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322</v>
      </c>
      <c r="AF185" s="188"/>
      <c r="AG185" s="188"/>
      <c r="AH185" s="188"/>
      <c r="AI185" s="188" t="s">
        <v>323</v>
      </c>
      <c r="AJ185" s="188"/>
      <c r="AK185" s="188"/>
      <c r="AL185" s="188"/>
      <c r="AM185" s="188" t="s">
        <v>324</v>
      </c>
      <c r="AN185" s="188"/>
      <c r="AO185" s="188"/>
      <c r="AP185" s="187"/>
      <c r="AQ185" s="187" t="s">
        <v>320</v>
      </c>
      <c r="AR185" s="182"/>
      <c r="AS185" s="182"/>
      <c r="AT185" s="183"/>
      <c r="AU185" s="82" t="s">
        <v>355</v>
      </c>
      <c r="AV185" s="82"/>
      <c r="AW185" s="82"/>
      <c r="AX185" s="84"/>
    </row>
    <row r="186" spans="1:50" ht="18.75" hidden="1" customHeight="1" x14ac:dyDescent="0.15">
      <c r="A186" s="870"/>
      <c r="B186" s="865"/>
      <c r="C186" s="151"/>
      <c r="D186" s="865"/>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321</v>
      </c>
      <c r="AT186" s="140"/>
      <c r="AU186" s="138"/>
      <c r="AV186" s="138"/>
      <c r="AW186" s="139" t="s">
        <v>310</v>
      </c>
      <c r="AX186" s="190"/>
    </row>
    <row r="187" spans="1:50" ht="39.75" hidden="1" customHeight="1" x14ac:dyDescent="0.15">
      <c r="A187" s="870"/>
      <c r="B187" s="865"/>
      <c r="C187" s="151"/>
      <c r="D187" s="865"/>
      <c r="E187" s="151"/>
      <c r="F187" s="152"/>
      <c r="G187" s="117"/>
      <c r="H187" s="98"/>
      <c r="I187" s="98"/>
      <c r="J187" s="98"/>
      <c r="K187" s="98"/>
      <c r="L187" s="98"/>
      <c r="M187" s="98"/>
      <c r="N187" s="98"/>
      <c r="O187" s="98"/>
      <c r="P187" s="98"/>
      <c r="Q187" s="98"/>
      <c r="R187" s="98"/>
      <c r="S187" s="98"/>
      <c r="T187" s="98"/>
      <c r="U187" s="98"/>
      <c r="V187" s="98"/>
      <c r="W187" s="98"/>
      <c r="X187" s="118"/>
      <c r="Y187" s="191" t="s">
        <v>353</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70"/>
      <c r="B188" s="865"/>
      <c r="C188" s="151"/>
      <c r="D188" s="865"/>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70"/>
      <c r="B189" s="865"/>
      <c r="C189" s="151"/>
      <c r="D189" s="865"/>
      <c r="E189" s="151"/>
      <c r="F189" s="152"/>
      <c r="G189" s="181" t="s">
        <v>352</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322</v>
      </c>
      <c r="AF189" s="188"/>
      <c r="AG189" s="188"/>
      <c r="AH189" s="188"/>
      <c r="AI189" s="188" t="s">
        <v>323</v>
      </c>
      <c r="AJ189" s="188"/>
      <c r="AK189" s="188"/>
      <c r="AL189" s="188"/>
      <c r="AM189" s="188" t="s">
        <v>324</v>
      </c>
      <c r="AN189" s="188"/>
      <c r="AO189" s="188"/>
      <c r="AP189" s="187"/>
      <c r="AQ189" s="187" t="s">
        <v>320</v>
      </c>
      <c r="AR189" s="182"/>
      <c r="AS189" s="182"/>
      <c r="AT189" s="183"/>
      <c r="AU189" s="82" t="s">
        <v>355</v>
      </c>
      <c r="AV189" s="82"/>
      <c r="AW189" s="82"/>
      <c r="AX189" s="84"/>
    </row>
    <row r="190" spans="1:50" ht="18.75" hidden="1" customHeight="1" x14ac:dyDescent="0.15">
      <c r="A190" s="870"/>
      <c r="B190" s="865"/>
      <c r="C190" s="151"/>
      <c r="D190" s="865"/>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321</v>
      </c>
      <c r="AT190" s="140"/>
      <c r="AU190" s="138"/>
      <c r="AV190" s="138"/>
      <c r="AW190" s="139" t="s">
        <v>310</v>
      </c>
      <c r="AX190" s="190"/>
    </row>
    <row r="191" spans="1:50" ht="39.75" hidden="1" customHeight="1" x14ac:dyDescent="0.15">
      <c r="A191" s="870"/>
      <c r="B191" s="865"/>
      <c r="C191" s="151"/>
      <c r="D191" s="865"/>
      <c r="E191" s="151"/>
      <c r="F191" s="152"/>
      <c r="G191" s="117"/>
      <c r="H191" s="98"/>
      <c r="I191" s="98"/>
      <c r="J191" s="98"/>
      <c r="K191" s="98"/>
      <c r="L191" s="98"/>
      <c r="M191" s="98"/>
      <c r="N191" s="98"/>
      <c r="O191" s="98"/>
      <c r="P191" s="98"/>
      <c r="Q191" s="98"/>
      <c r="R191" s="98"/>
      <c r="S191" s="98"/>
      <c r="T191" s="98"/>
      <c r="U191" s="98"/>
      <c r="V191" s="98"/>
      <c r="W191" s="98"/>
      <c r="X191" s="118"/>
      <c r="Y191" s="191" t="s">
        <v>353</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70"/>
      <c r="B192" s="865"/>
      <c r="C192" s="151"/>
      <c r="D192" s="865"/>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70"/>
      <c r="B193" s="865"/>
      <c r="C193" s="151"/>
      <c r="D193" s="865"/>
      <c r="E193" s="151"/>
      <c r="F193" s="152"/>
      <c r="G193" s="201" t="s">
        <v>356</v>
      </c>
      <c r="H193" s="136"/>
      <c r="I193" s="136"/>
      <c r="J193" s="136"/>
      <c r="K193" s="136"/>
      <c r="L193" s="136"/>
      <c r="M193" s="136"/>
      <c r="N193" s="136"/>
      <c r="O193" s="136"/>
      <c r="P193" s="136"/>
      <c r="Q193" s="136"/>
      <c r="R193" s="136"/>
      <c r="S193" s="136"/>
      <c r="T193" s="136"/>
      <c r="U193" s="136"/>
      <c r="V193" s="136"/>
      <c r="W193" s="136"/>
      <c r="X193" s="137"/>
      <c r="Y193" s="202" t="s">
        <v>354</v>
      </c>
      <c r="Z193" s="202"/>
      <c r="AA193" s="197"/>
      <c r="AB193" s="137"/>
      <c r="AC193" s="132"/>
      <c r="AD193" s="132"/>
      <c r="AE193" s="133" t="s">
        <v>357</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70"/>
      <c r="B194" s="865"/>
      <c r="C194" s="151"/>
      <c r="D194" s="865"/>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355</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70"/>
      <c r="B195" s="865"/>
      <c r="C195" s="151"/>
      <c r="D195" s="865"/>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70"/>
      <c r="B196" s="865"/>
      <c r="C196" s="151"/>
      <c r="D196" s="865"/>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70"/>
      <c r="B197" s="865"/>
      <c r="C197" s="151"/>
      <c r="D197" s="865"/>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358</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70"/>
      <c r="B198" s="865"/>
      <c r="C198" s="151"/>
      <c r="D198" s="865"/>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70"/>
      <c r="B199" s="865"/>
      <c r="C199" s="151"/>
      <c r="D199" s="865"/>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70"/>
      <c r="B200" s="865"/>
      <c r="C200" s="151"/>
      <c r="D200" s="865"/>
      <c r="E200" s="151"/>
      <c r="F200" s="152"/>
      <c r="G200" s="103" t="s">
        <v>356</v>
      </c>
      <c r="H200" s="104"/>
      <c r="I200" s="104"/>
      <c r="J200" s="104"/>
      <c r="K200" s="104"/>
      <c r="L200" s="104"/>
      <c r="M200" s="104"/>
      <c r="N200" s="104"/>
      <c r="O200" s="104"/>
      <c r="P200" s="104"/>
      <c r="Q200" s="104"/>
      <c r="R200" s="104"/>
      <c r="S200" s="104"/>
      <c r="T200" s="104"/>
      <c r="U200" s="104"/>
      <c r="V200" s="104"/>
      <c r="W200" s="104"/>
      <c r="X200" s="105"/>
      <c r="Y200" s="95" t="s">
        <v>354</v>
      </c>
      <c r="Z200" s="95"/>
      <c r="AA200" s="109"/>
      <c r="AB200" s="105"/>
      <c r="AC200" s="110"/>
      <c r="AD200" s="110"/>
      <c r="AE200" s="111" t="s">
        <v>357</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70"/>
      <c r="B201" s="865"/>
      <c r="C201" s="151"/>
      <c r="D201" s="865"/>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355</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70"/>
      <c r="B202" s="865"/>
      <c r="C202" s="151"/>
      <c r="D202" s="865"/>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70"/>
      <c r="B203" s="865"/>
      <c r="C203" s="151"/>
      <c r="D203" s="865"/>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70"/>
      <c r="B204" s="865"/>
      <c r="C204" s="151"/>
      <c r="D204" s="865"/>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358</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70"/>
      <c r="B205" s="865"/>
      <c r="C205" s="151"/>
      <c r="D205" s="865"/>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70"/>
      <c r="B206" s="865"/>
      <c r="C206" s="151"/>
      <c r="D206" s="865"/>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70"/>
      <c r="B207" s="865"/>
      <c r="C207" s="151"/>
      <c r="D207" s="865"/>
      <c r="E207" s="151"/>
      <c r="F207" s="152"/>
      <c r="G207" s="103" t="s">
        <v>356</v>
      </c>
      <c r="H207" s="104"/>
      <c r="I207" s="104"/>
      <c r="J207" s="104"/>
      <c r="K207" s="104"/>
      <c r="L207" s="104"/>
      <c r="M207" s="104"/>
      <c r="N207" s="104"/>
      <c r="O207" s="104"/>
      <c r="P207" s="104"/>
      <c r="Q207" s="104"/>
      <c r="R207" s="104"/>
      <c r="S207" s="104"/>
      <c r="T207" s="104"/>
      <c r="U207" s="104"/>
      <c r="V207" s="104"/>
      <c r="W207" s="104"/>
      <c r="X207" s="105"/>
      <c r="Y207" s="95" t="s">
        <v>354</v>
      </c>
      <c r="Z207" s="95"/>
      <c r="AA207" s="109"/>
      <c r="AB207" s="105"/>
      <c r="AC207" s="110"/>
      <c r="AD207" s="110"/>
      <c r="AE207" s="111" t="s">
        <v>357</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70"/>
      <c r="B208" s="865"/>
      <c r="C208" s="151"/>
      <c r="D208" s="865"/>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355</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70"/>
      <c r="B209" s="865"/>
      <c r="C209" s="151"/>
      <c r="D209" s="865"/>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70"/>
      <c r="B210" s="865"/>
      <c r="C210" s="151"/>
      <c r="D210" s="865"/>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70"/>
      <c r="B211" s="865"/>
      <c r="C211" s="151"/>
      <c r="D211" s="865"/>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358</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70"/>
      <c r="B212" s="865"/>
      <c r="C212" s="151"/>
      <c r="D212" s="865"/>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70"/>
      <c r="B213" s="865"/>
      <c r="C213" s="151"/>
      <c r="D213" s="865"/>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70"/>
      <c r="B214" s="865"/>
      <c r="C214" s="151"/>
      <c r="D214" s="865"/>
      <c r="E214" s="151"/>
      <c r="F214" s="152"/>
      <c r="G214" s="103" t="s">
        <v>356</v>
      </c>
      <c r="H214" s="104"/>
      <c r="I214" s="104"/>
      <c r="J214" s="104"/>
      <c r="K214" s="104"/>
      <c r="L214" s="104"/>
      <c r="M214" s="104"/>
      <c r="N214" s="104"/>
      <c r="O214" s="104"/>
      <c r="P214" s="104"/>
      <c r="Q214" s="104"/>
      <c r="R214" s="104"/>
      <c r="S214" s="104"/>
      <c r="T214" s="104"/>
      <c r="U214" s="104"/>
      <c r="V214" s="104"/>
      <c r="W214" s="104"/>
      <c r="X214" s="105"/>
      <c r="Y214" s="95" t="s">
        <v>354</v>
      </c>
      <c r="Z214" s="95"/>
      <c r="AA214" s="109"/>
      <c r="AB214" s="105"/>
      <c r="AC214" s="110"/>
      <c r="AD214" s="110"/>
      <c r="AE214" s="111" t="s">
        <v>357</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70"/>
      <c r="B215" s="865"/>
      <c r="C215" s="151"/>
      <c r="D215" s="865"/>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355</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70"/>
      <c r="B216" s="865"/>
      <c r="C216" s="151"/>
      <c r="D216" s="865"/>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70"/>
      <c r="B217" s="865"/>
      <c r="C217" s="151"/>
      <c r="D217" s="865"/>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70"/>
      <c r="B218" s="865"/>
      <c r="C218" s="151"/>
      <c r="D218" s="865"/>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358</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70"/>
      <c r="B219" s="865"/>
      <c r="C219" s="151"/>
      <c r="D219" s="865"/>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70"/>
      <c r="B220" s="865"/>
      <c r="C220" s="151"/>
      <c r="D220" s="865"/>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70"/>
      <c r="B221" s="865"/>
      <c r="C221" s="151"/>
      <c r="D221" s="865"/>
      <c r="E221" s="151"/>
      <c r="F221" s="152"/>
      <c r="G221" s="103" t="s">
        <v>356</v>
      </c>
      <c r="H221" s="104"/>
      <c r="I221" s="104"/>
      <c r="J221" s="104"/>
      <c r="K221" s="104"/>
      <c r="L221" s="104"/>
      <c r="M221" s="104"/>
      <c r="N221" s="104"/>
      <c r="O221" s="104"/>
      <c r="P221" s="104"/>
      <c r="Q221" s="104"/>
      <c r="R221" s="104"/>
      <c r="S221" s="104"/>
      <c r="T221" s="104"/>
      <c r="U221" s="104"/>
      <c r="V221" s="104"/>
      <c r="W221" s="104"/>
      <c r="X221" s="105"/>
      <c r="Y221" s="95" t="s">
        <v>354</v>
      </c>
      <c r="Z221" s="95"/>
      <c r="AA221" s="109"/>
      <c r="AB221" s="105"/>
      <c r="AC221" s="110"/>
      <c r="AD221" s="110"/>
      <c r="AE221" s="111" t="s">
        <v>357</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70"/>
      <c r="B222" s="865"/>
      <c r="C222" s="151"/>
      <c r="D222" s="865"/>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355</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70"/>
      <c r="B223" s="865"/>
      <c r="C223" s="151"/>
      <c r="D223" s="865"/>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70"/>
      <c r="B224" s="865"/>
      <c r="C224" s="151"/>
      <c r="D224" s="865"/>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70"/>
      <c r="B225" s="865"/>
      <c r="C225" s="151"/>
      <c r="D225" s="865"/>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358</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70"/>
      <c r="B226" s="865"/>
      <c r="C226" s="151"/>
      <c r="D226" s="865"/>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70"/>
      <c r="B227" s="865"/>
      <c r="C227" s="151"/>
      <c r="D227" s="865"/>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70"/>
      <c r="B228" s="865"/>
      <c r="C228" s="151"/>
      <c r="D228" s="865"/>
      <c r="E228" s="109" t="s">
        <v>383</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70"/>
      <c r="B229" s="865"/>
      <c r="C229" s="151"/>
      <c r="D229" s="865"/>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70"/>
      <c r="B230" s="865"/>
      <c r="C230" s="151"/>
      <c r="D230" s="865"/>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70"/>
      <c r="B231" s="865"/>
      <c r="C231" s="151"/>
      <c r="D231" s="865"/>
      <c r="E231" s="173" t="s">
        <v>379</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70"/>
      <c r="B232" s="865"/>
      <c r="C232" s="151"/>
      <c r="D232" s="865"/>
      <c r="E232" s="173" t="s">
        <v>378</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70"/>
      <c r="B233" s="865"/>
      <c r="C233" s="151"/>
      <c r="D233" s="865"/>
      <c r="E233" s="149" t="s">
        <v>339</v>
      </c>
      <c r="F233" s="150"/>
      <c r="G233" s="155" t="s">
        <v>352</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322</v>
      </c>
      <c r="AF233" s="162"/>
      <c r="AG233" s="162"/>
      <c r="AH233" s="162"/>
      <c r="AI233" s="162" t="s">
        <v>323</v>
      </c>
      <c r="AJ233" s="162"/>
      <c r="AK233" s="162"/>
      <c r="AL233" s="162"/>
      <c r="AM233" s="162" t="s">
        <v>324</v>
      </c>
      <c r="AN233" s="162"/>
      <c r="AO233" s="162"/>
      <c r="AP233" s="81"/>
      <c r="AQ233" s="81" t="s">
        <v>320</v>
      </c>
      <c r="AR233" s="82"/>
      <c r="AS233" s="82"/>
      <c r="AT233" s="83"/>
      <c r="AU233" s="82" t="s">
        <v>355</v>
      </c>
      <c r="AV233" s="82"/>
      <c r="AW233" s="82"/>
      <c r="AX233" s="84"/>
    </row>
    <row r="234" spans="1:50" ht="18.75" hidden="1" customHeight="1" x14ac:dyDescent="0.15">
      <c r="A234" s="870"/>
      <c r="B234" s="865"/>
      <c r="C234" s="151"/>
      <c r="D234" s="865"/>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321</v>
      </c>
      <c r="AT234" s="108"/>
      <c r="AU234" s="86"/>
      <c r="AV234" s="86"/>
      <c r="AW234" s="107" t="s">
        <v>310</v>
      </c>
      <c r="AX234" s="114"/>
    </row>
    <row r="235" spans="1:50" ht="39.75" hidden="1" customHeight="1" x14ac:dyDescent="0.15">
      <c r="A235" s="870"/>
      <c r="B235" s="865"/>
      <c r="C235" s="151"/>
      <c r="D235" s="865"/>
      <c r="E235" s="151"/>
      <c r="F235" s="152"/>
      <c r="G235" s="117"/>
      <c r="H235" s="98"/>
      <c r="I235" s="98"/>
      <c r="J235" s="98"/>
      <c r="K235" s="98"/>
      <c r="L235" s="98"/>
      <c r="M235" s="98"/>
      <c r="N235" s="98"/>
      <c r="O235" s="98"/>
      <c r="P235" s="98"/>
      <c r="Q235" s="98"/>
      <c r="R235" s="98"/>
      <c r="S235" s="98"/>
      <c r="T235" s="98"/>
      <c r="U235" s="98"/>
      <c r="V235" s="98"/>
      <c r="W235" s="98"/>
      <c r="X235" s="118"/>
      <c r="Y235" s="164" t="s">
        <v>353</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70"/>
      <c r="B236" s="865"/>
      <c r="C236" s="151"/>
      <c r="D236" s="865"/>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70"/>
      <c r="B237" s="865"/>
      <c r="C237" s="151"/>
      <c r="D237" s="865"/>
      <c r="E237" s="151"/>
      <c r="F237" s="152"/>
      <c r="G237" s="155" t="s">
        <v>352</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322</v>
      </c>
      <c r="AF237" s="162"/>
      <c r="AG237" s="162"/>
      <c r="AH237" s="162"/>
      <c r="AI237" s="162" t="s">
        <v>323</v>
      </c>
      <c r="AJ237" s="162"/>
      <c r="AK237" s="162"/>
      <c r="AL237" s="162"/>
      <c r="AM237" s="162" t="s">
        <v>324</v>
      </c>
      <c r="AN237" s="162"/>
      <c r="AO237" s="162"/>
      <c r="AP237" s="81"/>
      <c r="AQ237" s="81" t="s">
        <v>320</v>
      </c>
      <c r="AR237" s="82"/>
      <c r="AS237" s="82"/>
      <c r="AT237" s="83"/>
      <c r="AU237" s="82" t="s">
        <v>355</v>
      </c>
      <c r="AV237" s="82"/>
      <c r="AW237" s="82"/>
      <c r="AX237" s="84"/>
    </row>
    <row r="238" spans="1:50" ht="18.75" hidden="1" customHeight="1" x14ac:dyDescent="0.15">
      <c r="A238" s="870"/>
      <c r="B238" s="865"/>
      <c r="C238" s="151"/>
      <c r="D238" s="865"/>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321</v>
      </c>
      <c r="AT238" s="108"/>
      <c r="AU238" s="86"/>
      <c r="AV238" s="86"/>
      <c r="AW238" s="107" t="s">
        <v>310</v>
      </c>
      <c r="AX238" s="114"/>
    </row>
    <row r="239" spans="1:50" ht="39.75" hidden="1" customHeight="1" x14ac:dyDescent="0.15">
      <c r="A239" s="870"/>
      <c r="B239" s="865"/>
      <c r="C239" s="151"/>
      <c r="D239" s="865"/>
      <c r="E239" s="151"/>
      <c r="F239" s="152"/>
      <c r="G239" s="117"/>
      <c r="H239" s="98"/>
      <c r="I239" s="98"/>
      <c r="J239" s="98"/>
      <c r="K239" s="98"/>
      <c r="L239" s="98"/>
      <c r="M239" s="98"/>
      <c r="N239" s="98"/>
      <c r="O239" s="98"/>
      <c r="P239" s="98"/>
      <c r="Q239" s="98"/>
      <c r="R239" s="98"/>
      <c r="S239" s="98"/>
      <c r="T239" s="98"/>
      <c r="U239" s="98"/>
      <c r="V239" s="98"/>
      <c r="W239" s="98"/>
      <c r="X239" s="118"/>
      <c r="Y239" s="164" t="s">
        <v>353</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70"/>
      <c r="B240" s="865"/>
      <c r="C240" s="151"/>
      <c r="D240" s="865"/>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70"/>
      <c r="B241" s="865"/>
      <c r="C241" s="151"/>
      <c r="D241" s="865"/>
      <c r="E241" s="151"/>
      <c r="F241" s="152"/>
      <c r="G241" s="155" t="s">
        <v>352</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322</v>
      </c>
      <c r="AF241" s="162"/>
      <c r="AG241" s="162"/>
      <c r="AH241" s="162"/>
      <c r="AI241" s="162" t="s">
        <v>323</v>
      </c>
      <c r="AJ241" s="162"/>
      <c r="AK241" s="162"/>
      <c r="AL241" s="162"/>
      <c r="AM241" s="162" t="s">
        <v>324</v>
      </c>
      <c r="AN241" s="162"/>
      <c r="AO241" s="162"/>
      <c r="AP241" s="81"/>
      <c r="AQ241" s="81" t="s">
        <v>320</v>
      </c>
      <c r="AR241" s="82"/>
      <c r="AS241" s="82"/>
      <c r="AT241" s="83"/>
      <c r="AU241" s="82" t="s">
        <v>355</v>
      </c>
      <c r="AV241" s="82"/>
      <c r="AW241" s="82"/>
      <c r="AX241" s="84"/>
    </row>
    <row r="242" spans="1:50" ht="18.75" hidden="1" customHeight="1" x14ac:dyDescent="0.15">
      <c r="A242" s="870"/>
      <c r="B242" s="865"/>
      <c r="C242" s="151"/>
      <c r="D242" s="865"/>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321</v>
      </c>
      <c r="AT242" s="108"/>
      <c r="AU242" s="86"/>
      <c r="AV242" s="86"/>
      <c r="AW242" s="107" t="s">
        <v>310</v>
      </c>
      <c r="AX242" s="114"/>
    </row>
    <row r="243" spans="1:50" ht="39.75" hidden="1" customHeight="1" x14ac:dyDescent="0.15">
      <c r="A243" s="870"/>
      <c r="B243" s="865"/>
      <c r="C243" s="151"/>
      <c r="D243" s="865"/>
      <c r="E243" s="151"/>
      <c r="F243" s="152"/>
      <c r="G243" s="117"/>
      <c r="H243" s="98"/>
      <c r="I243" s="98"/>
      <c r="J243" s="98"/>
      <c r="K243" s="98"/>
      <c r="L243" s="98"/>
      <c r="M243" s="98"/>
      <c r="N243" s="98"/>
      <c r="O243" s="98"/>
      <c r="P243" s="98"/>
      <c r="Q243" s="98"/>
      <c r="R243" s="98"/>
      <c r="S243" s="98"/>
      <c r="T243" s="98"/>
      <c r="U243" s="98"/>
      <c r="V243" s="98"/>
      <c r="W243" s="98"/>
      <c r="X243" s="118"/>
      <c r="Y243" s="164" t="s">
        <v>353</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70"/>
      <c r="B244" s="865"/>
      <c r="C244" s="151"/>
      <c r="D244" s="865"/>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70"/>
      <c r="B245" s="865"/>
      <c r="C245" s="151"/>
      <c r="D245" s="865"/>
      <c r="E245" s="151"/>
      <c r="F245" s="152"/>
      <c r="G245" s="103" t="s">
        <v>352</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322</v>
      </c>
      <c r="AF245" s="110"/>
      <c r="AG245" s="110"/>
      <c r="AH245" s="110"/>
      <c r="AI245" s="110" t="s">
        <v>323</v>
      </c>
      <c r="AJ245" s="110"/>
      <c r="AK245" s="110"/>
      <c r="AL245" s="110"/>
      <c r="AM245" s="110" t="s">
        <v>324</v>
      </c>
      <c r="AN245" s="110"/>
      <c r="AO245" s="110"/>
      <c r="AP245" s="111"/>
      <c r="AQ245" s="111" t="s">
        <v>320</v>
      </c>
      <c r="AR245" s="104"/>
      <c r="AS245" s="104"/>
      <c r="AT245" s="105"/>
      <c r="AU245" s="104" t="s">
        <v>355</v>
      </c>
      <c r="AV245" s="104"/>
      <c r="AW245" s="104"/>
      <c r="AX245" s="112"/>
    </row>
    <row r="246" spans="1:50" ht="18.75" hidden="1" customHeight="1" x14ac:dyDescent="0.15">
      <c r="A246" s="870"/>
      <c r="B246" s="865"/>
      <c r="C246" s="151"/>
      <c r="D246" s="865"/>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321</v>
      </c>
      <c r="AT246" s="108"/>
      <c r="AU246" s="86"/>
      <c r="AV246" s="86"/>
      <c r="AW246" s="107" t="s">
        <v>310</v>
      </c>
      <c r="AX246" s="114"/>
    </row>
    <row r="247" spans="1:50" ht="39.75" hidden="1" customHeight="1" x14ac:dyDescent="0.15">
      <c r="A247" s="870"/>
      <c r="B247" s="865"/>
      <c r="C247" s="151"/>
      <c r="D247" s="865"/>
      <c r="E247" s="151"/>
      <c r="F247" s="152"/>
      <c r="G247" s="117"/>
      <c r="H247" s="98"/>
      <c r="I247" s="98"/>
      <c r="J247" s="98"/>
      <c r="K247" s="98"/>
      <c r="L247" s="98"/>
      <c r="M247" s="98"/>
      <c r="N247" s="98"/>
      <c r="O247" s="98"/>
      <c r="P247" s="98"/>
      <c r="Q247" s="98"/>
      <c r="R247" s="98"/>
      <c r="S247" s="98"/>
      <c r="T247" s="98"/>
      <c r="U247" s="98"/>
      <c r="V247" s="98"/>
      <c r="W247" s="98"/>
      <c r="X247" s="118"/>
      <c r="Y247" s="164" t="s">
        <v>353</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70"/>
      <c r="B248" s="865"/>
      <c r="C248" s="151"/>
      <c r="D248" s="865"/>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70"/>
      <c r="B249" s="865"/>
      <c r="C249" s="151"/>
      <c r="D249" s="865"/>
      <c r="E249" s="151"/>
      <c r="F249" s="152"/>
      <c r="G249" s="155" t="s">
        <v>352</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322</v>
      </c>
      <c r="AF249" s="162"/>
      <c r="AG249" s="162"/>
      <c r="AH249" s="162"/>
      <c r="AI249" s="162" t="s">
        <v>323</v>
      </c>
      <c r="AJ249" s="162"/>
      <c r="AK249" s="162"/>
      <c r="AL249" s="162"/>
      <c r="AM249" s="162" t="s">
        <v>324</v>
      </c>
      <c r="AN249" s="162"/>
      <c r="AO249" s="162"/>
      <c r="AP249" s="81"/>
      <c r="AQ249" s="81" t="s">
        <v>320</v>
      </c>
      <c r="AR249" s="82"/>
      <c r="AS249" s="82"/>
      <c r="AT249" s="83"/>
      <c r="AU249" s="82" t="s">
        <v>355</v>
      </c>
      <c r="AV249" s="82"/>
      <c r="AW249" s="82"/>
      <c r="AX249" s="84"/>
    </row>
    <row r="250" spans="1:50" ht="18.75" hidden="1" customHeight="1" x14ac:dyDescent="0.15">
      <c r="A250" s="870"/>
      <c r="B250" s="865"/>
      <c r="C250" s="151"/>
      <c r="D250" s="865"/>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321</v>
      </c>
      <c r="AT250" s="108"/>
      <c r="AU250" s="86"/>
      <c r="AV250" s="86"/>
      <c r="AW250" s="107" t="s">
        <v>310</v>
      </c>
      <c r="AX250" s="114"/>
    </row>
    <row r="251" spans="1:50" ht="39.75" hidden="1" customHeight="1" x14ac:dyDescent="0.15">
      <c r="A251" s="870"/>
      <c r="B251" s="865"/>
      <c r="C251" s="151"/>
      <c r="D251" s="865"/>
      <c r="E251" s="151"/>
      <c r="F251" s="152"/>
      <c r="G251" s="117"/>
      <c r="H251" s="98"/>
      <c r="I251" s="98"/>
      <c r="J251" s="98"/>
      <c r="K251" s="98"/>
      <c r="L251" s="98"/>
      <c r="M251" s="98"/>
      <c r="N251" s="98"/>
      <c r="O251" s="98"/>
      <c r="P251" s="98"/>
      <c r="Q251" s="98"/>
      <c r="R251" s="98"/>
      <c r="S251" s="98"/>
      <c r="T251" s="98"/>
      <c r="U251" s="98"/>
      <c r="V251" s="98"/>
      <c r="W251" s="98"/>
      <c r="X251" s="118"/>
      <c r="Y251" s="164" t="s">
        <v>353</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70"/>
      <c r="B252" s="865"/>
      <c r="C252" s="151"/>
      <c r="D252" s="865"/>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70"/>
      <c r="B253" s="865"/>
      <c r="C253" s="151"/>
      <c r="D253" s="865"/>
      <c r="E253" s="151"/>
      <c r="F253" s="152"/>
      <c r="G253" s="103" t="s">
        <v>356</v>
      </c>
      <c r="H253" s="104"/>
      <c r="I253" s="104"/>
      <c r="J253" s="104"/>
      <c r="K253" s="104"/>
      <c r="L253" s="104"/>
      <c r="M253" s="104"/>
      <c r="N253" s="104"/>
      <c r="O253" s="104"/>
      <c r="P253" s="104"/>
      <c r="Q253" s="104"/>
      <c r="R253" s="104"/>
      <c r="S253" s="104"/>
      <c r="T253" s="104"/>
      <c r="U253" s="104"/>
      <c r="V253" s="104"/>
      <c r="W253" s="104"/>
      <c r="X253" s="105"/>
      <c r="Y253" s="95" t="s">
        <v>354</v>
      </c>
      <c r="Z253" s="95"/>
      <c r="AA253" s="109"/>
      <c r="AB253" s="105"/>
      <c r="AC253" s="110"/>
      <c r="AD253" s="110"/>
      <c r="AE253" s="111" t="s">
        <v>357</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70"/>
      <c r="B254" s="865"/>
      <c r="C254" s="151"/>
      <c r="D254" s="865"/>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355</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70"/>
      <c r="B255" s="865"/>
      <c r="C255" s="151"/>
      <c r="D255" s="865"/>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70"/>
      <c r="B256" s="865"/>
      <c r="C256" s="151"/>
      <c r="D256" s="865"/>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70"/>
      <c r="B257" s="865"/>
      <c r="C257" s="151"/>
      <c r="D257" s="865"/>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358</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70"/>
      <c r="B258" s="865"/>
      <c r="C258" s="151"/>
      <c r="D258" s="865"/>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70"/>
      <c r="B259" s="865"/>
      <c r="C259" s="151"/>
      <c r="D259" s="865"/>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70"/>
      <c r="B260" s="865"/>
      <c r="C260" s="151"/>
      <c r="D260" s="865"/>
      <c r="E260" s="151"/>
      <c r="F260" s="152"/>
      <c r="G260" s="103" t="s">
        <v>356</v>
      </c>
      <c r="H260" s="104"/>
      <c r="I260" s="104"/>
      <c r="J260" s="104"/>
      <c r="K260" s="104"/>
      <c r="L260" s="104"/>
      <c r="M260" s="104"/>
      <c r="N260" s="104"/>
      <c r="O260" s="104"/>
      <c r="P260" s="104"/>
      <c r="Q260" s="104"/>
      <c r="R260" s="104"/>
      <c r="S260" s="104"/>
      <c r="T260" s="104"/>
      <c r="U260" s="104"/>
      <c r="V260" s="104"/>
      <c r="W260" s="104"/>
      <c r="X260" s="105"/>
      <c r="Y260" s="95" t="s">
        <v>354</v>
      </c>
      <c r="Z260" s="95"/>
      <c r="AA260" s="109"/>
      <c r="AB260" s="105"/>
      <c r="AC260" s="110"/>
      <c r="AD260" s="110"/>
      <c r="AE260" s="111" t="s">
        <v>357</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70"/>
      <c r="B261" s="865"/>
      <c r="C261" s="151"/>
      <c r="D261" s="865"/>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355</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70"/>
      <c r="B262" s="865"/>
      <c r="C262" s="151"/>
      <c r="D262" s="865"/>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70"/>
      <c r="B263" s="865"/>
      <c r="C263" s="151"/>
      <c r="D263" s="865"/>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70"/>
      <c r="B264" s="865"/>
      <c r="C264" s="151"/>
      <c r="D264" s="865"/>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358</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70"/>
      <c r="B265" s="865"/>
      <c r="C265" s="151"/>
      <c r="D265" s="865"/>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70"/>
      <c r="B266" s="865"/>
      <c r="C266" s="151"/>
      <c r="D266" s="865"/>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70"/>
      <c r="B267" s="865"/>
      <c r="C267" s="151"/>
      <c r="D267" s="865"/>
      <c r="E267" s="151"/>
      <c r="F267" s="152"/>
      <c r="G267" s="103" t="s">
        <v>356</v>
      </c>
      <c r="H267" s="104"/>
      <c r="I267" s="104"/>
      <c r="J267" s="104"/>
      <c r="K267" s="104"/>
      <c r="L267" s="104"/>
      <c r="M267" s="104"/>
      <c r="N267" s="104"/>
      <c r="O267" s="104"/>
      <c r="P267" s="104"/>
      <c r="Q267" s="104"/>
      <c r="R267" s="104"/>
      <c r="S267" s="104"/>
      <c r="T267" s="104"/>
      <c r="U267" s="104"/>
      <c r="V267" s="104"/>
      <c r="W267" s="104"/>
      <c r="X267" s="105"/>
      <c r="Y267" s="95" t="s">
        <v>354</v>
      </c>
      <c r="Z267" s="95"/>
      <c r="AA267" s="109"/>
      <c r="AB267" s="105"/>
      <c r="AC267" s="110"/>
      <c r="AD267" s="110"/>
      <c r="AE267" s="111" t="s">
        <v>357</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70"/>
      <c r="B268" s="865"/>
      <c r="C268" s="151"/>
      <c r="D268" s="865"/>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355</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70"/>
      <c r="B269" s="865"/>
      <c r="C269" s="151"/>
      <c r="D269" s="865"/>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70"/>
      <c r="B270" s="865"/>
      <c r="C270" s="151"/>
      <c r="D270" s="865"/>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70"/>
      <c r="B271" s="865"/>
      <c r="C271" s="151"/>
      <c r="D271" s="865"/>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358</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70"/>
      <c r="B272" s="865"/>
      <c r="C272" s="151"/>
      <c r="D272" s="865"/>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70"/>
      <c r="B273" s="865"/>
      <c r="C273" s="151"/>
      <c r="D273" s="865"/>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70"/>
      <c r="B274" s="865"/>
      <c r="C274" s="151"/>
      <c r="D274" s="865"/>
      <c r="E274" s="151"/>
      <c r="F274" s="152"/>
      <c r="G274" s="103" t="s">
        <v>356</v>
      </c>
      <c r="H274" s="104"/>
      <c r="I274" s="104"/>
      <c r="J274" s="104"/>
      <c r="K274" s="104"/>
      <c r="L274" s="104"/>
      <c r="M274" s="104"/>
      <c r="N274" s="104"/>
      <c r="O274" s="104"/>
      <c r="P274" s="104"/>
      <c r="Q274" s="104"/>
      <c r="R274" s="104"/>
      <c r="S274" s="104"/>
      <c r="T274" s="104"/>
      <c r="U274" s="104"/>
      <c r="V274" s="104"/>
      <c r="W274" s="104"/>
      <c r="X274" s="105"/>
      <c r="Y274" s="95" t="s">
        <v>354</v>
      </c>
      <c r="Z274" s="95"/>
      <c r="AA274" s="109"/>
      <c r="AB274" s="105"/>
      <c r="AC274" s="110"/>
      <c r="AD274" s="110"/>
      <c r="AE274" s="111" t="s">
        <v>357</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70"/>
      <c r="B275" s="865"/>
      <c r="C275" s="151"/>
      <c r="D275" s="865"/>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355</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70"/>
      <c r="B276" s="865"/>
      <c r="C276" s="151"/>
      <c r="D276" s="865"/>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70"/>
      <c r="B277" s="865"/>
      <c r="C277" s="151"/>
      <c r="D277" s="865"/>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70"/>
      <c r="B278" s="865"/>
      <c r="C278" s="151"/>
      <c r="D278" s="865"/>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358</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70"/>
      <c r="B279" s="865"/>
      <c r="C279" s="151"/>
      <c r="D279" s="865"/>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70"/>
      <c r="B280" s="865"/>
      <c r="C280" s="151"/>
      <c r="D280" s="865"/>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70"/>
      <c r="B281" s="865"/>
      <c r="C281" s="151"/>
      <c r="D281" s="865"/>
      <c r="E281" s="151"/>
      <c r="F281" s="152"/>
      <c r="G281" s="103" t="s">
        <v>356</v>
      </c>
      <c r="H281" s="104"/>
      <c r="I281" s="104"/>
      <c r="J281" s="104"/>
      <c r="K281" s="104"/>
      <c r="L281" s="104"/>
      <c r="M281" s="104"/>
      <c r="N281" s="104"/>
      <c r="O281" s="104"/>
      <c r="P281" s="104"/>
      <c r="Q281" s="104"/>
      <c r="R281" s="104"/>
      <c r="S281" s="104"/>
      <c r="T281" s="104"/>
      <c r="U281" s="104"/>
      <c r="V281" s="104"/>
      <c r="W281" s="104"/>
      <c r="X281" s="105"/>
      <c r="Y281" s="95" t="s">
        <v>354</v>
      </c>
      <c r="Z281" s="95"/>
      <c r="AA281" s="109"/>
      <c r="AB281" s="105"/>
      <c r="AC281" s="110"/>
      <c r="AD281" s="110"/>
      <c r="AE281" s="111" t="s">
        <v>357</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70"/>
      <c r="B282" s="865"/>
      <c r="C282" s="151"/>
      <c r="D282" s="865"/>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355</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70"/>
      <c r="B283" s="865"/>
      <c r="C283" s="151"/>
      <c r="D283" s="865"/>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70"/>
      <c r="B284" s="865"/>
      <c r="C284" s="151"/>
      <c r="D284" s="865"/>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70"/>
      <c r="B285" s="865"/>
      <c r="C285" s="151"/>
      <c r="D285" s="865"/>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358</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70"/>
      <c r="B286" s="865"/>
      <c r="C286" s="151"/>
      <c r="D286" s="865"/>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70"/>
      <c r="B287" s="865"/>
      <c r="C287" s="151"/>
      <c r="D287" s="865"/>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70"/>
      <c r="B288" s="865"/>
      <c r="C288" s="151"/>
      <c r="D288" s="865"/>
      <c r="E288" s="109" t="s">
        <v>383</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70"/>
      <c r="B289" s="865"/>
      <c r="C289" s="151"/>
      <c r="D289" s="865"/>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70"/>
      <c r="B290" s="865"/>
      <c r="C290" s="151"/>
      <c r="D290" s="865"/>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70"/>
      <c r="B291" s="865"/>
      <c r="C291" s="151"/>
      <c r="D291" s="865"/>
      <c r="E291" s="173" t="s">
        <v>379</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70"/>
      <c r="B292" s="865"/>
      <c r="C292" s="151"/>
      <c r="D292" s="865"/>
      <c r="E292" s="173" t="s">
        <v>378</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70"/>
      <c r="B293" s="865"/>
      <c r="C293" s="151"/>
      <c r="D293" s="865"/>
      <c r="E293" s="149" t="s">
        <v>339</v>
      </c>
      <c r="F293" s="150"/>
      <c r="G293" s="181" t="s">
        <v>352</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322</v>
      </c>
      <c r="AF293" s="188"/>
      <c r="AG293" s="188"/>
      <c r="AH293" s="188"/>
      <c r="AI293" s="188" t="s">
        <v>323</v>
      </c>
      <c r="AJ293" s="188"/>
      <c r="AK293" s="188"/>
      <c r="AL293" s="188"/>
      <c r="AM293" s="188" t="s">
        <v>324</v>
      </c>
      <c r="AN293" s="188"/>
      <c r="AO293" s="188"/>
      <c r="AP293" s="187"/>
      <c r="AQ293" s="187" t="s">
        <v>320</v>
      </c>
      <c r="AR293" s="182"/>
      <c r="AS293" s="182"/>
      <c r="AT293" s="183"/>
      <c r="AU293" s="82" t="s">
        <v>355</v>
      </c>
      <c r="AV293" s="82"/>
      <c r="AW293" s="82"/>
      <c r="AX293" s="84"/>
    </row>
    <row r="294" spans="1:50" ht="18.75" hidden="1" customHeight="1" x14ac:dyDescent="0.15">
      <c r="A294" s="870"/>
      <c r="B294" s="865"/>
      <c r="C294" s="151"/>
      <c r="D294" s="865"/>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321</v>
      </c>
      <c r="AT294" s="140"/>
      <c r="AU294" s="138"/>
      <c r="AV294" s="138"/>
      <c r="AW294" s="139" t="s">
        <v>310</v>
      </c>
      <c r="AX294" s="190"/>
    </row>
    <row r="295" spans="1:50" ht="39.75" hidden="1" customHeight="1" x14ac:dyDescent="0.15">
      <c r="A295" s="870"/>
      <c r="B295" s="865"/>
      <c r="C295" s="151"/>
      <c r="D295" s="865"/>
      <c r="E295" s="151"/>
      <c r="F295" s="152"/>
      <c r="G295" s="117"/>
      <c r="H295" s="98"/>
      <c r="I295" s="98"/>
      <c r="J295" s="98"/>
      <c r="K295" s="98"/>
      <c r="L295" s="98"/>
      <c r="M295" s="98"/>
      <c r="N295" s="98"/>
      <c r="O295" s="98"/>
      <c r="P295" s="98"/>
      <c r="Q295" s="98"/>
      <c r="R295" s="98"/>
      <c r="S295" s="98"/>
      <c r="T295" s="98"/>
      <c r="U295" s="98"/>
      <c r="V295" s="98"/>
      <c r="W295" s="98"/>
      <c r="X295" s="118"/>
      <c r="Y295" s="191" t="s">
        <v>353</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70"/>
      <c r="B296" s="865"/>
      <c r="C296" s="151"/>
      <c r="D296" s="865"/>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70"/>
      <c r="B297" s="865"/>
      <c r="C297" s="151"/>
      <c r="D297" s="865"/>
      <c r="E297" s="151"/>
      <c r="F297" s="152"/>
      <c r="G297" s="181" t="s">
        <v>352</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322</v>
      </c>
      <c r="AF297" s="188"/>
      <c r="AG297" s="188"/>
      <c r="AH297" s="188"/>
      <c r="AI297" s="188" t="s">
        <v>323</v>
      </c>
      <c r="AJ297" s="188"/>
      <c r="AK297" s="188"/>
      <c r="AL297" s="188"/>
      <c r="AM297" s="188" t="s">
        <v>324</v>
      </c>
      <c r="AN297" s="188"/>
      <c r="AO297" s="188"/>
      <c r="AP297" s="187"/>
      <c r="AQ297" s="187" t="s">
        <v>320</v>
      </c>
      <c r="AR297" s="182"/>
      <c r="AS297" s="182"/>
      <c r="AT297" s="183"/>
      <c r="AU297" s="82" t="s">
        <v>355</v>
      </c>
      <c r="AV297" s="82"/>
      <c r="AW297" s="82"/>
      <c r="AX297" s="84"/>
    </row>
    <row r="298" spans="1:50" ht="18.75" hidden="1" customHeight="1" x14ac:dyDescent="0.15">
      <c r="A298" s="870"/>
      <c r="B298" s="865"/>
      <c r="C298" s="151"/>
      <c r="D298" s="865"/>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321</v>
      </c>
      <c r="AT298" s="140"/>
      <c r="AU298" s="138"/>
      <c r="AV298" s="138"/>
      <c r="AW298" s="139" t="s">
        <v>310</v>
      </c>
      <c r="AX298" s="190"/>
    </row>
    <row r="299" spans="1:50" ht="39.75" hidden="1" customHeight="1" x14ac:dyDescent="0.15">
      <c r="A299" s="870"/>
      <c r="B299" s="865"/>
      <c r="C299" s="151"/>
      <c r="D299" s="865"/>
      <c r="E299" s="151"/>
      <c r="F299" s="152"/>
      <c r="G299" s="117"/>
      <c r="H299" s="98"/>
      <c r="I299" s="98"/>
      <c r="J299" s="98"/>
      <c r="K299" s="98"/>
      <c r="L299" s="98"/>
      <c r="M299" s="98"/>
      <c r="N299" s="98"/>
      <c r="O299" s="98"/>
      <c r="P299" s="98"/>
      <c r="Q299" s="98"/>
      <c r="R299" s="98"/>
      <c r="S299" s="98"/>
      <c r="T299" s="98"/>
      <c r="U299" s="98"/>
      <c r="V299" s="98"/>
      <c r="W299" s="98"/>
      <c r="X299" s="118"/>
      <c r="Y299" s="191" t="s">
        <v>353</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70"/>
      <c r="B300" s="865"/>
      <c r="C300" s="151"/>
      <c r="D300" s="865"/>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70"/>
      <c r="B301" s="865"/>
      <c r="C301" s="151"/>
      <c r="D301" s="865"/>
      <c r="E301" s="151"/>
      <c r="F301" s="152"/>
      <c r="G301" s="181" t="s">
        <v>352</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322</v>
      </c>
      <c r="AF301" s="188"/>
      <c r="AG301" s="188"/>
      <c r="AH301" s="188"/>
      <c r="AI301" s="188" t="s">
        <v>323</v>
      </c>
      <c r="AJ301" s="188"/>
      <c r="AK301" s="188"/>
      <c r="AL301" s="188"/>
      <c r="AM301" s="188" t="s">
        <v>324</v>
      </c>
      <c r="AN301" s="188"/>
      <c r="AO301" s="188"/>
      <c r="AP301" s="187"/>
      <c r="AQ301" s="187" t="s">
        <v>320</v>
      </c>
      <c r="AR301" s="182"/>
      <c r="AS301" s="182"/>
      <c r="AT301" s="183"/>
      <c r="AU301" s="82" t="s">
        <v>355</v>
      </c>
      <c r="AV301" s="82"/>
      <c r="AW301" s="82"/>
      <c r="AX301" s="84"/>
    </row>
    <row r="302" spans="1:50" ht="18.75" hidden="1" customHeight="1" x14ac:dyDescent="0.15">
      <c r="A302" s="870"/>
      <c r="B302" s="865"/>
      <c r="C302" s="151"/>
      <c r="D302" s="865"/>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321</v>
      </c>
      <c r="AT302" s="140"/>
      <c r="AU302" s="138"/>
      <c r="AV302" s="138"/>
      <c r="AW302" s="139" t="s">
        <v>310</v>
      </c>
      <c r="AX302" s="190"/>
    </row>
    <row r="303" spans="1:50" ht="39.75" hidden="1" customHeight="1" x14ac:dyDescent="0.15">
      <c r="A303" s="870"/>
      <c r="B303" s="865"/>
      <c r="C303" s="151"/>
      <c r="D303" s="865"/>
      <c r="E303" s="151"/>
      <c r="F303" s="152"/>
      <c r="G303" s="117"/>
      <c r="H303" s="98"/>
      <c r="I303" s="98"/>
      <c r="J303" s="98"/>
      <c r="K303" s="98"/>
      <c r="L303" s="98"/>
      <c r="M303" s="98"/>
      <c r="N303" s="98"/>
      <c r="O303" s="98"/>
      <c r="P303" s="98"/>
      <c r="Q303" s="98"/>
      <c r="R303" s="98"/>
      <c r="S303" s="98"/>
      <c r="T303" s="98"/>
      <c r="U303" s="98"/>
      <c r="V303" s="98"/>
      <c r="W303" s="98"/>
      <c r="X303" s="118"/>
      <c r="Y303" s="191" t="s">
        <v>353</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70"/>
      <c r="B304" s="865"/>
      <c r="C304" s="151"/>
      <c r="D304" s="865"/>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70"/>
      <c r="B305" s="865"/>
      <c r="C305" s="151"/>
      <c r="D305" s="865"/>
      <c r="E305" s="151"/>
      <c r="F305" s="152"/>
      <c r="G305" s="181" t="s">
        <v>352</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322</v>
      </c>
      <c r="AF305" s="188"/>
      <c r="AG305" s="188"/>
      <c r="AH305" s="188"/>
      <c r="AI305" s="188" t="s">
        <v>323</v>
      </c>
      <c r="AJ305" s="188"/>
      <c r="AK305" s="188"/>
      <c r="AL305" s="188"/>
      <c r="AM305" s="188" t="s">
        <v>324</v>
      </c>
      <c r="AN305" s="188"/>
      <c r="AO305" s="188"/>
      <c r="AP305" s="187"/>
      <c r="AQ305" s="187" t="s">
        <v>320</v>
      </c>
      <c r="AR305" s="182"/>
      <c r="AS305" s="182"/>
      <c r="AT305" s="183"/>
      <c r="AU305" s="82" t="s">
        <v>355</v>
      </c>
      <c r="AV305" s="82"/>
      <c r="AW305" s="82"/>
      <c r="AX305" s="84"/>
    </row>
    <row r="306" spans="1:50" ht="18.75" hidden="1" customHeight="1" x14ac:dyDescent="0.15">
      <c r="A306" s="870"/>
      <c r="B306" s="865"/>
      <c r="C306" s="151"/>
      <c r="D306" s="865"/>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321</v>
      </c>
      <c r="AT306" s="140"/>
      <c r="AU306" s="138"/>
      <c r="AV306" s="138"/>
      <c r="AW306" s="139" t="s">
        <v>310</v>
      </c>
      <c r="AX306" s="190"/>
    </row>
    <row r="307" spans="1:50" ht="39.75" hidden="1" customHeight="1" x14ac:dyDescent="0.15">
      <c r="A307" s="870"/>
      <c r="B307" s="865"/>
      <c r="C307" s="151"/>
      <c r="D307" s="865"/>
      <c r="E307" s="151"/>
      <c r="F307" s="152"/>
      <c r="G307" s="117"/>
      <c r="H307" s="98"/>
      <c r="I307" s="98"/>
      <c r="J307" s="98"/>
      <c r="K307" s="98"/>
      <c r="L307" s="98"/>
      <c r="M307" s="98"/>
      <c r="N307" s="98"/>
      <c r="O307" s="98"/>
      <c r="P307" s="98"/>
      <c r="Q307" s="98"/>
      <c r="R307" s="98"/>
      <c r="S307" s="98"/>
      <c r="T307" s="98"/>
      <c r="U307" s="98"/>
      <c r="V307" s="98"/>
      <c r="W307" s="98"/>
      <c r="X307" s="118"/>
      <c r="Y307" s="191" t="s">
        <v>353</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70"/>
      <c r="B308" s="865"/>
      <c r="C308" s="151"/>
      <c r="D308" s="865"/>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70"/>
      <c r="B309" s="865"/>
      <c r="C309" s="151"/>
      <c r="D309" s="865"/>
      <c r="E309" s="151"/>
      <c r="F309" s="152"/>
      <c r="G309" s="181" t="s">
        <v>352</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322</v>
      </c>
      <c r="AF309" s="188"/>
      <c r="AG309" s="188"/>
      <c r="AH309" s="188"/>
      <c r="AI309" s="188" t="s">
        <v>323</v>
      </c>
      <c r="AJ309" s="188"/>
      <c r="AK309" s="188"/>
      <c r="AL309" s="188"/>
      <c r="AM309" s="188" t="s">
        <v>324</v>
      </c>
      <c r="AN309" s="188"/>
      <c r="AO309" s="188"/>
      <c r="AP309" s="187"/>
      <c r="AQ309" s="187" t="s">
        <v>320</v>
      </c>
      <c r="AR309" s="182"/>
      <c r="AS309" s="182"/>
      <c r="AT309" s="183"/>
      <c r="AU309" s="82" t="s">
        <v>355</v>
      </c>
      <c r="AV309" s="82"/>
      <c r="AW309" s="82"/>
      <c r="AX309" s="84"/>
    </row>
    <row r="310" spans="1:50" ht="18.75" hidden="1" customHeight="1" x14ac:dyDescent="0.15">
      <c r="A310" s="870"/>
      <c r="B310" s="865"/>
      <c r="C310" s="151"/>
      <c r="D310" s="865"/>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321</v>
      </c>
      <c r="AT310" s="140"/>
      <c r="AU310" s="138"/>
      <c r="AV310" s="138"/>
      <c r="AW310" s="139" t="s">
        <v>310</v>
      </c>
      <c r="AX310" s="190"/>
    </row>
    <row r="311" spans="1:50" ht="39.75" hidden="1" customHeight="1" x14ac:dyDescent="0.15">
      <c r="A311" s="870"/>
      <c r="B311" s="865"/>
      <c r="C311" s="151"/>
      <c r="D311" s="865"/>
      <c r="E311" s="151"/>
      <c r="F311" s="152"/>
      <c r="G311" s="117"/>
      <c r="H311" s="98"/>
      <c r="I311" s="98"/>
      <c r="J311" s="98"/>
      <c r="K311" s="98"/>
      <c r="L311" s="98"/>
      <c r="M311" s="98"/>
      <c r="N311" s="98"/>
      <c r="O311" s="98"/>
      <c r="P311" s="98"/>
      <c r="Q311" s="98"/>
      <c r="R311" s="98"/>
      <c r="S311" s="98"/>
      <c r="T311" s="98"/>
      <c r="U311" s="98"/>
      <c r="V311" s="98"/>
      <c r="W311" s="98"/>
      <c r="X311" s="118"/>
      <c r="Y311" s="191" t="s">
        <v>353</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70"/>
      <c r="B312" s="865"/>
      <c r="C312" s="151"/>
      <c r="D312" s="865"/>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70"/>
      <c r="B313" s="865"/>
      <c r="C313" s="151"/>
      <c r="D313" s="865"/>
      <c r="E313" s="151"/>
      <c r="F313" s="152"/>
      <c r="G313" s="201" t="s">
        <v>356</v>
      </c>
      <c r="H313" s="136"/>
      <c r="I313" s="136"/>
      <c r="J313" s="136"/>
      <c r="K313" s="136"/>
      <c r="L313" s="136"/>
      <c r="M313" s="136"/>
      <c r="N313" s="136"/>
      <c r="O313" s="136"/>
      <c r="P313" s="136"/>
      <c r="Q313" s="136"/>
      <c r="R313" s="136"/>
      <c r="S313" s="136"/>
      <c r="T313" s="136"/>
      <c r="U313" s="136"/>
      <c r="V313" s="136"/>
      <c r="W313" s="136"/>
      <c r="X313" s="137"/>
      <c r="Y313" s="202" t="s">
        <v>354</v>
      </c>
      <c r="Z313" s="202"/>
      <c r="AA313" s="197"/>
      <c r="AB313" s="137"/>
      <c r="AC313" s="132"/>
      <c r="AD313" s="132"/>
      <c r="AE313" s="133" t="s">
        <v>357</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70"/>
      <c r="B314" s="865"/>
      <c r="C314" s="151"/>
      <c r="D314" s="865"/>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355</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70"/>
      <c r="B315" s="865"/>
      <c r="C315" s="151"/>
      <c r="D315" s="865"/>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70"/>
      <c r="B316" s="865"/>
      <c r="C316" s="151"/>
      <c r="D316" s="865"/>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70"/>
      <c r="B317" s="865"/>
      <c r="C317" s="151"/>
      <c r="D317" s="865"/>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358</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70"/>
      <c r="B318" s="865"/>
      <c r="C318" s="151"/>
      <c r="D318" s="865"/>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70"/>
      <c r="B319" s="865"/>
      <c r="C319" s="151"/>
      <c r="D319" s="865"/>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70"/>
      <c r="B320" s="865"/>
      <c r="C320" s="151"/>
      <c r="D320" s="865"/>
      <c r="E320" s="151"/>
      <c r="F320" s="152"/>
      <c r="G320" s="103" t="s">
        <v>356</v>
      </c>
      <c r="H320" s="104"/>
      <c r="I320" s="104"/>
      <c r="J320" s="104"/>
      <c r="K320" s="104"/>
      <c r="L320" s="104"/>
      <c r="M320" s="104"/>
      <c r="N320" s="104"/>
      <c r="O320" s="104"/>
      <c r="P320" s="104"/>
      <c r="Q320" s="104"/>
      <c r="R320" s="104"/>
      <c r="S320" s="104"/>
      <c r="T320" s="104"/>
      <c r="U320" s="104"/>
      <c r="V320" s="104"/>
      <c r="W320" s="104"/>
      <c r="X320" s="105"/>
      <c r="Y320" s="95" t="s">
        <v>354</v>
      </c>
      <c r="Z320" s="95"/>
      <c r="AA320" s="109"/>
      <c r="AB320" s="105"/>
      <c r="AC320" s="110"/>
      <c r="AD320" s="110"/>
      <c r="AE320" s="111" t="s">
        <v>357</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70"/>
      <c r="B321" s="865"/>
      <c r="C321" s="151"/>
      <c r="D321" s="865"/>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355</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70"/>
      <c r="B322" s="865"/>
      <c r="C322" s="151"/>
      <c r="D322" s="865"/>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70"/>
      <c r="B323" s="865"/>
      <c r="C323" s="151"/>
      <c r="D323" s="865"/>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70"/>
      <c r="B324" s="865"/>
      <c r="C324" s="151"/>
      <c r="D324" s="865"/>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358</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70"/>
      <c r="B325" s="865"/>
      <c r="C325" s="151"/>
      <c r="D325" s="865"/>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70"/>
      <c r="B326" s="865"/>
      <c r="C326" s="151"/>
      <c r="D326" s="865"/>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70"/>
      <c r="B327" s="865"/>
      <c r="C327" s="151"/>
      <c r="D327" s="865"/>
      <c r="E327" s="151"/>
      <c r="F327" s="152"/>
      <c r="G327" s="103" t="s">
        <v>356</v>
      </c>
      <c r="H327" s="104"/>
      <c r="I327" s="104"/>
      <c r="J327" s="104"/>
      <c r="K327" s="104"/>
      <c r="L327" s="104"/>
      <c r="M327" s="104"/>
      <c r="N327" s="104"/>
      <c r="O327" s="104"/>
      <c r="P327" s="104"/>
      <c r="Q327" s="104"/>
      <c r="R327" s="104"/>
      <c r="S327" s="104"/>
      <c r="T327" s="104"/>
      <c r="U327" s="104"/>
      <c r="V327" s="104"/>
      <c r="W327" s="104"/>
      <c r="X327" s="105"/>
      <c r="Y327" s="95" t="s">
        <v>354</v>
      </c>
      <c r="Z327" s="95"/>
      <c r="AA327" s="109"/>
      <c r="AB327" s="105"/>
      <c r="AC327" s="110"/>
      <c r="AD327" s="110"/>
      <c r="AE327" s="111" t="s">
        <v>357</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70"/>
      <c r="B328" s="865"/>
      <c r="C328" s="151"/>
      <c r="D328" s="865"/>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355</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70"/>
      <c r="B329" s="865"/>
      <c r="C329" s="151"/>
      <c r="D329" s="865"/>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70"/>
      <c r="B330" s="865"/>
      <c r="C330" s="151"/>
      <c r="D330" s="865"/>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70"/>
      <c r="B331" s="865"/>
      <c r="C331" s="151"/>
      <c r="D331" s="865"/>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358</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70"/>
      <c r="B332" s="865"/>
      <c r="C332" s="151"/>
      <c r="D332" s="865"/>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70"/>
      <c r="B333" s="865"/>
      <c r="C333" s="151"/>
      <c r="D333" s="865"/>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70"/>
      <c r="B334" s="865"/>
      <c r="C334" s="151"/>
      <c r="D334" s="865"/>
      <c r="E334" s="151"/>
      <c r="F334" s="152"/>
      <c r="G334" s="103" t="s">
        <v>356</v>
      </c>
      <c r="H334" s="104"/>
      <c r="I334" s="104"/>
      <c r="J334" s="104"/>
      <c r="K334" s="104"/>
      <c r="L334" s="104"/>
      <c r="M334" s="104"/>
      <c r="N334" s="104"/>
      <c r="O334" s="104"/>
      <c r="P334" s="104"/>
      <c r="Q334" s="104"/>
      <c r="R334" s="104"/>
      <c r="S334" s="104"/>
      <c r="T334" s="104"/>
      <c r="U334" s="104"/>
      <c r="V334" s="104"/>
      <c r="W334" s="104"/>
      <c r="X334" s="105"/>
      <c r="Y334" s="95" t="s">
        <v>354</v>
      </c>
      <c r="Z334" s="95"/>
      <c r="AA334" s="109"/>
      <c r="AB334" s="105"/>
      <c r="AC334" s="110"/>
      <c r="AD334" s="110"/>
      <c r="AE334" s="111" t="s">
        <v>357</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70"/>
      <c r="B335" s="865"/>
      <c r="C335" s="151"/>
      <c r="D335" s="865"/>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355</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70"/>
      <c r="B336" s="865"/>
      <c r="C336" s="151"/>
      <c r="D336" s="865"/>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70"/>
      <c r="B337" s="865"/>
      <c r="C337" s="151"/>
      <c r="D337" s="865"/>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70"/>
      <c r="B338" s="865"/>
      <c r="C338" s="151"/>
      <c r="D338" s="865"/>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358</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70"/>
      <c r="B339" s="865"/>
      <c r="C339" s="151"/>
      <c r="D339" s="865"/>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70"/>
      <c r="B340" s="865"/>
      <c r="C340" s="151"/>
      <c r="D340" s="865"/>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70"/>
      <c r="B341" s="865"/>
      <c r="C341" s="151"/>
      <c r="D341" s="865"/>
      <c r="E341" s="151"/>
      <c r="F341" s="152"/>
      <c r="G341" s="103" t="s">
        <v>356</v>
      </c>
      <c r="H341" s="104"/>
      <c r="I341" s="104"/>
      <c r="J341" s="104"/>
      <c r="K341" s="104"/>
      <c r="L341" s="104"/>
      <c r="M341" s="104"/>
      <c r="N341" s="104"/>
      <c r="O341" s="104"/>
      <c r="P341" s="104"/>
      <c r="Q341" s="104"/>
      <c r="R341" s="104"/>
      <c r="S341" s="104"/>
      <c r="T341" s="104"/>
      <c r="U341" s="104"/>
      <c r="V341" s="104"/>
      <c r="W341" s="104"/>
      <c r="X341" s="105"/>
      <c r="Y341" s="95" t="s">
        <v>354</v>
      </c>
      <c r="Z341" s="95"/>
      <c r="AA341" s="109"/>
      <c r="AB341" s="105"/>
      <c r="AC341" s="110"/>
      <c r="AD341" s="110"/>
      <c r="AE341" s="111" t="s">
        <v>357</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70"/>
      <c r="B342" s="865"/>
      <c r="C342" s="151"/>
      <c r="D342" s="865"/>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355</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70"/>
      <c r="B343" s="865"/>
      <c r="C343" s="151"/>
      <c r="D343" s="865"/>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70"/>
      <c r="B344" s="865"/>
      <c r="C344" s="151"/>
      <c r="D344" s="865"/>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70"/>
      <c r="B345" s="865"/>
      <c r="C345" s="151"/>
      <c r="D345" s="865"/>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358</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70"/>
      <c r="B346" s="865"/>
      <c r="C346" s="151"/>
      <c r="D346" s="865"/>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70"/>
      <c r="B347" s="865"/>
      <c r="C347" s="151"/>
      <c r="D347" s="865"/>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70"/>
      <c r="B348" s="865"/>
      <c r="C348" s="151"/>
      <c r="D348" s="865"/>
      <c r="E348" s="109" t="s">
        <v>383</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70"/>
      <c r="B349" s="865"/>
      <c r="C349" s="151"/>
      <c r="D349" s="865"/>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70"/>
      <c r="B350" s="865"/>
      <c r="C350" s="151"/>
      <c r="D350" s="865"/>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70"/>
      <c r="B351" s="865"/>
      <c r="C351" s="151"/>
      <c r="D351" s="865"/>
      <c r="E351" s="173" t="s">
        <v>379</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70"/>
      <c r="B352" s="865"/>
      <c r="C352" s="151"/>
      <c r="D352" s="865"/>
      <c r="E352" s="173" t="s">
        <v>378</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70"/>
      <c r="B353" s="865"/>
      <c r="C353" s="151"/>
      <c r="D353" s="865"/>
      <c r="E353" s="149" t="s">
        <v>339</v>
      </c>
      <c r="F353" s="150"/>
      <c r="G353" s="155" t="s">
        <v>352</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322</v>
      </c>
      <c r="AF353" s="162"/>
      <c r="AG353" s="162"/>
      <c r="AH353" s="162"/>
      <c r="AI353" s="162" t="s">
        <v>323</v>
      </c>
      <c r="AJ353" s="162"/>
      <c r="AK353" s="162"/>
      <c r="AL353" s="162"/>
      <c r="AM353" s="162" t="s">
        <v>324</v>
      </c>
      <c r="AN353" s="162"/>
      <c r="AO353" s="162"/>
      <c r="AP353" s="81"/>
      <c r="AQ353" s="81" t="s">
        <v>320</v>
      </c>
      <c r="AR353" s="82"/>
      <c r="AS353" s="82"/>
      <c r="AT353" s="83"/>
      <c r="AU353" s="82" t="s">
        <v>355</v>
      </c>
      <c r="AV353" s="82"/>
      <c r="AW353" s="82"/>
      <c r="AX353" s="84"/>
    </row>
    <row r="354" spans="1:50" ht="18.75" hidden="1" customHeight="1" x14ac:dyDescent="0.15">
      <c r="A354" s="870"/>
      <c r="B354" s="865"/>
      <c r="C354" s="151"/>
      <c r="D354" s="865"/>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321</v>
      </c>
      <c r="AT354" s="108"/>
      <c r="AU354" s="86"/>
      <c r="AV354" s="86"/>
      <c r="AW354" s="107" t="s">
        <v>310</v>
      </c>
      <c r="AX354" s="114"/>
    </row>
    <row r="355" spans="1:50" ht="39.75" hidden="1" customHeight="1" x14ac:dyDescent="0.15">
      <c r="A355" s="870"/>
      <c r="B355" s="865"/>
      <c r="C355" s="151"/>
      <c r="D355" s="865"/>
      <c r="E355" s="151"/>
      <c r="F355" s="152"/>
      <c r="G355" s="117"/>
      <c r="H355" s="98"/>
      <c r="I355" s="98"/>
      <c r="J355" s="98"/>
      <c r="K355" s="98"/>
      <c r="L355" s="98"/>
      <c r="M355" s="98"/>
      <c r="N355" s="98"/>
      <c r="O355" s="98"/>
      <c r="P355" s="98"/>
      <c r="Q355" s="98"/>
      <c r="R355" s="98"/>
      <c r="S355" s="98"/>
      <c r="T355" s="98"/>
      <c r="U355" s="98"/>
      <c r="V355" s="98"/>
      <c r="W355" s="98"/>
      <c r="X355" s="118"/>
      <c r="Y355" s="164" t="s">
        <v>353</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70"/>
      <c r="B356" s="865"/>
      <c r="C356" s="151"/>
      <c r="D356" s="865"/>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70"/>
      <c r="B357" s="865"/>
      <c r="C357" s="151"/>
      <c r="D357" s="865"/>
      <c r="E357" s="151"/>
      <c r="F357" s="152"/>
      <c r="G357" s="155" t="s">
        <v>352</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322</v>
      </c>
      <c r="AF357" s="162"/>
      <c r="AG357" s="162"/>
      <c r="AH357" s="162"/>
      <c r="AI357" s="162" t="s">
        <v>323</v>
      </c>
      <c r="AJ357" s="162"/>
      <c r="AK357" s="162"/>
      <c r="AL357" s="162"/>
      <c r="AM357" s="162" t="s">
        <v>324</v>
      </c>
      <c r="AN357" s="162"/>
      <c r="AO357" s="162"/>
      <c r="AP357" s="81"/>
      <c r="AQ357" s="81" t="s">
        <v>320</v>
      </c>
      <c r="AR357" s="82"/>
      <c r="AS357" s="82"/>
      <c r="AT357" s="83"/>
      <c r="AU357" s="82" t="s">
        <v>355</v>
      </c>
      <c r="AV357" s="82"/>
      <c r="AW357" s="82"/>
      <c r="AX357" s="84"/>
    </row>
    <row r="358" spans="1:50" ht="18.75" hidden="1" customHeight="1" x14ac:dyDescent="0.15">
      <c r="A358" s="870"/>
      <c r="B358" s="865"/>
      <c r="C358" s="151"/>
      <c r="D358" s="865"/>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321</v>
      </c>
      <c r="AT358" s="108"/>
      <c r="AU358" s="86"/>
      <c r="AV358" s="86"/>
      <c r="AW358" s="107" t="s">
        <v>310</v>
      </c>
      <c r="AX358" s="114"/>
    </row>
    <row r="359" spans="1:50" ht="39.75" hidden="1" customHeight="1" x14ac:dyDescent="0.15">
      <c r="A359" s="870"/>
      <c r="B359" s="865"/>
      <c r="C359" s="151"/>
      <c r="D359" s="865"/>
      <c r="E359" s="151"/>
      <c r="F359" s="152"/>
      <c r="G359" s="117"/>
      <c r="H359" s="98"/>
      <c r="I359" s="98"/>
      <c r="J359" s="98"/>
      <c r="K359" s="98"/>
      <c r="L359" s="98"/>
      <c r="M359" s="98"/>
      <c r="N359" s="98"/>
      <c r="O359" s="98"/>
      <c r="P359" s="98"/>
      <c r="Q359" s="98"/>
      <c r="R359" s="98"/>
      <c r="S359" s="98"/>
      <c r="T359" s="98"/>
      <c r="U359" s="98"/>
      <c r="V359" s="98"/>
      <c r="W359" s="98"/>
      <c r="X359" s="118"/>
      <c r="Y359" s="164" t="s">
        <v>353</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70"/>
      <c r="B360" s="865"/>
      <c r="C360" s="151"/>
      <c r="D360" s="865"/>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70"/>
      <c r="B361" s="865"/>
      <c r="C361" s="151"/>
      <c r="D361" s="865"/>
      <c r="E361" s="151"/>
      <c r="F361" s="152"/>
      <c r="G361" s="155" t="s">
        <v>352</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322</v>
      </c>
      <c r="AF361" s="162"/>
      <c r="AG361" s="162"/>
      <c r="AH361" s="162"/>
      <c r="AI361" s="162" t="s">
        <v>323</v>
      </c>
      <c r="AJ361" s="162"/>
      <c r="AK361" s="162"/>
      <c r="AL361" s="162"/>
      <c r="AM361" s="162" t="s">
        <v>324</v>
      </c>
      <c r="AN361" s="162"/>
      <c r="AO361" s="162"/>
      <c r="AP361" s="81"/>
      <c r="AQ361" s="81" t="s">
        <v>320</v>
      </c>
      <c r="AR361" s="82"/>
      <c r="AS361" s="82"/>
      <c r="AT361" s="83"/>
      <c r="AU361" s="82" t="s">
        <v>355</v>
      </c>
      <c r="AV361" s="82"/>
      <c r="AW361" s="82"/>
      <c r="AX361" s="84"/>
    </row>
    <row r="362" spans="1:50" ht="18.75" hidden="1" customHeight="1" x14ac:dyDescent="0.15">
      <c r="A362" s="870"/>
      <c r="B362" s="865"/>
      <c r="C362" s="151"/>
      <c r="D362" s="865"/>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321</v>
      </c>
      <c r="AT362" s="108"/>
      <c r="AU362" s="86"/>
      <c r="AV362" s="86"/>
      <c r="AW362" s="107" t="s">
        <v>310</v>
      </c>
      <c r="AX362" s="114"/>
    </row>
    <row r="363" spans="1:50" ht="39.75" hidden="1" customHeight="1" x14ac:dyDescent="0.15">
      <c r="A363" s="870"/>
      <c r="B363" s="865"/>
      <c r="C363" s="151"/>
      <c r="D363" s="865"/>
      <c r="E363" s="151"/>
      <c r="F363" s="152"/>
      <c r="G363" s="117"/>
      <c r="H363" s="98"/>
      <c r="I363" s="98"/>
      <c r="J363" s="98"/>
      <c r="K363" s="98"/>
      <c r="L363" s="98"/>
      <c r="M363" s="98"/>
      <c r="N363" s="98"/>
      <c r="O363" s="98"/>
      <c r="P363" s="98"/>
      <c r="Q363" s="98"/>
      <c r="R363" s="98"/>
      <c r="S363" s="98"/>
      <c r="T363" s="98"/>
      <c r="U363" s="98"/>
      <c r="V363" s="98"/>
      <c r="W363" s="98"/>
      <c r="X363" s="118"/>
      <c r="Y363" s="164" t="s">
        <v>353</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70"/>
      <c r="B364" s="865"/>
      <c r="C364" s="151"/>
      <c r="D364" s="865"/>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70"/>
      <c r="B365" s="865"/>
      <c r="C365" s="151"/>
      <c r="D365" s="865"/>
      <c r="E365" s="151"/>
      <c r="F365" s="152"/>
      <c r="G365" s="155" t="s">
        <v>352</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322</v>
      </c>
      <c r="AF365" s="162"/>
      <c r="AG365" s="162"/>
      <c r="AH365" s="162"/>
      <c r="AI365" s="162" t="s">
        <v>323</v>
      </c>
      <c r="AJ365" s="162"/>
      <c r="AK365" s="162"/>
      <c r="AL365" s="162"/>
      <c r="AM365" s="162" t="s">
        <v>324</v>
      </c>
      <c r="AN365" s="162"/>
      <c r="AO365" s="162"/>
      <c r="AP365" s="81"/>
      <c r="AQ365" s="81" t="s">
        <v>320</v>
      </c>
      <c r="AR365" s="82"/>
      <c r="AS365" s="82"/>
      <c r="AT365" s="83"/>
      <c r="AU365" s="82" t="s">
        <v>355</v>
      </c>
      <c r="AV365" s="82"/>
      <c r="AW365" s="82"/>
      <c r="AX365" s="84"/>
    </row>
    <row r="366" spans="1:50" ht="18.75" hidden="1" customHeight="1" x14ac:dyDescent="0.15">
      <c r="A366" s="870"/>
      <c r="B366" s="865"/>
      <c r="C366" s="151"/>
      <c r="D366" s="865"/>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321</v>
      </c>
      <c r="AT366" s="108"/>
      <c r="AU366" s="86"/>
      <c r="AV366" s="86"/>
      <c r="AW366" s="107" t="s">
        <v>310</v>
      </c>
      <c r="AX366" s="114"/>
    </row>
    <row r="367" spans="1:50" ht="39.75" hidden="1" customHeight="1" x14ac:dyDescent="0.15">
      <c r="A367" s="870"/>
      <c r="B367" s="865"/>
      <c r="C367" s="151"/>
      <c r="D367" s="865"/>
      <c r="E367" s="151"/>
      <c r="F367" s="152"/>
      <c r="G367" s="117"/>
      <c r="H367" s="98"/>
      <c r="I367" s="98"/>
      <c r="J367" s="98"/>
      <c r="K367" s="98"/>
      <c r="L367" s="98"/>
      <c r="M367" s="98"/>
      <c r="N367" s="98"/>
      <c r="O367" s="98"/>
      <c r="P367" s="98"/>
      <c r="Q367" s="98"/>
      <c r="R367" s="98"/>
      <c r="S367" s="98"/>
      <c r="T367" s="98"/>
      <c r="U367" s="98"/>
      <c r="V367" s="98"/>
      <c r="W367" s="98"/>
      <c r="X367" s="118"/>
      <c r="Y367" s="164" t="s">
        <v>353</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70"/>
      <c r="B368" s="865"/>
      <c r="C368" s="151"/>
      <c r="D368" s="865"/>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70"/>
      <c r="B369" s="865"/>
      <c r="C369" s="151"/>
      <c r="D369" s="865"/>
      <c r="E369" s="151"/>
      <c r="F369" s="152"/>
      <c r="G369" s="155" t="s">
        <v>352</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322</v>
      </c>
      <c r="AF369" s="162"/>
      <c r="AG369" s="162"/>
      <c r="AH369" s="162"/>
      <c r="AI369" s="162" t="s">
        <v>323</v>
      </c>
      <c r="AJ369" s="162"/>
      <c r="AK369" s="162"/>
      <c r="AL369" s="162"/>
      <c r="AM369" s="162" t="s">
        <v>324</v>
      </c>
      <c r="AN369" s="162"/>
      <c r="AO369" s="162"/>
      <c r="AP369" s="81"/>
      <c r="AQ369" s="81" t="s">
        <v>320</v>
      </c>
      <c r="AR369" s="82"/>
      <c r="AS369" s="82"/>
      <c r="AT369" s="83"/>
      <c r="AU369" s="82" t="s">
        <v>355</v>
      </c>
      <c r="AV369" s="82"/>
      <c r="AW369" s="82"/>
      <c r="AX369" s="84"/>
    </row>
    <row r="370" spans="1:50" ht="18.75" hidden="1" customHeight="1" x14ac:dyDescent="0.15">
      <c r="A370" s="870"/>
      <c r="B370" s="865"/>
      <c r="C370" s="151"/>
      <c r="D370" s="865"/>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321</v>
      </c>
      <c r="AT370" s="108"/>
      <c r="AU370" s="86"/>
      <c r="AV370" s="86"/>
      <c r="AW370" s="107" t="s">
        <v>310</v>
      </c>
      <c r="AX370" s="114"/>
    </row>
    <row r="371" spans="1:50" ht="39.75" hidden="1" customHeight="1" x14ac:dyDescent="0.15">
      <c r="A371" s="870"/>
      <c r="B371" s="865"/>
      <c r="C371" s="151"/>
      <c r="D371" s="865"/>
      <c r="E371" s="151"/>
      <c r="F371" s="152"/>
      <c r="G371" s="117"/>
      <c r="H371" s="98"/>
      <c r="I371" s="98"/>
      <c r="J371" s="98"/>
      <c r="K371" s="98"/>
      <c r="L371" s="98"/>
      <c r="M371" s="98"/>
      <c r="N371" s="98"/>
      <c r="O371" s="98"/>
      <c r="P371" s="98"/>
      <c r="Q371" s="98"/>
      <c r="R371" s="98"/>
      <c r="S371" s="98"/>
      <c r="T371" s="98"/>
      <c r="U371" s="98"/>
      <c r="V371" s="98"/>
      <c r="W371" s="98"/>
      <c r="X371" s="118"/>
      <c r="Y371" s="164" t="s">
        <v>353</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70"/>
      <c r="B372" s="865"/>
      <c r="C372" s="151"/>
      <c r="D372" s="865"/>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70"/>
      <c r="B373" s="865"/>
      <c r="C373" s="151"/>
      <c r="D373" s="865"/>
      <c r="E373" s="151"/>
      <c r="F373" s="152"/>
      <c r="G373" s="103" t="s">
        <v>356</v>
      </c>
      <c r="H373" s="104"/>
      <c r="I373" s="104"/>
      <c r="J373" s="104"/>
      <c r="K373" s="104"/>
      <c r="L373" s="104"/>
      <c r="M373" s="104"/>
      <c r="N373" s="104"/>
      <c r="O373" s="104"/>
      <c r="P373" s="104"/>
      <c r="Q373" s="104"/>
      <c r="R373" s="104"/>
      <c r="S373" s="104"/>
      <c r="T373" s="104"/>
      <c r="U373" s="104"/>
      <c r="V373" s="104"/>
      <c r="W373" s="104"/>
      <c r="X373" s="105"/>
      <c r="Y373" s="95" t="s">
        <v>354</v>
      </c>
      <c r="Z373" s="95"/>
      <c r="AA373" s="109"/>
      <c r="AB373" s="105"/>
      <c r="AC373" s="110"/>
      <c r="AD373" s="110"/>
      <c r="AE373" s="111" t="s">
        <v>357</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70"/>
      <c r="B374" s="865"/>
      <c r="C374" s="151"/>
      <c r="D374" s="865"/>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355</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70"/>
      <c r="B375" s="865"/>
      <c r="C375" s="151"/>
      <c r="D375" s="865"/>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70"/>
      <c r="B376" s="865"/>
      <c r="C376" s="151"/>
      <c r="D376" s="865"/>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70"/>
      <c r="B377" s="865"/>
      <c r="C377" s="151"/>
      <c r="D377" s="865"/>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358</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70"/>
      <c r="B378" s="865"/>
      <c r="C378" s="151"/>
      <c r="D378" s="865"/>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70"/>
      <c r="B379" s="865"/>
      <c r="C379" s="151"/>
      <c r="D379" s="865"/>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70"/>
      <c r="B380" s="865"/>
      <c r="C380" s="151"/>
      <c r="D380" s="865"/>
      <c r="E380" s="151"/>
      <c r="F380" s="152"/>
      <c r="G380" s="103" t="s">
        <v>356</v>
      </c>
      <c r="H380" s="104"/>
      <c r="I380" s="104"/>
      <c r="J380" s="104"/>
      <c r="K380" s="104"/>
      <c r="L380" s="104"/>
      <c r="M380" s="104"/>
      <c r="N380" s="104"/>
      <c r="O380" s="104"/>
      <c r="P380" s="104"/>
      <c r="Q380" s="104"/>
      <c r="R380" s="104"/>
      <c r="S380" s="104"/>
      <c r="T380" s="104"/>
      <c r="U380" s="104"/>
      <c r="V380" s="104"/>
      <c r="W380" s="104"/>
      <c r="X380" s="105"/>
      <c r="Y380" s="95" t="s">
        <v>354</v>
      </c>
      <c r="Z380" s="95"/>
      <c r="AA380" s="109"/>
      <c r="AB380" s="105"/>
      <c r="AC380" s="110"/>
      <c r="AD380" s="110"/>
      <c r="AE380" s="111" t="s">
        <v>357</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70"/>
      <c r="B381" s="865"/>
      <c r="C381" s="151"/>
      <c r="D381" s="865"/>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355</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70"/>
      <c r="B382" s="865"/>
      <c r="C382" s="151"/>
      <c r="D382" s="865"/>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70"/>
      <c r="B383" s="865"/>
      <c r="C383" s="151"/>
      <c r="D383" s="865"/>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70"/>
      <c r="B384" s="865"/>
      <c r="C384" s="151"/>
      <c r="D384" s="865"/>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358</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70"/>
      <c r="B385" s="865"/>
      <c r="C385" s="151"/>
      <c r="D385" s="865"/>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70"/>
      <c r="B386" s="865"/>
      <c r="C386" s="151"/>
      <c r="D386" s="865"/>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70"/>
      <c r="B387" s="865"/>
      <c r="C387" s="151"/>
      <c r="D387" s="865"/>
      <c r="E387" s="151"/>
      <c r="F387" s="152"/>
      <c r="G387" s="103" t="s">
        <v>356</v>
      </c>
      <c r="H387" s="104"/>
      <c r="I387" s="104"/>
      <c r="J387" s="104"/>
      <c r="K387" s="104"/>
      <c r="L387" s="104"/>
      <c r="M387" s="104"/>
      <c r="N387" s="104"/>
      <c r="O387" s="104"/>
      <c r="P387" s="104"/>
      <c r="Q387" s="104"/>
      <c r="R387" s="104"/>
      <c r="S387" s="104"/>
      <c r="T387" s="104"/>
      <c r="U387" s="104"/>
      <c r="V387" s="104"/>
      <c r="W387" s="104"/>
      <c r="X387" s="105"/>
      <c r="Y387" s="95" t="s">
        <v>354</v>
      </c>
      <c r="Z387" s="95"/>
      <c r="AA387" s="109"/>
      <c r="AB387" s="105"/>
      <c r="AC387" s="110"/>
      <c r="AD387" s="110"/>
      <c r="AE387" s="111" t="s">
        <v>357</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70"/>
      <c r="B388" s="865"/>
      <c r="C388" s="151"/>
      <c r="D388" s="865"/>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355</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70"/>
      <c r="B389" s="865"/>
      <c r="C389" s="151"/>
      <c r="D389" s="865"/>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70"/>
      <c r="B390" s="865"/>
      <c r="C390" s="151"/>
      <c r="D390" s="865"/>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70"/>
      <c r="B391" s="865"/>
      <c r="C391" s="151"/>
      <c r="D391" s="865"/>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358</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70"/>
      <c r="B392" s="865"/>
      <c r="C392" s="151"/>
      <c r="D392" s="865"/>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70"/>
      <c r="B393" s="865"/>
      <c r="C393" s="151"/>
      <c r="D393" s="865"/>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70"/>
      <c r="B394" s="865"/>
      <c r="C394" s="151"/>
      <c r="D394" s="865"/>
      <c r="E394" s="151"/>
      <c r="F394" s="152"/>
      <c r="G394" s="103" t="s">
        <v>356</v>
      </c>
      <c r="H394" s="104"/>
      <c r="I394" s="104"/>
      <c r="J394" s="104"/>
      <c r="K394" s="104"/>
      <c r="L394" s="104"/>
      <c r="M394" s="104"/>
      <c r="N394" s="104"/>
      <c r="O394" s="104"/>
      <c r="P394" s="104"/>
      <c r="Q394" s="104"/>
      <c r="R394" s="104"/>
      <c r="S394" s="104"/>
      <c r="T394" s="104"/>
      <c r="U394" s="104"/>
      <c r="V394" s="104"/>
      <c r="W394" s="104"/>
      <c r="X394" s="105"/>
      <c r="Y394" s="95" t="s">
        <v>354</v>
      </c>
      <c r="Z394" s="95"/>
      <c r="AA394" s="109"/>
      <c r="AB394" s="105"/>
      <c r="AC394" s="110"/>
      <c r="AD394" s="110"/>
      <c r="AE394" s="111" t="s">
        <v>357</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70"/>
      <c r="B395" s="865"/>
      <c r="C395" s="151"/>
      <c r="D395" s="865"/>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355</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70"/>
      <c r="B396" s="865"/>
      <c r="C396" s="151"/>
      <c r="D396" s="865"/>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70"/>
      <c r="B397" s="865"/>
      <c r="C397" s="151"/>
      <c r="D397" s="865"/>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70"/>
      <c r="B398" s="865"/>
      <c r="C398" s="151"/>
      <c r="D398" s="865"/>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358</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70"/>
      <c r="B399" s="865"/>
      <c r="C399" s="151"/>
      <c r="D399" s="865"/>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70"/>
      <c r="B400" s="865"/>
      <c r="C400" s="151"/>
      <c r="D400" s="865"/>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70"/>
      <c r="B401" s="865"/>
      <c r="C401" s="151"/>
      <c r="D401" s="865"/>
      <c r="E401" s="151"/>
      <c r="F401" s="152"/>
      <c r="G401" s="103" t="s">
        <v>356</v>
      </c>
      <c r="H401" s="104"/>
      <c r="I401" s="104"/>
      <c r="J401" s="104"/>
      <c r="K401" s="104"/>
      <c r="L401" s="104"/>
      <c r="M401" s="104"/>
      <c r="N401" s="104"/>
      <c r="O401" s="104"/>
      <c r="P401" s="104"/>
      <c r="Q401" s="104"/>
      <c r="R401" s="104"/>
      <c r="S401" s="104"/>
      <c r="T401" s="104"/>
      <c r="U401" s="104"/>
      <c r="V401" s="104"/>
      <c r="W401" s="104"/>
      <c r="X401" s="105"/>
      <c r="Y401" s="95" t="s">
        <v>354</v>
      </c>
      <c r="Z401" s="95"/>
      <c r="AA401" s="109"/>
      <c r="AB401" s="105"/>
      <c r="AC401" s="110"/>
      <c r="AD401" s="110"/>
      <c r="AE401" s="111" t="s">
        <v>357</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70"/>
      <c r="B402" s="865"/>
      <c r="C402" s="151"/>
      <c r="D402" s="865"/>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355</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70"/>
      <c r="B403" s="865"/>
      <c r="C403" s="151"/>
      <c r="D403" s="865"/>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70"/>
      <c r="B404" s="865"/>
      <c r="C404" s="151"/>
      <c r="D404" s="865"/>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70"/>
      <c r="B405" s="865"/>
      <c r="C405" s="151"/>
      <c r="D405" s="865"/>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358</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70"/>
      <c r="B406" s="865"/>
      <c r="C406" s="151"/>
      <c r="D406" s="865"/>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70"/>
      <c r="B407" s="865"/>
      <c r="C407" s="151"/>
      <c r="D407" s="865"/>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70"/>
      <c r="B408" s="865"/>
      <c r="C408" s="151"/>
      <c r="D408" s="865"/>
      <c r="E408" s="109" t="s">
        <v>383</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70"/>
      <c r="B409" s="865"/>
      <c r="C409" s="151"/>
      <c r="D409" s="865"/>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70"/>
      <c r="B410" s="865"/>
      <c r="C410" s="153"/>
      <c r="D410" s="879"/>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870"/>
      <c r="B411" s="865"/>
      <c r="C411" s="149" t="s">
        <v>340</v>
      </c>
      <c r="D411" s="864"/>
      <c r="E411" s="173" t="s">
        <v>363</v>
      </c>
      <c r="F411" s="178"/>
      <c r="G411" s="782" t="s">
        <v>359</v>
      </c>
      <c r="H411" s="147"/>
      <c r="I411" s="147"/>
      <c r="J411" s="783" t="s">
        <v>653</v>
      </c>
      <c r="K411" s="784"/>
      <c r="L411" s="784"/>
      <c r="M411" s="784"/>
      <c r="N411" s="784"/>
      <c r="O411" s="784"/>
      <c r="P411" s="784"/>
      <c r="Q411" s="784"/>
      <c r="R411" s="784"/>
      <c r="S411" s="784"/>
      <c r="T411" s="785"/>
      <c r="U411" s="395" t="s">
        <v>653</v>
      </c>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6"/>
    </row>
    <row r="412" spans="1:50" ht="18.75" customHeight="1" x14ac:dyDescent="0.15">
      <c r="A412" s="870"/>
      <c r="B412" s="865"/>
      <c r="C412" s="151"/>
      <c r="D412" s="865"/>
      <c r="E412" s="141" t="s">
        <v>346</v>
      </c>
      <c r="F412" s="142"/>
      <c r="G412" s="103" t="s">
        <v>342</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85" t="s">
        <v>344</v>
      </c>
      <c r="AF412" s="386"/>
      <c r="AG412" s="386"/>
      <c r="AH412" s="387"/>
      <c r="AI412" s="132" t="s">
        <v>324</v>
      </c>
      <c r="AJ412" s="132"/>
      <c r="AK412" s="132"/>
      <c r="AL412" s="133"/>
      <c r="AM412" s="132" t="s">
        <v>345</v>
      </c>
      <c r="AN412" s="132"/>
      <c r="AO412" s="132"/>
      <c r="AP412" s="133"/>
      <c r="AQ412" s="133" t="s">
        <v>320</v>
      </c>
      <c r="AR412" s="136"/>
      <c r="AS412" s="136"/>
      <c r="AT412" s="137"/>
      <c r="AU412" s="104" t="s">
        <v>262</v>
      </c>
      <c r="AV412" s="104"/>
      <c r="AW412" s="104"/>
      <c r="AX412" s="112"/>
    </row>
    <row r="413" spans="1:50" ht="18.75" customHeight="1" x14ac:dyDescent="0.15">
      <c r="A413" s="870"/>
      <c r="B413" s="865"/>
      <c r="C413" s="151"/>
      <c r="D413" s="865"/>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653</v>
      </c>
      <c r="AF413" s="138"/>
      <c r="AG413" s="139" t="s">
        <v>321</v>
      </c>
      <c r="AH413" s="140"/>
      <c r="AI413" s="134"/>
      <c r="AJ413" s="134"/>
      <c r="AK413" s="134"/>
      <c r="AL413" s="135"/>
      <c r="AM413" s="134"/>
      <c r="AN413" s="134"/>
      <c r="AO413" s="134"/>
      <c r="AP413" s="135"/>
      <c r="AQ413" s="189" t="s">
        <v>654</v>
      </c>
      <c r="AR413" s="138"/>
      <c r="AS413" s="139" t="s">
        <v>321</v>
      </c>
      <c r="AT413" s="140"/>
      <c r="AU413" s="138" t="s">
        <v>654</v>
      </c>
      <c r="AV413" s="138"/>
      <c r="AW413" s="139" t="s">
        <v>310</v>
      </c>
      <c r="AX413" s="190"/>
    </row>
    <row r="414" spans="1:50" ht="22.5" customHeight="1" x14ac:dyDescent="0.15">
      <c r="A414" s="870"/>
      <c r="B414" s="865"/>
      <c r="C414" s="151"/>
      <c r="D414" s="865"/>
      <c r="E414" s="141"/>
      <c r="F414" s="142"/>
      <c r="G414" s="117" t="s">
        <v>653</v>
      </c>
      <c r="H414" s="98"/>
      <c r="I414" s="98"/>
      <c r="J414" s="98"/>
      <c r="K414" s="98"/>
      <c r="L414" s="98"/>
      <c r="M414" s="98"/>
      <c r="N414" s="98"/>
      <c r="O414" s="98"/>
      <c r="P414" s="98"/>
      <c r="Q414" s="98"/>
      <c r="R414" s="98"/>
      <c r="S414" s="98"/>
      <c r="T414" s="98"/>
      <c r="U414" s="98"/>
      <c r="V414" s="98"/>
      <c r="W414" s="98"/>
      <c r="X414" s="118"/>
      <c r="Y414" s="191" t="s">
        <v>14</v>
      </c>
      <c r="Z414" s="192"/>
      <c r="AA414" s="193"/>
      <c r="AB414" s="200" t="s">
        <v>654</v>
      </c>
      <c r="AC414" s="200"/>
      <c r="AD414" s="200"/>
      <c r="AE414" s="265" t="s">
        <v>654</v>
      </c>
      <c r="AF414" s="195"/>
      <c r="AG414" s="195"/>
      <c r="AH414" s="195"/>
      <c r="AI414" s="265" t="s">
        <v>653</v>
      </c>
      <c r="AJ414" s="195"/>
      <c r="AK414" s="195"/>
      <c r="AL414" s="195"/>
      <c r="AM414" s="265" t="s">
        <v>655</v>
      </c>
      <c r="AN414" s="195"/>
      <c r="AO414" s="195"/>
      <c r="AP414" s="266"/>
      <c r="AQ414" s="265" t="s">
        <v>653</v>
      </c>
      <c r="AR414" s="195"/>
      <c r="AS414" s="195"/>
      <c r="AT414" s="266"/>
      <c r="AU414" s="195" t="s">
        <v>654</v>
      </c>
      <c r="AV414" s="195"/>
      <c r="AW414" s="195"/>
      <c r="AX414" s="196"/>
    </row>
    <row r="415" spans="1:50" ht="22.5" customHeight="1" x14ac:dyDescent="0.15">
      <c r="A415" s="870"/>
      <c r="B415" s="865"/>
      <c r="C415" s="151"/>
      <c r="D415" s="865"/>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t="s">
        <v>654</v>
      </c>
      <c r="AC415" s="194"/>
      <c r="AD415" s="194"/>
      <c r="AE415" s="265" t="s">
        <v>655</v>
      </c>
      <c r="AF415" s="195"/>
      <c r="AG415" s="195"/>
      <c r="AH415" s="266"/>
      <c r="AI415" s="265" t="s">
        <v>656</v>
      </c>
      <c r="AJ415" s="195"/>
      <c r="AK415" s="195"/>
      <c r="AL415" s="195"/>
      <c r="AM415" s="265" t="s">
        <v>653</v>
      </c>
      <c r="AN415" s="195"/>
      <c r="AO415" s="195"/>
      <c r="AP415" s="266"/>
      <c r="AQ415" s="265" t="s">
        <v>654</v>
      </c>
      <c r="AR415" s="195"/>
      <c r="AS415" s="195"/>
      <c r="AT415" s="266"/>
      <c r="AU415" s="195" t="s">
        <v>655</v>
      </c>
      <c r="AV415" s="195"/>
      <c r="AW415" s="195"/>
      <c r="AX415" s="196"/>
    </row>
    <row r="416" spans="1:50" ht="22.5" customHeight="1" x14ac:dyDescent="0.15">
      <c r="A416" s="870"/>
      <c r="B416" s="865"/>
      <c r="C416" s="151"/>
      <c r="D416" s="865"/>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409" t="s">
        <v>312</v>
      </c>
      <c r="AC416" s="409"/>
      <c r="AD416" s="409"/>
      <c r="AE416" s="265" t="s">
        <v>657</v>
      </c>
      <c r="AF416" s="195"/>
      <c r="AG416" s="195"/>
      <c r="AH416" s="266"/>
      <c r="AI416" s="265" t="s">
        <v>653</v>
      </c>
      <c r="AJ416" s="195"/>
      <c r="AK416" s="195"/>
      <c r="AL416" s="195"/>
      <c r="AM416" s="265" t="s">
        <v>654</v>
      </c>
      <c r="AN416" s="195"/>
      <c r="AO416" s="195"/>
      <c r="AP416" s="266"/>
      <c r="AQ416" s="265" t="s">
        <v>655</v>
      </c>
      <c r="AR416" s="195"/>
      <c r="AS416" s="195"/>
      <c r="AT416" s="266"/>
      <c r="AU416" s="195" t="s">
        <v>656</v>
      </c>
      <c r="AV416" s="195"/>
      <c r="AW416" s="195"/>
      <c r="AX416" s="196"/>
    </row>
    <row r="417" spans="1:50" ht="18.75" hidden="1" customHeight="1" x14ac:dyDescent="0.15">
      <c r="A417" s="870"/>
      <c r="B417" s="865"/>
      <c r="C417" s="151"/>
      <c r="D417" s="865"/>
      <c r="E417" s="141" t="s">
        <v>346</v>
      </c>
      <c r="F417" s="142"/>
      <c r="G417" s="103" t="s">
        <v>342</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85" t="s">
        <v>344</v>
      </c>
      <c r="AF417" s="386"/>
      <c r="AG417" s="386"/>
      <c r="AH417" s="387"/>
      <c r="AI417" s="132" t="s">
        <v>324</v>
      </c>
      <c r="AJ417" s="132"/>
      <c r="AK417" s="132"/>
      <c r="AL417" s="133"/>
      <c r="AM417" s="132" t="s">
        <v>331</v>
      </c>
      <c r="AN417" s="132"/>
      <c r="AO417" s="132"/>
      <c r="AP417" s="133"/>
      <c r="AQ417" s="133" t="s">
        <v>320</v>
      </c>
      <c r="AR417" s="136"/>
      <c r="AS417" s="136"/>
      <c r="AT417" s="137"/>
      <c r="AU417" s="104" t="s">
        <v>262</v>
      </c>
      <c r="AV417" s="104"/>
      <c r="AW417" s="104"/>
      <c r="AX417" s="112"/>
    </row>
    <row r="418" spans="1:50" ht="18.75" hidden="1" customHeight="1" x14ac:dyDescent="0.15">
      <c r="A418" s="870"/>
      <c r="B418" s="865"/>
      <c r="C418" s="151"/>
      <c r="D418" s="865"/>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321</v>
      </c>
      <c r="AH418" s="140"/>
      <c r="AI418" s="134"/>
      <c r="AJ418" s="134"/>
      <c r="AK418" s="134"/>
      <c r="AL418" s="135"/>
      <c r="AM418" s="134"/>
      <c r="AN418" s="134"/>
      <c r="AO418" s="134"/>
      <c r="AP418" s="135"/>
      <c r="AQ418" s="189"/>
      <c r="AR418" s="138"/>
      <c r="AS418" s="139" t="s">
        <v>321</v>
      </c>
      <c r="AT418" s="140"/>
      <c r="AU418" s="138"/>
      <c r="AV418" s="138"/>
      <c r="AW418" s="139" t="s">
        <v>310</v>
      </c>
      <c r="AX418" s="190"/>
    </row>
    <row r="419" spans="1:50" ht="22.5" hidden="1" customHeight="1" x14ac:dyDescent="0.15">
      <c r="A419" s="870"/>
      <c r="B419" s="865"/>
      <c r="C419" s="151"/>
      <c r="D419" s="865"/>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65"/>
      <c r="AF419" s="195"/>
      <c r="AG419" s="195"/>
      <c r="AH419" s="195"/>
      <c r="AI419" s="265"/>
      <c r="AJ419" s="195"/>
      <c r="AK419" s="195"/>
      <c r="AL419" s="195"/>
      <c r="AM419" s="265"/>
      <c r="AN419" s="195"/>
      <c r="AO419" s="195"/>
      <c r="AP419" s="266"/>
      <c r="AQ419" s="265"/>
      <c r="AR419" s="195"/>
      <c r="AS419" s="195"/>
      <c r="AT419" s="266"/>
      <c r="AU419" s="195"/>
      <c r="AV419" s="195"/>
      <c r="AW419" s="195"/>
      <c r="AX419" s="196"/>
    </row>
    <row r="420" spans="1:50" ht="22.5" hidden="1" customHeight="1" x14ac:dyDescent="0.15">
      <c r="A420" s="870"/>
      <c r="B420" s="865"/>
      <c r="C420" s="151"/>
      <c r="D420" s="865"/>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65"/>
      <c r="AF420" s="195"/>
      <c r="AG420" s="195"/>
      <c r="AH420" s="266"/>
      <c r="AI420" s="265"/>
      <c r="AJ420" s="195"/>
      <c r="AK420" s="195"/>
      <c r="AL420" s="195"/>
      <c r="AM420" s="265"/>
      <c r="AN420" s="195"/>
      <c r="AO420" s="195"/>
      <c r="AP420" s="266"/>
      <c r="AQ420" s="265"/>
      <c r="AR420" s="195"/>
      <c r="AS420" s="195"/>
      <c r="AT420" s="266"/>
      <c r="AU420" s="195"/>
      <c r="AV420" s="195"/>
      <c r="AW420" s="195"/>
      <c r="AX420" s="196"/>
    </row>
    <row r="421" spans="1:50" ht="22.5" hidden="1" customHeight="1" x14ac:dyDescent="0.15">
      <c r="A421" s="870"/>
      <c r="B421" s="865"/>
      <c r="C421" s="151"/>
      <c r="D421" s="865"/>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409" t="s">
        <v>16</v>
      </c>
      <c r="AC421" s="409"/>
      <c r="AD421" s="409"/>
      <c r="AE421" s="265"/>
      <c r="AF421" s="195"/>
      <c r="AG421" s="195"/>
      <c r="AH421" s="266"/>
      <c r="AI421" s="265"/>
      <c r="AJ421" s="195"/>
      <c r="AK421" s="195"/>
      <c r="AL421" s="195"/>
      <c r="AM421" s="265"/>
      <c r="AN421" s="195"/>
      <c r="AO421" s="195"/>
      <c r="AP421" s="266"/>
      <c r="AQ421" s="265"/>
      <c r="AR421" s="195"/>
      <c r="AS421" s="195"/>
      <c r="AT421" s="266"/>
      <c r="AU421" s="195"/>
      <c r="AV421" s="195"/>
      <c r="AW421" s="195"/>
      <c r="AX421" s="196"/>
    </row>
    <row r="422" spans="1:50" ht="18.75" hidden="1" customHeight="1" x14ac:dyDescent="0.15">
      <c r="A422" s="870"/>
      <c r="B422" s="865"/>
      <c r="C422" s="151"/>
      <c r="D422" s="865"/>
      <c r="E422" s="141" t="s">
        <v>346</v>
      </c>
      <c r="F422" s="142"/>
      <c r="G422" s="103" t="s">
        <v>342</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85" t="s">
        <v>344</v>
      </c>
      <c r="AF422" s="386"/>
      <c r="AG422" s="386"/>
      <c r="AH422" s="387"/>
      <c r="AI422" s="132" t="s">
        <v>324</v>
      </c>
      <c r="AJ422" s="132"/>
      <c r="AK422" s="132"/>
      <c r="AL422" s="133"/>
      <c r="AM422" s="132" t="s">
        <v>331</v>
      </c>
      <c r="AN422" s="132"/>
      <c r="AO422" s="132"/>
      <c r="AP422" s="133"/>
      <c r="AQ422" s="133" t="s">
        <v>320</v>
      </c>
      <c r="AR422" s="136"/>
      <c r="AS422" s="136"/>
      <c r="AT422" s="137"/>
      <c r="AU422" s="104" t="s">
        <v>262</v>
      </c>
      <c r="AV422" s="104"/>
      <c r="AW422" s="104"/>
      <c r="AX422" s="112"/>
    </row>
    <row r="423" spans="1:50" ht="18.75" hidden="1" customHeight="1" x14ac:dyDescent="0.15">
      <c r="A423" s="870"/>
      <c r="B423" s="865"/>
      <c r="C423" s="151"/>
      <c r="D423" s="865"/>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321</v>
      </c>
      <c r="AH423" s="140"/>
      <c r="AI423" s="134"/>
      <c r="AJ423" s="134"/>
      <c r="AK423" s="134"/>
      <c r="AL423" s="135"/>
      <c r="AM423" s="134"/>
      <c r="AN423" s="134"/>
      <c r="AO423" s="134"/>
      <c r="AP423" s="135"/>
      <c r="AQ423" s="189"/>
      <c r="AR423" s="138"/>
      <c r="AS423" s="139" t="s">
        <v>321</v>
      </c>
      <c r="AT423" s="140"/>
      <c r="AU423" s="138"/>
      <c r="AV423" s="138"/>
      <c r="AW423" s="139" t="s">
        <v>310</v>
      </c>
      <c r="AX423" s="190"/>
    </row>
    <row r="424" spans="1:50" ht="22.5" hidden="1" customHeight="1" x14ac:dyDescent="0.15">
      <c r="A424" s="870"/>
      <c r="B424" s="865"/>
      <c r="C424" s="151"/>
      <c r="D424" s="865"/>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65"/>
      <c r="AF424" s="195"/>
      <c r="AG424" s="195"/>
      <c r="AH424" s="195"/>
      <c r="AI424" s="265"/>
      <c r="AJ424" s="195"/>
      <c r="AK424" s="195"/>
      <c r="AL424" s="195"/>
      <c r="AM424" s="265"/>
      <c r="AN424" s="195"/>
      <c r="AO424" s="195"/>
      <c r="AP424" s="266"/>
      <c r="AQ424" s="265"/>
      <c r="AR424" s="195"/>
      <c r="AS424" s="195"/>
      <c r="AT424" s="266"/>
      <c r="AU424" s="195"/>
      <c r="AV424" s="195"/>
      <c r="AW424" s="195"/>
      <c r="AX424" s="196"/>
    </row>
    <row r="425" spans="1:50" ht="22.5" hidden="1" customHeight="1" x14ac:dyDescent="0.15">
      <c r="A425" s="870"/>
      <c r="B425" s="865"/>
      <c r="C425" s="151"/>
      <c r="D425" s="865"/>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65"/>
      <c r="AF425" s="195"/>
      <c r="AG425" s="195"/>
      <c r="AH425" s="266"/>
      <c r="AI425" s="265"/>
      <c r="AJ425" s="195"/>
      <c r="AK425" s="195"/>
      <c r="AL425" s="195"/>
      <c r="AM425" s="265"/>
      <c r="AN425" s="195"/>
      <c r="AO425" s="195"/>
      <c r="AP425" s="266"/>
      <c r="AQ425" s="265"/>
      <c r="AR425" s="195"/>
      <c r="AS425" s="195"/>
      <c r="AT425" s="266"/>
      <c r="AU425" s="195"/>
      <c r="AV425" s="195"/>
      <c r="AW425" s="195"/>
      <c r="AX425" s="196"/>
    </row>
    <row r="426" spans="1:50" ht="22.5" hidden="1" customHeight="1" x14ac:dyDescent="0.15">
      <c r="A426" s="870"/>
      <c r="B426" s="865"/>
      <c r="C426" s="151"/>
      <c r="D426" s="865"/>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409" t="s">
        <v>16</v>
      </c>
      <c r="AC426" s="409"/>
      <c r="AD426" s="409"/>
      <c r="AE426" s="265"/>
      <c r="AF426" s="195"/>
      <c r="AG426" s="195"/>
      <c r="AH426" s="266"/>
      <c r="AI426" s="265"/>
      <c r="AJ426" s="195"/>
      <c r="AK426" s="195"/>
      <c r="AL426" s="195"/>
      <c r="AM426" s="265"/>
      <c r="AN426" s="195"/>
      <c r="AO426" s="195"/>
      <c r="AP426" s="266"/>
      <c r="AQ426" s="265"/>
      <c r="AR426" s="195"/>
      <c r="AS426" s="195"/>
      <c r="AT426" s="266"/>
      <c r="AU426" s="195"/>
      <c r="AV426" s="195"/>
      <c r="AW426" s="195"/>
      <c r="AX426" s="196"/>
    </row>
    <row r="427" spans="1:50" ht="18.75" hidden="1" customHeight="1" x14ac:dyDescent="0.15">
      <c r="A427" s="870"/>
      <c r="B427" s="865"/>
      <c r="C427" s="151"/>
      <c r="D427" s="865"/>
      <c r="E427" s="141" t="s">
        <v>346</v>
      </c>
      <c r="F427" s="142"/>
      <c r="G427" s="103" t="s">
        <v>342</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85" t="s">
        <v>344</v>
      </c>
      <c r="AF427" s="386"/>
      <c r="AG427" s="386"/>
      <c r="AH427" s="387"/>
      <c r="AI427" s="132" t="s">
        <v>324</v>
      </c>
      <c r="AJ427" s="132"/>
      <c r="AK427" s="132"/>
      <c r="AL427" s="133"/>
      <c r="AM427" s="132" t="s">
        <v>331</v>
      </c>
      <c r="AN427" s="132"/>
      <c r="AO427" s="132"/>
      <c r="AP427" s="133"/>
      <c r="AQ427" s="133" t="s">
        <v>320</v>
      </c>
      <c r="AR427" s="136"/>
      <c r="AS427" s="136"/>
      <c r="AT427" s="137"/>
      <c r="AU427" s="104" t="s">
        <v>262</v>
      </c>
      <c r="AV427" s="104"/>
      <c r="AW427" s="104"/>
      <c r="AX427" s="112"/>
    </row>
    <row r="428" spans="1:50" ht="18.75" hidden="1" customHeight="1" x14ac:dyDescent="0.15">
      <c r="A428" s="870"/>
      <c r="B428" s="865"/>
      <c r="C428" s="151"/>
      <c r="D428" s="865"/>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321</v>
      </c>
      <c r="AH428" s="140"/>
      <c r="AI428" s="134"/>
      <c r="AJ428" s="134"/>
      <c r="AK428" s="134"/>
      <c r="AL428" s="135"/>
      <c r="AM428" s="134"/>
      <c r="AN428" s="134"/>
      <c r="AO428" s="134"/>
      <c r="AP428" s="135"/>
      <c r="AQ428" s="189"/>
      <c r="AR428" s="138"/>
      <c r="AS428" s="139" t="s">
        <v>321</v>
      </c>
      <c r="AT428" s="140"/>
      <c r="AU428" s="138"/>
      <c r="AV428" s="138"/>
      <c r="AW428" s="139" t="s">
        <v>310</v>
      </c>
      <c r="AX428" s="190"/>
    </row>
    <row r="429" spans="1:50" ht="22.5" hidden="1" customHeight="1" x14ac:dyDescent="0.15">
      <c r="A429" s="870"/>
      <c r="B429" s="865"/>
      <c r="C429" s="151"/>
      <c r="D429" s="865"/>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65"/>
      <c r="AF429" s="195"/>
      <c r="AG429" s="195"/>
      <c r="AH429" s="195"/>
      <c r="AI429" s="265"/>
      <c r="AJ429" s="195"/>
      <c r="AK429" s="195"/>
      <c r="AL429" s="195"/>
      <c r="AM429" s="265"/>
      <c r="AN429" s="195"/>
      <c r="AO429" s="195"/>
      <c r="AP429" s="266"/>
      <c r="AQ429" s="265"/>
      <c r="AR429" s="195"/>
      <c r="AS429" s="195"/>
      <c r="AT429" s="266"/>
      <c r="AU429" s="195"/>
      <c r="AV429" s="195"/>
      <c r="AW429" s="195"/>
      <c r="AX429" s="196"/>
    </row>
    <row r="430" spans="1:50" ht="22.5" hidden="1" customHeight="1" x14ac:dyDescent="0.15">
      <c r="A430" s="870"/>
      <c r="B430" s="865"/>
      <c r="C430" s="151"/>
      <c r="D430" s="865"/>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65"/>
      <c r="AF430" s="195"/>
      <c r="AG430" s="195"/>
      <c r="AH430" s="266"/>
      <c r="AI430" s="265"/>
      <c r="AJ430" s="195"/>
      <c r="AK430" s="195"/>
      <c r="AL430" s="195"/>
      <c r="AM430" s="265"/>
      <c r="AN430" s="195"/>
      <c r="AO430" s="195"/>
      <c r="AP430" s="266"/>
      <c r="AQ430" s="265"/>
      <c r="AR430" s="195"/>
      <c r="AS430" s="195"/>
      <c r="AT430" s="266"/>
      <c r="AU430" s="195"/>
      <c r="AV430" s="195"/>
      <c r="AW430" s="195"/>
      <c r="AX430" s="196"/>
    </row>
    <row r="431" spans="1:50" ht="22.5" hidden="1" customHeight="1" x14ac:dyDescent="0.15">
      <c r="A431" s="870"/>
      <c r="B431" s="865"/>
      <c r="C431" s="151"/>
      <c r="D431" s="865"/>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409" t="s">
        <v>16</v>
      </c>
      <c r="AC431" s="409"/>
      <c r="AD431" s="409"/>
      <c r="AE431" s="265"/>
      <c r="AF431" s="195"/>
      <c r="AG431" s="195"/>
      <c r="AH431" s="266"/>
      <c r="AI431" s="265"/>
      <c r="AJ431" s="195"/>
      <c r="AK431" s="195"/>
      <c r="AL431" s="195"/>
      <c r="AM431" s="265"/>
      <c r="AN431" s="195"/>
      <c r="AO431" s="195"/>
      <c r="AP431" s="266"/>
      <c r="AQ431" s="265"/>
      <c r="AR431" s="195"/>
      <c r="AS431" s="195"/>
      <c r="AT431" s="266"/>
      <c r="AU431" s="195"/>
      <c r="AV431" s="195"/>
      <c r="AW431" s="195"/>
      <c r="AX431" s="196"/>
    </row>
    <row r="432" spans="1:50" ht="18.75" hidden="1" customHeight="1" x14ac:dyDescent="0.15">
      <c r="A432" s="870"/>
      <c r="B432" s="865"/>
      <c r="C432" s="151"/>
      <c r="D432" s="865"/>
      <c r="E432" s="141" t="s">
        <v>346</v>
      </c>
      <c r="F432" s="142"/>
      <c r="G432" s="103" t="s">
        <v>342</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85" t="s">
        <v>344</v>
      </c>
      <c r="AF432" s="386"/>
      <c r="AG432" s="386"/>
      <c r="AH432" s="387"/>
      <c r="AI432" s="132" t="s">
        <v>324</v>
      </c>
      <c r="AJ432" s="132"/>
      <c r="AK432" s="132"/>
      <c r="AL432" s="133"/>
      <c r="AM432" s="132" t="s">
        <v>331</v>
      </c>
      <c r="AN432" s="132"/>
      <c r="AO432" s="132"/>
      <c r="AP432" s="133"/>
      <c r="AQ432" s="133" t="s">
        <v>320</v>
      </c>
      <c r="AR432" s="136"/>
      <c r="AS432" s="136"/>
      <c r="AT432" s="137"/>
      <c r="AU432" s="104" t="s">
        <v>262</v>
      </c>
      <c r="AV432" s="104"/>
      <c r="AW432" s="104"/>
      <c r="AX432" s="112"/>
    </row>
    <row r="433" spans="1:50" ht="18.75" hidden="1" customHeight="1" x14ac:dyDescent="0.15">
      <c r="A433" s="870"/>
      <c r="B433" s="865"/>
      <c r="C433" s="151"/>
      <c r="D433" s="865"/>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321</v>
      </c>
      <c r="AH433" s="140"/>
      <c r="AI433" s="134"/>
      <c r="AJ433" s="134"/>
      <c r="AK433" s="134"/>
      <c r="AL433" s="135"/>
      <c r="AM433" s="134"/>
      <c r="AN433" s="134"/>
      <c r="AO433" s="134"/>
      <c r="AP433" s="135"/>
      <c r="AQ433" s="189"/>
      <c r="AR433" s="138"/>
      <c r="AS433" s="139" t="s">
        <v>321</v>
      </c>
      <c r="AT433" s="140"/>
      <c r="AU433" s="138"/>
      <c r="AV433" s="138"/>
      <c r="AW433" s="139" t="s">
        <v>310</v>
      </c>
      <c r="AX433" s="190"/>
    </row>
    <row r="434" spans="1:50" ht="22.5" hidden="1" customHeight="1" x14ac:dyDescent="0.15">
      <c r="A434" s="870"/>
      <c r="B434" s="865"/>
      <c r="C434" s="151"/>
      <c r="D434" s="865"/>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65"/>
      <c r="AF434" s="195"/>
      <c r="AG434" s="195"/>
      <c r="AH434" s="195"/>
      <c r="AI434" s="265"/>
      <c r="AJ434" s="195"/>
      <c r="AK434" s="195"/>
      <c r="AL434" s="195"/>
      <c r="AM434" s="265"/>
      <c r="AN434" s="195"/>
      <c r="AO434" s="195"/>
      <c r="AP434" s="266"/>
      <c r="AQ434" s="265"/>
      <c r="AR434" s="195"/>
      <c r="AS434" s="195"/>
      <c r="AT434" s="266"/>
      <c r="AU434" s="195"/>
      <c r="AV434" s="195"/>
      <c r="AW434" s="195"/>
      <c r="AX434" s="196"/>
    </row>
    <row r="435" spans="1:50" ht="22.5" hidden="1" customHeight="1" x14ac:dyDescent="0.15">
      <c r="A435" s="870"/>
      <c r="B435" s="865"/>
      <c r="C435" s="151"/>
      <c r="D435" s="865"/>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65"/>
      <c r="AF435" s="195"/>
      <c r="AG435" s="195"/>
      <c r="AH435" s="266"/>
      <c r="AI435" s="265"/>
      <c r="AJ435" s="195"/>
      <c r="AK435" s="195"/>
      <c r="AL435" s="195"/>
      <c r="AM435" s="265"/>
      <c r="AN435" s="195"/>
      <c r="AO435" s="195"/>
      <c r="AP435" s="266"/>
      <c r="AQ435" s="265"/>
      <c r="AR435" s="195"/>
      <c r="AS435" s="195"/>
      <c r="AT435" s="266"/>
      <c r="AU435" s="195"/>
      <c r="AV435" s="195"/>
      <c r="AW435" s="195"/>
      <c r="AX435" s="196"/>
    </row>
    <row r="436" spans="1:50" ht="21.75" hidden="1" customHeight="1" x14ac:dyDescent="0.15">
      <c r="A436" s="870"/>
      <c r="B436" s="865"/>
      <c r="C436" s="151"/>
      <c r="D436" s="865"/>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63" t="s">
        <v>16</v>
      </c>
      <c r="AC436" s="863"/>
      <c r="AD436" s="863"/>
      <c r="AE436" s="265"/>
      <c r="AF436" s="195"/>
      <c r="AG436" s="195"/>
      <c r="AH436" s="266"/>
      <c r="AI436" s="265"/>
      <c r="AJ436" s="195"/>
      <c r="AK436" s="195"/>
      <c r="AL436" s="195"/>
      <c r="AM436" s="265"/>
      <c r="AN436" s="195"/>
      <c r="AO436" s="195"/>
      <c r="AP436" s="266"/>
      <c r="AQ436" s="265"/>
      <c r="AR436" s="195"/>
      <c r="AS436" s="195"/>
      <c r="AT436" s="266"/>
      <c r="AU436" s="195"/>
      <c r="AV436" s="195"/>
      <c r="AW436" s="195"/>
      <c r="AX436" s="196"/>
    </row>
    <row r="437" spans="1:50" ht="18.75" customHeight="1" x14ac:dyDescent="0.15">
      <c r="A437" s="870"/>
      <c r="B437" s="865"/>
      <c r="C437" s="151"/>
      <c r="D437" s="865"/>
      <c r="E437" s="141" t="s">
        <v>347</v>
      </c>
      <c r="F437" s="142"/>
      <c r="G437" s="103" t="s">
        <v>343</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85" t="s">
        <v>344</v>
      </c>
      <c r="AF437" s="386"/>
      <c r="AG437" s="386"/>
      <c r="AH437" s="387"/>
      <c r="AI437" s="132" t="s">
        <v>324</v>
      </c>
      <c r="AJ437" s="132"/>
      <c r="AK437" s="132"/>
      <c r="AL437" s="133"/>
      <c r="AM437" s="132" t="s">
        <v>331</v>
      </c>
      <c r="AN437" s="132"/>
      <c r="AO437" s="132"/>
      <c r="AP437" s="133"/>
      <c r="AQ437" s="133" t="s">
        <v>320</v>
      </c>
      <c r="AR437" s="136"/>
      <c r="AS437" s="136"/>
      <c r="AT437" s="137"/>
      <c r="AU437" s="104" t="s">
        <v>262</v>
      </c>
      <c r="AV437" s="104"/>
      <c r="AW437" s="104"/>
      <c r="AX437" s="112"/>
    </row>
    <row r="438" spans="1:50" ht="18.75" customHeight="1" x14ac:dyDescent="0.15">
      <c r="A438" s="870"/>
      <c r="B438" s="865"/>
      <c r="C438" s="151"/>
      <c r="D438" s="865"/>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654</v>
      </c>
      <c r="AF438" s="138"/>
      <c r="AG438" s="139" t="s">
        <v>321</v>
      </c>
      <c r="AH438" s="140"/>
      <c r="AI438" s="134"/>
      <c r="AJ438" s="134"/>
      <c r="AK438" s="134"/>
      <c r="AL438" s="135"/>
      <c r="AM438" s="134"/>
      <c r="AN438" s="134"/>
      <c r="AO438" s="134"/>
      <c r="AP438" s="135"/>
      <c r="AQ438" s="189" t="s">
        <v>658</v>
      </c>
      <c r="AR438" s="138"/>
      <c r="AS438" s="139" t="s">
        <v>321</v>
      </c>
      <c r="AT438" s="140"/>
      <c r="AU438" s="138" t="s">
        <v>653</v>
      </c>
      <c r="AV438" s="138"/>
      <c r="AW438" s="139" t="s">
        <v>310</v>
      </c>
      <c r="AX438" s="190"/>
    </row>
    <row r="439" spans="1:50" ht="22.5" customHeight="1" x14ac:dyDescent="0.15">
      <c r="A439" s="870"/>
      <c r="B439" s="865"/>
      <c r="C439" s="151"/>
      <c r="D439" s="865"/>
      <c r="E439" s="141"/>
      <c r="F439" s="142"/>
      <c r="G439" s="117" t="s">
        <v>659</v>
      </c>
      <c r="H439" s="98"/>
      <c r="I439" s="98"/>
      <c r="J439" s="98"/>
      <c r="K439" s="98"/>
      <c r="L439" s="98"/>
      <c r="M439" s="98"/>
      <c r="N439" s="98"/>
      <c r="O439" s="98"/>
      <c r="P439" s="98"/>
      <c r="Q439" s="98"/>
      <c r="R439" s="98"/>
      <c r="S439" s="98"/>
      <c r="T439" s="98"/>
      <c r="U439" s="98"/>
      <c r="V439" s="98"/>
      <c r="W439" s="98"/>
      <c r="X439" s="118"/>
      <c r="Y439" s="191" t="s">
        <v>14</v>
      </c>
      <c r="Z439" s="192"/>
      <c r="AA439" s="193"/>
      <c r="AB439" s="200" t="s">
        <v>655</v>
      </c>
      <c r="AC439" s="200"/>
      <c r="AD439" s="200"/>
      <c r="AE439" s="265" t="s">
        <v>655</v>
      </c>
      <c r="AF439" s="195"/>
      <c r="AG439" s="195"/>
      <c r="AH439" s="195"/>
      <c r="AI439" s="265" t="s">
        <v>656</v>
      </c>
      <c r="AJ439" s="195"/>
      <c r="AK439" s="195"/>
      <c r="AL439" s="195"/>
      <c r="AM439" s="265" t="s">
        <v>659</v>
      </c>
      <c r="AN439" s="195"/>
      <c r="AO439" s="195"/>
      <c r="AP439" s="266"/>
      <c r="AQ439" s="265" t="s">
        <v>659</v>
      </c>
      <c r="AR439" s="195"/>
      <c r="AS439" s="195"/>
      <c r="AT439" s="266"/>
      <c r="AU439" s="195" t="s">
        <v>659</v>
      </c>
      <c r="AV439" s="195"/>
      <c r="AW439" s="195"/>
      <c r="AX439" s="196"/>
    </row>
    <row r="440" spans="1:50" ht="22.5" customHeight="1" x14ac:dyDescent="0.15">
      <c r="A440" s="870"/>
      <c r="B440" s="865"/>
      <c r="C440" s="151"/>
      <c r="D440" s="865"/>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t="s">
        <v>657</v>
      </c>
      <c r="AC440" s="194"/>
      <c r="AD440" s="194"/>
      <c r="AE440" s="265" t="s">
        <v>659</v>
      </c>
      <c r="AF440" s="195"/>
      <c r="AG440" s="195"/>
      <c r="AH440" s="266"/>
      <c r="AI440" s="265" t="s">
        <v>655</v>
      </c>
      <c r="AJ440" s="195"/>
      <c r="AK440" s="195"/>
      <c r="AL440" s="195"/>
      <c r="AM440" s="265" t="s">
        <v>659</v>
      </c>
      <c r="AN440" s="195"/>
      <c r="AO440" s="195"/>
      <c r="AP440" s="266"/>
      <c r="AQ440" s="265" t="s">
        <v>656</v>
      </c>
      <c r="AR440" s="195"/>
      <c r="AS440" s="195"/>
      <c r="AT440" s="266"/>
      <c r="AU440" s="195" t="s">
        <v>656</v>
      </c>
      <c r="AV440" s="195"/>
      <c r="AW440" s="195"/>
      <c r="AX440" s="196"/>
    </row>
    <row r="441" spans="1:50" ht="22.5" customHeight="1" x14ac:dyDescent="0.15">
      <c r="A441" s="870"/>
      <c r="B441" s="865"/>
      <c r="C441" s="151"/>
      <c r="D441" s="865"/>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409" t="s">
        <v>16</v>
      </c>
      <c r="AC441" s="409"/>
      <c r="AD441" s="409"/>
      <c r="AE441" s="265" t="s">
        <v>655</v>
      </c>
      <c r="AF441" s="195"/>
      <c r="AG441" s="195"/>
      <c r="AH441" s="266"/>
      <c r="AI441" s="265" t="s">
        <v>659</v>
      </c>
      <c r="AJ441" s="195"/>
      <c r="AK441" s="195"/>
      <c r="AL441" s="195"/>
      <c r="AM441" s="265" t="s">
        <v>656</v>
      </c>
      <c r="AN441" s="195"/>
      <c r="AO441" s="195"/>
      <c r="AP441" s="266"/>
      <c r="AQ441" s="265" t="s">
        <v>659</v>
      </c>
      <c r="AR441" s="195"/>
      <c r="AS441" s="195"/>
      <c r="AT441" s="266"/>
      <c r="AU441" s="195" t="s">
        <v>655</v>
      </c>
      <c r="AV441" s="195"/>
      <c r="AW441" s="195"/>
      <c r="AX441" s="196"/>
    </row>
    <row r="442" spans="1:50" ht="18.75" hidden="1" customHeight="1" x14ac:dyDescent="0.15">
      <c r="A442" s="870"/>
      <c r="B442" s="865"/>
      <c r="C442" s="151"/>
      <c r="D442" s="865"/>
      <c r="E442" s="141" t="s">
        <v>347</v>
      </c>
      <c r="F442" s="142"/>
      <c r="G442" s="103" t="s">
        <v>343</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85" t="s">
        <v>344</v>
      </c>
      <c r="AF442" s="386"/>
      <c r="AG442" s="386"/>
      <c r="AH442" s="387"/>
      <c r="AI442" s="132" t="s">
        <v>324</v>
      </c>
      <c r="AJ442" s="132"/>
      <c r="AK442" s="132"/>
      <c r="AL442" s="133"/>
      <c r="AM442" s="132" t="s">
        <v>331</v>
      </c>
      <c r="AN442" s="132"/>
      <c r="AO442" s="132"/>
      <c r="AP442" s="133"/>
      <c r="AQ442" s="133" t="s">
        <v>320</v>
      </c>
      <c r="AR442" s="136"/>
      <c r="AS442" s="136"/>
      <c r="AT442" s="137"/>
      <c r="AU442" s="104" t="s">
        <v>262</v>
      </c>
      <c r="AV442" s="104"/>
      <c r="AW442" s="104"/>
      <c r="AX442" s="112"/>
    </row>
    <row r="443" spans="1:50" ht="18.75" hidden="1" customHeight="1" x14ac:dyDescent="0.15">
      <c r="A443" s="870"/>
      <c r="B443" s="865"/>
      <c r="C443" s="151"/>
      <c r="D443" s="865"/>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321</v>
      </c>
      <c r="AH443" s="140"/>
      <c r="AI443" s="134"/>
      <c r="AJ443" s="134"/>
      <c r="AK443" s="134"/>
      <c r="AL443" s="135"/>
      <c r="AM443" s="134"/>
      <c r="AN443" s="134"/>
      <c r="AO443" s="134"/>
      <c r="AP443" s="135"/>
      <c r="AQ443" s="189"/>
      <c r="AR443" s="138"/>
      <c r="AS443" s="139" t="s">
        <v>321</v>
      </c>
      <c r="AT443" s="140"/>
      <c r="AU443" s="138"/>
      <c r="AV443" s="138"/>
      <c r="AW443" s="139" t="s">
        <v>310</v>
      </c>
      <c r="AX443" s="190"/>
    </row>
    <row r="444" spans="1:50" ht="22.5" hidden="1" customHeight="1" x14ac:dyDescent="0.15">
      <c r="A444" s="870"/>
      <c r="B444" s="865"/>
      <c r="C444" s="151"/>
      <c r="D444" s="865"/>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65"/>
      <c r="AF444" s="195"/>
      <c r="AG444" s="195"/>
      <c r="AH444" s="195"/>
      <c r="AI444" s="265"/>
      <c r="AJ444" s="195"/>
      <c r="AK444" s="195"/>
      <c r="AL444" s="195"/>
      <c r="AM444" s="265"/>
      <c r="AN444" s="195"/>
      <c r="AO444" s="195"/>
      <c r="AP444" s="266"/>
      <c r="AQ444" s="265"/>
      <c r="AR444" s="195"/>
      <c r="AS444" s="195"/>
      <c r="AT444" s="266"/>
      <c r="AU444" s="195"/>
      <c r="AV444" s="195"/>
      <c r="AW444" s="195"/>
      <c r="AX444" s="196"/>
    </row>
    <row r="445" spans="1:50" ht="22.5" hidden="1" customHeight="1" x14ac:dyDescent="0.15">
      <c r="A445" s="870"/>
      <c r="B445" s="865"/>
      <c r="C445" s="151"/>
      <c r="D445" s="865"/>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65"/>
      <c r="AF445" s="195"/>
      <c r="AG445" s="195"/>
      <c r="AH445" s="266"/>
      <c r="AI445" s="265"/>
      <c r="AJ445" s="195"/>
      <c r="AK445" s="195"/>
      <c r="AL445" s="195"/>
      <c r="AM445" s="265"/>
      <c r="AN445" s="195"/>
      <c r="AO445" s="195"/>
      <c r="AP445" s="266"/>
      <c r="AQ445" s="265"/>
      <c r="AR445" s="195"/>
      <c r="AS445" s="195"/>
      <c r="AT445" s="266"/>
      <c r="AU445" s="195"/>
      <c r="AV445" s="195"/>
      <c r="AW445" s="195"/>
      <c r="AX445" s="196"/>
    </row>
    <row r="446" spans="1:50" ht="22.5" hidden="1" customHeight="1" x14ac:dyDescent="0.15">
      <c r="A446" s="870"/>
      <c r="B446" s="865"/>
      <c r="C446" s="151"/>
      <c r="D446" s="865"/>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409" t="s">
        <v>16</v>
      </c>
      <c r="AC446" s="409"/>
      <c r="AD446" s="409"/>
      <c r="AE446" s="265"/>
      <c r="AF446" s="195"/>
      <c r="AG446" s="195"/>
      <c r="AH446" s="266"/>
      <c r="AI446" s="265"/>
      <c r="AJ446" s="195"/>
      <c r="AK446" s="195"/>
      <c r="AL446" s="195"/>
      <c r="AM446" s="265"/>
      <c r="AN446" s="195"/>
      <c r="AO446" s="195"/>
      <c r="AP446" s="266"/>
      <c r="AQ446" s="265"/>
      <c r="AR446" s="195"/>
      <c r="AS446" s="195"/>
      <c r="AT446" s="266"/>
      <c r="AU446" s="195"/>
      <c r="AV446" s="195"/>
      <c r="AW446" s="195"/>
      <c r="AX446" s="196"/>
    </row>
    <row r="447" spans="1:50" ht="18.75" hidden="1" customHeight="1" x14ac:dyDescent="0.15">
      <c r="A447" s="870"/>
      <c r="B447" s="865"/>
      <c r="C447" s="151"/>
      <c r="D447" s="865"/>
      <c r="E447" s="141" t="s">
        <v>347</v>
      </c>
      <c r="F447" s="142"/>
      <c r="G447" s="103" t="s">
        <v>343</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85" t="s">
        <v>344</v>
      </c>
      <c r="AF447" s="386"/>
      <c r="AG447" s="386"/>
      <c r="AH447" s="387"/>
      <c r="AI447" s="132" t="s">
        <v>324</v>
      </c>
      <c r="AJ447" s="132"/>
      <c r="AK447" s="132"/>
      <c r="AL447" s="133"/>
      <c r="AM447" s="132" t="s">
        <v>331</v>
      </c>
      <c r="AN447" s="132"/>
      <c r="AO447" s="132"/>
      <c r="AP447" s="133"/>
      <c r="AQ447" s="133" t="s">
        <v>320</v>
      </c>
      <c r="AR447" s="136"/>
      <c r="AS447" s="136"/>
      <c r="AT447" s="137"/>
      <c r="AU447" s="104" t="s">
        <v>262</v>
      </c>
      <c r="AV447" s="104"/>
      <c r="AW447" s="104"/>
      <c r="AX447" s="112"/>
    </row>
    <row r="448" spans="1:50" ht="18.75" hidden="1" customHeight="1" x14ac:dyDescent="0.15">
      <c r="A448" s="870"/>
      <c r="B448" s="865"/>
      <c r="C448" s="151"/>
      <c r="D448" s="865"/>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321</v>
      </c>
      <c r="AH448" s="140"/>
      <c r="AI448" s="134"/>
      <c r="AJ448" s="134"/>
      <c r="AK448" s="134"/>
      <c r="AL448" s="135"/>
      <c r="AM448" s="134"/>
      <c r="AN448" s="134"/>
      <c r="AO448" s="134"/>
      <c r="AP448" s="135"/>
      <c r="AQ448" s="189"/>
      <c r="AR448" s="138"/>
      <c r="AS448" s="139" t="s">
        <v>321</v>
      </c>
      <c r="AT448" s="140"/>
      <c r="AU448" s="138"/>
      <c r="AV448" s="138"/>
      <c r="AW448" s="139" t="s">
        <v>310</v>
      </c>
      <c r="AX448" s="190"/>
    </row>
    <row r="449" spans="1:50" ht="22.5" hidden="1" customHeight="1" x14ac:dyDescent="0.15">
      <c r="A449" s="870"/>
      <c r="B449" s="865"/>
      <c r="C449" s="151"/>
      <c r="D449" s="865"/>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65"/>
      <c r="AF449" s="195"/>
      <c r="AG449" s="195"/>
      <c r="AH449" s="195"/>
      <c r="AI449" s="265"/>
      <c r="AJ449" s="195"/>
      <c r="AK449" s="195"/>
      <c r="AL449" s="195"/>
      <c r="AM449" s="265"/>
      <c r="AN449" s="195"/>
      <c r="AO449" s="195"/>
      <c r="AP449" s="266"/>
      <c r="AQ449" s="265"/>
      <c r="AR449" s="195"/>
      <c r="AS449" s="195"/>
      <c r="AT449" s="266"/>
      <c r="AU449" s="195"/>
      <c r="AV449" s="195"/>
      <c r="AW449" s="195"/>
      <c r="AX449" s="196"/>
    </row>
    <row r="450" spans="1:50" ht="22.5" hidden="1" customHeight="1" x14ac:dyDescent="0.15">
      <c r="A450" s="870"/>
      <c r="B450" s="865"/>
      <c r="C450" s="151"/>
      <c r="D450" s="865"/>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65"/>
      <c r="AF450" s="195"/>
      <c r="AG450" s="195"/>
      <c r="AH450" s="266"/>
      <c r="AI450" s="265"/>
      <c r="AJ450" s="195"/>
      <c r="AK450" s="195"/>
      <c r="AL450" s="195"/>
      <c r="AM450" s="265"/>
      <c r="AN450" s="195"/>
      <c r="AO450" s="195"/>
      <c r="AP450" s="266"/>
      <c r="AQ450" s="265"/>
      <c r="AR450" s="195"/>
      <c r="AS450" s="195"/>
      <c r="AT450" s="266"/>
      <c r="AU450" s="195"/>
      <c r="AV450" s="195"/>
      <c r="AW450" s="195"/>
      <c r="AX450" s="196"/>
    </row>
    <row r="451" spans="1:50" ht="22.5" hidden="1" customHeight="1" x14ac:dyDescent="0.15">
      <c r="A451" s="870"/>
      <c r="B451" s="865"/>
      <c r="C451" s="151"/>
      <c r="D451" s="865"/>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409" t="s">
        <v>16</v>
      </c>
      <c r="AC451" s="409"/>
      <c r="AD451" s="409"/>
      <c r="AE451" s="265"/>
      <c r="AF451" s="195"/>
      <c r="AG451" s="195"/>
      <c r="AH451" s="266"/>
      <c r="AI451" s="265"/>
      <c r="AJ451" s="195"/>
      <c r="AK451" s="195"/>
      <c r="AL451" s="195"/>
      <c r="AM451" s="265"/>
      <c r="AN451" s="195"/>
      <c r="AO451" s="195"/>
      <c r="AP451" s="266"/>
      <c r="AQ451" s="265"/>
      <c r="AR451" s="195"/>
      <c r="AS451" s="195"/>
      <c r="AT451" s="266"/>
      <c r="AU451" s="195"/>
      <c r="AV451" s="195"/>
      <c r="AW451" s="195"/>
      <c r="AX451" s="196"/>
    </row>
    <row r="452" spans="1:50" ht="18.75" hidden="1" customHeight="1" x14ac:dyDescent="0.15">
      <c r="A452" s="870"/>
      <c r="B452" s="865"/>
      <c r="C452" s="151"/>
      <c r="D452" s="865"/>
      <c r="E452" s="141" t="s">
        <v>347</v>
      </c>
      <c r="F452" s="142"/>
      <c r="G452" s="103" t="s">
        <v>343</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85" t="s">
        <v>344</v>
      </c>
      <c r="AF452" s="386"/>
      <c r="AG452" s="386"/>
      <c r="AH452" s="387"/>
      <c r="AI452" s="132" t="s">
        <v>324</v>
      </c>
      <c r="AJ452" s="132"/>
      <c r="AK452" s="132"/>
      <c r="AL452" s="133"/>
      <c r="AM452" s="132" t="s">
        <v>331</v>
      </c>
      <c r="AN452" s="132"/>
      <c r="AO452" s="132"/>
      <c r="AP452" s="133"/>
      <c r="AQ452" s="133" t="s">
        <v>320</v>
      </c>
      <c r="AR452" s="136"/>
      <c r="AS452" s="136"/>
      <c r="AT452" s="137"/>
      <c r="AU452" s="104" t="s">
        <v>262</v>
      </c>
      <c r="AV452" s="104"/>
      <c r="AW452" s="104"/>
      <c r="AX452" s="112"/>
    </row>
    <row r="453" spans="1:50" ht="18.75" hidden="1" customHeight="1" x14ac:dyDescent="0.15">
      <c r="A453" s="870"/>
      <c r="B453" s="865"/>
      <c r="C453" s="151"/>
      <c r="D453" s="865"/>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321</v>
      </c>
      <c r="AH453" s="140"/>
      <c r="AI453" s="134"/>
      <c r="AJ453" s="134"/>
      <c r="AK453" s="134"/>
      <c r="AL453" s="135"/>
      <c r="AM453" s="134"/>
      <c r="AN453" s="134"/>
      <c r="AO453" s="134"/>
      <c r="AP453" s="135"/>
      <c r="AQ453" s="189"/>
      <c r="AR453" s="138"/>
      <c r="AS453" s="139" t="s">
        <v>321</v>
      </c>
      <c r="AT453" s="140"/>
      <c r="AU453" s="138"/>
      <c r="AV453" s="138"/>
      <c r="AW453" s="139" t="s">
        <v>310</v>
      </c>
      <c r="AX453" s="190"/>
    </row>
    <row r="454" spans="1:50" ht="22.5" hidden="1" customHeight="1" x14ac:dyDescent="0.15">
      <c r="A454" s="870"/>
      <c r="B454" s="865"/>
      <c r="C454" s="151"/>
      <c r="D454" s="865"/>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65"/>
      <c r="AF454" s="195"/>
      <c r="AG454" s="195"/>
      <c r="AH454" s="195"/>
      <c r="AI454" s="265"/>
      <c r="AJ454" s="195"/>
      <c r="AK454" s="195"/>
      <c r="AL454" s="195"/>
      <c r="AM454" s="265"/>
      <c r="AN454" s="195"/>
      <c r="AO454" s="195"/>
      <c r="AP454" s="266"/>
      <c r="AQ454" s="265"/>
      <c r="AR454" s="195"/>
      <c r="AS454" s="195"/>
      <c r="AT454" s="266"/>
      <c r="AU454" s="195"/>
      <c r="AV454" s="195"/>
      <c r="AW454" s="195"/>
      <c r="AX454" s="196"/>
    </row>
    <row r="455" spans="1:50" ht="22.5" hidden="1" customHeight="1" x14ac:dyDescent="0.15">
      <c r="A455" s="870"/>
      <c r="B455" s="865"/>
      <c r="C455" s="151"/>
      <c r="D455" s="865"/>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65"/>
      <c r="AF455" s="195"/>
      <c r="AG455" s="195"/>
      <c r="AH455" s="266"/>
      <c r="AI455" s="265"/>
      <c r="AJ455" s="195"/>
      <c r="AK455" s="195"/>
      <c r="AL455" s="195"/>
      <c r="AM455" s="265"/>
      <c r="AN455" s="195"/>
      <c r="AO455" s="195"/>
      <c r="AP455" s="266"/>
      <c r="AQ455" s="265"/>
      <c r="AR455" s="195"/>
      <c r="AS455" s="195"/>
      <c r="AT455" s="266"/>
      <c r="AU455" s="195"/>
      <c r="AV455" s="195"/>
      <c r="AW455" s="195"/>
      <c r="AX455" s="196"/>
    </row>
    <row r="456" spans="1:50" ht="22.5" hidden="1" customHeight="1" x14ac:dyDescent="0.15">
      <c r="A456" s="870"/>
      <c r="B456" s="865"/>
      <c r="C456" s="151"/>
      <c r="D456" s="865"/>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409" t="s">
        <v>16</v>
      </c>
      <c r="AC456" s="409"/>
      <c r="AD456" s="409"/>
      <c r="AE456" s="265"/>
      <c r="AF456" s="195"/>
      <c r="AG456" s="195"/>
      <c r="AH456" s="266"/>
      <c r="AI456" s="265"/>
      <c r="AJ456" s="195"/>
      <c r="AK456" s="195"/>
      <c r="AL456" s="195"/>
      <c r="AM456" s="265"/>
      <c r="AN456" s="195"/>
      <c r="AO456" s="195"/>
      <c r="AP456" s="266"/>
      <c r="AQ456" s="265"/>
      <c r="AR456" s="195"/>
      <c r="AS456" s="195"/>
      <c r="AT456" s="266"/>
      <c r="AU456" s="195"/>
      <c r="AV456" s="195"/>
      <c r="AW456" s="195"/>
      <c r="AX456" s="196"/>
    </row>
    <row r="457" spans="1:50" ht="18.75" hidden="1" customHeight="1" x14ac:dyDescent="0.15">
      <c r="A457" s="870"/>
      <c r="B457" s="865"/>
      <c r="C457" s="151"/>
      <c r="D457" s="865"/>
      <c r="E457" s="141" t="s">
        <v>347</v>
      </c>
      <c r="F457" s="142"/>
      <c r="G457" s="103" t="s">
        <v>343</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85" t="s">
        <v>344</v>
      </c>
      <c r="AF457" s="386"/>
      <c r="AG457" s="386"/>
      <c r="AH457" s="387"/>
      <c r="AI457" s="132" t="s">
        <v>324</v>
      </c>
      <c r="AJ457" s="132"/>
      <c r="AK457" s="132"/>
      <c r="AL457" s="133"/>
      <c r="AM457" s="132" t="s">
        <v>331</v>
      </c>
      <c r="AN457" s="132"/>
      <c r="AO457" s="132"/>
      <c r="AP457" s="133"/>
      <c r="AQ457" s="133" t="s">
        <v>320</v>
      </c>
      <c r="AR457" s="136"/>
      <c r="AS457" s="136"/>
      <c r="AT457" s="137"/>
      <c r="AU457" s="104" t="s">
        <v>262</v>
      </c>
      <c r="AV457" s="104"/>
      <c r="AW457" s="104"/>
      <c r="AX457" s="112"/>
    </row>
    <row r="458" spans="1:50" ht="18.75" hidden="1" customHeight="1" x14ac:dyDescent="0.15">
      <c r="A458" s="870"/>
      <c r="B458" s="865"/>
      <c r="C458" s="151"/>
      <c r="D458" s="865"/>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321</v>
      </c>
      <c r="AH458" s="140"/>
      <c r="AI458" s="134"/>
      <c r="AJ458" s="134"/>
      <c r="AK458" s="134"/>
      <c r="AL458" s="135"/>
      <c r="AM458" s="134"/>
      <c r="AN458" s="134"/>
      <c r="AO458" s="134"/>
      <c r="AP458" s="135"/>
      <c r="AQ458" s="189"/>
      <c r="AR458" s="138"/>
      <c r="AS458" s="139" t="s">
        <v>321</v>
      </c>
      <c r="AT458" s="140"/>
      <c r="AU458" s="138"/>
      <c r="AV458" s="138"/>
      <c r="AW458" s="139" t="s">
        <v>310</v>
      </c>
      <c r="AX458" s="190"/>
    </row>
    <row r="459" spans="1:50" ht="22.5" hidden="1" customHeight="1" x14ac:dyDescent="0.15">
      <c r="A459" s="870"/>
      <c r="B459" s="865"/>
      <c r="C459" s="151"/>
      <c r="D459" s="865"/>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65"/>
      <c r="AF459" s="195"/>
      <c r="AG459" s="195"/>
      <c r="AH459" s="195"/>
      <c r="AI459" s="265"/>
      <c r="AJ459" s="195"/>
      <c r="AK459" s="195"/>
      <c r="AL459" s="195"/>
      <c r="AM459" s="265"/>
      <c r="AN459" s="195"/>
      <c r="AO459" s="195"/>
      <c r="AP459" s="266"/>
      <c r="AQ459" s="265"/>
      <c r="AR459" s="195"/>
      <c r="AS459" s="195"/>
      <c r="AT459" s="266"/>
      <c r="AU459" s="195"/>
      <c r="AV459" s="195"/>
      <c r="AW459" s="195"/>
      <c r="AX459" s="196"/>
    </row>
    <row r="460" spans="1:50" ht="22.5" hidden="1" customHeight="1" x14ac:dyDescent="0.15">
      <c r="A460" s="870"/>
      <c r="B460" s="865"/>
      <c r="C460" s="151"/>
      <c r="D460" s="865"/>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65"/>
      <c r="AF460" s="195"/>
      <c r="AG460" s="195"/>
      <c r="AH460" s="266"/>
      <c r="AI460" s="265"/>
      <c r="AJ460" s="195"/>
      <c r="AK460" s="195"/>
      <c r="AL460" s="195"/>
      <c r="AM460" s="265"/>
      <c r="AN460" s="195"/>
      <c r="AO460" s="195"/>
      <c r="AP460" s="266"/>
      <c r="AQ460" s="265"/>
      <c r="AR460" s="195"/>
      <c r="AS460" s="195"/>
      <c r="AT460" s="266"/>
      <c r="AU460" s="195"/>
      <c r="AV460" s="195"/>
      <c r="AW460" s="195"/>
      <c r="AX460" s="196"/>
    </row>
    <row r="461" spans="1:50" ht="22.5" hidden="1" customHeight="1" x14ac:dyDescent="0.15">
      <c r="A461" s="870"/>
      <c r="B461" s="865"/>
      <c r="C461" s="151"/>
      <c r="D461" s="865"/>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409" t="s">
        <v>16</v>
      </c>
      <c r="AC461" s="409"/>
      <c r="AD461" s="409"/>
      <c r="AE461" s="265"/>
      <c r="AF461" s="195"/>
      <c r="AG461" s="195"/>
      <c r="AH461" s="266"/>
      <c r="AI461" s="265"/>
      <c r="AJ461" s="195"/>
      <c r="AK461" s="195"/>
      <c r="AL461" s="195"/>
      <c r="AM461" s="265"/>
      <c r="AN461" s="195"/>
      <c r="AO461" s="195"/>
      <c r="AP461" s="266"/>
      <c r="AQ461" s="265"/>
      <c r="AR461" s="195"/>
      <c r="AS461" s="195"/>
      <c r="AT461" s="266"/>
      <c r="AU461" s="195"/>
      <c r="AV461" s="195"/>
      <c r="AW461" s="195"/>
      <c r="AX461" s="196"/>
    </row>
    <row r="462" spans="1:50" ht="22.5" customHeight="1" x14ac:dyDescent="0.15">
      <c r="A462" s="870"/>
      <c r="B462" s="865"/>
      <c r="C462" s="151"/>
      <c r="D462" s="865"/>
      <c r="E462" s="109" t="s">
        <v>368</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70"/>
      <c r="B463" s="865"/>
      <c r="C463" s="151"/>
      <c r="D463" s="865"/>
      <c r="E463" s="97" t="s">
        <v>659</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870"/>
      <c r="B464" s="865"/>
      <c r="C464" s="151"/>
      <c r="D464" s="865"/>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70"/>
      <c r="B465" s="865"/>
      <c r="C465" s="151"/>
      <c r="D465" s="865"/>
      <c r="E465" s="173" t="s">
        <v>319</v>
      </c>
      <c r="F465" s="178"/>
      <c r="G465" s="782" t="s">
        <v>359</v>
      </c>
      <c r="H465" s="147"/>
      <c r="I465" s="147"/>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80"/>
    </row>
    <row r="466" spans="1:50" ht="18.75" hidden="1" customHeight="1" x14ac:dyDescent="0.15">
      <c r="A466" s="870"/>
      <c r="B466" s="865"/>
      <c r="C466" s="151"/>
      <c r="D466" s="865"/>
      <c r="E466" s="141" t="s">
        <v>346</v>
      </c>
      <c r="F466" s="142"/>
      <c r="G466" s="103" t="s">
        <v>342</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85" t="s">
        <v>344</v>
      </c>
      <c r="AF466" s="386"/>
      <c r="AG466" s="386"/>
      <c r="AH466" s="387"/>
      <c r="AI466" s="132" t="s">
        <v>324</v>
      </c>
      <c r="AJ466" s="132"/>
      <c r="AK466" s="132"/>
      <c r="AL466" s="133"/>
      <c r="AM466" s="132" t="s">
        <v>331</v>
      </c>
      <c r="AN466" s="132"/>
      <c r="AO466" s="132"/>
      <c r="AP466" s="133"/>
      <c r="AQ466" s="133" t="s">
        <v>320</v>
      </c>
      <c r="AR466" s="136"/>
      <c r="AS466" s="136"/>
      <c r="AT466" s="137"/>
      <c r="AU466" s="104" t="s">
        <v>262</v>
      </c>
      <c r="AV466" s="104"/>
      <c r="AW466" s="104"/>
      <c r="AX466" s="112"/>
    </row>
    <row r="467" spans="1:50" ht="18.75" hidden="1" customHeight="1" x14ac:dyDescent="0.15">
      <c r="A467" s="870"/>
      <c r="B467" s="865"/>
      <c r="C467" s="151"/>
      <c r="D467" s="865"/>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321</v>
      </c>
      <c r="AH467" s="140"/>
      <c r="AI467" s="134"/>
      <c r="AJ467" s="134"/>
      <c r="AK467" s="134"/>
      <c r="AL467" s="135"/>
      <c r="AM467" s="134"/>
      <c r="AN467" s="134"/>
      <c r="AO467" s="134"/>
      <c r="AP467" s="135"/>
      <c r="AQ467" s="189"/>
      <c r="AR467" s="138"/>
      <c r="AS467" s="139" t="s">
        <v>321</v>
      </c>
      <c r="AT467" s="140"/>
      <c r="AU467" s="138"/>
      <c r="AV467" s="138"/>
      <c r="AW467" s="139" t="s">
        <v>310</v>
      </c>
      <c r="AX467" s="190"/>
    </row>
    <row r="468" spans="1:50" ht="22.5" hidden="1" customHeight="1" x14ac:dyDescent="0.15">
      <c r="A468" s="870"/>
      <c r="B468" s="865"/>
      <c r="C468" s="151"/>
      <c r="D468" s="865"/>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65"/>
      <c r="AF468" s="195"/>
      <c r="AG468" s="195"/>
      <c r="AH468" s="195"/>
      <c r="AI468" s="265"/>
      <c r="AJ468" s="195"/>
      <c r="AK468" s="195"/>
      <c r="AL468" s="195"/>
      <c r="AM468" s="265"/>
      <c r="AN468" s="195"/>
      <c r="AO468" s="195"/>
      <c r="AP468" s="266"/>
      <c r="AQ468" s="265"/>
      <c r="AR468" s="195"/>
      <c r="AS468" s="195"/>
      <c r="AT468" s="266"/>
      <c r="AU468" s="195"/>
      <c r="AV468" s="195"/>
      <c r="AW468" s="195"/>
      <c r="AX468" s="196"/>
    </row>
    <row r="469" spans="1:50" ht="22.5" hidden="1" customHeight="1" x14ac:dyDescent="0.15">
      <c r="A469" s="870"/>
      <c r="B469" s="865"/>
      <c r="C469" s="151"/>
      <c r="D469" s="865"/>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65"/>
      <c r="AF469" s="195"/>
      <c r="AG469" s="195"/>
      <c r="AH469" s="266"/>
      <c r="AI469" s="265"/>
      <c r="AJ469" s="195"/>
      <c r="AK469" s="195"/>
      <c r="AL469" s="195"/>
      <c r="AM469" s="265"/>
      <c r="AN469" s="195"/>
      <c r="AO469" s="195"/>
      <c r="AP469" s="266"/>
      <c r="AQ469" s="265"/>
      <c r="AR469" s="195"/>
      <c r="AS469" s="195"/>
      <c r="AT469" s="266"/>
      <c r="AU469" s="195"/>
      <c r="AV469" s="195"/>
      <c r="AW469" s="195"/>
      <c r="AX469" s="196"/>
    </row>
    <row r="470" spans="1:50" ht="22.5" hidden="1" customHeight="1" x14ac:dyDescent="0.15">
      <c r="A470" s="870"/>
      <c r="B470" s="865"/>
      <c r="C470" s="151"/>
      <c r="D470" s="865"/>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409" t="s">
        <v>16</v>
      </c>
      <c r="AC470" s="409"/>
      <c r="AD470" s="409"/>
      <c r="AE470" s="265"/>
      <c r="AF470" s="195"/>
      <c r="AG470" s="195"/>
      <c r="AH470" s="266"/>
      <c r="AI470" s="265"/>
      <c r="AJ470" s="195"/>
      <c r="AK470" s="195"/>
      <c r="AL470" s="195"/>
      <c r="AM470" s="265"/>
      <c r="AN470" s="195"/>
      <c r="AO470" s="195"/>
      <c r="AP470" s="266"/>
      <c r="AQ470" s="265"/>
      <c r="AR470" s="195"/>
      <c r="AS470" s="195"/>
      <c r="AT470" s="266"/>
      <c r="AU470" s="195"/>
      <c r="AV470" s="195"/>
      <c r="AW470" s="195"/>
      <c r="AX470" s="196"/>
    </row>
    <row r="471" spans="1:50" ht="18.75" hidden="1" customHeight="1" x14ac:dyDescent="0.15">
      <c r="A471" s="870"/>
      <c r="B471" s="865"/>
      <c r="C471" s="151"/>
      <c r="D471" s="865"/>
      <c r="E471" s="141" t="s">
        <v>346</v>
      </c>
      <c r="F471" s="142"/>
      <c r="G471" s="103" t="s">
        <v>342</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85" t="s">
        <v>344</v>
      </c>
      <c r="AF471" s="386"/>
      <c r="AG471" s="386"/>
      <c r="AH471" s="387"/>
      <c r="AI471" s="132" t="s">
        <v>324</v>
      </c>
      <c r="AJ471" s="132"/>
      <c r="AK471" s="132"/>
      <c r="AL471" s="133"/>
      <c r="AM471" s="132" t="s">
        <v>331</v>
      </c>
      <c r="AN471" s="132"/>
      <c r="AO471" s="132"/>
      <c r="AP471" s="133"/>
      <c r="AQ471" s="133" t="s">
        <v>320</v>
      </c>
      <c r="AR471" s="136"/>
      <c r="AS471" s="136"/>
      <c r="AT471" s="137"/>
      <c r="AU471" s="104" t="s">
        <v>262</v>
      </c>
      <c r="AV471" s="104"/>
      <c r="AW471" s="104"/>
      <c r="AX471" s="112"/>
    </row>
    <row r="472" spans="1:50" ht="18.75" hidden="1" customHeight="1" x14ac:dyDescent="0.15">
      <c r="A472" s="870"/>
      <c r="B472" s="865"/>
      <c r="C472" s="151"/>
      <c r="D472" s="865"/>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321</v>
      </c>
      <c r="AH472" s="140"/>
      <c r="AI472" s="134"/>
      <c r="AJ472" s="134"/>
      <c r="AK472" s="134"/>
      <c r="AL472" s="135"/>
      <c r="AM472" s="134"/>
      <c r="AN472" s="134"/>
      <c r="AO472" s="134"/>
      <c r="AP472" s="135"/>
      <c r="AQ472" s="189"/>
      <c r="AR472" s="138"/>
      <c r="AS472" s="139" t="s">
        <v>321</v>
      </c>
      <c r="AT472" s="140"/>
      <c r="AU472" s="138"/>
      <c r="AV472" s="138"/>
      <c r="AW472" s="139" t="s">
        <v>310</v>
      </c>
      <c r="AX472" s="190"/>
    </row>
    <row r="473" spans="1:50" ht="22.5" hidden="1" customHeight="1" x14ac:dyDescent="0.15">
      <c r="A473" s="870"/>
      <c r="B473" s="865"/>
      <c r="C473" s="151"/>
      <c r="D473" s="865"/>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65"/>
      <c r="AF473" s="195"/>
      <c r="AG473" s="195"/>
      <c r="AH473" s="195"/>
      <c r="AI473" s="265"/>
      <c r="AJ473" s="195"/>
      <c r="AK473" s="195"/>
      <c r="AL473" s="195"/>
      <c r="AM473" s="265"/>
      <c r="AN473" s="195"/>
      <c r="AO473" s="195"/>
      <c r="AP473" s="266"/>
      <c r="AQ473" s="265"/>
      <c r="AR473" s="195"/>
      <c r="AS473" s="195"/>
      <c r="AT473" s="266"/>
      <c r="AU473" s="195"/>
      <c r="AV473" s="195"/>
      <c r="AW473" s="195"/>
      <c r="AX473" s="196"/>
    </row>
    <row r="474" spans="1:50" ht="22.5" hidden="1" customHeight="1" x14ac:dyDescent="0.15">
      <c r="A474" s="870"/>
      <c r="B474" s="865"/>
      <c r="C474" s="151"/>
      <c r="D474" s="865"/>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65"/>
      <c r="AF474" s="195"/>
      <c r="AG474" s="195"/>
      <c r="AH474" s="266"/>
      <c r="AI474" s="265"/>
      <c r="AJ474" s="195"/>
      <c r="AK474" s="195"/>
      <c r="AL474" s="195"/>
      <c r="AM474" s="265"/>
      <c r="AN474" s="195"/>
      <c r="AO474" s="195"/>
      <c r="AP474" s="266"/>
      <c r="AQ474" s="265"/>
      <c r="AR474" s="195"/>
      <c r="AS474" s="195"/>
      <c r="AT474" s="266"/>
      <c r="AU474" s="195"/>
      <c r="AV474" s="195"/>
      <c r="AW474" s="195"/>
      <c r="AX474" s="196"/>
    </row>
    <row r="475" spans="1:50" ht="22.5" hidden="1" customHeight="1" x14ac:dyDescent="0.15">
      <c r="A475" s="870"/>
      <c r="B475" s="865"/>
      <c r="C475" s="151"/>
      <c r="D475" s="865"/>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409" t="s">
        <v>16</v>
      </c>
      <c r="AC475" s="409"/>
      <c r="AD475" s="409"/>
      <c r="AE475" s="265"/>
      <c r="AF475" s="195"/>
      <c r="AG475" s="195"/>
      <c r="AH475" s="266"/>
      <c r="AI475" s="265"/>
      <c r="AJ475" s="195"/>
      <c r="AK475" s="195"/>
      <c r="AL475" s="195"/>
      <c r="AM475" s="265"/>
      <c r="AN475" s="195"/>
      <c r="AO475" s="195"/>
      <c r="AP475" s="266"/>
      <c r="AQ475" s="265"/>
      <c r="AR475" s="195"/>
      <c r="AS475" s="195"/>
      <c r="AT475" s="266"/>
      <c r="AU475" s="195"/>
      <c r="AV475" s="195"/>
      <c r="AW475" s="195"/>
      <c r="AX475" s="196"/>
    </row>
    <row r="476" spans="1:50" ht="18.75" hidden="1" customHeight="1" x14ac:dyDescent="0.15">
      <c r="A476" s="870"/>
      <c r="B476" s="865"/>
      <c r="C476" s="151"/>
      <c r="D476" s="865"/>
      <c r="E476" s="141" t="s">
        <v>346</v>
      </c>
      <c r="F476" s="142"/>
      <c r="G476" s="103" t="s">
        <v>342</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85" t="s">
        <v>344</v>
      </c>
      <c r="AF476" s="386"/>
      <c r="AG476" s="386"/>
      <c r="AH476" s="387"/>
      <c r="AI476" s="132" t="s">
        <v>324</v>
      </c>
      <c r="AJ476" s="132"/>
      <c r="AK476" s="132"/>
      <c r="AL476" s="133"/>
      <c r="AM476" s="132" t="s">
        <v>331</v>
      </c>
      <c r="AN476" s="132"/>
      <c r="AO476" s="132"/>
      <c r="AP476" s="133"/>
      <c r="AQ476" s="133" t="s">
        <v>320</v>
      </c>
      <c r="AR476" s="136"/>
      <c r="AS476" s="136"/>
      <c r="AT476" s="137"/>
      <c r="AU476" s="104" t="s">
        <v>262</v>
      </c>
      <c r="AV476" s="104"/>
      <c r="AW476" s="104"/>
      <c r="AX476" s="112"/>
    </row>
    <row r="477" spans="1:50" ht="18.75" hidden="1" customHeight="1" x14ac:dyDescent="0.15">
      <c r="A477" s="870"/>
      <c r="B477" s="865"/>
      <c r="C477" s="151"/>
      <c r="D477" s="865"/>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321</v>
      </c>
      <c r="AH477" s="140"/>
      <c r="AI477" s="134"/>
      <c r="AJ477" s="134"/>
      <c r="AK477" s="134"/>
      <c r="AL477" s="135"/>
      <c r="AM477" s="134"/>
      <c r="AN477" s="134"/>
      <c r="AO477" s="134"/>
      <c r="AP477" s="135"/>
      <c r="AQ477" s="189"/>
      <c r="AR477" s="138"/>
      <c r="AS477" s="139" t="s">
        <v>321</v>
      </c>
      <c r="AT477" s="140"/>
      <c r="AU477" s="138"/>
      <c r="AV477" s="138"/>
      <c r="AW477" s="139" t="s">
        <v>310</v>
      </c>
      <c r="AX477" s="190"/>
    </row>
    <row r="478" spans="1:50" ht="22.5" hidden="1" customHeight="1" x14ac:dyDescent="0.15">
      <c r="A478" s="870"/>
      <c r="B478" s="865"/>
      <c r="C478" s="151"/>
      <c r="D478" s="865"/>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65"/>
      <c r="AF478" s="195"/>
      <c r="AG478" s="195"/>
      <c r="AH478" s="195"/>
      <c r="AI478" s="265"/>
      <c r="AJ478" s="195"/>
      <c r="AK478" s="195"/>
      <c r="AL478" s="195"/>
      <c r="AM478" s="265"/>
      <c r="AN478" s="195"/>
      <c r="AO478" s="195"/>
      <c r="AP478" s="266"/>
      <c r="AQ478" s="265"/>
      <c r="AR478" s="195"/>
      <c r="AS478" s="195"/>
      <c r="AT478" s="266"/>
      <c r="AU478" s="195"/>
      <c r="AV478" s="195"/>
      <c r="AW478" s="195"/>
      <c r="AX478" s="196"/>
    </row>
    <row r="479" spans="1:50" ht="22.5" hidden="1" customHeight="1" x14ac:dyDescent="0.15">
      <c r="A479" s="870"/>
      <c r="B479" s="865"/>
      <c r="C479" s="151"/>
      <c r="D479" s="865"/>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65"/>
      <c r="AF479" s="195"/>
      <c r="AG479" s="195"/>
      <c r="AH479" s="266"/>
      <c r="AI479" s="265"/>
      <c r="AJ479" s="195"/>
      <c r="AK479" s="195"/>
      <c r="AL479" s="195"/>
      <c r="AM479" s="265"/>
      <c r="AN479" s="195"/>
      <c r="AO479" s="195"/>
      <c r="AP479" s="266"/>
      <c r="AQ479" s="265"/>
      <c r="AR479" s="195"/>
      <c r="AS479" s="195"/>
      <c r="AT479" s="266"/>
      <c r="AU479" s="195"/>
      <c r="AV479" s="195"/>
      <c r="AW479" s="195"/>
      <c r="AX479" s="196"/>
    </row>
    <row r="480" spans="1:50" ht="22.5" hidden="1" customHeight="1" x14ac:dyDescent="0.15">
      <c r="A480" s="870"/>
      <c r="B480" s="865"/>
      <c r="C480" s="151"/>
      <c r="D480" s="865"/>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63" t="s">
        <v>16</v>
      </c>
      <c r="AC480" s="863"/>
      <c r="AD480" s="863"/>
      <c r="AE480" s="265"/>
      <c r="AF480" s="195"/>
      <c r="AG480" s="195"/>
      <c r="AH480" s="266"/>
      <c r="AI480" s="265"/>
      <c r="AJ480" s="195"/>
      <c r="AK480" s="195"/>
      <c r="AL480" s="195"/>
      <c r="AM480" s="265"/>
      <c r="AN480" s="195"/>
      <c r="AO480" s="195"/>
      <c r="AP480" s="266"/>
      <c r="AQ480" s="265"/>
      <c r="AR480" s="195"/>
      <c r="AS480" s="195"/>
      <c r="AT480" s="266"/>
      <c r="AU480" s="195"/>
      <c r="AV480" s="195"/>
      <c r="AW480" s="195"/>
      <c r="AX480" s="196"/>
    </row>
    <row r="481" spans="1:50" ht="18.75" hidden="1" customHeight="1" x14ac:dyDescent="0.15">
      <c r="A481" s="870"/>
      <c r="B481" s="865"/>
      <c r="C481" s="151"/>
      <c r="D481" s="865"/>
      <c r="E481" s="141" t="s">
        <v>346</v>
      </c>
      <c r="F481" s="142"/>
      <c r="G481" s="103" t="s">
        <v>342</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85" t="s">
        <v>344</v>
      </c>
      <c r="AF481" s="386"/>
      <c r="AG481" s="386"/>
      <c r="AH481" s="387"/>
      <c r="AI481" s="132" t="s">
        <v>324</v>
      </c>
      <c r="AJ481" s="132"/>
      <c r="AK481" s="132"/>
      <c r="AL481" s="133"/>
      <c r="AM481" s="132" t="s">
        <v>331</v>
      </c>
      <c r="AN481" s="132"/>
      <c r="AO481" s="132"/>
      <c r="AP481" s="133"/>
      <c r="AQ481" s="133" t="s">
        <v>320</v>
      </c>
      <c r="AR481" s="136"/>
      <c r="AS481" s="136"/>
      <c r="AT481" s="137"/>
      <c r="AU481" s="104" t="s">
        <v>262</v>
      </c>
      <c r="AV481" s="104"/>
      <c r="AW481" s="104"/>
      <c r="AX481" s="112"/>
    </row>
    <row r="482" spans="1:50" ht="18.75" hidden="1" customHeight="1" x14ac:dyDescent="0.15">
      <c r="A482" s="870"/>
      <c r="B482" s="865"/>
      <c r="C482" s="151"/>
      <c r="D482" s="865"/>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321</v>
      </c>
      <c r="AH482" s="140"/>
      <c r="AI482" s="134"/>
      <c r="AJ482" s="134"/>
      <c r="AK482" s="134"/>
      <c r="AL482" s="135"/>
      <c r="AM482" s="134"/>
      <c r="AN482" s="134"/>
      <c r="AO482" s="134"/>
      <c r="AP482" s="135"/>
      <c r="AQ482" s="189"/>
      <c r="AR482" s="138"/>
      <c r="AS482" s="139" t="s">
        <v>321</v>
      </c>
      <c r="AT482" s="140"/>
      <c r="AU482" s="138"/>
      <c r="AV482" s="138"/>
      <c r="AW482" s="139" t="s">
        <v>310</v>
      </c>
      <c r="AX482" s="190"/>
    </row>
    <row r="483" spans="1:50" ht="22.5" hidden="1" customHeight="1" x14ac:dyDescent="0.15">
      <c r="A483" s="870"/>
      <c r="B483" s="865"/>
      <c r="C483" s="151"/>
      <c r="D483" s="865"/>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65"/>
      <c r="AF483" s="195"/>
      <c r="AG483" s="195"/>
      <c r="AH483" s="195"/>
      <c r="AI483" s="265"/>
      <c r="AJ483" s="195"/>
      <c r="AK483" s="195"/>
      <c r="AL483" s="195"/>
      <c r="AM483" s="265"/>
      <c r="AN483" s="195"/>
      <c r="AO483" s="195"/>
      <c r="AP483" s="266"/>
      <c r="AQ483" s="265"/>
      <c r="AR483" s="195"/>
      <c r="AS483" s="195"/>
      <c r="AT483" s="266"/>
      <c r="AU483" s="195"/>
      <c r="AV483" s="195"/>
      <c r="AW483" s="195"/>
      <c r="AX483" s="196"/>
    </row>
    <row r="484" spans="1:50" ht="22.5" hidden="1" customHeight="1" x14ac:dyDescent="0.15">
      <c r="A484" s="870"/>
      <c r="B484" s="865"/>
      <c r="C484" s="151"/>
      <c r="D484" s="865"/>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65"/>
      <c r="AF484" s="195"/>
      <c r="AG484" s="195"/>
      <c r="AH484" s="266"/>
      <c r="AI484" s="265"/>
      <c r="AJ484" s="195"/>
      <c r="AK484" s="195"/>
      <c r="AL484" s="195"/>
      <c r="AM484" s="265"/>
      <c r="AN484" s="195"/>
      <c r="AO484" s="195"/>
      <c r="AP484" s="266"/>
      <c r="AQ484" s="265"/>
      <c r="AR484" s="195"/>
      <c r="AS484" s="195"/>
      <c r="AT484" s="266"/>
      <c r="AU484" s="195"/>
      <c r="AV484" s="195"/>
      <c r="AW484" s="195"/>
      <c r="AX484" s="196"/>
    </row>
    <row r="485" spans="1:50" ht="22.5" hidden="1" customHeight="1" x14ac:dyDescent="0.15">
      <c r="A485" s="870"/>
      <c r="B485" s="865"/>
      <c r="C485" s="151"/>
      <c r="D485" s="865"/>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409" t="s">
        <v>16</v>
      </c>
      <c r="AC485" s="409"/>
      <c r="AD485" s="409"/>
      <c r="AE485" s="265"/>
      <c r="AF485" s="195"/>
      <c r="AG485" s="195"/>
      <c r="AH485" s="266"/>
      <c r="AI485" s="265"/>
      <c r="AJ485" s="195"/>
      <c r="AK485" s="195"/>
      <c r="AL485" s="195"/>
      <c r="AM485" s="265"/>
      <c r="AN485" s="195"/>
      <c r="AO485" s="195"/>
      <c r="AP485" s="266"/>
      <c r="AQ485" s="265"/>
      <c r="AR485" s="195"/>
      <c r="AS485" s="195"/>
      <c r="AT485" s="266"/>
      <c r="AU485" s="195"/>
      <c r="AV485" s="195"/>
      <c r="AW485" s="195"/>
      <c r="AX485" s="196"/>
    </row>
    <row r="486" spans="1:50" ht="18.75" hidden="1" customHeight="1" x14ac:dyDescent="0.15">
      <c r="A486" s="870"/>
      <c r="B486" s="865"/>
      <c r="C486" s="151"/>
      <c r="D486" s="865"/>
      <c r="E486" s="141" t="s">
        <v>346</v>
      </c>
      <c r="F486" s="142"/>
      <c r="G486" s="103" t="s">
        <v>342</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85" t="s">
        <v>344</v>
      </c>
      <c r="AF486" s="386"/>
      <c r="AG486" s="386"/>
      <c r="AH486" s="387"/>
      <c r="AI486" s="132" t="s">
        <v>324</v>
      </c>
      <c r="AJ486" s="132"/>
      <c r="AK486" s="132"/>
      <c r="AL486" s="133"/>
      <c r="AM486" s="132" t="s">
        <v>331</v>
      </c>
      <c r="AN486" s="132"/>
      <c r="AO486" s="132"/>
      <c r="AP486" s="133"/>
      <c r="AQ486" s="133" t="s">
        <v>320</v>
      </c>
      <c r="AR486" s="136"/>
      <c r="AS486" s="136"/>
      <c r="AT486" s="137"/>
      <c r="AU486" s="104" t="s">
        <v>262</v>
      </c>
      <c r="AV486" s="104"/>
      <c r="AW486" s="104"/>
      <c r="AX486" s="112"/>
    </row>
    <row r="487" spans="1:50" ht="18.75" hidden="1" customHeight="1" x14ac:dyDescent="0.15">
      <c r="A487" s="870"/>
      <c r="B487" s="865"/>
      <c r="C487" s="151"/>
      <c r="D487" s="865"/>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321</v>
      </c>
      <c r="AH487" s="140"/>
      <c r="AI487" s="134"/>
      <c r="AJ487" s="134"/>
      <c r="AK487" s="134"/>
      <c r="AL487" s="135"/>
      <c r="AM487" s="134"/>
      <c r="AN487" s="134"/>
      <c r="AO487" s="134"/>
      <c r="AP487" s="135"/>
      <c r="AQ487" s="189"/>
      <c r="AR487" s="138"/>
      <c r="AS487" s="139" t="s">
        <v>321</v>
      </c>
      <c r="AT487" s="140"/>
      <c r="AU487" s="138"/>
      <c r="AV487" s="138"/>
      <c r="AW487" s="139" t="s">
        <v>310</v>
      </c>
      <c r="AX487" s="190"/>
    </row>
    <row r="488" spans="1:50" ht="22.5" hidden="1" customHeight="1" x14ac:dyDescent="0.15">
      <c r="A488" s="870"/>
      <c r="B488" s="865"/>
      <c r="C488" s="151"/>
      <c r="D488" s="865"/>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65"/>
      <c r="AF488" s="195"/>
      <c r="AG488" s="195"/>
      <c r="AH488" s="195"/>
      <c r="AI488" s="265"/>
      <c r="AJ488" s="195"/>
      <c r="AK488" s="195"/>
      <c r="AL488" s="195"/>
      <c r="AM488" s="265"/>
      <c r="AN488" s="195"/>
      <c r="AO488" s="195"/>
      <c r="AP488" s="266"/>
      <c r="AQ488" s="265"/>
      <c r="AR488" s="195"/>
      <c r="AS488" s="195"/>
      <c r="AT488" s="266"/>
      <c r="AU488" s="195"/>
      <c r="AV488" s="195"/>
      <c r="AW488" s="195"/>
      <c r="AX488" s="196"/>
    </row>
    <row r="489" spans="1:50" ht="22.5" hidden="1" customHeight="1" x14ac:dyDescent="0.15">
      <c r="A489" s="870"/>
      <c r="B489" s="865"/>
      <c r="C489" s="151"/>
      <c r="D489" s="865"/>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65"/>
      <c r="AF489" s="195"/>
      <c r="AG489" s="195"/>
      <c r="AH489" s="266"/>
      <c r="AI489" s="265"/>
      <c r="AJ489" s="195"/>
      <c r="AK489" s="195"/>
      <c r="AL489" s="195"/>
      <c r="AM489" s="265"/>
      <c r="AN489" s="195"/>
      <c r="AO489" s="195"/>
      <c r="AP489" s="266"/>
      <c r="AQ489" s="265"/>
      <c r="AR489" s="195"/>
      <c r="AS489" s="195"/>
      <c r="AT489" s="266"/>
      <c r="AU489" s="195"/>
      <c r="AV489" s="195"/>
      <c r="AW489" s="195"/>
      <c r="AX489" s="196"/>
    </row>
    <row r="490" spans="1:50" ht="22.5" hidden="1" customHeight="1" x14ac:dyDescent="0.15">
      <c r="A490" s="870"/>
      <c r="B490" s="865"/>
      <c r="C490" s="151"/>
      <c r="D490" s="865"/>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409" t="s">
        <v>16</v>
      </c>
      <c r="AC490" s="409"/>
      <c r="AD490" s="409"/>
      <c r="AE490" s="265"/>
      <c r="AF490" s="195"/>
      <c r="AG490" s="195"/>
      <c r="AH490" s="266"/>
      <c r="AI490" s="265"/>
      <c r="AJ490" s="195"/>
      <c r="AK490" s="195"/>
      <c r="AL490" s="195"/>
      <c r="AM490" s="265"/>
      <c r="AN490" s="195"/>
      <c r="AO490" s="195"/>
      <c r="AP490" s="266"/>
      <c r="AQ490" s="265"/>
      <c r="AR490" s="195"/>
      <c r="AS490" s="195"/>
      <c r="AT490" s="266"/>
      <c r="AU490" s="195"/>
      <c r="AV490" s="195"/>
      <c r="AW490" s="195"/>
      <c r="AX490" s="196"/>
    </row>
    <row r="491" spans="1:50" ht="18.75" hidden="1" customHeight="1" x14ac:dyDescent="0.15">
      <c r="A491" s="870"/>
      <c r="B491" s="865"/>
      <c r="C491" s="151"/>
      <c r="D491" s="865"/>
      <c r="E491" s="141" t="s">
        <v>347</v>
      </c>
      <c r="F491" s="142"/>
      <c r="G491" s="103" t="s">
        <v>343</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85" t="s">
        <v>344</v>
      </c>
      <c r="AF491" s="386"/>
      <c r="AG491" s="386"/>
      <c r="AH491" s="387"/>
      <c r="AI491" s="132" t="s">
        <v>324</v>
      </c>
      <c r="AJ491" s="132"/>
      <c r="AK491" s="132"/>
      <c r="AL491" s="133"/>
      <c r="AM491" s="132" t="s">
        <v>331</v>
      </c>
      <c r="AN491" s="132"/>
      <c r="AO491" s="132"/>
      <c r="AP491" s="133"/>
      <c r="AQ491" s="133" t="s">
        <v>320</v>
      </c>
      <c r="AR491" s="136"/>
      <c r="AS491" s="136"/>
      <c r="AT491" s="137"/>
      <c r="AU491" s="104" t="s">
        <v>262</v>
      </c>
      <c r="AV491" s="104"/>
      <c r="AW491" s="104"/>
      <c r="AX491" s="112"/>
    </row>
    <row r="492" spans="1:50" ht="18.75" hidden="1" customHeight="1" x14ac:dyDescent="0.15">
      <c r="A492" s="870"/>
      <c r="B492" s="865"/>
      <c r="C492" s="151"/>
      <c r="D492" s="865"/>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321</v>
      </c>
      <c r="AH492" s="140"/>
      <c r="AI492" s="134"/>
      <c r="AJ492" s="134"/>
      <c r="AK492" s="134"/>
      <c r="AL492" s="135"/>
      <c r="AM492" s="134"/>
      <c r="AN492" s="134"/>
      <c r="AO492" s="134"/>
      <c r="AP492" s="135"/>
      <c r="AQ492" s="189"/>
      <c r="AR492" s="138"/>
      <c r="AS492" s="139" t="s">
        <v>321</v>
      </c>
      <c r="AT492" s="140"/>
      <c r="AU492" s="138"/>
      <c r="AV492" s="138"/>
      <c r="AW492" s="139" t="s">
        <v>310</v>
      </c>
      <c r="AX492" s="190"/>
    </row>
    <row r="493" spans="1:50" ht="22.5" hidden="1" customHeight="1" x14ac:dyDescent="0.15">
      <c r="A493" s="870"/>
      <c r="B493" s="865"/>
      <c r="C493" s="151"/>
      <c r="D493" s="865"/>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65"/>
      <c r="AF493" s="195"/>
      <c r="AG493" s="195"/>
      <c r="AH493" s="195"/>
      <c r="AI493" s="265"/>
      <c r="AJ493" s="195"/>
      <c r="AK493" s="195"/>
      <c r="AL493" s="195"/>
      <c r="AM493" s="265"/>
      <c r="AN493" s="195"/>
      <c r="AO493" s="195"/>
      <c r="AP493" s="266"/>
      <c r="AQ493" s="265"/>
      <c r="AR493" s="195"/>
      <c r="AS493" s="195"/>
      <c r="AT493" s="266"/>
      <c r="AU493" s="195"/>
      <c r="AV493" s="195"/>
      <c r="AW493" s="195"/>
      <c r="AX493" s="196"/>
    </row>
    <row r="494" spans="1:50" ht="22.5" hidden="1" customHeight="1" x14ac:dyDescent="0.15">
      <c r="A494" s="870"/>
      <c r="B494" s="865"/>
      <c r="C494" s="151"/>
      <c r="D494" s="865"/>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65"/>
      <c r="AF494" s="195"/>
      <c r="AG494" s="195"/>
      <c r="AH494" s="266"/>
      <c r="AI494" s="265"/>
      <c r="AJ494" s="195"/>
      <c r="AK494" s="195"/>
      <c r="AL494" s="195"/>
      <c r="AM494" s="265"/>
      <c r="AN494" s="195"/>
      <c r="AO494" s="195"/>
      <c r="AP494" s="266"/>
      <c r="AQ494" s="265"/>
      <c r="AR494" s="195"/>
      <c r="AS494" s="195"/>
      <c r="AT494" s="266"/>
      <c r="AU494" s="195"/>
      <c r="AV494" s="195"/>
      <c r="AW494" s="195"/>
      <c r="AX494" s="196"/>
    </row>
    <row r="495" spans="1:50" ht="22.5" hidden="1" customHeight="1" x14ac:dyDescent="0.15">
      <c r="A495" s="870"/>
      <c r="B495" s="865"/>
      <c r="C495" s="151"/>
      <c r="D495" s="865"/>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409" t="s">
        <v>16</v>
      </c>
      <c r="AC495" s="409"/>
      <c r="AD495" s="409"/>
      <c r="AE495" s="265"/>
      <c r="AF495" s="195"/>
      <c r="AG495" s="195"/>
      <c r="AH495" s="266"/>
      <c r="AI495" s="265"/>
      <c r="AJ495" s="195"/>
      <c r="AK495" s="195"/>
      <c r="AL495" s="195"/>
      <c r="AM495" s="265"/>
      <c r="AN495" s="195"/>
      <c r="AO495" s="195"/>
      <c r="AP495" s="266"/>
      <c r="AQ495" s="265"/>
      <c r="AR495" s="195"/>
      <c r="AS495" s="195"/>
      <c r="AT495" s="266"/>
      <c r="AU495" s="195"/>
      <c r="AV495" s="195"/>
      <c r="AW495" s="195"/>
      <c r="AX495" s="196"/>
    </row>
    <row r="496" spans="1:50" ht="18.75" hidden="1" customHeight="1" x14ac:dyDescent="0.15">
      <c r="A496" s="870"/>
      <c r="B496" s="865"/>
      <c r="C496" s="151"/>
      <c r="D496" s="865"/>
      <c r="E496" s="141" t="s">
        <v>347</v>
      </c>
      <c r="F496" s="142"/>
      <c r="G496" s="103" t="s">
        <v>343</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85" t="s">
        <v>344</v>
      </c>
      <c r="AF496" s="386"/>
      <c r="AG496" s="386"/>
      <c r="AH496" s="387"/>
      <c r="AI496" s="132" t="s">
        <v>324</v>
      </c>
      <c r="AJ496" s="132"/>
      <c r="AK496" s="132"/>
      <c r="AL496" s="133"/>
      <c r="AM496" s="132" t="s">
        <v>331</v>
      </c>
      <c r="AN496" s="132"/>
      <c r="AO496" s="132"/>
      <c r="AP496" s="133"/>
      <c r="AQ496" s="133" t="s">
        <v>320</v>
      </c>
      <c r="AR496" s="136"/>
      <c r="AS496" s="136"/>
      <c r="AT496" s="137"/>
      <c r="AU496" s="104" t="s">
        <v>262</v>
      </c>
      <c r="AV496" s="104"/>
      <c r="AW496" s="104"/>
      <c r="AX496" s="112"/>
    </row>
    <row r="497" spans="1:50" ht="18.75" hidden="1" customHeight="1" x14ac:dyDescent="0.15">
      <c r="A497" s="870"/>
      <c r="B497" s="865"/>
      <c r="C497" s="151"/>
      <c r="D497" s="865"/>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321</v>
      </c>
      <c r="AH497" s="140"/>
      <c r="AI497" s="134"/>
      <c r="AJ497" s="134"/>
      <c r="AK497" s="134"/>
      <c r="AL497" s="135"/>
      <c r="AM497" s="134"/>
      <c r="AN497" s="134"/>
      <c r="AO497" s="134"/>
      <c r="AP497" s="135"/>
      <c r="AQ497" s="189"/>
      <c r="AR497" s="138"/>
      <c r="AS497" s="139" t="s">
        <v>321</v>
      </c>
      <c r="AT497" s="140"/>
      <c r="AU497" s="138"/>
      <c r="AV497" s="138"/>
      <c r="AW497" s="139" t="s">
        <v>310</v>
      </c>
      <c r="AX497" s="190"/>
    </row>
    <row r="498" spans="1:50" ht="22.5" hidden="1" customHeight="1" x14ac:dyDescent="0.15">
      <c r="A498" s="870"/>
      <c r="B498" s="865"/>
      <c r="C498" s="151"/>
      <c r="D498" s="865"/>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65"/>
      <c r="AF498" s="195"/>
      <c r="AG498" s="195"/>
      <c r="AH498" s="195"/>
      <c r="AI498" s="265"/>
      <c r="AJ498" s="195"/>
      <c r="AK498" s="195"/>
      <c r="AL498" s="195"/>
      <c r="AM498" s="265"/>
      <c r="AN498" s="195"/>
      <c r="AO498" s="195"/>
      <c r="AP498" s="266"/>
      <c r="AQ498" s="265"/>
      <c r="AR498" s="195"/>
      <c r="AS498" s="195"/>
      <c r="AT498" s="266"/>
      <c r="AU498" s="195"/>
      <c r="AV498" s="195"/>
      <c r="AW498" s="195"/>
      <c r="AX498" s="196"/>
    </row>
    <row r="499" spans="1:50" ht="22.5" hidden="1" customHeight="1" x14ac:dyDescent="0.15">
      <c r="A499" s="870"/>
      <c r="B499" s="865"/>
      <c r="C499" s="151"/>
      <c r="D499" s="865"/>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65"/>
      <c r="AF499" s="195"/>
      <c r="AG499" s="195"/>
      <c r="AH499" s="266"/>
      <c r="AI499" s="265"/>
      <c r="AJ499" s="195"/>
      <c r="AK499" s="195"/>
      <c r="AL499" s="195"/>
      <c r="AM499" s="265"/>
      <c r="AN499" s="195"/>
      <c r="AO499" s="195"/>
      <c r="AP499" s="266"/>
      <c r="AQ499" s="265"/>
      <c r="AR499" s="195"/>
      <c r="AS499" s="195"/>
      <c r="AT499" s="266"/>
      <c r="AU499" s="195"/>
      <c r="AV499" s="195"/>
      <c r="AW499" s="195"/>
      <c r="AX499" s="196"/>
    </row>
    <row r="500" spans="1:50" ht="22.5" hidden="1" customHeight="1" x14ac:dyDescent="0.15">
      <c r="A500" s="870"/>
      <c r="B500" s="865"/>
      <c r="C500" s="151"/>
      <c r="D500" s="865"/>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409" t="s">
        <v>16</v>
      </c>
      <c r="AC500" s="409"/>
      <c r="AD500" s="409"/>
      <c r="AE500" s="265"/>
      <c r="AF500" s="195"/>
      <c r="AG500" s="195"/>
      <c r="AH500" s="266"/>
      <c r="AI500" s="265"/>
      <c r="AJ500" s="195"/>
      <c r="AK500" s="195"/>
      <c r="AL500" s="195"/>
      <c r="AM500" s="265"/>
      <c r="AN500" s="195"/>
      <c r="AO500" s="195"/>
      <c r="AP500" s="266"/>
      <c r="AQ500" s="265"/>
      <c r="AR500" s="195"/>
      <c r="AS500" s="195"/>
      <c r="AT500" s="266"/>
      <c r="AU500" s="195"/>
      <c r="AV500" s="195"/>
      <c r="AW500" s="195"/>
      <c r="AX500" s="196"/>
    </row>
    <row r="501" spans="1:50" ht="18.75" hidden="1" customHeight="1" x14ac:dyDescent="0.15">
      <c r="A501" s="870"/>
      <c r="B501" s="865"/>
      <c r="C501" s="151"/>
      <c r="D501" s="865"/>
      <c r="E501" s="141" t="s">
        <v>347</v>
      </c>
      <c r="F501" s="142"/>
      <c r="G501" s="103" t="s">
        <v>343</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85" t="s">
        <v>344</v>
      </c>
      <c r="AF501" s="386"/>
      <c r="AG501" s="386"/>
      <c r="AH501" s="387"/>
      <c r="AI501" s="132" t="s">
        <v>324</v>
      </c>
      <c r="AJ501" s="132"/>
      <c r="AK501" s="132"/>
      <c r="AL501" s="133"/>
      <c r="AM501" s="132" t="s">
        <v>331</v>
      </c>
      <c r="AN501" s="132"/>
      <c r="AO501" s="132"/>
      <c r="AP501" s="133"/>
      <c r="AQ501" s="133" t="s">
        <v>320</v>
      </c>
      <c r="AR501" s="136"/>
      <c r="AS501" s="136"/>
      <c r="AT501" s="137"/>
      <c r="AU501" s="104" t="s">
        <v>262</v>
      </c>
      <c r="AV501" s="104"/>
      <c r="AW501" s="104"/>
      <c r="AX501" s="112"/>
    </row>
    <row r="502" spans="1:50" ht="18.75" hidden="1" customHeight="1" x14ac:dyDescent="0.15">
      <c r="A502" s="870"/>
      <c r="B502" s="865"/>
      <c r="C502" s="151"/>
      <c r="D502" s="865"/>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321</v>
      </c>
      <c r="AH502" s="140"/>
      <c r="AI502" s="134"/>
      <c r="AJ502" s="134"/>
      <c r="AK502" s="134"/>
      <c r="AL502" s="135"/>
      <c r="AM502" s="134"/>
      <c r="AN502" s="134"/>
      <c r="AO502" s="134"/>
      <c r="AP502" s="135"/>
      <c r="AQ502" s="189"/>
      <c r="AR502" s="138"/>
      <c r="AS502" s="139" t="s">
        <v>321</v>
      </c>
      <c r="AT502" s="140"/>
      <c r="AU502" s="138"/>
      <c r="AV502" s="138"/>
      <c r="AW502" s="139" t="s">
        <v>310</v>
      </c>
      <c r="AX502" s="190"/>
    </row>
    <row r="503" spans="1:50" ht="22.5" hidden="1" customHeight="1" x14ac:dyDescent="0.15">
      <c r="A503" s="870"/>
      <c r="B503" s="865"/>
      <c r="C503" s="151"/>
      <c r="D503" s="865"/>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65"/>
      <c r="AF503" s="195"/>
      <c r="AG503" s="195"/>
      <c r="AH503" s="195"/>
      <c r="AI503" s="265"/>
      <c r="AJ503" s="195"/>
      <c r="AK503" s="195"/>
      <c r="AL503" s="195"/>
      <c r="AM503" s="265"/>
      <c r="AN503" s="195"/>
      <c r="AO503" s="195"/>
      <c r="AP503" s="266"/>
      <c r="AQ503" s="265"/>
      <c r="AR503" s="195"/>
      <c r="AS503" s="195"/>
      <c r="AT503" s="266"/>
      <c r="AU503" s="195"/>
      <c r="AV503" s="195"/>
      <c r="AW503" s="195"/>
      <c r="AX503" s="196"/>
    </row>
    <row r="504" spans="1:50" ht="22.5" hidden="1" customHeight="1" x14ac:dyDescent="0.15">
      <c r="A504" s="870"/>
      <c r="B504" s="865"/>
      <c r="C504" s="151"/>
      <c r="D504" s="865"/>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65"/>
      <c r="AF504" s="195"/>
      <c r="AG504" s="195"/>
      <c r="AH504" s="266"/>
      <c r="AI504" s="265"/>
      <c r="AJ504" s="195"/>
      <c r="AK504" s="195"/>
      <c r="AL504" s="195"/>
      <c r="AM504" s="265"/>
      <c r="AN504" s="195"/>
      <c r="AO504" s="195"/>
      <c r="AP504" s="266"/>
      <c r="AQ504" s="265"/>
      <c r="AR504" s="195"/>
      <c r="AS504" s="195"/>
      <c r="AT504" s="266"/>
      <c r="AU504" s="195"/>
      <c r="AV504" s="195"/>
      <c r="AW504" s="195"/>
      <c r="AX504" s="196"/>
    </row>
    <row r="505" spans="1:50" ht="22.5" hidden="1" customHeight="1" x14ac:dyDescent="0.15">
      <c r="A505" s="870"/>
      <c r="B505" s="865"/>
      <c r="C505" s="151"/>
      <c r="D505" s="865"/>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409" t="s">
        <v>16</v>
      </c>
      <c r="AC505" s="409"/>
      <c r="AD505" s="409"/>
      <c r="AE505" s="265"/>
      <c r="AF505" s="195"/>
      <c r="AG505" s="195"/>
      <c r="AH505" s="266"/>
      <c r="AI505" s="265"/>
      <c r="AJ505" s="195"/>
      <c r="AK505" s="195"/>
      <c r="AL505" s="195"/>
      <c r="AM505" s="265"/>
      <c r="AN505" s="195"/>
      <c r="AO505" s="195"/>
      <c r="AP505" s="266"/>
      <c r="AQ505" s="265"/>
      <c r="AR505" s="195"/>
      <c r="AS505" s="195"/>
      <c r="AT505" s="266"/>
      <c r="AU505" s="195"/>
      <c r="AV505" s="195"/>
      <c r="AW505" s="195"/>
      <c r="AX505" s="196"/>
    </row>
    <row r="506" spans="1:50" ht="18.75" hidden="1" customHeight="1" x14ac:dyDescent="0.15">
      <c r="A506" s="870"/>
      <c r="B506" s="865"/>
      <c r="C506" s="151"/>
      <c r="D506" s="865"/>
      <c r="E506" s="141" t="s">
        <v>347</v>
      </c>
      <c r="F506" s="142"/>
      <c r="G506" s="103" t="s">
        <v>343</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85" t="s">
        <v>344</v>
      </c>
      <c r="AF506" s="386"/>
      <c r="AG506" s="386"/>
      <c r="AH506" s="387"/>
      <c r="AI506" s="132" t="s">
        <v>324</v>
      </c>
      <c r="AJ506" s="132"/>
      <c r="AK506" s="132"/>
      <c r="AL506" s="133"/>
      <c r="AM506" s="132" t="s">
        <v>331</v>
      </c>
      <c r="AN506" s="132"/>
      <c r="AO506" s="132"/>
      <c r="AP506" s="133"/>
      <c r="AQ506" s="133" t="s">
        <v>320</v>
      </c>
      <c r="AR506" s="136"/>
      <c r="AS506" s="136"/>
      <c r="AT506" s="137"/>
      <c r="AU506" s="104" t="s">
        <v>262</v>
      </c>
      <c r="AV506" s="104"/>
      <c r="AW506" s="104"/>
      <c r="AX506" s="112"/>
    </row>
    <row r="507" spans="1:50" ht="18.75" hidden="1" customHeight="1" x14ac:dyDescent="0.15">
      <c r="A507" s="870"/>
      <c r="B507" s="865"/>
      <c r="C507" s="151"/>
      <c r="D507" s="865"/>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321</v>
      </c>
      <c r="AH507" s="140"/>
      <c r="AI507" s="134"/>
      <c r="AJ507" s="134"/>
      <c r="AK507" s="134"/>
      <c r="AL507" s="135"/>
      <c r="AM507" s="134"/>
      <c r="AN507" s="134"/>
      <c r="AO507" s="134"/>
      <c r="AP507" s="135"/>
      <c r="AQ507" s="189"/>
      <c r="AR507" s="138"/>
      <c r="AS507" s="139" t="s">
        <v>321</v>
      </c>
      <c r="AT507" s="140"/>
      <c r="AU507" s="138"/>
      <c r="AV507" s="138"/>
      <c r="AW507" s="139" t="s">
        <v>310</v>
      </c>
      <c r="AX507" s="190"/>
    </row>
    <row r="508" spans="1:50" ht="22.5" hidden="1" customHeight="1" x14ac:dyDescent="0.15">
      <c r="A508" s="870"/>
      <c r="B508" s="865"/>
      <c r="C508" s="151"/>
      <c r="D508" s="865"/>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65"/>
      <c r="AF508" s="195"/>
      <c r="AG508" s="195"/>
      <c r="AH508" s="195"/>
      <c r="AI508" s="265"/>
      <c r="AJ508" s="195"/>
      <c r="AK508" s="195"/>
      <c r="AL508" s="195"/>
      <c r="AM508" s="265"/>
      <c r="AN508" s="195"/>
      <c r="AO508" s="195"/>
      <c r="AP508" s="266"/>
      <c r="AQ508" s="265"/>
      <c r="AR508" s="195"/>
      <c r="AS508" s="195"/>
      <c r="AT508" s="266"/>
      <c r="AU508" s="195"/>
      <c r="AV508" s="195"/>
      <c r="AW508" s="195"/>
      <c r="AX508" s="196"/>
    </row>
    <row r="509" spans="1:50" ht="22.5" hidden="1" customHeight="1" x14ac:dyDescent="0.15">
      <c r="A509" s="870"/>
      <c r="B509" s="865"/>
      <c r="C509" s="151"/>
      <c r="D509" s="865"/>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65"/>
      <c r="AF509" s="195"/>
      <c r="AG509" s="195"/>
      <c r="AH509" s="266"/>
      <c r="AI509" s="265"/>
      <c r="AJ509" s="195"/>
      <c r="AK509" s="195"/>
      <c r="AL509" s="195"/>
      <c r="AM509" s="265"/>
      <c r="AN509" s="195"/>
      <c r="AO509" s="195"/>
      <c r="AP509" s="266"/>
      <c r="AQ509" s="265"/>
      <c r="AR509" s="195"/>
      <c r="AS509" s="195"/>
      <c r="AT509" s="266"/>
      <c r="AU509" s="195"/>
      <c r="AV509" s="195"/>
      <c r="AW509" s="195"/>
      <c r="AX509" s="196"/>
    </row>
    <row r="510" spans="1:50" ht="22.5" hidden="1" customHeight="1" x14ac:dyDescent="0.15">
      <c r="A510" s="870"/>
      <c r="B510" s="865"/>
      <c r="C510" s="151"/>
      <c r="D510" s="865"/>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409" t="s">
        <v>16</v>
      </c>
      <c r="AC510" s="409"/>
      <c r="AD510" s="409"/>
      <c r="AE510" s="265"/>
      <c r="AF510" s="195"/>
      <c r="AG510" s="195"/>
      <c r="AH510" s="266"/>
      <c r="AI510" s="265"/>
      <c r="AJ510" s="195"/>
      <c r="AK510" s="195"/>
      <c r="AL510" s="195"/>
      <c r="AM510" s="265"/>
      <c r="AN510" s="195"/>
      <c r="AO510" s="195"/>
      <c r="AP510" s="266"/>
      <c r="AQ510" s="265"/>
      <c r="AR510" s="195"/>
      <c r="AS510" s="195"/>
      <c r="AT510" s="266"/>
      <c r="AU510" s="195"/>
      <c r="AV510" s="195"/>
      <c r="AW510" s="195"/>
      <c r="AX510" s="196"/>
    </row>
    <row r="511" spans="1:50" ht="18.75" hidden="1" customHeight="1" x14ac:dyDescent="0.15">
      <c r="A511" s="870"/>
      <c r="B511" s="865"/>
      <c r="C511" s="151"/>
      <c r="D511" s="865"/>
      <c r="E511" s="141" t="s">
        <v>347</v>
      </c>
      <c r="F511" s="142"/>
      <c r="G511" s="103" t="s">
        <v>343</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85" t="s">
        <v>344</v>
      </c>
      <c r="AF511" s="386"/>
      <c r="AG511" s="386"/>
      <c r="AH511" s="387"/>
      <c r="AI511" s="132" t="s">
        <v>324</v>
      </c>
      <c r="AJ511" s="132"/>
      <c r="AK511" s="132"/>
      <c r="AL511" s="133"/>
      <c r="AM511" s="132" t="s">
        <v>331</v>
      </c>
      <c r="AN511" s="132"/>
      <c r="AO511" s="132"/>
      <c r="AP511" s="133"/>
      <c r="AQ511" s="133" t="s">
        <v>320</v>
      </c>
      <c r="AR511" s="136"/>
      <c r="AS511" s="136"/>
      <c r="AT511" s="137"/>
      <c r="AU511" s="104" t="s">
        <v>262</v>
      </c>
      <c r="AV511" s="104"/>
      <c r="AW511" s="104"/>
      <c r="AX511" s="112"/>
    </row>
    <row r="512" spans="1:50" ht="18.75" hidden="1" customHeight="1" x14ac:dyDescent="0.15">
      <c r="A512" s="870"/>
      <c r="B512" s="865"/>
      <c r="C512" s="151"/>
      <c r="D512" s="865"/>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321</v>
      </c>
      <c r="AH512" s="140"/>
      <c r="AI512" s="134"/>
      <c r="AJ512" s="134"/>
      <c r="AK512" s="134"/>
      <c r="AL512" s="135"/>
      <c r="AM512" s="134"/>
      <c r="AN512" s="134"/>
      <c r="AO512" s="134"/>
      <c r="AP512" s="135"/>
      <c r="AQ512" s="189"/>
      <c r="AR512" s="138"/>
      <c r="AS512" s="139" t="s">
        <v>321</v>
      </c>
      <c r="AT512" s="140"/>
      <c r="AU512" s="138"/>
      <c r="AV512" s="138"/>
      <c r="AW512" s="139" t="s">
        <v>310</v>
      </c>
      <c r="AX512" s="190"/>
    </row>
    <row r="513" spans="1:50" ht="22.5" hidden="1" customHeight="1" x14ac:dyDescent="0.15">
      <c r="A513" s="870"/>
      <c r="B513" s="865"/>
      <c r="C513" s="151"/>
      <c r="D513" s="865"/>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65"/>
      <c r="AF513" s="195"/>
      <c r="AG513" s="195"/>
      <c r="AH513" s="195"/>
      <c r="AI513" s="265"/>
      <c r="AJ513" s="195"/>
      <c r="AK513" s="195"/>
      <c r="AL513" s="195"/>
      <c r="AM513" s="265"/>
      <c r="AN513" s="195"/>
      <c r="AO513" s="195"/>
      <c r="AP513" s="266"/>
      <c r="AQ513" s="265"/>
      <c r="AR513" s="195"/>
      <c r="AS513" s="195"/>
      <c r="AT513" s="266"/>
      <c r="AU513" s="195"/>
      <c r="AV513" s="195"/>
      <c r="AW513" s="195"/>
      <c r="AX513" s="196"/>
    </row>
    <row r="514" spans="1:50" ht="22.5" hidden="1" customHeight="1" x14ac:dyDescent="0.15">
      <c r="A514" s="870"/>
      <c r="B514" s="865"/>
      <c r="C514" s="151"/>
      <c r="D514" s="865"/>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65"/>
      <c r="AF514" s="195"/>
      <c r="AG514" s="195"/>
      <c r="AH514" s="266"/>
      <c r="AI514" s="265"/>
      <c r="AJ514" s="195"/>
      <c r="AK514" s="195"/>
      <c r="AL514" s="195"/>
      <c r="AM514" s="265"/>
      <c r="AN514" s="195"/>
      <c r="AO514" s="195"/>
      <c r="AP514" s="266"/>
      <c r="AQ514" s="265"/>
      <c r="AR514" s="195"/>
      <c r="AS514" s="195"/>
      <c r="AT514" s="266"/>
      <c r="AU514" s="195"/>
      <c r="AV514" s="195"/>
      <c r="AW514" s="195"/>
      <c r="AX514" s="196"/>
    </row>
    <row r="515" spans="1:50" ht="22.5" hidden="1" customHeight="1" x14ac:dyDescent="0.15">
      <c r="A515" s="870"/>
      <c r="B515" s="865"/>
      <c r="C515" s="151"/>
      <c r="D515" s="865"/>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409" t="s">
        <v>16</v>
      </c>
      <c r="AC515" s="409"/>
      <c r="AD515" s="409"/>
      <c r="AE515" s="265"/>
      <c r="AF515" s="195"/>
      <c r="AG515" s="195"/>
      <c r="AH515" s="266"/>
      <c r="AI515" s="265"/>
      <c r="AJ515" s="195"/>
      <c r="AK515" s="195"/>
      <c r="AL515" s="195"/>
      <c r="AM515" s="265"/>
      <c r="AN515" s="195"/>
      <c r="AO515" s="195"/>
      <c r="AP515" s="266"/>
      <c r="AQ515" s="265"/>
      <c r="AR515" s="195"/>
      <c r="AS515" s="195"/>
      <c r="AT515" s="266"/>
      <c r="AU515" s="195"/>
      <c r="AV515" s="195"/>
      <c r="AW515" s="195"/>
      <c r="AX515" s="196"/>
    </row>
    <row r="516" spans="1:50" ht="22.5" hidden="1" customHeight="1" x14ac:dyDescent="0.15">
      <c r="A516" s="870"/>
      <c r="B516" s="865"/>
      <c r="C516" s="151"/>
      <c r="D516" s="865"/>
      <c r="E516" s="109" t="s">
        <v>368</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70"/>
      <c r="B517" s="865"/>
      <c r="C517" s="151"/>
      <c r="D517" s="865"/>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70"/>
      <c r="B518" s="865"/>
      <c r="C518" s="151"/>
      <c r="D518" s="865"/>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70"/>
      <c r="B519" s="865"/>
      <c r="C519" s="151"/>
      <c r="D519" s="865"/>
      <c r="E519" s="173" t="s">
        <v>319</v>
      </c>
      <c r="F519" s="178"/>
      <c r="G519" s="782" t="s">
        <v>359</v>
      </c>
      <c r="H519" s="147"/>
      <c r="I519" s="147"/>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80"/>
    </row>
    <row r="520" spans="1:50" ht="18.75" hidden="1" customHeight="1" x14ac:dyDescent="0.15">
      <c r="A520" s="870"/>
      <c r="B520" s="865"/>
      <c r="C520" s="151"/>
      <c r="D520" s="865"/>
      <c r="E520" s="141" t="s">
        <v>346</v>
      </c>
      <c r="F520" s="142"/>
      <c r="G520" s="103" t="s">
        <v>342</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85" t="s">
        <v>344</v>
      </c>
      <c r="AF520" s="386"/>
      <c r="AG520" s="386"/>
      <c r="AH520" s="387"/>
      <c r="AI520" s="132" t="s">
        <v>324</v>
      </c>
      <c r="AJ520" s="132"/>
      <c r="AK520" s="132"/>
      <c r="AL520" s="133"/>
      <c r="AM520" s="132" t="s">
        <v>331</v>
      </c>
      <c r="AN520" s="132"/>
      <c r="AO520" s="132"/>
      <c r="AP520" s="133"/>
      <c r="AQ520" s="133" t="s">
        <v>320</v>
      </c>
      <c r="AR520" s="136"/>
      <c r="AS520" s="136"/>
      <c r="AT520" s="137"/>
      <c r="AU520" s="104" t="s">
        <v>262</v>
      </c>
      <c r="AV520" s="104"/>
      <c r="AW520" s="104"/>
      <c r="AX520" s="112"/>
    </row>
    <row r="521" spans="1:50" ht="18.75" hidden="1" customHeight="1" x14ac:dyDescent="0.15">
      <c r="A521" s="870"/>
      <c r="B521" s="865"/>
      <c r="C521" s="151"/>
      <c r="D521" s="865"/>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321</v>
      </c>
      <c r="AH521" s="140"/>
      <c r="AI521" s="134"/>
      <c r="AJ521" s="134"/>
      <c r="AK521" s="134"/>
      <c r="AL521" s="135"/>
      <c r="AM521" s="134"/>
      <c r="AN521" s="134"/>
      <c r="AO521" s="134"/>
      <c r="AP521" s="135"/>
      <c r="AQ521" s="189"/>
      <c r="AR521" s="138"/>
      <c r="AS521" s="139" t="s">
        <v>321</v>
      </c>
      <c r="AT521" s="140"/>
      <c r="AU521" s="138"/>
      <c r="AV521" s="138"/>
      <c r="AW521" s="139" t="s">
        <v>310</v>
      </c>
      <c r="AX521" s="190"/>
    </row>
    <row r="522" spans="1:50" ht="22.5" hidden="1" customHeight="1" x14ac:dyDescent="0.15">
      <c r="A522" s="870"/>
      <c r="B522" s="865"/>
      <c r="C522" s="151"/>
      <c r="D522" s="865"/>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65"/>
      <c r="AF522" s="195"/>
      <c r="AG522" s="195"/>
      <c r="AH522" s="195"/>
      <c r="AI522" s="265"/>
      <c r="AJ522" s="195"/>
      <c r="AK522" s="195"/>
      <c r="AL522" s="195"/>
      <c r="AM522" s="265"/>
      <c r="AN522" s="195"/>
      <c r="AO522" s="195"/>
      <c r="AP522" s="266"/>
      <c r="AQ522" s="265"/>
      <c r="AR522" s="195"/>
      <c r="AS522" s="195"/>
      <c r="AT522" s="266"/>
      <c r="AU522" s="195"/>
      <c r="AV522" s="195"/>
      <c r="AW522" s="195"/>
      <c r="AX522" s="196"/>
    </row>
    <row r="523" spans="1:50" ht="22.5" hidden="1" customHeight="1" x14ac:dyDescent="0.15">
      <c r="A523" s="870"/>
      <c r="B523" s="865"/>
      <c r="C523" s="151"/>
      <c r="D523" s="865"/>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65"/>
      <c r="AF523" s="195"/>
      <c r="AG523" s="195"/>
      <c r="AH523" s="266"/>
      <c r="AI523" s="265"/>
      <c r="AJ523" s="195"/>
      <c r="AK523" s="195"/>
      <c r="AL523" s="195"/>
      <c r="AM523" s="265"/>
      <c r="AN523" s="195"/>
      <c r="AO523" s="195"/>
      <c r="AP523" s="266"/>
      <c r="AQ523" s="265"/>
      <c r="AR523" s="195"/>
      <c r="AS523" s="195"/>
      <c r="AT523" s="266"/>
      <c r="AU523" s="195"/>
      <c r="AV523" s="195"/>
      <c r="AW523" s="195"/>
      <c r="AX523" s="196"/>
    </row>
    <row r="524" spans="1:50" ht="22.5" hidden="1" customHeight="1" x14ac:dyDescent="0.15">
      <c r="A524" s="870"/>
      <c r="B524" s="865"/>
      <c r="C524" s="151"/>
      <c r="D524" s="865"/>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409" t="s">
        <v>16</v>
      </c>
      <c r="AC524" s="409"/>
      <c r="AD524" s="409"/>
      <c r="AE524" s="265"/>
      <c r="AF524" s="195"/>
      <c r="AG524" s="195"/>
      <c r="AH524" s="266"/>
      <c r="AI524" s="265"/>
      <c r="AJ524" s="195"/>
      <c r="AK524" s="195"/>
      <c r="AL524" s="195"/>
      <c r="AM524" s="265"/>
      <c r="AN524" s="195"/>
      <c r="AO524" s="195"/>
      <c r="AP524" s="266"/>
      <c r="AQ524" s="265"/>
      <c r="AR524" s="195"/>
      <c r="AS524" s="195"/>
      <c r="AT524" s="266"/>
      <c r="AU524" s="195"/>
      <c r="AV524" s="195"/>
      <c r="AW524" s="195"/>
      <c r="AX524" s="196"/>
    </row>
    <row r="525" spans="1:50" ht="18.75" hidden="1" customHeight="1" x14ac:dyDescent="0.15">
      <c r="A525" s="870"/>
      <c r="B525" s="865"/>
      <c r="C525" s="151"/>
      <c r="D525" s="865"/>
      <c r="E525" s="141" t="s">
        <v>346</v>
      </c>
      <c r="F525" s="142"/>
      <c r="G525" s="103" t="s">
        <v>342</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85" t="s">
        <v>344</v>
      </c>
      <c r="AF525" s="386"/>
      <c r="AG525" s="386"/>
      <c r="AH525" s="387"/>
      <c r="AI525" s="132" t="s">
        <v>324</v>
      </c>
      <c r="AJ525" s="132"/>
      <c r="AK525" s="132"/>
      <c r="AL525" s="133"/>
      <c r="AM525" s="132" t="s">
        <v>331</v>
      </c>
      <c r="AN525" s="132"/>
      <c r="AO525" s="132"/>
      <c r="AP525" s="133"/>
      <c r="AQ525" s="133" t="s">
        <v>320</v>
      </c>
      <c r="AR525" s="136"/>
      <c r="AS525" s="136"/>
      <c r="AT525" s="137"/>
      <c r="AU525" s="104" t="s">
        <v>262</v>
      </c>
      <c r="AV525" s="104"/>
      <c r="AW525" s="104"/>
      <c r="AX525" s="112"/>
    </row>
    <row r="526" spans="1:50" ht="18.75" hidden="1" customHeight="1" x14ac:dyDescent="0.15">
      <c r="A526" s="870"/>
      <c r="B526" s="865"/>
      <c r="C526" s="151"/>
      <c r="D526" s="865"/>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321</v>
      </c>
      <c r="AH526" s="140"/>
      <c r="AI526" s="134"/>
      <c r="AJ526" s="134"/>
      <c r="AK526" s="134"/>
      <c r="AL526" s="135"/>
      <c r="AM526" s="134"/>
      <c r="AN526" s="134"/>
      <c r="AO526" s="134"/>
      <c r="AP526" s="135"/>
      <c r="AQ526" s="189"/>
      <c r="AR526" s="138"/>
      <c r="AS526" s="139" t="s">
        <v>321</v>
      </c>
      <c r="AT526" s="140"/>
      <c r="AU526" s="138"/>
      <c r="AV526" s="138"/>
      <c r="AW526" s="139" t="s">
        <v>310</v>
      </c>
      <c r="AX526" s="190"/>
    </row>
    <row r="527" spans="1:50" ht="22.5" hidden="1" customHeight="1" x14ac:dyDescent="0.15">
      <c r="A527" s="870"/>
      <c r="B527" s="865"/>
      <c r="C527" s="151"/>
      <c r="D527" s="865"/>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65"/>
      <c r="AF527" s="195"/>
      <c r="AG527" s="195"/>
      <c r="AH527" s="195"/>
      <c r="AI527" s="265"/>
      <c r="AJ527" s="195"/>
      <c r="AK527" s="195"/>
      <c r="AL527" s="195"/>
      <c r="AM527" s="265"/>
      <c r="AN527" s="195"/>
      <c r="AO527" s="195"/>
      <c r="AP527" s="266"/>
      <c r="AQ527" s="265"/>
      <c r="AR527" s="195"/>
      <c r="AS527" s="195"/>
      <c r="AT527" s="266"/>
      <c r="AU527" s="195"/>
      <c r="AV527" s="195"/>
      <c r="AW527" s="195"/>
      <c r="AX527" s="196"/>
    </row>
    <row r="528" spans="1:50" ht="22.5" hidden="1" customHeight="1" x14ac:dyDescent="0.15">
      <c r="A528" s="870"/>
      <c r="B528" s="865"/>
      <c r="C528" s="151"/>
      <c r="D528" s="865"/>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65"/>
      <c r="AF528" s="195"/>
      <c r="AG528" s="195"/>
      <c r="AH528" s="266"/>
      <c r="AI528" s="265"/>
      <c r="AJ528" s="195"/>
      <c r="AK528" s="195"/>
      <c r="AL528" s="195"/>
      <c r="AM528" s="265"/>
      <c r="AN528" s="195"/>
      <c r="AO528" s="195"/>
      <c r="AP528" s="266"/>
      <c r="AQ528" s="265"/>
      <c r="AR528" s="195"/>
      <c r="AS528" s="195"/>
      <c r="AT528" s="266"/>
      <c r="AU528" s="195"/>
      <c r="AV528" s="195"/>
      <c r="AW528" s="195"/>
      <c r="AX528" s="196"/>
    </row>
    <row r="529" spans="1:50" ht="22.5" hidden="1" customHeight="1" x14ac:dyDescent="0.15">
      <c r="A529" s="870"/>
      <c r="B529" s="865"/>
      <c r="C529" s="151"/>
      <c r="D529" s="865"/>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409" t="s">
        <v>16</v>
      </c>
      <c r="AC529" s="409"/>
      <c r="AD529" s="409"/>
      <c r="AE529" s="265"/>
      <c r="AF529" s="195"/>
      <c r="AG529" s="195"/>
      <c r="AH529" s="266"/>
      <c r="AI529" s="265"/>
      <c r="AJ529" s="195"/>
      <c r="AK529" s="195"/>
      <c r="AL529" s="195"/>
      <c r="AM529" s="265"/>
      <c r="AN529" s="195"/>
      <c r="AO529" s="195"/>
      <c r="AP529" s="266"/>
      <c r="AQ529" s="265"/>
      <c r="AR529" s="195"/>
      <c r="AS529" s="195"/>
      <c r="AT529" s="266"/>
      <c r="AU529" s="195"/>
      <c r="AV529" s="195"/>
      <c r="AW529" s="195"/>
      <c r="AX529" s="196"/>
    </row>
    <row r="530" spans="1:50" ht="18.75" hidden="1" customHeight="1" x14ac:dyDescent="0.15">
      <c r="A530" s="870"/>
      <c r="B530" s="865"/>
      <c r="C530" s="151"/>
      <c r="D530" s="865"/>
      <c r="E530" s="141" t="s">
        <v>346</v>
      </c>
      <c r="F530" s="142"/>
      <c r="G530" s="103" t="s">
        <v>342</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85" t="s">
        <v>344</v>
      </c>
      <c r="AF530" s="386"/>
      <c r="AG530" s="386"/>
      <c r="AH530" s="387"/>
      <c r="AI530" s="132" t="s">
        <v>324</v>
      </c>
      <c r="AJ530" s="132"/>
      <c r="AK530" s="132"/>
      <c r="AL530" s="133"/>
      <c r="AM530" s="132" t="s">
        <v>331</v>
      </c>
      <c r="AN530" s="132"/>
      <c r="AO530" s="132"/>
      <c r="AP530" s="133"/>
      <c r="AQ530" s="133" t="s">
        <v>320</v>
      </c>
      <c r="AR530" s="136"/>
      <c r="AS530" s="136"/>
      <c r="AT530" s="137"/>
      <c r="AU530" s="104" t="s">
        <v>262</v>
      </c>
      <c r="AV530" s="104"/>
      <c r="AW530" s="104"/>
      <c r="AX530" s="112"/>
    </row>
    <row r="531" spans="1:50" ht="18.75" hidden="1" customHeight="1" x14ac:dyDescent="0.15">
      <c r="A531" s="870"/>
      <c r="B531" s="865"/>
      <c r="C531" s="151"/>
      <c r="D531" s="865"/>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321</v>
      </c>
      <c r="AH531" s="140"/>
      <c r="AI531" s="134"/>
      <c r="AJ531" s="134"/>
      <c r="AK531" s="134"/>
      <c r="AL531" s="135"/>
      <c r="AM531" s="134"/>
      <c r="AN531" s="134"/>
      <c r="AO531" s="134"/>
      <c r="AP531" s="135"/>
      <c r="AQ531" s="189"/>
      <c r="AR531" s="138"/>
      <c r="AS531" s="139" t="s">
        <v>321</v>
      </c>
      <c r="AT531" s="140"/>
      <c r="AU531" s="138"/>
      <c r="AV531" s="138"/>
      <c r="AW531" s="139" t="s">
        <v>310</v>
      </c>
      <c r="AX531" s="190"/>
    </row>
    <row r="532" spans="1:50" ht="22.5" hidden="1" customHeight="1" x14ac:dyDescent="0.15">
      <c r="A532" s="870"/>
      <c r="B532" s="865"/>
      <c r="C532" s="151"/>
      <c r="D532" s="865"/>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65"/>
      <c r="AF532" s="195"/>
      <c r="AG532" s="195"/>
      <c r="AH532" s="195"/>
      <c r="AI532" s="265"/>
      <c r="AJ532" s="195"/>
      <c r="AK532" s="195"/>
      <c r="AL532" s="195"/>
      <c r="AM532" s="265"/>
      <c r="AN532" s="195"/>
      <c r="AO532" s="195"/>
      <c r="AP532" s="266"/>
      <c r="AQ532" s="265"/>
      <c r="AR532" s="195"/>
      <c r="AS532" s="195"/>
      <c r="AT532" s="266"/>
      <c r="AU532" s="195"/>
      <c r="AV532" s="195"/>
      <c r="AW532" s="195"/>
      <c r="AX532" s="196"/>
    </row>
    <row r="533" spans="1:50" ht="22.5" hidden="1" customHeight="1" x14ac:dyDescent="0.15">
      <c r="A533" s="870"/>
      <c r="B533" s="865"/>
      <c r="C533" s="151"/>
      <c r="D533" s="865"/>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65"/>
      <c r="AF533" s="195"/>
      <c r="AG533" s="195"/>
      <c r="AH533" s="266"/>
      <c r="AI533" s="265"/>
      <c r="AJ533" s="195"/>
      <c r="AK533" s="195"/>
      <c r="AL533" s="195"/>
      <c r="AM533" s="265"/>
      <c r="AN533" s="195"/>
      <c r="AO533" s="195"/>
      <c r="AP533" s="266"/>
      <c r="AQ533" s="265"/>
      <c r="AR533" s="195"/>
      <c r="AS533" s="195"/>
      <c r="AT533" s="266"/>
      <c r="AU533" s="195"/>
      <c r="AV533" s="195"/>
      <c r="AW533" s="195"/>
      <c r="AX533" s="196"/>
    </row>
    <row r="534" spans="1:50" ht="22.5" hidden="1" customHeight="1" x14ac:dyDescent="0.15">
      <c r="A534" s="870"/>
      <c r="B534" s="865"/>
      <c r="C534" s="151"/>
      <c r="D534" s="865"/>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409" t="s">
        <v>16</v>
      </c>
      <c r="AC534" s="409"/>
      <c r="AD534" s="409"/>
      <c r="AE534" s="265"/>
      <c r="AF534" s="195"/>
      <c r="AG534" s="195"/>
      <c r="AH534" s="266"/>
      <c r="AI534" s="265"/>
      <c r="AJ534" s="195"/>
      <c r="AK534" s="195"/>
      <c r="AL534" s="195"/>
      <c r="AM534" s="265"/>
      <c r="AN534" s="195"/>
      <c r="AO534" s="195"/>
      <c r="AP534" s="266"/>
      <c r="AQ534" s="265"/>
      <c r="AR534" s="195"/>
      <c r="AS534" s="195"/>
      <c r="AT534" s="266"/>
      <c r="AU534" s="195"/>
      <c r="AV534" s="195"/>
      <c r="AW534" s="195"/>
      <c r="AX534" s="196"/>
    </row>
    <row r="535" spans="1:50" ht="18.75" hidden="1" customHeight="1" x14ac:dyDescent="0.15">
      <c r="A535" s="870"/>
      <c r="B535" s="865"/>
      <c r="C535" s="151"/>
      <c r="D535" s="865"/>
      <c r="E535" s="141" t="s">
        <v>346</v>
      </c>
      <c r="F535" s="142"/>
      <c r="G535" s="103" t="s">
        <v>342</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85" t="s">
        <v>344</v>
      </c>
      <c r="AF535" s="386"/>
      <c r="AG535" s="386"/>
      <c r="AH535" s="387"/>
      <c r="AI535" s="132" t="s">
        <v>324</v>
      </c>
      <c r="AJ535" s="132"/>
      <c r="AK535" s="132"/>
      <c r="AL535" s="133"/>
      <c r="AM535" s="132" t="s">
        <v>331</v>
      </c>
      <c r="AN535" s="132"/>
      <c r="AO535" s="132"/>
      <c r="AP535" s="133"/>
      <c r="AQ535" s="133" t="s">
        <v>320</v>
      </c>
      <c r="AR535" s="136"/>
      <c r="AS535" s="136"/>
      <c r="AT535" s="137"/>
      <c r="AU535" s="104" t="s">
        <v>262</v>
      </c>
      <c r="AV535" s="104"/>
      <c r="AW535" s="104"/>
      <c r="AX535" s="112"/>
    </row>
    <row r="536" spans="1:50" ht="18.75" hidden="1" customHeight="1" x14ac:dyDescent="0.15">
      <c r="A536" s="870"/>
      <c r="B536" s="865"/>
      <c r="C536" s="151"/>
      <c r="D536" s="865"/>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321</v>
      </c>
      <c r="AH536" s="140"/>
      <c r="AI536" s="134"/>
      <c r="AJ536" s="134"/>
      <c r="AK536" s="134"/>
      <c r="AL536" s="135"/>
      <c r="AM536" s="134"/>
      <c r="AN536" s="134"/>
      <c r="AO536" s="134"/>
      <c r="AP536" s="135"/>
      <c r="AQ536" s="189"/>
      <c r="AR536" s="138"/>
      <c r="AS536" s="139" t="s">
        <v>321</v>
      </c>
      <c r="AT536" s="140"/>
      <c r="AU536" s="138"/>
      <c r="AV536" s="138"/>
      <c r="AW536" s="139" t="s">
        <v>310</v>
      </c>
      <c r="AX536" s="190"/>
    </row>
    <row r="537" spans="1:50" ht="22.5" hidden="1" customHeight="1" x14ac:dyDescent="0.15">
      <c r="A537" s="870"/>
      <c r="B537" s="865"/>
      <c r="C537" s="151"/>
      <c r="D537" s="865"/>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65"/>
      <c r="AF537" s="195"/>
      <c r="AG537" s="195"/>
      <c r="AH537" s="195"/>
      <c r="AI537" s="265"/>
      <c r="AJ537" s="195"/>
      <c r="AK537" s="195"/>
      <c r="AL537" s="195"/>
      <c r="AM537" s="265"/>
      <c r="AN537" s="195"/>
      <c r="AO537" s="195"/>
      <c r="AP537" s="266"/>
      <c r="AQ537" s="265"/>
      <c r="AR537" s="195"/>
      <c r="AS537" s="195"/>
      <c r="AT537" s="266"/>
      <c r="AU537" s="195"/>
      <c r="AV537" s="195"/>
      <c r="AW537" s="195"/>
      <c r="AX537" s="196"/>
    </row>
    <row r="538" spans="1:50" ht="22.5" hidden="1" customHeight="1" x14ac:dyDescent="0.15">
      <c r="A538" s="870"/>
      <c r="B538" s="865"/>
      <c r="C538" s="151"/>
      <c r="D538" s="865"/>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65"/>
      <c r="AF538" s="195"/>
      <c r="AG538" s="195"/>
      <c r="AH538" s="266"/>
      <c r="AI538" s="265"/>
      <c r="AJ538" s="195"/>
      <c r="AK538" s="195"/>
      <c r="AL538" s="195"/>
      <c r="AM538" s="265"/>
      <c r="AN538" s="195"/>
      <c r="AO538" s="195"/>
      <c r="AP538" s="266"/>
      <c r="AQ538" s="265"/>
      <c r="AR538" s="195"/>
      <c r="AS538" s="195"/>
      <c r="AT538" s="266"/>
      <c r="AU538" s="195"/>
      <c r="AV538" s="195"/>
      <c r="AW538" s="195"/>
      <c r="AX538" s="196"/>
    </row>
    <row r="539" spans="1:50" ht="22.5" hidden="1" customHeight="1" x14ac:dyDescent="0.15">
      <c r="A539" s="870"/>
      <c r="B539" s="865"/>
      <c r="C539" s="151"/>
      <c r="D539" s="865"/>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409" t="s">
        <v>16</v>
      </c>
      <c r="AC539" s="409"/>
      <c r="AD539" s="409"/>
      <c r="AE539" s="265"/>
      <c r="AF539" s="195"/>
      <c r="AG539" s="195"/>
      <c r="AH539" s="266"/>
      <c r="AI539" s="265"/>
      <c r="AJ539" s="195"/>
      <c r="AK539" s="195"/>
      <c r="AL539" s="195"/>
      <c r="AM539" s="265"/>
      <c r="AN539" s="195"/>
      <c r="AO539" s="195"/>
      <c r="AP539" s="266"/>
      <c r="AQ539" s="265"/>
      <c r="AR539" s="195"/>
      <c r="AS539" s="195"/>
      <c r="AT539" s="266"/>
      <c r="AU539" s="195"/>
      <c r="AV539" s="195"/>
      <c r="AW539" s="195"/>
      <c r="AX539" s="196"/>
    </row>
    <row r="540" spans="1:50" ht="18.75" hidden="1" customHeight="1" x14ac:dyDescent="0.15">
      <c r="A540" s="870"/>
      <c r="B540" s="865"/>
      <c r="C540" s="151"/>
      <c r="D540" s="865"/>
      <c r="E540" s="141" t="s">
        <v>346</v>
      </c>
      <c r="F540" s="142"/>
      <c r="G540" s="103" t="s">
        <v>342</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85" t="s">
        <v>344</v>
      </c>
      <c r="AF540" s="386"/>
      <c r="AG540" s="386"/>
      <c r="AH540" s="387"/>
      <c r="AI540" s="132" t="s">
        <v>324</v>
      </c>
      <c r="AJ540" s="132"/>
      <c r="AK540" s="132"/>
      <c r="AL540" s="133"/>
      <c r="AM540" s="132" t="s">
        <v>331</v>
      </c>
      <c r="AN540" s="132"/>
      <c r="AO540" s="132"/>
      <c r="AP540" s="133"/>
      <c r="AQ540" s="133" t="s">
        <v>320</v>
      </c>
      <c r="AR540" s="136"/>
      <c r="AS540" s="136"/>
      <c r="AT540" s="137"/>
      <c r="AU540" s="104" t="s">
        <v>262</v>
      </c>
      <c r="AV540" s="104"/>
      <c r="AW540" s="104"/>
      <c r="AX540" s="112"/>
    </row>
    <row r="541" spans="1:50" ht="18.75" hidden="1" customHeight="1" x14ac:dyDescent="0.15">
      <c r="A541" s="870"/>
      <c r="B541" s="865"/>
      <c r="C541" s="151"/>
      <c r="D541" s="865"/>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321</v>
      </c>
      <c r="AH541" s="140"/>
      <c r="AI541" s="134"/>
      <c r="AJ541" s="134"/>
      <c r="AK541" s="134"/>
      <c r="AL541" s="135"/>
      <c r="AM541" s="134"/>
      <c r="AN541" s="134"/>
      <c r="AO541" s="134"/>
      <c r="AP541" s="135"/>
      <c r="AQ541" s="189"/>
      <c r="AR541" s="138"/>
      <c r="AS541" s="139" t="s">
        <v>321</v>
      </c>
      <c r="AT541" s="140"/>
      <c r="AU541" s="138"/>
      <c r="AV541" s="138"/>
      <c r="AW541" s="139" t="s">
        <v>310</v>
      </c>
      <c r="AX541" s="190"/>
    </row>
    <row r="542" spans="1:50" ht="22.5" hidden="1" customHeight="1" x14ac:dyDescent="0.15">
      <c r="A542" s="870"/>
      <c r="B542" s="865"/>
      <c r="C542" s="151"/>
      <c r="D542" s="865"/>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65"/>
      <c r="AF542" s="195"/>
      <c r="AG542" s="195"/>
      <c r="AH542" s="195"/>
      <c r="AI542" s="265"/>
      <c r="AJ542" s="195"/>
      <c r="AK542" s="195"/>
      <c r="AL542" s="195"/>
      <c r="AM542" s="265"/>
      <c r="AN542" s="195"/>
      <c r="AO542" s="195"/>
      <c r="AP542" s="266"/>
      <c r="AQ542" s="265"/>
      <c r="AR542" s="195"/>
      <c r="AS542" s="195"/>
      <c r="AT542" s="266"/>
      <c r="AU542" s="195"/>
      <c r="AV542" s="195"/>
      <c r="AW542" s="195"/>
      <c r="AX542" s="196"/>
    </row>
    <row r="543" spans="1:50" ht="22.5" hidden="1" customHeight="1" x14ac:dyDescent="0.15">
      <c r="A543" s="870"/>
      <c r="B543" s="865"/>
      <c r="C543" s="151"/>
      <c r="D543" s="865"/>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65"/>
      <c r="AF543" s="195"/>
      <c r="AG543" s="195"/>
      <c r="AH543" s="266"/>
      <c r="AI543" s="265"/>
      <c r="AJ543" s="195"/>
      <c r="AK543" s="195"/>
      <c r="AL543" s="195"/>
      <c r="AM543" s="265"/>
      <c r="AN543" s="195"/>
      <c r="AO543" s="195"/>
      <c r="AP543" s="266"/>
      <c r="AQ543" s="265"/>
      <c r="AR543" s="195"/>
      <c r="AS543" s="195"/>
      <c r="AT543" s="266"/>
      <c r="AU543" s="195"/>
      <c r="AV543" s="195"/>
      <c r="AW543" s="195"/>
      <c r="AX543" s="196"/>
    </row>
    <row r="544" spans="1:50" ht="22.5" hidden="1" customHeight="1" x14ac:dyDescent="0.15">
      <c r="A544" s="870"/>
      <c r="B544" s="865"/>
      <c r="C544" s="151"/>
      <c r="D544" s="865"/>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409" t="s">
        <v>16</v>
      </c>
      <c r="AC544" s="409"/>
      <c r="AD544" s="409"/>
      <c r="AE544" s="265"/>
      <c r="AF544" s="195"/>
      <c r="AG544" s="195"/>
      <c r="AH544" s="266"/>
      <c r="AI544" s="265"/>
      <c r="AJ544" s="195"/>
      <c r="AK544" s="195"/>
      <c r="AL544" s="195"/>
      <c r="AM544" s="265"/>
      <c r="AN544" s="195"/>
      <c r="AO544" s="195"/>
      <c r="AP544" s="266"/>
      <c r="AQ544" s="265"/>
      <c r="AR544" s="195"/>
      <c r="AS544" s="195"/>
      <c r="AT544" s="266"/>
      <c r="AU544" s="195"/>
      <c r="AV544" s="195"/>
      <c r="AW544" s="195"/>
      <c r="AX544" s="196"/>
    </row>
    <row r="545" spans="1:50" ht="18.75" hidden="1" customHeight="1" x14ac:dyDescent="0.15">
      <c r="A545" s="870"/>
      <c r="B545" s="865"/>
      <c r="C545" s="151"/>
      <c r="D545" s="865"/>
      <c r="E545" s="141" t="s">
        <v>347</v>
      </c>
      <c r="F545" s="142"/>
      <c r="G545" s="103" t="s">
        <v>343</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85" t="s">
        <v>344</v>
      </c>
      <c r="AF545" s="386"/>
      <c r="AG545" s="386"/>
      <c r="AH545" s="387"/>
      <c r="AI545" s="132" t="s">
        <v>324</v>
      </c>
      <c r="AJ545" s="132"/>
      <c r="AK545" s="132"/>
      <c r="AL545" s="133"/>
      <c r="AM545" s="132" t="s">
        <v>331</v>
      </c>
      <c r="AN545" s="132"/>
      <c r="AO545" s="132"/>
      <c r="AP545" s="133"/>
      <c r="AQ545" s="133" t="s">
        <v>320</v>
      </c>
      <c r="AR545" s="136"/>
      <c r="AS545" s="136"/>
      <c r="AT545" s="137"/>
      <c r="AU545" s="104" t="s">
        <v>262</v>
      </c>
      <c r="AV545" s="104"/>
      <c r="AW545" s="104"/>
      <c r="AX545" s="112"/>
    </row>
    <row r="546" spans="1:50" ht="18.75" hidden="1" customHeight="1" x14ac:dyDescent="0.15">
      <c r="A546" s="870"/>
      <c r="B546" s="865"/>
      <c r="C546" s="151"/>
      <c r="D546" s="865"/>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321</v>
      </c>
      <c r="AH546" s="140"/>
      <c r="AI546" s="134"/>
      <c r="AJ546" s="134"/>
      <c r="AK546" s="134"/>
      <c r="AL546" s="135"/>
      <c r="AM546" s="134"/>
      <c r="AN546" s="134"/>
      <c r="AO546" s="134"/>
      <c r="AP546" s="135"/>
      <c r="AQ546" s="189"/>
      <c r="AR546" s="138"/>
      <c r="AS546" s="139" t="s">
        <v>321</v>
      </c>
      <c r="AT546" s="140"/>
      <c r="AU546" s="138"/>
      <c r="AV546" s="138"/>
      <c r="AW546" s="139" t="s">
        <v>310</v>
      </c>
      <c r="AX546" s="190"/>
    </row>
    <row r="547" spans="1:50" ht="22.5" hidden="1" customHeight="1" x14ac:dyDescent="0.15">
      <c r="A547" s="870"/>
      <c r="B547" s="865"/>
      <c r="C547" s="151"/>
      <c r="D547" s="865"/>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65"/>
      <c r="AF547" s="195"/>
      <c r="AG547" s="195"/>
      <c r="AH547" s="195"/>
      <c r="AI547" s="265"/>
      <c r="AJ547" s="195"/>
      <c r="AK547" s="195"/>
      <c r="AL547" s="195"/>
      <c r="AM547" s="265"/>
      <c r="AN547" s="195"/>
      <c r="AO547" s="195"/>
      <c r="AP547" s="266"/>
      <c r="AQ547" s="265"/>
      <c r="AR547" s="195"/>
      <c r="AS547" s="195"/>
      <c r="AT547" s="266"/>
      <c r="AU547" s="195"/>
      <c r="AV547" s="195"/>
      <c r="AW547" s="195"/>
      <c r="AX547" s="196"/>
    </row>
    <row r="548" spans="1:50" ht="22.5" hidden="1" customHeight="1" x14ac:dyDescent="0.15">
      <c r="A548" s="870"/>
      <c r="B548" s="865"/>
      <c r="C548" s="151"/>
      <c r="D548" s="865"/>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65"/>
      <c r="AF548" s="195"/>
      <c r="AG548" s="195"/>
      <c r="AH548" s="266"/>
      <c r="AI548" s="265"/>
      <c r="AJ548" s="195"/>
      <c r="AK548" s="195"/>
      <c r="AL548" s="195"/>
      <c r="AM548" s="265"/>
      <c r="AN548" s="195"/>
      <c r="AO548" s="195"/>
      <c r="AP548" s="266"/>
      <c r="AQ548" s="265"/>
      <c r="AR548" s="195"/>
      <c r="AS548" s="195"/>
      <c r="AT548" s="266"/>
      <c r="AU548" s="195"/>
      <c r="AV548" s="195"/>
      <c r="AW548" s="195"/>
      <c r="AX548" s="196"/>
    </row>
    <row r="549" spans="1:50" ht="22.5" hidden="1" customHeight="1" x14ac:dyDescent="0.15">
      <c r="A549" s="870"/>
      <c r="B549" s="865"/>
      <c r="C549" s="151"/>
      <c r="D549" s="865"/>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409" t="s">
        <v>16</v>
      </c>
      <c r="AC549" s="409"/>
      <c r="AD549" s="409"/>
      <c r="AE549" s="265"/>
      <c r="AF549" s="195"/>
      <c r="AG549" s="195"/>
      <c r="AH549" s="266"/>
      <c r="AI549" s="265"/>
      <c r="AJ549" s="195"/>
      <c r="AK549" s="195"/>
      <c r="AL549" s="195"/>
      <c r="AM549" s="265"/>
      <c r="AN549" s="195"/>
      <c r="AO549" s="195"/>
      <c r="AP549" s="266"/>
      <c r="AQ549" s="265"/>
      <c r="AR549" s="195"/>
      <c r="AS549" s="195"/>
      <c r="AT549" s="266"/>
      <c r="AU549" s="195"/>
      <c r="AV549" s="195"/>
      <c r="AW549" s="195"/>
      <c r="AX549" s="196"/>
    </row>
    <row r="550" spans="1:50" ht="18.75" hidden="1" customHeight="1" x14ac:dyDescent="0.15">
      <c r="A550" s="870"/>
      <c r="B550" s="865"/>
      <c r="C550" s="151"/>
      <c r="D550" s="865"/>
      <c r="E550" s="141" t="s">
        <v>347</v>
      </c>
      <c r="F550" s="142"/>
      <c r="G550" s="103" t="s">
        <v>343</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85" t="s">
        <v>344</v>
      </c>
      <c r="AF550" s="386"/>
      <c r="AG550" s="386"/>
      <c r="AH550" s="387"/>
      <c r="AI550" s="132" t="s">
        <v>324</v>
      </c>
      <c r="AJ550" s="132"/>
      <c r="AK550" s="132"/>
      <c r="AL550" s="133"/>
      <c r="AM550" s="132" t="s">
        <v>331</v>
      </c>
      <c r="AN550" s="132"/>
      <c r="AO550" s="132"/>
      <c r="AP550" s="133"/>
      <c r="AQ550" s="133" t="s">
        <v>320</v>
      </c>
      <c r="AR550" s="136"/>
      <c r="AS550" s="136"/>
      <c r="AT550" s="137"/>
      <c r="AU550" s="104" t="s">
        <v>262</v>
      </c>
      <c r="AV550" s="104"/>
      <c r="AW550" s="104"/>
      <c r="AX550" s="112"/>
    </row>
    <row r="551" spans="1:50" ht="18.75" hidden="1" customHeight="1" x14ac:dyDescent="0.15">
      <c r="A551" s="870"/>
      <c r="B551" s="865"/>
      <c r="C551" s="151"/>
      <c r="D551" s="865"/>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321</v>
      </c>
      <c r="AH551" s="140"/>
      <c r="AI551" s="134"/>
      <c r="AJ551" s="134"/>
      <c r="AK551" s="134"/>
      <c r="AL551" s="135"/>
      <c r="AM551" s="134"/>
      <c r="AN551" s="134"/>
      <c r="AO551" s="134"/>
      <c r="AP551" s="135"/>
      <c r="AQ551" s="189"/>
      <c r="AR551" s="138"/>
      <c r="AS551" s="139" t="s">
        <v>321</v>
      </c>
      <c r="AT551" s="140"/>
      <c r="AU551" s="138"/>
      <c r="AV551" s="138"/>
      <c r="AW551" s="139" t="s">
        <v>310</v>
      </c>
      <c r="AX551" s="190"/>
    </row>
    <row r="552" spans="1:50" ht="22.5" hidden="1" customHeight="1" x14ac:dyDescent="0.15">
      <c r="A552" s="870"/>
      <c r="B552" s="865"/>
      <c r="C552" s="151"/>
      <c r="D552" s="865"/>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65"/>
      <c r="AF552" s="195"/>
      <c r="AG552" s="195"/>
      <c r="AH552" s="195"/>
      <c r="AI552" s="265"/>
      <c r="AJ552" s="195"/>
      <c r="AK552" s="195"/>
      <c r="AL552" s="195"/>
      <c r="AM552" s="265"/>
      <c r="AN552" s="195"/>
      <c r="AO552" s="195"/>
      <c r="AP552" s="266"/>
      <c r="AQ552" s="265"/>
      <c r="AR552" s="195"/>
      <c r="AS552" s="195"/>
      <c r="AT552" s="266"/>
      <c r="AU552" s="195"/>
      <c r="AV552" s="195"/>
      <c r="AW552" s="195"/>
      <c r="AX552" s="196"/>
    </row>
    <row r="553" spans="1:50" ht="22.5" hidden="1" customHeight="1" x14ac:dyDescent="0.15">
      <c r="A553" s="870"/>
      <c r="B553" s="865"/>
      <c r="C553" s="151"/>
      <c r="D553" s="865"/>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65"/>
      <c r="AF553" s="195"/>
      <c r="AG553" s="195"/>
      <c r="AH553" s="266"/>
      <c r="AI553" s="265"/>
      <c r="AJ553" s="195"/>
      <c r="AK553" s="195"/>
      <c r="AL553" s="195"/>
      <c r="AM553" s="265"/>
      <c r="AN553" s="195"/>
      <c r="AO553" s="195"/>
      <c r="AP553" s="266"/>
      <c r="AQ553" s="265"/>
      <c r="AR553" s="195"/>
      <c r="AS553" s="195"/>
      <c r="AT553" s="266"/>
      <c r="AU553" s="195"/>
      <c r="AV553" s="195"/>
      <c r="AW553" s="195"/>
      <c r="AX553" s="196"/>
    </row>
    <row r="554" spans="1:50" ht="22.5" hidden="1" customHeight="1" x14ac:dyDescent="0.15">
      <c r="A554" s="870"/>
      <c r="B554" s="865"/>
      <c r="C554" s="151"/>
      <c r="D554" s="865"/>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409" t="s">
        <v>16</v>
      </c>
      <c r="AC554" s="409"/>
      <c r="AD554" s="409"/>
      <c r="AE554" s="265"/>
      <c r="AF554" s="195"/>
      <c r="AG554" s="195"/>
      <c r="AH554" s="266"/>
      <c r="AI554" s="265"/>
      <c r="AJ554" s="195"/>
      <c r="AK554" s="195"/>
      <c r="AL554" s="195"/>
      <c r="AM554" s="265"/>
      <c r="AN554" s="195"/>
      <c r="AO554" s="195"/>
      <c r="AP554" s="266"/>
      <c r="AQ554" s="265"/>
      <c r="AR554" s="195"/>
      <c r="AS554" s="195"/>
      <c r="AT554" s="266"/>
      <c r="AU554" s="195"/>
      <c r="AV554" s="195"/>
      <c r="AW554" s="195"/>
      <c r="AX554" s="196"/>
    </row>
    <row r="555" spans="1:50" ht="18.75" hidden="1" customHeight="1" x14ac:dyDescent="0.15">
      <c r="A555" s="870"/>
      <c r="B555" s="865"/>
      <c r="C555" s="151"/>
      <c r="D555" s="865"/>
      <c r="E555" s="141" t="s">
        <v>347</v>
      </c>
      <c r="F555" s="142"/>
      <c r="G555" s="103" t="s">
        <v>343</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85" t="s">
        <v>344</v>
      </c>
      <c r="AF555" s="386"/>
      <c r="AG555" s="386"/>
      <c r="AH555" s="387"/>
      <c r="AI555" s="132" t="s">
        <v>324</v>
      </c>
      <c r="AJ555" s="132"/>
      <c r="AK555" s="132"/>
      <c r="AL555" s="133"/>
      <c r="AM555" s="132" t="s">
        <v>331</v>
      </c>
      <c r="AN555" s="132"/>
      <c r="AO555" s="132"/>
      <c r="AP555" s="133"/>
      <c r="AQ555" s="133" t="s">
        <v>320</v>
      </c>
      <c r="AR555" s="136"/>
      <c r="AS555" s="136"/>
      <c r="AT555" s="137"/>
      <c r="AU555" s="104" t="s">
        <v>262</v>
      </c>
      <c r="AV555" s="104"/>
      <c r="AW555" s="104"/>
      <c r="AX555" s="112"/>
    </row>
    <row r="556" spans="1:50" ht="18.75" hidden="1" customHeight="1" x14ac:dyDescent="0.15">
      <c r="A556" s="870"/>
      <c r="B556" s="865"/>
      <c r="C556" s="151"/>
      <c r="D556" s="865"/>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321</v>
      </c>
      <c r="AH556" s="140"/>
      <c r="AI556" s="134"/>
      <c r="AJ556" s="134"/>
      <c r="AK556" s="134"/>
      <c r="AL556" s="135"/>
      <c r="AM556" s="134"/>
      <c r="AN556" s="134"/>
      <c r="AO556" s="134"/>
      <c r="AP556" s="135"/>
      <c r="AQ556" s="189"/>
      <c r="AR556" s="138"/>
      <c r="AS556" s="139" t="s">
        <v>321</v>
      </c>
      <c r="AT556" s="140"/>
      <c r="AU556" s="138"/>
      <c r="AV556" s="138"/>
      <c r="AW556" s="139" t="s">
        <v>310</v>
      </c>
      <c r="AX556" s="190"/>
    </row>
    <row r="557" spans="1:50" ht="22.5" hidden="1" customHeight="1" x14ac:dyDescent="0.15">
      <c r="A557" s="870"/>
      <c r="B557" s="865"/>
      <c r="C557" s="151"/>
      <c r="D557" s="865"/>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65"/>
      <c r="AF557" s="195"/>
      <c r="AG557" s="195"/>
      <c r="AH557" s="195"/>
      <c r="AI557" s="265"/>
      <c r="AJ557" s="195"/>
      <c r="AK557" s="195"/>
      <c r="AL557" s="195"/>
      <c r="AM557" s="265"/>
      <c r="AN557" s="195"/>
      <c r="AO557" s="195"/>
      <c r="AP557" s="266"/>
      <c r="AQ557" s="265"/>
      <c r="AR557" s="195"/>
      <c r="AS557" s="195"/>
      <c r="AT557" s="266"/>
      <c r="AU557" s="195"/>
      <c r="AV557" s="195"/>
      <c r="AW557" s="195"/>
      <c r="AX557" s="196"/>
    </row>
    <row r="558" spans="1:50" ht="22.5" hidden="1" customHeight="1" x14ac:dyDescent="0.15">
      <c r="A558" s="870"/>
      <c r="B558" s="865"/>
      <c r="C558" s="151"/>
      <c r="D558" s="865"/>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65"/>
      <c r="AF558" s="195"/>
      <c r="AG558" s="195"/>
      <c r="AH558" s="266"/>
      <c r="AI558" s="265"/>
      <c r="AJ558" s="195"/>
      <c r="AK558" s="195"/>
      <c r="AL558" s="195"/>
      <c r="AM558" s="265"/>
      <c r="AN558" s="195"/>
      <c r="AO558" s="195"/>
      <c r="AP558" s="266"/>
      <c r="AQ558" s="265"/>
      <c r="AR558" s="195"/>
      <c r="AS558" s="195"/>
      <c r="AT558" s="266"/>
      <c r="AU558" s="195"/>
      <c r="AV558" s="195"/>
      <c r="AW558" s="195"/>
      <c r="AX558" s="196"/>
    </row>
    <row r="559" spans="1:50" ht="22.5" hidden="1" customHeight="1" x14ac:dyDescent="0.15">
      <c r="A559" s="870"/>
      <c r="B559" s="865"/>
      <c r="C559" s="151"/>
      <c r="D559" s="865"/>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63" t="s">
        <v>16</v>
      </c>
      <c r="AC559" s="863"/>
      <c r="AD559" s="863"/>
      <c r="AE559" s="265"/>
      <c r="AF559" s="195"/>
      <c r="AG559" s="195"/>
      <c r="AH559" s="266"/>
      <c r="AI559" s="265"/>
      <c r="AJ559" s="195"/>
      <c r="AK559" s="195"/>
      <c r="AL559" s="195"/>
      <c r="AM559" s="265"/>
      <c r="AN559" s="195"/>
      <c r="AO559" s="195"/>
      <c r="AP559" s="266"/>
      <c r="AQ559" s="265"/>
      <c r="AR559" s="195"/>
      <c r="AS559" s="195"/>
      <c r="AT559" s="266"/>
      <c r="AU559" s="195"/>
      <c r="AV559" s="195"/>
      <c r="AW559" s="195"/>
      <c r="AX559" s="196"/>
    </row>
    <row r="560" spans="1:50" ht="18.75" hidden="1" customHeight="1" x14ac:dyDescent="0.15">
      <c r="A560" s="870"/>
      <c r="B560" s="865"/>
      <c r="C560" s="151"/>
      <c r="D560" s="865"/>
      <c r="E560" s="141" t="s">
        <v>347</v>
      </c>
      <c r="F560" s="142"/>
      <c r="G560" s="103" t="s">
        <v>343</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85" t="s">
        <v>344</v>
      </c>
      <c r="AF560" s="386"/>
      <c r="AG560" s="386"/>
      <c r="AH560" s="387"/>
      <c r="AI560" s="132" t="s">
        <v>324</v>
      </c>
      <c r="AJ560" s="132"/>
      <c r="AK560" s="132"/>
      <c r="AL560" s="133"/>
      <c r="AM560" s="132" t="s">
        <v>331</v>
      </c>
      <c r="AN560" s="132"/>
      <c r="AO560" s="132"/>
      <c r="AP560" s="133"/>
      <c r="AQ560" s="133" t="s">
        <v>320</v>
      </c>
      <c r="AR560" s="136"/>
      <c r="AS560" s="136"/>
      <c r="AT560" s="137"/>
      <c r="AU560" s="104" t="s">
        <v>262</v>
      </c>
      <c r="AV560" s="104"/>
      <c r="AW560" s="104"/>
      <c r="AX560" s="112"/>
    </row>
    <row r="561" spans="1:50" ht="18.75" hidden="1" customHeight="1" x14ac:dyDescent="0.15">
      <c r="A561" s="870"/>
      <c r="B561" s="865"/>
      <c r="C561" s="151"/>
      <c r="D561" s="865"/>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321</v>
      </c>
      <c r="AH561" s="140"/>
      <c r="AI561" s="134"/>
      <c r="AJ561" s="134"/>
      <c r="AK561" s="134"/>
      <c r="AL561" s="135"/>
      <c r="AM561" s="134"/>
      <c r="AN561" s="134"/>
      <c r="AO561" s="134"/>
      <c r="AP561" s="135"/>
      <c r="AQ561" s="189"/>
      <c r="AR561" s="138"/>
      <c r="AS561" s="139" t="s">
        <v>321</v>
      </c>
      <c r="AT561" s="140"/>
      <c r="AU561" s="138"/>
      <c r="AV561" s="138"/>
      <c r="AW561" s="139" t="s">
        <v>310</v>
      </c>
      <c r="AX561" s="190"/>
    </row>
    <row r="562" spans="1:50" ht="22.5" hidden="1" customHeight="1" x14ac:dyDescent="0.15">
      <c r="A562" s="870"/>
      <c r="B562" s="865"/>
      <c r="C562" s="151"/>
      <c r="D562" s="865"/>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65"/>
      <c r="AF562" s="195"/>
      <c r="AG562" s="195"/>
      <c r="AH562" s="195"/>
      <c r="AI562" s="265"/>
      <c r="AJ562" s="195"/>
      <c r="AK562" s="195"/>
      <c r="AL562" s="195"/>
      <c r="AM562" s="265"/>
      <c r="AN562" s="195"/>
      <c r="AO562" s="195"/>
      <c r="AP562" s="266"/>
      <c r="AQ562" s="265"/>
      <c r="AR562" s="195"/>
      <c r="AS562" s="195"/>
      <c r="AT562" s="266"/>
      <c r="AU562" s="195"/>
      <c r="AV562" s="195"/>
      <c r="AW562" s="195"/>
      <c r="AX562" s="196"/>
    </row>
    <row r="563" spans="1:50" ht="22.5" hidden="1" customHeight="1" x14ac:dyDescent="0.15">
      <c r="A563" s="870"/>
      <c r="B563" s="865"/>
      <c r="C563" s="151"/>
      <c r="D563" s="865"/>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65"/>
      <c r="AF563" s="195"/>
      <c r="AG563" s="195"/>
      <c r="AH563" s="266"/>
      <c r="AI563" s="265"/>
      <c r="AJ563" s="195"/>
      <c r="AK563" s="195"/>
      <c r="AL563" s="195"/>
      <c r="AM563" s="265"/>
      <c r="AN563" s="195"/>
      <c r="AO563" s="195"/>
      <c r="AP563" s="266"/>
      <c r="AQ563" s="265"/>
      <c r="AR563" s="195"/>
      <c r="AS563" s="195"/>
      <c r="AT563" s="266"/>
      <c r="AU563" s="195"/>
      <c r="AV563" s="195"/>
      <c r="AW563" s="195"/>
      <c r="AX563" s="196"/>
    </row>
    <row r="564" spans="1:50" ht="22.5" hidden="1" customHeight="1" x14ac:dyDescent="0.15">
      <c r="A564" s="870"/>
      <c r="B564" s="865"/>
      <c r="C564" s="151"/>
      <c r="D564" s="865"/>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409" t="s">
        <v>16</v>
      </c>
      <c r="AC564" s="409"/>
      <c r="AD564" s="409"/>
      <c r="AE564" s="265"/>
      <c r="AF564" s="195"/>
      <c r="AG564" s="195"/>
      <c r="AH564" s="266"/>
      <c r="AI564" s="265"/>
      <c r="AJ564" s="195"/>
      <c r="AK564" s="195"/>
      <c r="AL564" s="195"/>
      <c r="AM564" s="265"/>
      <c r="AN564" s="195"/>
      <c r="AO564" s="195"/>
      <c r="AP564" s="266"/>
      <c r="AQ564" s="265"/>
      <c r="AR564" s="195"/>
      <c r="AS564" s="195"/>
      <c r="AT564" s="266"/>
      <c r="AU564" s="195"/>
      <c r="AV564" s="195"/>
      <c r="AW564" s="195"/>
      <c r="AX564" s="196"/>
    </row>
    <row r="565" spans="1:50" ht="18.75" hidden="1" customHeight="1" x14ac:dyDescent="0.15">
      <c r="A565" s="870"/>
      <c r="B565" s="865"/>
      <c r="C565" s="151"/>
      <c r="D565" s="865"/>
      <c r="E565" s="141" t="s">
        <v>347</v>
      </c>
      <c r="F565" s="142"/>
      <c r="G565" s="103" t="s">
        <v>343</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85" t="s">
        <v>344</v>
      </c>
      <c r="AF565" s="386"/>
      <c r="AG565" s="386"/>
      <c r="AH565" s="387"/>
      <c r="AI565" s="132" t="s">
        <v>324</v>
      </c>
      <c r="AJ565" s="132"/>
      <c r="AK565" s="132"/>
      <c r="AL565" s="133"/>
      <c r="AM565" s="132" t="s">
        <v>331</v>
      </c>
      <c r="AN565" s="132"/>
      <c r="AO565" s="132"/>
      <c r="AP565" s="133"/>
      <c r="AQ565" s="133" t="s">
        <v>320</v>
      </c>
      <c r="AR565" s="136"/>
      <c r="AS565" s="136"/>
      <c r="AT565" s="137"/>
      <c r="AU565" s="104" t="s">
        <v>262</v>
      </c>
      <c r="AV565" s="104"/>
      <c r="AW565" s="104"/>
      <c r="AX565" s="112"/>
    </row>
    <row r="566" spans="1:50" ht="18.75" hidden="1" customHeight="1" x14ac:dyDescent="0.15">
      <c r="A566" s="870"/>
      <c r="B566" s="865"/>
      <c r="C566" s="151"/>
      <c r="D566" s="865"/>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321</v>
      </c>
      <c r="AH566" s="140"/>
      <c r="AI566" s="134"/>
      <c r="AJ566" s="134"/>
      <c r="AK566" s="134"/>
      <c r="AL566" s="135"/>
      <c r="AM566" s="134"/>
      <c r="AN566" s="134"/>
      <c r="AO566" s="134"/>
      <c r="AP566" s="135"/>
      <c r="AQ566" s="189"/>
      <c r="AR566" s="138"/>
      <c r="AS566" s="139" t="s">
        <v>321</v>
      </c>
      <c r="AT566" s="140"/>
      <c r="AU566" s="138"/>
      <c r="AV566" s="138"/>
      <c r="AW566" s="139" t="s">
        <v>310</v>
      </c>
      <c r="AX566" s="190"/>
    </row>
    <row r="567" spans="1:50" ht="22.5" hidden="1" customHeight="1" x14ac:dyDescent="0.15">
      <c r="A567" s="870"/>
      <c r="B567" s="865"/>
      <c r="C567" s="151"/>
      <c r="D567" s="865"/>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65"/>
      <c r="AF567" s="195"/>
      <c r="AG567" s="195"/>
      <c r="AH567" s="195"/>
      <c r="AI567" s="265"/>
      <c r="AJ567" s="195"/>
      <c r="AK567" s="195"/>
      <c r="AL567" s="195"/>
      <c r="AM567" s="265"/>
      <c r="AN567" s="195"/>
      <c r="AO567" s="195"/>
      <c r="AP567" s="266"/>
      <c r="AQ567" s="265"/>
      <c r="AR567" s="195"/>
      <c r="AS567" s="195"/>
      <c r="AT567" s="266"/>
      <c r="AU567" s="195"/>
      <c r="AV567" s="195"/>
      <c r="AW567" s="195"/>
      <c r="AX567" s="196"/>
    </row>
    <row r="568" spans="1:50" ht="22.5" hidden="1" customHeight="1" x14ac:dyDescent="0.15">
      <c r="A568" s="870"/>
      <c r="B568" s="865"/>
      <c r="C568" s="151"/>
      <c r="D568" s="865"/>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65"/>
      <c r="AF568" s="195"/>
      <c r="AG568" s="195"/>
      <c r="AH568" s="266"/>
      <c r="AI568" s="265"/>
      <c r="AJ568" s="195"/>
      <c r="AK568" s="195"/>
      <c r="AL568" s="195"/>
      <c r="AM568" s="265"/>
      <c r="AN568" s="195"/>
      <c r="AO568" s="195"/>
      <c r="AP568" s="266"/>
      <c r="AQ568" s="265"/>
      <c r="AR568" s="195"/>
      <c r="AS568" s="195"/>
      <c r="AT568" s="266"/>
      <c r="AU568" s="195"/>
      <c r="AV568" s="195"/>
      <c r="AW568" s="195"/>
      <c r="AX568" s="196"/>
    </row>
    <row r="569" spans="1:50" ht="22.5" hidden="1" customHeight="1" x14ac:dyDescent="0.15">
      <c r="A569" s="870"/>
      <c r="B569" s="865"/>
      <c r="C569" s="151"/>
      <c r="D569" s="865"/>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409" t="s">
        <v>16</v>
      </c>
      <c r="AC569" s="409"/>
      <c r="AD569" s="409"/>
      <c r="AE569" s="265"/>
      <c r="AF569" s="195"/>
      <c r="AG569" s="195"/>
      <c r="AH569" s="266"/>
      <c r="AI569" s="265"/>
      <c r="AJ569" s="195"/>
      <c r="AK569" s="195"/>
      <c r="AL569" s="195"/>
      <c r="AM569" s="265"/>
      <c r="AN569" s="195"/>
      <c r="AO569" s="195"/>
      <c r="AP569" s="266"/>
      <c r="AQ569" s="265"/>
      <c r="AR569" s="195"/>
      <c r="AS569" s="195"/>
      <c r="AT569" s="266"/>
      <c r="AU569" s="195"/>
      <c r="AV569" s="195"/>
      <c r="AW569" s="195"/>
      <c r="AX569" s="196"/>
    </row>
    <row r="570" spans="1:50" ht="22.5" hidden="1" customHeight="1" x14ac:dyDescent="0.15">
      <c r="A570" s="870"/>
      <c r="B570" s="865"/>
      <c r="C570" s="151"/>
      <c r="D570" s="865"/>
      <c r="E570" s="109" t="s">
        <v>368</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70"/>
      <c r="B571" s="865"/>
      <c r="C571" s="151"/>
      <c r="D571" s="865"/>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70"/>
      <c r="B572" s="865"/>
      <c r="C572" s="151"/>
      <c r="D572" s="865"/>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70"/>
      <c r="B573" s="865"/>
      <c r="C573" s="151"/>
      <c r="D573" s="865"/>
      <c r="E573" s="173" t="s">
        <v>319</v>
      </c>
      <c r="F573" s="178"/>
      <c r="G573" s="782" t="s">
        <v>359</v>
      </c>
      <c r="H573" s="147"/>
      <c r="I573" s="147"/>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80"/>
    </row>
    <row r="574" spans="1:50" ht="18.75" hidden="1" customHeight="1" x14ac:dyDescent="0.15">
      <c r="A574" s="870"/>
      <c r="B574" s="865"/>
      <c r="C574" s="151"/>
      <c r="D574" s="865"/>
      <c r="E574" s="141" t="s">
        <v>346</v>
      </c>
      <c r="F574" s="142"/>
      <c r="G574" s="103" t="s">
        <v>342</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85" t="s">
        <v>344</v>
      </c>
      <c r="AF574" s="386"/>
      <c r="AG574" s="386"/>
      <c r="AH574" s="387"/>
      <c r="AI574" s="132" t="s">
        <v>324</v>
      </c>
      <c r="AJ574" s="132"/>
      <c r="AK574" s="132"/>
      <c r="AL574" s="133"/>
      <c r="AM574" s="132" t="s">
        <v>331</v>
      </c>
      <c r="AN574" s="132"/>
      <c r="AO574" s="132"/>
      <c r="AP574" s="133"/>
      <c r="AQ574" s="133" t="s">
        <v>320</v>
      </c>
      <c r="AR574" s="136"/>
      <c r="AS574" s="136"/>
      <c r="AT574" s="137"/>
      <c r="AU574" s="104" t="s">
        <v>262</v>
      </c>
      <c r="AV574" s="104"/>
      <c r="AW574" s="104"/>
      <c r="AX574" s="112"/>
    </row>
    <row r="575" spans="1:50" ht="18.75" hidden="1" customHeight="1" x14ac:dyDescent="0.15">
      <c r="A575" s="870"/>
      <c r="B575" s="865"/>
      <c r="C575" s="151"/>
      <c r="D575" s="865"/>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321</v>
      </c>
      <c r="AH575" s="140"/>
      <c r="AI575" s="134"/>
      <c r="AJ575" s="134"/>
      <c r="AK575" s="134"/>
      <c r="AL575" s="135"/>
      <c r="AM575" s="134"/>
      <c r="AN575" s="134"/>
      <c r="AO575" s="134"/>
      <c r="AP575" s="135"/>
      <c r="AQ575" s="189"/>
      <c r="AR575" s="138"/>
      <c r="AS575" s="139" t="s">
        <v>321</v>
      </c>
      <c r="AT575" s="140"/>
      <c r="AU575" s="138"/>
      <c r="AV575" s="138"/>
      <c r="AW575" s="139" t="s">
        <v>310</v>
      </c>
      <c r="AX575" s="190"/>
    </row>
    <row r="576" spans="1:50" ht="22.5" hidden="1" customHeight="1" x14ac:dyDescent="0.15">
      <c r="A576" s="870"/>
      <c r="B576" s="865"/>
      <c r="C576" s="151"/>
      <c r="D576" s="865"/>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65"/>
      <c r="AF576" s="195"/>
      <c r="AG576" s="195"/>
      <c r="AH576" s="195"/>
      <c r="AI576" s="265"/>
      <c r="AJ576" s="195"/>
      <c r="AK576" s="195"/>
      <c r="AL576" s="195"/>
      <c r="AM576" s="265"/>
      <c r="AN576" s="195"/>
      <c r="AO576" s="195"/>
      <c r="AP576" s="266"/>
      <c r="AQ576" s="265"/>
      <c r="AR576" s="195"/>
      <c r="AS576" s="195"/>
      <c r="AT576" s="266"/>
      <c r="AU576" s="195"/>
      <c r="AV576" s="195"/>
      <c r="AW576" s="195"/>
      <c r="AX576" s="196"/>
    </row>
    <row r="577" spans="1:50" ht="22.5" hidden="1" customHeight="1" x14ac:dyDescent="0.15">
      <c r="A577" s="870"/>
      <c r="B577" s="865"/>
      <c r="C577" s="151"/>
      <c r="D577" s="865"/>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65"/>
      <c r="AF577" s="195"/>
      <c r="AG577" s="195"/>
      <c r="AH577" s="266"/>
      <c r="AI577" s="265"/>
      <c r="AJ577" s="195"/>
      <c r="AK577" s="195"/>
      <c r="AL577" s="195"/>
      <c r="AM577" s="265"/>
      <c r="AN577" s="195"/>
      <c r="AO577" s="195"/>
      <c r="AP577" s="266"/>
      <c r="AQ577" s="265"/>
      <c r="AR577" s="195"/>
      <c r="AS577" s="195"/>
      <c r="AT577" s="266"/>
      <c r="AU577" s="195"/>
      <c r="AV577" s="195"/>
      <c r="AW577" s="195"/>
      <c r="AX577" s="196"/>
    </row>
    <row r="578" spans="1:50" ht="22.5" hidden="1" customHeight="1" x14ac:dyDescent="0.15">
      <c r="A578" s="870"/>
      <c r="B578" s="865"/>
      <c r="C578" s="151"/>
      <c r="D578" s="865"/>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409" t="s">
        <v>16</v>
      </c>
      <c r="AC578" s="409"/>
      <c r="AD578" s="409"/>
      <c r="AE578" s="265"/>
      <c r="AF578" s="195"/>
      <c r="AG578" s="195"/>
      <c r="AH578" s="266"/>
      <c r="AI578" s="265"/>
      <c r="AJ578" s="195"/>
      <c r="AK578" s="195"/>
      <c r="AL578" s="195"/>
      <c r="AM578" s="265"/>
      <c r="AN578" s="195"/>
      <c r="AO578" s="195"/>
      <c r="AP578" s="266"/>
      <c r="AQ578" s="265"/>
      <c r="AR578" s="195"/>
      <c r="AS578" s="195"/>
      <c r="AT578" s="266"/>
      <c r="AU578" s="195"/>
      <c r="AV578" s="195"/>
      <c r="AW578" s="195"/>
      <c r="AX578" s="196"/>
    </row>
    <row r="579" spans="1:50" ht="18.75" hidden="1" customHeight="1" x14ac:dyDescent="0.15">
      <c r="A579" s="870"/>
      <c r="B579" s="865"/>
      <c r="C579" s="151"/>
      <c r="D579" s="865"/>
      <c r="E579" s="141" t="s">
        <v>346</v>
      </c>
      <c r="F579" s="142"/>
      <c r="G579" s="103" t="s">
        <v>342</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85" t="s">
        <v>344</v>
      </c>
      <c r="AF579" s="386"/>
      <c r="AG579" s="386"/>
      <c r="AH579" s="387"/>
      <c r="AI579" s="132" t="s">
        <v>324</v>
      </c>
      <c r="AJ579" s="132"/>
      <c r="AK579" s="132"/>
      <c r="AL579" s="133"/>
      <c r="AM579" s="132" t="s">
        <v>331</v>
      </c>
      <c r="AN579" s="132"/>
      <c r="AO579" s="132"/>
      <c r="AP579" s="133"/>
      <c r="AQ579" s="133" t="s">
        <v>320</v>
      </c>
      <c r="AR579" s="136"/>
      <c r="AS579" s="136"/>
      <c r="AT579" s="137"/>
      <c r="AU579" s="104" t="s">
        <v>262</v>
      </c>
      <c r="AV579" s="104"/>
      <c r="AW579" s="104"/>
      <c r="AX579" s="112"/>
    </row>
    <row r="580" spans="1:50" ht="18.75" hidden="1" customHeight="1" x14ac:dyDescent="0.15">
      <c r="A580" s="870"/>
      <c r="B580" s="865"/>
      <c r="C580" s="151"/>
      <c r="D580" s="865"/>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321</v>
      </c>
      <c r="AH580" s="140"/>
      <c r="AI580" s="134"/>
      <c r="AJ580" s="134"/>
      <c r="AK580" s="134"/>
      <c r="AL580" s="135"/>
      <c r="AM580" s="134"/>
      <c r="AN580" s="134"/>
      <c r="AO580" s="134"/>
      <c r="AP580" s="135"/>
      <c r="AQ580" s="189"/>
      <c r="AR580" s="138"/>
      <c r="AS580" s="139" t="s">
        <v>321</v>
      </c>
      <c r="AT580" s="140"/>
      <c r="AU580" s="138"/>
      <c r="AV580" s="138"/>
      <c r="AW580" s="139" t="s">
        <v>310</v>
      </c>
      <c r="AX580" s="190"/>
    </row>
    <row r="581" spans="1:50" ht="22.5" hidden="1" customHeight="1" x14ac:dyDescent="0.15">
      <c r="A581" s="870"/>
      <c r="B581" s="865"/>
      <c r="C581" s="151"/>
      <c r="D581" s="865"/>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65"/>
      <c r="AF581" s="195"/>
      <c r="AG581" s="195"/>
      <c r="AH581" s="195"/>
      <c r="AI581" s="265"/>
      <c r="AJ581" s="195"/>
      <c r="AK581" s="195"/>
      <c r="AL581" s="195"/>
      <c r="AM581" s="265"/>
      <c r="AN581" s="195"/>
      <c r="AO581" s="195"/>
      <c r="AP581" s="266"/>
      <c r="AQ581" s="265"/>
      <c r="AR581" s="195"/>
      <c r="AS581" s="195"/>
      <c r="AT581" s="266"/>
      <c r="AU581" s="195"/>
      <c r="AV581" s="195"/>
      <c r="AW581" s="195"/>
      <c r="AX581" s="196"/>
    </row>
    <row r="582" spans="1:50" ht="22.5" hidden="1" customHeight="1" x14ac:dyDescent="0.15">
      <c r="A582" s="870"/>
      <c r="B582" s="865"/>
      <c r="C582" s="151"/>
      <c r="D582" s="865"/>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65"/>
      <c r="AF582" s="195"/>
      <c r="AG582" s="195"/>
      <c r="AH582" s="266"/>
      <c r="AI582" s="265"/>
      <c r="AJ582" s="195"/>
      <c r="AK582" s="195"/>
      <c r="AL582" s="195"/>
      <c r="AM582" s="265"/>
      <c r="AN582" s="195"/>
      <c r="AO582" s="195"/>
      <c r="AP582" s="266"/>
      <c r="AQ582" s="265"/>
      <c r="AR582" s="195"/>
      <c r="AS582" s="195"/>
      <c r="AT582" s="266"/>
      <c r="AU582" s="195"/>
      <c r="AV582" s="195"/>
      <c r="AW582" s="195"/>
      <c r="AX582" s="196"/>
    </row>
    <row r="583" spans="1:50" ht="22.5" hidden="1" customHeight="1" x14ac:dyDescent="0.15">
      <c r="A583" s="870"/>
      <c r="B583" s="865"/>
      <c r="C583" s="151"/>
      <c r="D583" s="865"/>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409" t="s">
        <v>16</v>
      </c>
      <c r="AC583" s="409"/>
      <c r="AD583" s="409"/>
      <c r="AE583" s="265"/>
      <c r="AF583" s="195"/>
      <c r="AG583" s="195"/>
      <c r="AH583" s="266"/>
      <c r="AI583" s="265"/>
      <c r="AJ583" s="195"/>
      <c r="AK583" s="195"/>
      <c r="AL583" s="195"/>
      <c r="AM583" s="265"/>
      <c r="AN583" s="195"/>
      <c r="AO583" s="195"/>
      <c r="AP583" s="266"/>
      <c r="AQ583" s="265"/>
      <c r="AR583" s="195"/>
      <c r="AS583" s="195"/>
      <c r="AT583" s="266"/>
      <c r="AU583" s="195"/>
      <c r="AV583" s="195"/>
      <c r="AW583" s="195"/>
      <c r="AX583" s="196"/>
    </row>
    <row r="584" spans="1:50" ht="18.75" hidden="1" customHeight="1" x14ac:dyDescent="0.15">
      <c r="A584" s="870"/>
      <c r="B584" s="865"/>
      <c r="C584" s="151"/>
      <c r="D584" s="865"/>
      <c r="E584" s="141" t="s">
        <v>346</v>
      </c>
      <c r="F584" s="142"/>
      <c r="G584" s="103" t="s">
        <v>342</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85" t="s">
        <v>344</v>
      </c>
      <c r="AF584" s="386"/>
      <c r="AG584" s="386"/>
      <c r="AH584" s="387"/>
      <c r="AI584" s="132" t="s">
        <v>324</v>
      </c>
      <c r="AJ584" s="132"/>
      <c r="AK584" s="132"/>
      <c r="AL584" s="133"/>
      <c r="AM584" s="132" t="s">
        <v>331</v>
      </c>
      <c r="AN584" s="132"/>
      <c r="AO584" s="132"/>
      <c r="AP584" s="133"/>
      <c r="AQ584" s="133" t="s">
        <v>320</v>
      </c>
      <c r="AR584" s="136"/>
      <c r="AS584" s="136"/>
      <c r="AT584" s="137"/>
      <c r="AU584" s="104" t="s">
        <v>262</v>
      </c>
      <c r="AV584" s="104"/>
      <c r="AW584" s="104"/>
      <c r="AX584" s="112"/>
    </row>
    <row r="585" spans="1:50" ht="18.75" hidden="1" customHeight="1" x14ac:dyDescent="0.15">
      <c r="A585" s="870"/>
      <c r="B585" s="865"/>
      <c r="C585" s="151"/>
      <c r="D585" s="865"/>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321</v>
      </c>
      <c r="AH585" s="140"/>
      <c r="AI585" s="134"/>
      <c r="AJ585" s="134"/>
      <c r="AK585" s="134"/>
      <c r="AL585" s="135"/>
      <c r="AM585" s="134"/>
      <c r="AN585" s="134"/>
      <c r="AO585" s="134"/>
      <c r="AP585" s="135"/>
      <c r="AQ585" s="189"/>
      <c r="AR585" s="138"/>
      <c r="AS585" s="139" t="s">
        <v>321</v>
      </c>
      <c r="AT585" s="140"/>
      <c r="AU585" s="138"/>
      <c r="AV585" s="138"/>
      <c r="AW585" s="139" t="s">
        <v>310</v>
      </c>
      <c r="AX585" s="190"/>
    </row>
    <row r="586" spans="1:50" ht="22.5" hidden="1" customHeight="1" x14ac:dyDescent="0.15">
      <c r="A586" s="870"/>
      <c r="B586" s="865"/>
      <c r="C586" s="151"/>
      <c r="D586" s="865"/>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65"/>
      <c r="AF586" s="195"/>
      <c r="AG586" s="195"/>
      <c r="AH586" s="195"/>
      <c r="AI586" s="265"/>
      <c r="AJ586" s="195"/>
      <c r="AK586" s="195"/>
      <c r="AL586" s="195"/>
      <c r="AM586" s="265"/>
      <c r="AN586" s="195"/>
      <c r="AO586" s="195"/>
      <c r="AP586" s="266"/>
      <c r="AQ586" s="265"/>
      <c r="AR586" s="195"/>
      <c r="AS586" s="195"/>
      <c r="AT586" s="266"/>
      <c r="AU586" s="195"/>
      <c r="AV586" s="195"/>
      <c r="AW586" s="195"/>
      <c r="AX586" s="196"/>
    </row>
    <row r="587" spans="1:50" ht="22.5" hidden="1" customHeight="1" x14ac:dyDescent="0.15">
      <c r="A587" s="870"/>
      <c r="B587" s="865"/>
      <c r="C587" s="151"/>
      <c r="D587" s="865"/>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65"/>
      <c r="AF587" s="195"/>
      <c r="AG587" s="195"/>
      <c r="AH587" s="266"/>
      <c r="AI587" s="265"/>
      <c r="AJ587" s="195"/>
      <c r="AK587" s="195"/>
      <c r="AL587" s="195"/>
      <c r="AM587" s="265"/>
      <c r="AN587" s="195"/>
      <c r="AO587" s="195"/>
      <c r="AP587" s="266"/>
      <c r="AQ587" s="265"/>
      <c r="AR587" s="195"/>
      <c r="AS587" s="195"/>
      <c r="AT587" s="266"/>
      <c r="AU587" s="195"/>
      <c r="AV587" s="195"/>
      <c r="AW587" s="195"/>
      <c r="AX587" s="196"/>
    </row>
    <row r="588" spans="1:50" ht="22.5" hidden="1" customHeight="1" x14ac:dyDescent="0.15">
      <c r="A588" s="870"/>
      <c r="B588" s="865"/>
      <c r="C588" s="151"/>
      <c r="D588" s="865"/>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409" t="s">
        <v>16</v>
      </c>
      <c r="AC588" s="409"/>
      <c r="AD588" s="409"/>
      <c r="AE588" s="265"/>
      <c r="AF588" s="195"/>
      <c r="AG588" s="195"/>
      <c r="AH588" s="266"/>
      <c r="AI588" s="265"/>
      <c r="AJ588" s="195"/>
      <c r="AK588" s="195"/>
      <c r="AL588" s="195"/>
      <c r="AM588" s="265"/>
      <c r="AN588" s="195"/>
      <c r="AO588" s="195"/>
      <c r="AP588" s="266"/>
      <c r="AQ588" s="265"/>
      <c r="AR588" s="195"/>
      <c r="AS588" s="195"/>
      <c r="AT588" s="266"/>
      <c r="AU588" s="195"/>
      <c r="AV588" s="195"/>
      <c r="AW588" s="195"/>
      <c r="AX588" s="196"/>
    </row>
    <row r="589" spans="1:50" ht="18.75" hidden="1" customHeight="1" x14ac:dyDescent="0.15">
      <c r="A589" s="870"/>
      <c r="B589" s="865"/>
      <c r="C589" s="151"/>
      <c r="D589" s="865"/>
      <c r="E589" s="141" t="s">
        <v>346</v>
      </c>
      <c r="F589" s="142"/>
      <c r="G589" s="103" t="s">
        <v>342</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85" t="s">
        <v>344</v>
      </c>
      <c r="AF589" s="386"/>
      <c r="AG589" s="386"/>
      <c r="AH589" s="387"/>
      <c r="AI589" s="132" t="s">
        <v>324</v>
      </c>
      <c r="AJ589" s="132"/>
      <c r="AK589" s="132"/>
      <c r="AL589" s="133"/>
      <c r="AM589" s="132" t="s">
        <v>331</v>
      </c>
      <c r="AN589" s="132"/>
      <c r="AO589" s="132"/>
      <c r="AP589" s="133"/>
      <c r="AQ589" s="133" t="s">
        <v>320</v>
      </c>
      <c r="AR589" s="136"/>
      <c r="AS589" s="136"/>
      <c r="AT589" s="137"/>
      <c r="AU589" s="104" t="s">
        <v>262</v>
      </c>
      <c r="AV589" s="104"/>
      <c r="AW589" s="104"/>
      <c r="AX589" s="112"/>
    </row>
    <row r="590" spans="1:50" ht="18.75" hidden="1" customHeight="1" x14ac:dyDescent="0.15">
      <c r="A590" s="870"/>
      <c r="B590" s="865"/>
      <c r="C590" s="151"/>
      <c r="D590" s="865"/>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321</v>
      </c>
      <c r="AH590" s="140"/>
      <c r="AI590" s="134"/>
      <c r="AJ590" s="134"/>
      <c r="AK590" s="134"/>
      <c r="AL590" s="135"/>
      <c r="AM590" s="134"/>
      <c r="AN590" s="134"/>
      <c r="AO590" s="134"/>
      <c r="AP590" s="135"/>
      <c r="AQ590" s="189"/>
      <c r="AR590" s="138"/>
      <c r="AS590" s="139" t="s">
        <v>321</v>
      </c>
      <c r="AT590" s="140"/>
      <c r="AU590" s="138"/>
      <c r="AV590" s="138"/>
      <c r="AW590" s="139" t="s">
        <v>310</v>
      </c>
      <c r="AX590" s="190"/>
    </row>
    <row r="591" spans="1:50" ht="22.5" hidden="1" customHeight="1" x14ac:dyDescent="0.15">
      <c r="A591" s="870"/>
      <c r="B591" s="865"/>
      <c r="C591" s="151"/>
      <c r="D591" s="865"/>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65"/>
      <c r="AF591" s="195"/>
      <c r="AG591" s="195"/>
      <c r="AH591" s="195"/>
      <c r="AI591" s="265"/>
      <c r="AJ591" s="195"/>
      <c r="AK591" s="195"/>
      <c r="AL591" s="195"/>
      <c r="AM591" s="265"/>
      <c r="AN591" s="195"/>
      <c r="AO591" s="195"/>
      <c r="AP591" s="266"/>
      <c r="AQ591" s="265"/>
      <c r="AR591" s="195"/>
      <c r="AS591" s="195"/>
      <c r="AT591" s="266"/>
      <c r="AU591" s="195"/>
      <c r="AV591" s="195"/>
      <c r="AW591" s="195"/>
      <c r="AX591" s="196"/>
    </row>
    <row r="592" spans="1:50" ht="22.5" hidden="1" customHeight="1" x14ac:dyDescent="0.15">
      <c r="A592" s="870"/>
      <c r="B592" s="865"/>
      <c r="C592" s="151"/>
      <c r="D592" s="865"/>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65"/>
      <c r="AF592" s="195"/>
      <c r="AG592" s="195"/>
      <c r="AH592" s="266"/>
      <c r="AI592" s="265"/>
      <c r="AJ592" s="195"/>
      <c r="AK592" s="195"/>
      <c r="AL592" s="195"/>
      <c r="AM592" s="265"/>
      <c r="AN592" s="195"/>
      <c r="AO592" s="195"/>
      <c r="AP592" s="266"/>
      <c r="AQ592" s="265"/>
      <c r="AR592" s="195"/>
      <c r="AS592" s="195"/>
      <c r="AT592" s="266"/>
      <c r="AU592" s="195"/>
      <c r="AV592" s="195"/>
      <c r="AW592" s="195"/>
      <c r="AX592" s="196"/>
    </row>
    <row r="593" spans="1:50" ht="22.5" hidden="1" customHeight="1" x14ac:dyDescent="0.15">
      <c r="A593" s="870"/>
      <c r="B593" s="865"/>
      <c r="C593" s="151"/>
      <c r="D593" s="865"/>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409" t="s">
        <v>16</v>
      </c>
      <c r="AC593" s="409"/>
      <c r="AD593" s="409"/>
      <c r="AE593" s="265"/>
      <c r="AF593" s="195"/>
      <c r="AG593" s="195"/>
      <c r="AH593" s="266"/>
      <c r="AI593" s="265"/>
      <c r="AJ593" s="195"/>
      <c r="AK593" s="195"/>
      <c r="AL593" s="195"/>
      <c r="AM593" s="265"/>
      <c r="AN593" s="195"/>
      <c r="AO593" s="195"/>
      <c r="AP593" s="266"/>
      <c r="AQ593" s="265"/>
      <c r="AR593" s="195"/>
      <c r="AS593" s="195"/>
      <c r="AT593" s="266"/>
      <c r="AU593" s="195"/>
      <c r="AV593" s="195"/>
      <c r="AW593" s="195"/>
      <c r="AX593" s="196"/>
    </row>
    <row r="594" spans="1:50" ht="18.75" hidden="1" customHeight="1" x14ac:dyDescent="0.15">
      <c r="A594" s="870"/>
      <c r="B594" s="865"/>
      <c r="C594" s="151"/>
      <c r="D594" s="865"/>
      <c r="E594" s="141" t="s">
        <v>346</v>
      </c>
      <c r="F594" s="142"/>
      <c r="G594" s="103" t="s">
        <v>342</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85" t="s">
        <v>344</v>
      </c>
      <c r="AF594" s="386"/>
      <c r="AG594" s="386"/>
      <c r="AH594" s="387"/>
      <c r="AI594" s="132" t="s">
        <v>324</v>
      </c>
      <c r="AJ594" s="132"/>
      <c r="AK594" s="132"/>
      <c r="AL594" s="133"/>
      <c r="AM594" s="132" t="s">
        <v>331</v>
      </c>
      <c r="AN594" s="132"/>
      <c r="AO594" s="132"/>
      <c r="AP594" s="133"/>
      <c r="AQ594" s="133" t="s">
        <v>320</v>
      </c>
      <c r="AR594" s="136"/>
      <c r="AS594" s="136"/>
      <c r="AT594" s="137"/>
      <c r="AU594" s="104" t="s">
        <v>262</v>
      </c>
      <c r="AV594" s="104"/>
      <c r="AW594" s="104"/>
      <c r="AX594" s="112"/>
    </row>
    <row r="595" spans="1:50" ht="18.75" hidden="1" customHeight="1" x14ac:dyDescent="0.15">
      <c r="A595" s="870"/>
      <c r="B595" s="865"/>
      <c r="C595" s="151"/>
      <c r="D595" s="865"/>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321</v>
      </c>
      <c r="AH595" s="140"/>
      <c r="AI595" s="134"/>
      <c r="AJ595" s="134"/>
      <c r="AK595" s="134"/>
      <c r="AL595" s="135"/>
      <c r="AM595" s="134"/>
      <c r="AN595" s="134"/>
      <c r="AO595" s="134"/>
      <c r="AP595" s="135"/>
      <c r="AQ595" s="189"/>
      <c r="AR595" s="138"/>
      <c r="AS595" s="139" t="s">
        <v>321</v>
      </c>
      <c r="AT595" s="140"/>
      <c r="AU595" s="138"/>
      <c r="AV595" s="138"/>
      <c r="AW595" s="139" t="s">
        <v>310</v>
      </c>
      <c r="AX595" s="190"/>
    </row>
    <row r="596" spans="1:50" ht="22.5" hidden="1" customHeight="1" x14ac:dyDescent="0.15">
      <c r="A596" s="870"/>
      <c r="B596" s="865"/>
      <c r="C596" s="151"/>
      <c r="D596" s="865"/>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65"/>
      <c r="AF596" s="195"/>
      <c r="AG596" s="195"/>
      <c r="AH596" s="195"/>
      <c r="AI596" s="265"/>
      <c r="AJ596" s="195"/>
      <c r="AK596" s="195"/>
      <c r="AL596" s="195"/>
      <c r="AM596" s="265"/>
      <c r="AN596" s="195"/>
      <c r="AO596" s="195"/>
      <c r="AP596" s="266"/>
      <c r="AQ596" s="265"/>
      <c r="AR596" s="195"/>
      <c r="AS596" s="195"/>
      <c r="AT596" s="266"/>
      <c r="AU596" s="195"/>
      <c r="AV596" s="195"/>
      <c r="AW596" s="195"/>
      <c r="AX596" s="196"/>
    </row>
    <row r="597" spans="1:50" ht="22.5" hidden="1" customHeight="1" x14ac:dyDescent="0.15">
      <c r="A597" s="870"/>
      <c r="B597" s="865"/>
      <c r="C597" s="151"/>
      <c r="D597" s="865"/>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65"/>
      <c r="AF597" s="195"/>
      <c r="AG597" s="195"/>
      <c r="AH597" s="266"/>
      <c r="AI597" s="265"/>
      <c r="AJ597" s="195"/>
      <c r="AK597" s="195"/>
      <c r="AL597" s="195"/>
      <c r="AM597" s="265"/>
      <c r="AN597" s="195"/>
      <c r="AO597" s="195"/>
      <c r="AP597" s="266"/>
      <c r="AQ597" s="265"/>
      <c r="AR597" s="195"/>
      <c r="AS597" s="195"/>
      <c r="AT597" s="266"/>
      <c r="AU597" s="195"/>
      <c r="AV597" s="195"/>
      <c r="AW597" s="195"/>
      <c r="AX597" s="196"/>
    </row>
    <row r="598" spans="1:50" ht="22.5" hidden="1" customHeight="1" x14ac:dyDescent="0.15">
      <c r="A598" s="870"/>
      <c r="B598" s="865"/>
      <c r="C598" s="151"/>
      <c r="D598" s="865"/>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63" t="s">
        <v>16</v>
      </c>
      <c r="AC598" s="863"/>
      <c r="AD598" s="863"/>
      <c r="AE598" s="265"/>
      <c r="AF598" s="195"/>
      <c r="AG598" s="195"/>
      <c r="AH598" s="266"/>
      <c r="AI598" s="265"/>
      <c r="AJ598" s="195"/>
      <c r="AK598" s="195"/>
      <c r="AL598" s="195"/>
      <c r="AM598" s="265"/>
      <c r="AN598" s="195"/>
      <c r="AO598" s="195"/>
      <c r="AP598" s="266"/>
      <c r="AQ598" s="265"/>
      <c r="AR598" s="195"/>
      <c r="AS598" s="195"/>
      <c r="AT598" s="266"/>
      <c r="AU598" s="195"/>
      <c r="AV598" s="195"/>
      <c r="AW598" s="195"/>
      <c r="AX598" s="196"/>
    </row>
    <row r="599" spans="1:50" ht="18.75" hidden="1" customHeight="1" x14ac:dyDescent="0.15">
      <c r="A599" s="870"/>
      <c r="B599" s="865"/>
      <c r="C599" s="151"/>
      <c r="D599" s="865"/>
      <c r="E599" s="141" t="s">
        <v>347</v>
      </c>
      <c r="F599" s="142"/>
      <c r="G599" s="103" t="s">
        <v>343</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85" t="s">
        <v>344</v>
      </c>
      <c r="AF599" s="386"/>
      <c r="AG599" s="386"/>
      <c r="AH599" s="387"/>
      <c r="AI599" s="132" t="s">
        <v>324</v>
      </c>
      <c r="AJ599" s="132"/>
      <c r="AK599" s="132"/>
      <c r="AL599" s="133"/>
      <c r="AM599" s="132" t="s">
        <v>331</v>
      </c>
      <c r="AN599" s="132"/>
      <c r="AO599" s="132"/>
      <c r="AP599" s="133"/>
      <c r="AQ599" s="133" t="s">
        <v>320</v>
      </c>
      <c r="AR599" s="136"/>
      <c r="AS599" s="136"/>
      <c r="AT599" s="137"/>
      <c r="AU599" s="104" t="s">
        <v>262</v>
      </c>
      <c r="AV599" s="104"/>
      <c r="AW599" s="104"/>
      <c r="AX599" s="112"/>
    </row>
    <row r="600" spans="1:50" ht="18.75" hidden="1" customHeight="1" x14ac:dyDescent="0.15">
      <c r="A600" s="870"/>
      <c r="B600" s="865"/>
      <c r="C600" s="151"/>
      <c r="D600" s="865"/>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321</v>
      </c>
      <c r="AH600" s="140"/>
      <c r="AI600" s="134"/>
      <c r="AJ600" s="134"/>
      <c r="AK600" s="134"/>
      <c r="AL600" s="135"/>
      <c r="AM600" s="134"/>
      <c r="AN600" s="134"/>
      <c r="AO600" s="134"/>
      <c r="AP600" s="135"/>
      <c r="AQ600" s="189"/>
      <c r="AR600" s="138"/>
      <c r="AS600" s="139" t="s">
        <v>321</v>
      </c>
      <c r="AT600" s="140"/>
      <c r="AU600" s="138"/>
      <c r="AV600" s="138"/>
      <c r="AW600" s="139" t="s">
        <v>310</v>
      </c>
      <c r="AX600" s="190"/>
    </row>
    <row r="601" spans="1:50" ht="22.5" hidden="1" customHeight="1" x14ac:dyDescent="0.15">
      <c r="A601" s="870"/>
      <c r="B601" s="865"/>
      <c r="C601" s="151"/>
      <c r="D601" s="865"/>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65"/>
      <c r="AF601" s="195"/>
      <c r="AG601" s="195"/>
      <c r="AH601" s="195"/>
      <c r="AI601" s="265"/>
      <c r="AJ601" s="195"/>
      <c r="AK601" s="195"/>
      <c r="AL601" s="195"/>
      <c r="AM601" s="265"/>
      <c r="AN601" s="195"/>
      <c r="AO601" s="195"/>
      <c r="AP601" s="266"/>
      <c r="AQ601" s="265"/>
      <c r="AR601" s="195"/>
      <c r="AS601" s="195"/>
      <c r="AT601" s="266"/>
      <c r="AU601" s="195"/>
      <c r="AV601" s="195"/>
      <c r="AW601" s="195"/>
      <c r="AX601" s="196"/>
    </row>
    <row r="602" spans="1:50" ht="22.5" hidden="1" customHeight="1" x14ac:dyDescent="0.15">
      <c r="A602" s="870"/>
      <c r="B602" s="865"/>
      <c r="C602" s="151"/>
      <c r="D602" s="865"/>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65"/>
      <c r="AF602" s="195"/>
      <c r="AG602" s="195"/>
      <c r="AH602" s="266"/>
      <c r="AI602" s="265"/>
      <c r="AJ602" s="195"/>
      <c r="AK602" s="195"/>
      <c r="AL602" s="195"/>
      <c r="AM602" s="265"/>
      <c r="AN602" s="195"/>
      <c r="AO602" s="195"/>
      <c r="AP602" s="266"/>
      <c r="AQ602" s="265"/>
      <c r="AR602" s="195"/>
      <c r="AS602" s="195"/>
      <c r="AT602" s="266"/>
      <c r="AU602" s="195"/>
      <c r="AV602" s="195"/>
      <c r="AW602" s="195"/>
      <c r="AX602" s="196"/>
    </row>
    <row r="603" spans="1:50" ht="22.5" hidden="1" customHeight="1" x14ac:dyDescent="0.15">
      <c r="A603" s="870"/>
      <c r="B603" s="865"/>
      <c r="C603" s="151"/>
      <c r="D603" s="865"/>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409" t="s">
        <v>16</v>
      </c>
      <c r="AC603" s="409"/>
      <c r="AD603" s="409"/>
      <c r="AE603" s="265"/>
      <c r="AF603" s="195"/>
      <c r="AG603" s="195"/>
      <c r="AH603" s="266"/>
      <c r="AI603" s="265"/>
      <c r="AJ603" s="195"/>
      <c r="AK603" s="195"/>
      <c r="AL603" s="195"/>
      <c r="AM603" s="265"/>
      <c r="AN603" s="195"/>
      <c r="AO603" s="195"/>
      <c r="AP603" s="266"/>
      <c r="AQ603" s="265"/>
      <c r="AR603" s="195"/>
      <c r="AS603" s="195"/>
      <c r="AT603" s="266"/>
      <c r="AU603" s="195"/>
      <c r="AV603" s="195"/>
      <c r="AW603" s="195"/>
      <c r="AX603" s="196"/>
    </row>
    <row r="604" spans="1:50" ht="18.75" hidden="1" customHeight="1" x14ac:dyDescent="0.15">
      <c r="A604" s="870"/>
      <c r="B604" s="865"/>
      <c r="C604" s="151"/>
      <c r="D604" s="865"/>
      <c r="E604" s="141" t="s">
        <v>347</v>
      </c>
      <c r="F604" s="142"/>
      <c r="G604" s="103" t="s">
        <v>343</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85" t="s">
        <v>344</v>
      </c>
      <c r="AF604" s="386"/>
      <c r="AG604" s="386"/>
      <c r="AH604" s="387"/>
      <c r="AI604" s="132" t="s">
        <v>324</v>
      </c>
      <c r="AJ604" s="132"/>
      <c r="AK604" s="132"/>
      <c r="AL604" s="133"/>
      <c r="AM604" s="132" t="s">
        <v>331</v>
      </c>
      <c r="AN604" s="132"/>
      <c r="AO604" s="132"/>
      <c r="AP604" s="133"/>
      <c r="AQ604" s="133" t="s">
        <v>320</v>
      </c>
      <c r="AR604" s="136"/>
      <c r="AS604" s="136"/>
      <c r="AT604" s="137"/>
      <c r="AU604" s="104" t="s">
        <v>262</v>
      </c>
      <c r="AV604" s="104"/>
      <c r="AW604" s="104"/>
      <c r="AX604" s="112"/>
    </row>
    <row r="605" spans="1:50" ht="18.75" hidden="1" customHeight="1" x14ac:dyDescent="0.15">
      <c r="A605" s="870"/>
      <c r="B605" s="865"/>
      <c r="C605" s="151"/>
      <c r="D605" s="865"/>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321</v>
      </c>
      <c r="AH605" s="140"/>
      <c r="AI605" s="134"/>
      <c r="AJ605" s="134"/>
      <c r="AK605" s="134"/>
      <c r="AL605" s="135"/>
      <c r="AM605" s="134"/>
      <c r="AN605" s="134"/>
      <c r="AO605" s="134"/>
      <c r="AP605" s="135"/>
      <c r="AQ605" s="189"/>
      <c r="AR605" s="138"/>
      <c r="AS605" s="139" t="s">
        <v>321</v>
      </c>
      <c r="AT605" s="140"/>
      <c r="AU605" s="138"/>
      <c r="AV605" s="138"/>
      <c r="AW605" s="139" t="s">
        <v>310</v>
      </c>
      <c r="AX605" s="190"/>
    </row>
    <row r="606" spans="1:50" ht="22.5" hidden="1" customHeight="1" x14ac:dyDescent="0.15">
      <c r="A606" s="870"/>
      <c r="B606" s="865"/>
      <c r="C606" s="151"/>
      <c r="D606" s="865"/>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65"/>
      <c r="AF606" s="195"/>
      <c r="AG606" s="195"/>
      <c r="AH606" s="195"/>
      <c r="AI606" s="265"/>
      <c r="AJ606" s="195"/>
      <c r="AK606" s="195"/>
      <c r="AL606" s="195"/>
      <c r="AM606" s="265"/>
      <c r="AN606" s="195"/>
      <c r="AO606" s="195"/>
      <c r="AP606" s="266"/>
      <c r="AQ606" s="265"/>
      <c r="AR606" s="195"/>
      <c r="AS606" s="195"/>
      <c r="AT606" s="266"/>
      <c r="AU606" s="195"/>
      <c r="AV606" s="195"/>
      <c r="AW606" s="195"/>
      <c r="AX606" s="196"/>
    </row>
    <row r="607" spans="1:50" ht="22.5" hidden="1" customHeight="1" x14ac:dyDescent="0.15">
      <c r="A607" s="870"/>
      <c r="B607" s="865"/>
      <c r="C607" s="151"/>
      <c r="D607" s="865"/>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65"/>
      <c r="AF607" s="195"/>
      <c r="AG607" s="195"/>
      <c r="AH607" s="266"/>
      <c r="AI607" s="265"/>
      <c r="AJ607" s="195"/>
      <c r="AK607" s="195"/>
      <c r="AL607" s="195"/>
      <c r="AM607" s="265"/>
      <c r="AN607" s="195"/>
      <c r="AO607" s="195"/>
      <c r="AP607" s="266"/>
      <c r="AQ607" s="265"/>
      <c r="AR607" s="195"/>
      <c r="AS607" s="195"/>
      <c r="AT607" s="266"/>
      <c r="AU607" s="195"/>
      <c r="AV607" s="195"/>
      <c r="AW607" s="195"/>
      <c r="AX607" s="196"/>
    </row>
    <row r="608" spans="1:50" ht="22.5" hidden="1" customHeight="1" x14ac:dyDescent="0.15">
      <c r="A608" s="870"/>
      <c r="B608" s="865"/>
      <c r="C608" s="151"/>
      <c r="D608" s="865"/>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409" t="s">
        <v>16</v>
      </c>
      <c r="AC608" s="409"/>
      <c r="AD608" s="409"/>
      <c r="AE608" s="265"/>
      <c r="AF608" s="195"/>
      <c r="AG608" s="195"/>
      <c r="AH608" s="266"/>
      <c r="AI608" s="265"/>
      <c r="AJ608" s="195"/>
      <c r="AK608" s="195"/>
      <c r="AL608" s="195"/>
      <c r="AM608" s="265"/>
      <c r="AN608" s="195"/>
      <c r="AO608" s="195"/>
      <c r="AP608" s="266"/>
      <c r="AQ608" s="265"/>
      <c r="AR608" s="195"/>
      <c r="AS608" s="195"/>
      <c r="AT608" s="266"/>
      <c r="AU608" s="195"/>
      <c r="AV608" s="195"/>
      <c r="AW608" s="195"/>
      <c r="AX608" s="196"/>
    </row>
    <row r="609" spans="1:50" ht="18.75" hidden="1" customHeight="1" x14ac:dyDescent="0.15">
      <c r="A609" s="870"/>
      <c r="B609" s="865"/>
      <c r="C609" s="151"/>
      <c r="D609" s="865"/>
      <c r="E609" s="141" t="s">
        <v>347</v>
      </c>
      <c r="F609" s="142"/>
      <c r="G609" s="103" t="s">
        <v>343</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85" t="s">
        <v>344</v>
      </c>
      <c r="AF609" s="386"/>
      <c r="AG609" s="386"/>
      <c r="AH609" s="387"/>
      <c r="AI609" s="132" t="s">
        <v>324</v>
      </c>
      <c r="AJ609" s="132"/>
      <c r="AK609" s="132"/>
      <c r="AL609" s="133"/>
      <c r="AM609" s="132" t="s">
        <v>331</v>
      </c>
      <c r="AN609" s="132"/>
      <c r="AO609" s="132"/>
      <c r="AP609" s="133"/>
      <c r="AQ609" s="133" t="s">
        <v>320</v>
      </c>
      <c r="AR609" s="136"/>
      <c r="AS609" s="136"/>
      <c r="AT609" s="137"/>
      <c r="AU609" s="104" t="s">
        <v>262</v>
      </c>
      <c r="AV609" s="104"/>
      <c r="AW609" s="104"/>
      <c r="AX609" s="112"/>
    </row>
    <row r="610" spans="1:50" ht="18.75" hidden="1" customHeight="1" x14ac:dyDescent="0.15">
      <c r="A610" s="870"/>
      <c r="B610" s="865"/>
      <c r="C610" s="151"/>
      <c r="D610" s="865"/>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321</v>
      </c>
      <c r="AH610" s="140"/>
      <c r="AI610" s="134"/>
      <c r="AJ610" s="134"/>
      <c r="AK610" s="134"/>
      <c r="AL610" s="135"/>
      <c r="AM610" s="134"/>
      <c r="AN610" s="134"/>
      <c r="AO610" s="134"/>
      <c r="AP610" s="135"/>
      <c r="AQ610" s="189"/>
      <c r="AR610" s="138"/>
      <c r="AS610" s="139" t="s">
        <v>321</v>
      </c>
      <c r="AT610" s="140"/>
      <c r="AU610" s="138"/>
      <c r="AV610" s="138"/>
      <c r="AW610" s="139" t="s">
        <v>310</v>
      </c>
      <c r="AX610" s="190"/>
    </row>
    <row r="611" spans="1:50" ht="22.5" hidden="1" customHeight="1" x14ac:dyDescent="0.15">
      <c r="A611" s="870"/>
      <c r="B611" s="865"/>
      <c r="C611" s="151"/>
      <c r="D611" s="865"/>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65"/>
      <c r="AF611" s="195"/>
      <c r="AG611" s="195"/>
      <c r="AH611" s="195"/>
      <c r="AI611" s="265"/>
      <c r="AJ611" s="195"/>
      <c r="AK611" s="195"/>
      <c r="AL611" s="195"/>
      <c r="AM611" s="265"/>
      <c r="AN611" s="195"/>
      <c r="AO611" s="195"/>
      <c r="AP611" s="266"/>
      <c r="AQ611" s="265"/>
      <c r="AR611" s="195"/>
      <c r="AS611" s="195"/>
      <c r="AT611" s="266"/>
      <c r="AU611" s="195"/>
      <c r="AV611" s="195"/>
      <c r="AW611" s="195"/>
      <c r="AX611" s="196"/>
    </row>
    <row r="612" spans="1:50" ht="22.5" hidden="1" customHeight="1" x14ac:dyDescent="0.15">
      <c r="A612" s="870"/>
      <c r="B612" s="865"/>
      <c r="C612" s="151"/>
      <c r="D612" s="865"/>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65"/>
      <c r="AF612" s="195"/>
      <c r="AG612" s="195"/>
      <c r="AH612" s="266"/>
      <c r="AI612" s="265"/>
      <c r="AJ612" s="195"/>
      <c r="AK612" s="195"/>
      <c r="AL612" s="195"/>
      <c r="AM612" s="265"/>
      <c r="AN612" s="195"/>
      <c r="AO612" s="195"/>
      <c r="AP612" s="266"/>
      <c r="AQ612" s="265"/>
      <c r="AR612" s="195"/>
      <c r="AS612" s="195"/>
      <c r="AT612" s="266"/>
      <c r="AU612" s="195"/>
      <c r="AV612" s="195"/>
      <c r="AW612" s="195"/>
      <c r="AX612" s="196"/>
    </row>
    <row r="613" spans="1:50" ht="22.5" hidden="1" customHeight="1" x14ac:dyDescent="0.15">
      <c r="A613" s="870"/>
      <c r="B613" s="865"/>
      <c r="C613" s="151"/>
      <c r="D613" s="865"/>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409" t="s">
        <v>16</v>
      </c>
      <c r="AC613" s="409"/>
      <c r="AD613" s="409"/>
      <c r="AE613" s="265"/>
      <c r="AF613" s="195"/>
      <c r="AG613" s="195"/>
      <c r="AH613" s="266"/>
      <c r="AI613" s="265"/>
      <c r="AJ613" s="195"/>
      <c r="AK613" s="195"/>
      <c r="AL613" s="195"/>
      <c r="AM613" s="265"/>
      <c r="AN613" s="195"/>
      <c r="AO613" s="195"/>
      <c r="AP613" s="266"/>
      <c r="AQ613" s="265"/>
      <c r="AR613" s="195"/>
      <c r="AS613" s="195"/>
      <c r="AT613" s="266"/>
      <c r="AU613" s="195"/>
      <c r="AV613" s="195"/>
      <c r="AW613" s="195"/>
      <c r="AX613" s="196"/>
    </row>
    <row r="614" spans="1:50" ht="18.75" hidden="1" customHeight="1" x14ac:dyDescent="0.15">
      <c r="A614" s="870"/>
      <c r="B614" s="865"/>
      <c r="C614" s="151"/>
      <c r="D614" s="865"/>
      <c r="E614" s="141" t="s">
        <v>347</v>
      </c>
      <c r="F614" s="142"/>
      <c r="G614" s="103" t="s">
        <v>343</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85" t="s">
        <v>344</v>
      </c>
      <c r="AF614" s="386"/>
      <c r="AG614" s="386"/>
      <c r="AH614" s="387"/>
      <c r="AI614" s="132" t="s">
        <v>324</v>
      </c>
      <c r="AJ614" s="132"/>
      <c r="AK614" s="132"/>
      <c r="AL614" s="133"/>
      <c r="AM614" s="132" t="s">
        <v>331</v>
      </c>
      <c r="AN614" s="132"/>
      <c r="AO614" s="132"/>
      <c r="AP614" s="133"/>
      <c r="AQ614" s="133" t="s">
        <v>320</v>
      </c>
      <c r="AR614" s="136"/>
      <c r="AS614" s="136"/>
      <c r="AT614" s="137"/>
      <c r="AU614" s="104" t="s">
        <v>262</v>
      </c>
      <c r="AV614" s="104"/>
      <c r="AW614" s="104"/>
      <c r="AX614" s="112"/>
    </row>
    <row r="615" spans="1:50" ht="18.75" hidden="1" customHeight="1" x14ac:dyDescent="0.15">
      <c r="A615" s="870"/>
      <c r="B615" s="865"/>
      <c r="C615" s="151"/>
      <c r="D615" s="865"/>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321</v>
      </c>
      <c r="AH615" s="140"/>
      <c r="AI615" s="134"/>
      <c r="AJ615" s="134"/>
      <c r="AK615" s="134"/>
      <c r="AL615" s="135"/>
      <c r="AM615" s="134"/>
      <c r="AN615" s="134"/>
      <c r="AO615" s="134"/>
      <c r="AP615" s="135"/>
      <c r="AQ615" s="189"/>
      <c r="AR615" s="138"/>
      <c r="AS615" s="139" t="s">
        <v>321</v>
      </c>
      <c r="AT615" s="140"/>
      <c r="AU615" s="138"/>
      <c r="AV615" s="138"/>
      <c r="AW615" s="139" t="s">
        <v>310</v>
      </c>
      <c r="AX615" s="190"/>
    </row>
    <row r="616" spans="1:50" ht="22.5" hidden="1" customHeight="1" x14ac:dyDescent="0.15">
      <c r="A616" s="870"/>
      <c r="B616" s="865"/>
      <c r="C616" s="151"/>
      <c r="D616" s="865"/>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65"/>
      <c r="AF616" s="195"/>
      <c r="AG616" s="195"/>
      <c r="AH616" s="195"/>
      <c r="AI616" s="265"/>
      <c r="AJ616" s="195"/>
      <c r="AK616" s="195"/>
      <c r="AL616" s="195"/>
      <c r="AM616" s="265"/>
      <c r="AN616" s="195"/>
      <c r="AO616" s="195"/>
      <c r="AP616" s="266"/>
      <c r="AQ616" s="265"/>
      <c r="AR616" s="195"/>
      <c r="AS616" s="195"/>
      <c r="AT616" s="266"/>
      <c r="AU616" s="195"/>
      <c r="AV616" s="195"/>
      <c r="AW616" s="195"/>
      <c r="AX616" s="196"/>
    </row>
    <row r="617" spans="1:50" ht="22.5" hidden="1" customHeight="1" x14ac:dyDescent="0.15">
      <c r="A617" s="870"/>
      <c r="B617" s="865"/>
      <c r="C617" s="151"/>
      <c r="D617" s="865"/>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65"/>
      <c r="AF617" s="195"/>
      <c r="AG617" s="195"/>
      <c r="AH617" s="266"/>
      <c r="AI617" s="265"/>
      <c r="AJ617" s="195"/>
      <c r="AK617" s="195"/>
      <c r="AL617" s="195"/>
      <c r="AM617" s="265"/>
      <c r="AN617" s="195"/>
      <c r="AO617" s="195"/>
      <c r="AP617" s="266"/>
      <c r="AQ617" s="265"/>
      <c r="AR617" s="195"/>
      <c r="AS617" s="195"/>
      <c r="AT617" s="266"/>
      <c r="AU617" s="195"/>
      <c r="AV617" s="195"/>
      <c r="AW617" s="195"/>
      <c r="AX617" s="196"/>
    </row>
    <row r="618" spans="1:50" ht="22.5" hidden="1" customHeight="1" x14ac:dyDescent="0.15">
      <c r="A618" s="870"/>
      <c r="B618" s="865"/>
      <c r="C618" s="151"/>
      <c r="D618" s="865"/>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409" t="s">
        <v>16</v>
      </c>
      <c r="AC618" s="409"/>
      <c r="AD618" s="409"/>
      <c r="AE618" s="265"/>
      <c r="AF618" s="195"/>
      <c r="AG618" s="195"/>
      <c r="AH618" s="266"/>
      <c r="AI618" s="265"/>
      <c r="AJ618" s="195"/>
      <c r="AK618" s="195"/>
      <c r="AL618" s="195"/>
      <c r="AM618" s="265"/>
      <c r="AN618" s="195"/>
      <c r="AO618" s="195"/>
      <c r="AP618" s="266"/>
      <c r="AQ618" s="265"/>
      <c r="AR618" s="195"/>
      <c r="AS618" s="195"/>
      <c r="AT618" s="266"/>
      <c r="AU618" s="195"/>
      <c r="AV618" s="195"/>
      <c r="AW618" s="195"/>
      <c r="AX618" s="196"/>
    </row>
    <row r="619" spans="1:50" ht="18.75" hidden="1" customHeight="1" x14ac:dyDescent="0.15">
      <c r="A619" s="870"/>
      <c r="B619" s="865"/>
      <c r="C619" s="151"/>
      <c r="D619" s="865"/>
      <c r="E619" s="141" t="s">
        <v>347</v>
      </c>
      <c r="F619" s="142"/>
      <c r="G619" s="103" t="s">
        <v>343</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85" t="s">
        <v>344</v>
      </c>
      <c r="AF619" s="386"/>
      <c r="AG619" s="386"/>
      <c r="AH619" s="387"/>
      <c r="AI619" s="132" t="s">
        <v>324</v>
      </c>
      <c r="AJ619" s="132"/>
      <c r="AK619" s="132"/>
      <c r="AL619" s="133"/>
      <c r="AM619" s="132" t="s">
        <v>331</v>
      </c>
      <c r="AN619" s="132"/>
      <c r="AO619" s="132"/>
      <c r="AP619" s="133"/>
      <c r="AQ619" s="133" t="s">
        <v>320</v>
      </c>
      <c r="AR619" s="136"/>
      <c r="AS619" s="136"/>
      <c r="AT619" s="137"/>
      <c r="AU619" s="104" t="s">
        <v>262</v>
      </c>
      <c r="AV619" s="104"/>
      <c r="AW619" s="104"/>
      <c r="AX619" s="112"/>
    </row>
    <row r="620" spans="1:50" ht="18.75" hidden="1" customHeight="1" x14ac:dyDescent="0.15">
      <c r="A620" s="870"/>
      <c r="B620" s="865"/>
      <c r="C620" s="151"/>
      <c r="D620" s="865"/>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321</v>
      </c>
      <c r="AH620" s="140"/>
      <c r="AI620" s="134"/>
      <c r="AJ620" s="134"/>
      <c r="AK620" s="134"/>
      <c r="AL620" s="135"/>
      <c r="AM620" s="134"/>
      <c r="AN620" s="134"/>
      <c r="AO620" s="134"/>
      <c r="AP620" s="135"/>
      <c r="AQ620" s="189"/>
      <c r="AR620" s="138"/>
      <c r="AS620" s="139" t="s">
        <v>321</v>
      </c>
      <c r="AT620" s="140"/>
      <c r="AU620" s="138"/>
      <c r="AV620" s="138"/>
      <c r="AW620" s="139" t="s">
        <v>310</v>
      </c>
      <c r="AX620" s="190"/>
    </row>
    <row r="621" spans="1:50" ht="22.5" hidden="1" customHeight="1" x14ac:dyDescent="0.15">
      <c r="A621" s="870"/>
      <c r="B621" s="865"/>
      <c r="C621" s="151"/>
      <c r="D621" s="865"/>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65"/>
      <c r="AF621" s="195"/>
      <c r="AG621" s="195"/>
      <c r="AH621" s="195"/>
      <c r="AI621" s="265"/>
      <c r="AJ621" s="195"/>
      <c r="AK621" s="195"/>
      <c r="AL621" s="195"/>
      <c r="AM621" s="265"/>
      <c r="AN621" s="195"/>
      <c r="AO621" s="195"/>
      <c r="AP621" s="266"/>
      <c r="AQ621" s="265"/>
      <c r="AR621" s="195"/>
      <c r="AS621" s="195"/>
      <c r="AT621" s="266"/>
      <c r="AU621" s="195"/>
      <c r="AV621" s="195"/>
      <c r="AW621" s="195"/>
      <c r="AX621" s="196"/>
    </row>
    <row r="622" spans="1:50" ht="22.5" hidden="1" customHeight="1" x14ac:dyDescent="0.15">
      <c r="A622" s="870"/>
      <c r="B622" s="865"/>
      <c r="C622" s="151"/>
      <c r="D622" s="865"/>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65"/>
      <c r="AF622" s="195"/>
      <c r="AG622" s="195"/>
      <c r="AH622" s="266"/>
      <c r="AI622" s="265"/>
      <c r="AJ622" s="195"/>
      <c r="AK622" s="195"/>
      <c r="AL622" s="195"/>
      <c r="AM622" s="265"/>
      <c r="AN622" s="195"/>
      <c r="AO622" s="195"/>
      <c r="AP622" s="266"/>
      <c r="AQ622" s="265"/>
      <c r="AR622" s="195"/>
      <c r="AS622" s="195"/>
      <c r="AT622" s="266"/>
      <c r="AU622" s="195"/>
      <c r="AV622" s="195"/>
      <c r="AW622" s="195"/>
      <c r="AX622" s="196"/>
    </row>
    <row r="623" spans="1:50" ht="22.5" hidden="1" customHeight="1" x14ac:dyDescent="0.15">
      <c r="A623" s="870"/>
      <c r="B623" s="865"/>
      <c r="C623" s="151"/>
      <c r="D623" s="865"/>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409" t="s">
        <v>16</v>
      </c>
      <c r="AC623" s="409"/>
      <c r="AD623" s="409"/>
      <c r="AE623" s="265"/>
      <c r="AF623" s="195"/>
      <c r="AG623" s="195"/>
      <c r="AH623" s="266"/>
      <c r="AI623" s="265"/>
      <c r="AJ623" s="195"/>
      <c r="AK623" s="195"/>
      <c r="AL623" s="195"/>
      <c r="AM623" s="265"/>
      <c r="AN623" s="195"/>
      <c r="AO623" s="195"/>
      <c r="AP623" s="266"/>
      <c r="AQ623" s="265"/>
      <c r="AR623" s="195"/>
      <c r="AS623" s="195"/>
      <c r="AT623" s="266"/>
      <c r="AU623" s="195"/>
      <c r="AV623" s="195"/>
      <c r="AW623" s="195"/>
      <c r="AX623" s="196"/>
    </row>
    <row r="624" spans="1:50" ht="22.5" hidden="1" customHeight="1" x14ac:dyDescent="0.15">
      <c r="A624" s="870"/>
      <c r="B624" s="865"/>
      <c r="C624" s="151"/>
      <c r="D624" s="865"/>
      <c r="E624" s="109" t="s">
        <v>368</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70"/>
      <c r="B625" s="865"/>
      <c r="C625" s="151"/>
      <c r="D625" s="865"/>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70"/>
      <c r="B626" s="865"/>
      <c r="C626" s="151"/>
      <c r="D626" s="865"/>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70"/>
      <c r="B627" s="865"/>
      <c r="C627" s="151"/>
      <c r="D627" s="865"/>
      <c r="E627" s="173" t="s">
        <v>319</v>
      </c>
      <c r="F627" s="178"/>
      <c r="G627" s="782" t="s">
        <v>359</v>
      </c>
      <c r="H627" s="147"/>
      <c r="I627" s="147"/>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80"/>
    </row>
    <row r="628" spans="1:50" ht="18.75" hidden="1" customHeight="1" x14ac:dyDescent="0.15">
      <c r="A628" s="870"/>
      <c r="B628" s="865"/>
      <c r="C628" s="151"/>
      <c r="D628" s="865"/>
      <c r="E628" s="141" t="s">
        <v>346</v>
      </c>
      <c r="F628" s="142"/>
      <c r="G628" s="103" t="s">
        <v>342</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85" t="s">
        <v>344</v>
      </c>
      <c r="AF628" s="386"/>
      <c r="AG628" s="386"/>
      <c r="AH628" s="387"/>
      <c r="AI628" s="132" t="s">
        <v>324</v>
      </c>
      <c r="AJ628" s="132"/>
      <c r="AK628" s="132"/>
      <c r="AL628" s="133"/>
      <c r="AM628" s="132" t="s">
        <v>331</v>
      </c>
      <c r="AN628" s="132"/>
      <c r="AO628" s="132"/>
      <c r="AP628" s="133"/>
      <c r="AQ628" s="133" t="s">
        <v>320</v>
      </c>
      <c r="AR628" s="136"/>
      <c r="AS628" s="136"/>
      <c r="AT628" s="137"/>
      <c r="AU628" s="104" t="s">
        <v>262</v>
      </c>
      <c r="AV628" s="104"/>
      <c r="AW628" s="104"/>
      <c r="AX628" s="112"/>
    </row>
    <row r="629" spans="1:50" ht="18.75" hidden="1" customHeight="1" x14ac:dyDescent="0.15">
      <c r="A629" s="870"/>
      <c r="B629" s="865"/>
      <c r="C629" s="151"/>
      <c r="D629" s="865"/>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321</v>
      </c>
      <c r="AH629" s="140"/>
      <c r="AI629" s="134"/>
      <c r="AJ629" s="134"/>
      <c r="AK629" s="134"/>
      <c r="AL629" s="135"/>
      <c r="AM629" s="134"/>
      <c r="AN629" s="134"/>
      <c r="AO629" s="134"/>
      <c r="AP629" s="135"/>
      <c r="AQ629" s="189"/>
      <c r="AR629" s="138"/>
      <c r="AS629" s="139" t="s">
        <v>321</v>
      </c>
      <c r="AT629" s="140"/>
      <c r="AU629" s="138"/>
      <c r="AV629" s="138"/>
      <c r="AW629" s="139" t="s">
        <v>310</v>
      </c>
      <c r="AX629" s="190"/>
    </row>
    <row r="630" spans="1:50" ht="22.5" hidden="1" customHeight="1" x14ac:dyDescent="0.15">
      <c r="A630" s="870"/>
      <c r="B630" s="865"/>
      <c r="C630" s="151"/>
      <c r="D630" s="865"/>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65"/>
      <c r="AF630" s="195"/>
      <c r="AG630" s="195"/>
      <c r="AH630" s="195"/>
      <c r="AI630" s="265"/>
      <c r="AJ630" s="195"/>
      <c r="AK630" s="195"/>
      <c r="AL630" s="195"/>
      <c r="AM630" s="265"/>
      <c r="AN630" s="195"/>
      <c r="AO630" s="195"/>
      <c r="AP630" s="266"/>
      <c r="AQ630" s="265"/>
      <c r="AR630" s="195"/>
      <c r="AS630" s="195"/>
      <c r="AT630" s="266"/>
      <c r="AU630" s="195"/>
      <c r="AV630" s="195"/>
      <c r="AW630" s="195"/>
      <c r="AX630" s="196"/>
    </row>
    <row r="631" spans="1:50" ht="22.5" hidden="1" customHeight="1" x14ac:dyDescent="0.15">
      <c r="A631" s="870"/>
      <c r="B631" s="865"/>
      <c r="C631" s="151"/>
      <c r="D631" s="865"/>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65"/>
      <c r="AF631" s="195"/>
      <c r="AG631" s="195"/>
      <c r="AH631" s="266"/>
      <c r="AI631" s="265"/>
      <c r="AJ631" s="195"/>
      <c r="AK631" s="195"/>
      <c r="AL631" s="195"/>
      <c r="AM631" s="265"/>
      <c r="AN631" s="195"/>
      <c r="AO631" s="195"/>
      <c r="AP631" s="266"/>
      <c r="AQ631" s="265"/>
      <c r="AR631" s="195"/>
      <c r="AS631" s="195"/>
      <c r="AT631" s="266"/>
      <c r="AU631" s="195"/>
      <c r="AV631" s="195"/>
      <c r="AW631" s="195"/>
      <c r="AX631" s="196"/>
    </row>
    <row r="632" spans="1:50" ht="22.5" hidden="1" customHeight="1" x14ac:dyDescent="0.15">
      <c r="A632" s="870"/>
      <c r="B632" s="865"/>
      <c r="C632" s="151"/>
      <c r="D632" s="865"/>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409" t="s">
        <v>16</v>
      </c>
      <c r="AC632" s="409"/>
      <c r="AD632" s="409"/>
      <c r="AE632" s="265"/>
      <c r="AF632" s="195"/>
      <c r="AG632" s="195"/>
      <c r="AH632" s="266"/>
      <c r="AI632" s="265"/>
      <c r="AJ632" s="195"/>
      <c r="AK632" s="195"/>
      <c r="AL632" s="195"/>
      <c r="AM632" s="265"/>
      <c r="AN632" s="195"/>
      <c r="AO632" s="195"/>
      <c r="AP632" s="266"/>
      <c r="AQ632" s="265"/>
      <c r="AR632" s="195"/>
      <c r="AS632" s="195"/>
      <c r="AT632" s="266"/>
      <c r="AU632" s="195"/>
      <c r="AV632" s="195"/>
      <c r="AW632" s="195"/>
      <c r="AX632" s="196"/>
    </row>
    <row r="633" spans="1:50" ht="18.75" hidden="1" customHeight="1" x14ac:dyDescent="0.15">
      <c r="A633" s="870"/>
      <c r="B633" s="865"/>
      <c r="C633" s="151"/>
      <c r="D633" s="865"/>
      <c r="E633" s="141" t="s">
        <v>346</v>
      </c>
      <c r="F633" s="142"/>
      <c r="G633" s="103" t="s">
        <v>342</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85" t="s">
        <v>344</v>
      </c>
      <c r="AF633" s="386"/>
      <c r="AG633" s="386"/>
      <c r="AH633" s="387"/>
      <c r="AI633" s="132" t="s">
        <v>324</v>
      </c>
      <c r="AJ633" s="132"/>
      <c r="AK633" s="132"/>
      <c r="AL633" s="133"/>
      <c r="AM633" s="132" t="s">
        <v>331</v>
      </c>
      <c r="AN633" s="132"/>
      <c r="AO633" s="132"/>
      <c r="AP633" s="133"/>
      <c r="AQ633" s="133" t="s">
        <v>320</v>
      </c>
      <c r="AR633" s="136"/>
      <c r="AS633" s="136"/>
      <c r="AT633" s="137"/>
      <c r="AU633" s="104" t="s">
        <v>262</v>
      </c>
      <c r="AV633" s="104"/>
      <c r="AW633" s="104"/>
      <c r="AX633" s="112"/>
    </row>
    <row r="634" spans="1:50" ht="18.75" hidden="1" customHeight="1" x14ac:dyDescent="0.15">
      <c r="A634" s="870"/>
      <c r="B634" s="865"/>
      <c r="C634" s="151"/>
      <c r="D634" s="865"/>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321</v>
      </c>
      <c r="AH634" s="140"/>
      <c r="AI634" s="134"/>
      <c r="AJ634" s="134"/>
      <c r="AK634" s="134"/>
      <c r="AL634" s="135"/>
      <c r="AM634" s="134"/>
      <c r="AN634" s="134"/>
      <c r="AO634" s="134"/>
      <c r="AP634" s="135"/>
      <c r="AQ634" s="189"/>
      <c r="AR634" s="138"/>
      <c r="AS634" s="139" t="s">
        <v>321</v>
      </c>
      <c r="AT634" s="140"/>
      <c r="AU634" s="138"/>
      <c r="AV634" s="138"/>
      <c r="AW634" s="139" t="s">
        <v>310</v>
      </c>
      <c r="AX634" s="190"/>
    </row>
    <row r="635" spans="1:50" ht="22.5" hidden="1" customHeight="1" x14ac:dyDescent="0.15">
      <c r="A635" s="870"/>
      <c r="B635" s="865"/>
      <c r="C635" s="151"/>
      <c r="D635" s="865"/>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65"/>
      <c r="AF635" s="195"/>
      <c r="AG635" s="195"/>
      <c r="AH635" s="195"/>
      <c r="AI635" s="265"/>
      <c r="AJ635" s="195"/>
      <c r="AK635" s="195"/>
      <c r="AL635" s="195"/>
      <c r="AM635" s="265"/>
      <c r="AN635" s="195"/>
      <c r="AO635" s="195"/>
      <c r="AP635" s="266"/>
      <c r="AQ635" s="265"/>
      <c r="AR635" s="195"/>
      <c r="AS635" s="195"/>
      <c r="AT635" s="266"/>
      <c r="AU635" s="195"/>
      <c r="AV635" s="195"/>
      <c r="AW635" s="195"/>
      <c r="AX635" s="196"/>
    </row>
    <row r="636" spans="1:50" ht="22.5" hidden="1" customHeight="1" x14ac:dyDescent="0.15">
      <c r="A636" s="870"/>
      <c r="B636" s="865"/>
      <c r="C636" s="151"/>
      <c r="D636" s="865"/>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65"/>
      <c r="AF636" s="195"/>
      <c r="AG636" s="195"/>
      <c r="AH636" s="266"/>
      <c r="AI636" s="265"/>
      <c r="AJ636" s="195"/>
      <c r="AK636" s="195"/>
      <c r="AL636" s="195"/>
      <c r="AM636" s="265"/>
      <c r="AN636" s="195"/>
      <c r="AO636" s="195"/>
      <c r="AP636" s="266"/>
      <c r="AQ636" s="265"/>
      <c r="AR636" s="195"/>
      <c r="AS636" s="195"/>
      <c r="AT636" s="266"/>
      <c r="AU636" s="195"/>
      <c r="AV636" s="195"/>
      <c r="AW636" s="195"/>
      <c r="AX636" s="196"/>
    </row>
    <row r="637" spans="1:50" ht="22.5" hidden="1" customHeight="1" x14ac:dyDescent="0.15">
      <c r="A637" s="870"/>
      <c r="B637" s="865"/>
      <c r="C637" s="151"/>
      <c r="D637" s="865"/>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63" t="s">
        <v>16</v>
      </c>
      <c r="AC637" s="863"/>
      <c r="AD637" s="863"/>
      <c r="AE637" s="265"/>
      <c r="AF637" s="195"/>
      <c r="AG637" s="195"/>
      <c r="AH637" s="266"/>
      <c r="AI637" s="265"/>
      <c r="AJ637" s="195"/>
      <c r="AK637" s="195"/>
      <c r="AL637" s="195"/>
      <c r="AM637" s="265"/>
      <c r="AN637" s="195"/>
      <c r="AO637" s="195"/>
      <c r="AP637" s="266"/>
      <c r="AQ637" s="265"/>
      <c r="AR637" s="195"/>
      <c r="AS637" s="195"/>
      <c r="AT637" s="266"/>
      <c r="AU637" s="195"/>
      <c r="AV637" s="195"/>
      <c r="AW637" s="195"/>
      <c r="AX637" s="196"/>
    </row>
    <row r="638" spans="1:50" ht="18.75" hidden="1" customHeight="1" x14ac:dyDescent="0.15">
      <c r="A638" s="870"/>
      <c r="B638" s="865"/>
      <c r="C638" s="151"/>
      <c r="D638" s="865"/>
      <c r="E638" s="141" t="s">
        <v>346</v>
      </c>
      <c r="F638" s="142"/>
      <c r="G638" s="103" t="s">
        <v>342</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85" t="s">
        <v>344</v>
      </c>
      <c r="AF638" s="386"/>
      <c r="AG638" s="386"/>
      <c r="AH638" s="387"/>
      <c r="AI638" s="132" t="s">
        <v>324</v>
      </c>
      <c r="AJ638" s="132"/>
      <c r="AK638" s="132"/>
      <c r="AL638" s="133"/>
      <c r="AM638" s="132" t="s">
        <v>331</v>
      </c>
      <c r="AN638" s="132"/>
      <c r="AO638" s="132"/>
      <c r="AP638" s="133"/>
      <c r="AQ638" s="133" t="s">
        <v>320</v>
      </c>
      <c r="AR638" s="136"/>
      <c r="AS638" s="136"/>
      <c r="AT638" s="137"/>
      <c r="AU638" s="104" t="s">
        <v>262</v>
      </c>
      <c r="AV638" s="104"/>
      <c r="AW638" s="104"/>
      <c r="AX638" s="112"/>
    </row>
    <row r="639" spans="1:50" ht="18.75" hidden="1" customHeight="1" x14ac:dyDescent="0.15">
      <c r="A639" s="870"/>
      <c r="B639" s="865"/>
      <c r="C639" s="151"/>
      <c r="D639" s="865"/>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321</v>
      </c>
      <c r="AH639" s="140"/>
      <c r="AI639" s="134"/>
      <c r="AJ639" s="134"/>
      <c r="AK639" s="134"/>
      <c r="AL639" s="135"/>
      <c r="AM639" s="134"/>
      <c r="AN639" s="134"/>
      <c r="AO639" s="134"/>
      <c r="AP639" s="135"/>
      <c r="AQ639" s="189"/>
      <c r="AR639" s="138"/>
      <c r="AS639" s="139" t="s">
        <v>321</v>
      </c>
      <c r="AT639" s="140"/>
      <c r="AU639" s="138"/>
      <c r="AV639" s="138"/>
      <c r="AW639" s="139" t="s">
        <v>310</v>
      </c>
      <c r="AX639" s="190"/>
    </row>
    <row r="640" spans="1:50" ht="22.5" hidden="1" customHeight="1" x14ac:dyDescent="0.15">
      <c r="A640" s="870"/>
      <c r="B640" s="865"/>
      <c r="C640" s="151"/>
      <c r="D640" s="865"/>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65"/>
      <c r="AF640" s="195"/>
      <c r="AG640" s="195"/>
      <c r="AH640" s="195"/>
      <c r="AI640" s="265"/>
      <c r="AJ640" s="195"/>
      <c r="AK640" s="195"/>
      <c r="AL640" s="195"/>
      <c r="AM640" s="265"/>
      <c r="AN640" s="195"/>
      <c r="AO640" s="195"/>
      <c r="AP640" s="266"/>
      <c r="AQ640" s="265"/>
      <c r="AR640" s="195"/>
      <c r="AS640" s="195"/>
      <c r="AT640" s="266"/>
      <c r="AU640" s="195"/>
      <c r="AV640" s="195"/>
      <c r="AW640" s="195"/>
      <c r="AX640" s="196"/>
    </row>
    <row r="641" spans="1:50" ht="22.5" hidden="1" customHeight="1" x14ac:dyDescent="0.15">
      <c r="A641" s="870"/>
      <c r="B641" s="865"/>
      <c r="C641" s="151"/>
      <c r="D641" s="865"/>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65"/>
      <c r="AF641" s="195"/>
      <c r="AG641" s="195"/>
      <c r="AH641" s="266"/>
      <c r="AI641" s="265"/>
      <c r="AJ641" s="195"/>
      <c r="AK641" s="195"/>
      <c r="AL641" s="195"/>
      <c r="AM641" s="265"/>
      <c r="AN641" s="195"/>
      <c r="AO641" s="195"/>
      <c r="AP641" s="266"/>
      <c r="AQ641" s="265"/>
      <c r="AR641" s="195"/>
      <c r="AS641" s="195"/>
      <c r="AT641" s="266"/>
      <c r="AU641" s="195"/>
      <c r="AV641" s="195"/>
      <c r="AW641" s="195"/>
      <c r="AX641" s="196"/>
    </row>
    <row r="642" spans="1:50" ht="22.5" hidden="1" customHeight="1" x14ac:dyDescent="0.15">
      <c r="A642" s="870"/>
      <c r="B642" s="865"/>
      <c r="C642" s="151"/>
      <c r="D642" s="865"/>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409" t="s">
        <v>16</v>
      </c>
      <c r="AC642" s="409"/>
      <c r="AD642" s="409"/>
      <c r="AE642" s="265"/>
      <c r="AF642" s="195"/>
      <c r="AG642" s="195"/>
      <c r="AH642" s="266"/>
      <c r="AI642" s="265"/>
      <c r="AJ642" s="195"/>
      <c r="AK642" s="195"/>
      <c r="AL642" s="195"/>
      <c r="AM642" s="265"/>
      <c r="AN642" s="195"/>
      <c r="AO642" s="195"/>
      <c r="AP642" s="266"/>
      <c r="AQ642" s="265"/>
      <c r="AR642" s="195"/>
      <c r="AS642" s="195"/>
      <c r="AT642" s="266"/>
      <c r="AU642" s="195"/>
      <c r="AV642" s="195"/>
      <c r="AW642" s="195"/>
      <c r="AX642" s="196"/>
    </row>
    <row r="643" spans="1:50" ht="18.75" hidden="1" customHeight="1" x14ac:dyDescent="0.15">
      <c r="A643" s="870"/>
      <c r="B643" s="865"/>
      <c r="C643" s="151"/>
      <c r="D643" s="865"/>
      <c r="E643" s="141" t="s">
        <v>346</v>
      </c>
      <c r="F643" s="142"/>
      <c r="G643" s="103" t="s">
        <v>342</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85" t="s">
        <v>344</v>
      </c>
      <c r="AF643" s="386"/>
      <c r="AG643" s="386"/>
      <c r="AH643" s="387"/>
      <c r="AI643" s="132" t="s">
        <v>324</v>
      </c>
      <c r="AJ643" s="132"/>
      <c r="AK643" s="132"/>
      <c r="AL643" s="133"/>
      <c r="AM643" s="132" t="s">
        <v>331</v>
      </c>
      <c r="AN643" s="132"/>
      <c r="AO643" s="132"/>
      <c r="AP643" s="133"/>
      <c r="AQ643" s="133" t="s">
        <v>320</v>
      </c>
      <c r="AR643" s="136"/>
      <c r="AS643" s="136"/>
      <c r="AT643" s="137"/>
      <c r="AU643" s="104" t="s">
        <v>262</v>
      </c>
      <c r="AV643" s="104"/>
      <c r="AW643" s="104"/>
      <c r="AX643" s="112"/>
    </row>
    <row r="644" spans="1:50" ht="18.75" hidden="1" customHeight="1" x14ac:dyDescent="0.15">
      <c r="A644" s="870"/>
      <c r="B644" s="865"/>
      <c r="C644" s="151"/>
      <c r="D644" s="865"/>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321</v>
      </c>
      <c r="AH644" s="140"/>
      <c r="AI644" s="134"/>
      <c r="AJ644" s="134"/>
      <c r="AK644" s="134"/>
      <c r="AL644" s="135"/>
      <c r="AM644" s="134"/>
      <c r="AN644" s="134"/>
      <c r="AO644" s="134"/>
      <c r="AP644" s="135"/>
      <c r="AQ644" s="189"/>
      <c r="AR644" s="138"/>
      <c r="AS644" s="139" t="s">
        <v>321</v>
      </c>
      <c r="AT644" s="140"/>
      <c r="AU644" s="138"/>
      <c r="AV644" s="138"/>
      <c r="AW644" s="139" t="s">
        <v>310</v>
      </c>
      <c r="AX644" s="190"/>
    </row>
    <row r="645" spans="1:50" ht="22.5" hidden="1" customHeight="1" x14ac:dyDescent="0.15">
      <c r="A645" s="870"/>
      <c r="B645" s="865"/>
      <c r="C645" s="151"/>
      <c r="D645" s="865"/>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65"/>
      <c r="AF645" s="195"/>
      <c r="AG645" s="195"/>
      <c r="AH645" s="195"/>
      <c r="AI645" s="265"/>
      <c r="AJ645" s="195"/>
      <c r="AK645" s="195"/>
      <c r="AL645" s="195"/>
      <c r="AM645" s="265"/>
      <c r="AN645" s="195"/>
      <c r="AO645" s="195"/>
      <c r="AP645" s="266"/>
      <c r="AQ645" s="265"/>
      <c r="AR645" s="195"/>
      <c r="AS645" s="195"/>
      <c r="AT645" s="266"/>
      <c r="AU645" s="195"/>
      <c r="AV645" s="195"/>
      <c r="AW645" s="195"/>
      <c r="AX645" s="196"/>
    </row>
    <row r="646" spans="1:50" ht="22.5" hidden="1" customHeight="1" x14ac:dyDescent="0.15">
      <c r="A646" s="870"/>
      <c r="B646" s="865"/>
      <c r="C646" s="151"/>
      <c r="D646" s="865"/>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65"/>
      <c r="AF646" s="195"/>
      <c r="AG646" s="195"/>
      <c r="AH646" s="266"/>
      <c r="AI646" s="265"/>
      <c r="AJ646" s="195"/>
      <c r="AK646" s="195"/>
      <c r="AL646" s="195"/>
      <c r="AM646" s="265"/>
      <c r="AN646" s="195"/>
      <c r="AO646" s="195"/>
      <c r="AP646" s="266"/>
      <c r="AQ646" s="265"/>
      <c r="AR646" s="195"/>
      <c r="AS646" s="195"/>
      <c r="AT646" s="266"/>
      <c r="AU646" s="195"/>
      <c r="AV646" s="195"/>
      <c r="AW646" s="195"/>
      <c r="AX646" s="196"/>
    </row>
    <row r="647" spans="1:50" ht="22.5" hidden="1" customHeight="1" x14ac:dyDescent="0.15">
      <c r="A647" s="870"/>
      <c r="B647" s="865"/>
      <c r="C647" s="151"/>
      <c r="D647" s="865"/>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409" t="s">
        <v>16</v>
      </c>
      <c r="AC647" s="409"/>
      <c r="AD647" s="409"/>
      <c r="AE647" s="265"/>
      <c r="AF647" s="195"/>
      <c r="AG647" s="195"/>
      <c r="AH647" s="266"/>
      <c r="AI647" s="265"/>
      <c r="AJ647" s="195"/>
      <c r="AK647" s="195"/>
      <c r="AL647" s="195"/>
      <c r="AM647" s="265"/>
      <c r="AN647" s="195"/>
      <c r="AO647" s="195"/>
      <c r="AP647" s="266"/>
      <c r="AQ647" s="265"/>
      <c r="AR647" s="195"/>
      <c r="AS647" s="195"/>
      <c r="AT647" s="266"/>
      <c r="AU647" s="195"/>
      <c r="AV647" s="195"/>
      <c r="AW647" s="195"/>
      <c r="AX647" s="196"/>
    </row>
    <row r="648" spans="1:50" ht="18.75" hidden="1" customHeight="1" x14ac:dyDescent="0.15">
      <c r="A648" s="870"/>
      <c r="B648" s="865"/>
      <c r="C648" s="151"/>
      <c r="D648" s="865"/>
      <c r="E648" s="141" t="s">
        <v>346</v>
      </c>
      <c r="F648" s="142"/>
      <c r="G648" s="103" t="s">
        <v>342</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85" t="s">
        <v>344</v>
      </c>
      <c r="AF648" s="386"/>
      <c r="AG648" s="386"/>
      <c r="AH648" s="387"/>
      <c r="AI648" s="132" t="s">
        <v>324</v>
      </c>
      <c r="AJ648" s="132"/>
      <c r="AK648" s="132"/>
      <c r="AL648" s="133"/>
      <c r="AM648" s="132" t="s">
        <v>331</v>
      </c>
      <c r="AN648" s="132"/>
      <c r="AO648" s="132"/>
      <c r="AP648" s="133"/>
      <c r="AQ648" s="133" t="s">
        <v>320</v>
      </c>
      <c r="AR648" s="136"/>
      <c r="AS648" s="136"/>
      <c r="AT648" s="137"/>
      <c r="AU648" s="104" t="s">
        <v>262</v>
      </c>
      <c r="AV648" s="104"/>
      <c r="AW648" s="104"/>
      <c r="AX648" s="112"/>
    </row>
    <row r="649" spans="1:50" ht="18.75" hidden="1" customHeight="1" x14ac:dyDescent="0.15">
      <c r="A649" s="870"/>
      <c r="B649" s="865"/>
      <c r="C649" s="151"/>
      <c r="D649" s="865"/>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321</v>
      </c>
      <c r="AH649" s="140"/>
      <c r="AI649" s="134"/>
      <c r="AJ649" s="134"/>
      <c r="AK649" s="134"/>
      <c r="AL649" s="135"/>
      <c r="AM649" s="134"/>
      <c r="AN649" s="134"/>
      <c r="AO649" s="134"/>
      <c r="AP649" s="135"/>
      <c r="AQ649" s="189"/>
      <c r="AR649" s="138"/>
      <c r="AS649" s="139" t="s">
        <v>321</v>
      </c>
      <c r="AT649" s="140"/>
      <c r="AU649" s="138"/>
      <c r="AV649" s="138"/>
      <c r="AW649" s="139" t="s">
        <v>310</v>
      </c>
      <c r="AX649" s="190"/>
    </row>
    <row r="650" spans="1:50" ht="22.5" hidden="1" customHeight="1" x14ac:dyDescent="0.15">
      <c r="A650" s="870"/>
      <c r="B650" s="865"/>
      <c r="C650" s="151"/>
      <c r="D650" s="865"/>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65"/>
      <c r="AF650" s="195"/>
      <c r="AG650" s="195"/>
      <c r="AH650" s="195"/>
      <c r="AI650" s="265"/>
      <c r="AJ650" s="195"/>
      <c r="AK650" s="195"/>
      <c r="AL650" s="195"/>
      <c r="AM650" s="265"/>
      <c r="AN650" s="195"/>
      <c r="AO650" s="195"/>
      <c r="AP650" s="266"/>
      <c r="AQ650" s="265"/>
      <c r="AR650" s="195"/>
      <c r="AS650" s="195"/>
      <c r="AT650" s="266"/>
      <c r="AU650" s="195"/>
      <c r="AV650" s="195"/>
      <c r="AW650" s="195"/>
      <c r="AX650" s="196"/>
    </row>
    <row r="651" spans="1:50" ht="22.5" hidden="1" customHeight="1" x14ac:dyDescent="0.15">
      <c r="A651" s="870"/>
      <c r="B651" s="865"/>
      <c r="C651" s="151"/>
      <c r="D651" s="865"/>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65"/>
      <c r="AF651" s="195"/>
      <c r="AG651" s="195"/>
      <c r="AH651" s="266"/>
      <c r="AI651" s="265"/>
      <c r="AJ651" s="195"/>
      <c r="AK651" s="195"/>
      <c r="AL651" s="195"/>
      <c r="AM651" s="265"/>
      <c r="AN651" s="195"/>
      <c r="AO651" s="195"/>
      <c r="AP651" s="266"/>
      <c r="AQ651" s="265"/>
      <c r="AR651" s="195"/>
      <c r="AS651" s="195"/>
      <c r="AT651" s="266"/>
      <c r="AU651" s="195"/>
      <c r="AV651" s="195"/>
      <c r="AW651" s="195"/>
      <c r="AX651" s="196"/>
    </row>
    <row r="652" spans="1:50" ht="22.5" hidden="1" customHeight="1" x14ac:dyDescent="0.15">
      <c r="A652" s="870"/>
      <c r="B652" s="865"/>
      <c r="C652" s="151"/>
      <c r="D652" s="865"/>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409" t="s">
        <v>16</v>
      </c>
      <c r="AC652" s="409"/>
      <c r="AD652" s="409"/>
      <c r="AE652" s="265"/>
      <c r="AF652" s="195"/>
      <c r="AG652" s="195"/>
      <c r="AH652" s="266"/>
      <c r="AI652" s="265"/>
      <c r="AJ652" s="195"/>
      <c r="AK652" s="195"/>
      <c r="AL652" s="195"/>
      <c r="AM652" s="265"/>
      <c r="AN652" s="195"/>
      <c r="AO652" s="195"/>
      <c r="AP652" s="266"/>
      <c r="AQ652" s="265"/>
      <c r="AR652" s="195"/>
      <c r="AS652" s="195"/>
      <c r="AT652" s="266"/>
      <c r="AU652" s="195"/>
      <c r="AV652" s="195"/>
      <c r="AW652" s="195"/>
      <c r="AX652" s="196"/>
    </row>
    <row r="653" spans="1:50" ht="18.75" hidden="1" customHeight="1" x14ac:dyDescent="0.15">
      <c r="A653" s="870"/>
      <c r="B653" s="865"/>
      <c r="C653" s="151"/>
      <c r="D653" s="865"/>
      <c r="E653" s="141" t="s">
        <v>347</v>
      </c>
      <c r="F653" s="142"/>
      <c r="G653" s="103" t="s">
        <v>343</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85" t="s">
        <v>344</v>
      </c>
      <c r="AF653" s="386"/>
      <c r="AG653" s="386"/>
      <c r="AH653" s="387"/>
      <c r="AI653" s="132" t="s">
        <v>324</v>
      </c>
      <c r="AJ653" s="132"/>
      <c r="AK653" s="132"/>
      <c r="AL653" s="133"/>
      <c r="AM653" s="132" t="s">
        <v>331</v>
      </c>
      <c r="AN653" s="132"/>
      <c r="AO653" s="132"/>
      <c r="AP653" s="133"/>
      <c r="AQ653" s="133" t="s">
        <v>320</v>
      </c>
      <c r="AR653" s="136"/>
      <c r="AS653" s="136"/>
      <c r="AT653" s="137"/>
      <c r="AU653" s="104" t="s">
        <v>262</v>
      </c>
      <c r="AV653" s="104"/>
      <c r="AW653" s="104"/>
      <c r="AX653" s="112"/>
    </row>
    <row r="654" spans="1:50" ht="18.75" hidden="1" customHeight="1" x14ac:dyDescent="0.15">
      <c r="A654" s="870"/>
      <c r="B654" s="865"/>
      <c r="C654" s="151"/>
      <c r="D654" s="865"/>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321</v>
      </c>
      <c r="AH654" s="140"/>
      <c r="AI654" s="134"/>
      <c r="AJ654" s="134"/>
      <c r="AK654" s="134"/>
      <c r="AL654" s="135"/>
      <c r="AM654" s="134"/>
      <c r="AN654" s="134"/>
      <c r="AO654" s="134"/>
      <c r="AP654" s="135"/>
      <c r="AQ654" s="189"/>
      <c r="AR654" s="138"/>
      <c r="AS654" s="139" t="s">
        <v>321</v>
      </c>
      <c r="AT654" s="140"/>
      <c r="AU654" s="138"/>
      <c r="AV654" s="138"/>
      <c r="AW654" s="139" t="s">
        <v>310</v>
      </c>
      <c r="AX654" s="190"/>
    </row>
    <row r="655" spans="1:50" ht="22.5" hidden="1" customHeight="1" x14ac:dyDescent="0.15">
      <c r="A655" s="870"/>
      <c r="B655" s="865"/>
      <c r="C655" s="151"/>
      <c r="D655" s="865"/>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65"/>
      <c r="AF655" s="195"/>
      <c r="AG655" s="195"/>
      <c r="AH655" s="195"/>
      <c r="AI655" s="265"/>
      <c r="AJ655" s="195"/>
      <c r="AK655" s="195"/>
      <c r="AL655" s="195"/>
      <c r="AM655" s="265"/>
      <c r="AN655" s="195"/>
      <c r="AO655" s="195"/>
      <c r="AP655" s="266"/>
      <c r="AQ655" s="265"/>
      <c r="AR655" s="195"/>
      <c r="AS655" s="195"/>
      <c r="AT655" s="266"/>
      <c r="AU655" s="195"/>
      <c r="AV655" s="195"/>
      <c r="AW655" s="195"/>
      <c r="AX655" s="196"/>
    </row>
    <row r="656" spans="1:50" ht="22.5" hidden="1" customHeight="1" x14ac:dyDescent="0.15">
      <c r="A656" s="870"/>
      <c r="B656" s="865"/>
      <c r="C656" s="151"/>
      <c r="D656" s="865"/>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65"/>
      <c r="AF656" s="195"/>
      <c r="AG656" s="195"/>
      <c r="AH656" s="266"/>
      <c r="AI656" s="265"/>
      <c r="AJ656" s="195"/>
      <c r="AK656" s="195"/>
      <c r="AL656" s="195"/>
      <c r="AM656" s="265"/>
      <c r="AN656" s="195"/>
      <c r="AO656" s="195"/>
      <c r="AP656" s="266"/>
      <c r="AQ656" s="265"/>
      <c r="AR656" s="195"/>
      <c r="AS656" s="195"/>
      <c r="AT656" s="266"/>
      <c r="AU656" s="195"/>
      <c r="AV656" s="195"/>
      <c r="AW656" s="195"/>
      <c r="AX656" s="196"/>
    </row>
    <row r="657" spans="1:50" ht="22.5" hidden="1" customHeight="1" x14ac:dyDescent="0.15">
      <c r="A657" s="870"/>
      <c r="B657" s="865"/>
      <c r="C657" s="151"/>
      <c r="D657" s="865"/>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409" t="s">
        <v>16</v>
      </c>
      <c r="AC657" s="409"/>
      <c r="AD657" s="409"/>
      <c r="AE657" s="265"/>
      <c r="AF657" s="195"/>
      <c r="AG657" s="195"/>
      <c r="AH657" s="266"/>
      <c r="AI657" s="265"/>
      <c r="AJ657" s="195"/>
      <c r="AK657" s="195"/>
      <c r="AL657" s="195"/>
      <c r="AM657" s="265"/>
      <c r="AN657" s="195"/>
      <c r="AO657" s="195"/>
      <c r="AP657" s="266"/>
      <c r="AQ657" s="265"/>
      <c r="AR657" s="195"/>
      <c r="AS657" s="195"/>
      <c r="AT657" s="266"/>
      <c r="AU657" s="195"/>
      <c r="AV657" s="195"/>
      <c r="AW657" s="195"/>
      <c r="AX657" s="196"/>
    </row>
    <row r="658" spans="1:50" ht="18.75" hidden="1" customHeight="1" x14ac:dyDescent="0.15">
      <c r="A658" s="870"/>
      <c r="B658" s="865"/>
      <c r="C658" s="151"/>
      <c r="D658" s="865"/>
      <c r="E658" s="141" t="s">
        <v>347</v>
      </c>
      <c r="F658" s="142"/>
      <c r="G658" s="103" t="s">
        <v>343</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85" t="s">
        <v>344</v>
      </c>
      <c r="AF658" s="386"/>
      <c r="AG658" s="386"/>
      <c r="AH658" s="387"/>
      <c r="AI658" s="132" t="s">
        <v>324</v>
      </c>
      <c r="AJ658" s="132"/>
      <c r="AK658" s="132"/>
      <c r="AL658" s="133"/>
      <c r="AM658" s="132" t="s">
        <v>331</v>
      </c>
      <c r="AN658" s="132"/>
      <c r="AO658" s="132"/>
      <c r="AP658" s="133"/>
      <c r="AQ658" s="133" t="s">
        <v>320</v>
      </c>
      <c r="AR658" s="136"/>
      <c r="AS658" s="136"/>
      <c r="AT658" s="137"/>
      <c r="AU658" s="104" t="s">
        <v>262</v>
      </c>
      <c r="AV658" s="104"/>
      <c r="AW658" s="104"/>
      <c r="AX658" s="112"/>
    </row>
    <row r="659" spans="1:50" ht="18.75" hidden="1" customHeight="1" x14ac:dyDescent="0.15">
      <c r="A659" s="870"/>
      <c r="B659" s="865"/>
      <c r="C659" s="151"/>
      <c r="D659" s="865"/>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321</v>
      </c>
      <c r="AH659" s="140"/>
      <c r="AI659" s="134"/>
      <c r="AJ659" s="134"/>
      <c r="AK659" s="134"/>
      <c r="AL659" s="135"/>
      <c r="AM659" s="134"/>
      <c r="AN659" s="134"/>
      <c r="AO659" s="134"/>
      <c r="AP659" s="135"/>
      <c r="AQ659" s="189"/>
      <c r="AR659" s="138"/>
      <c r="AS659" s="139" t="s">
        <v>321</v>
      </c>
      <c r="AT659" s="140"/>
      <c r="AU659" s="138"/>
      <c r="AV659" s="138"/>
      <c r="AW659" s="139" t="s">
        <v>310</v>
      </c>
      <c r="AX659" s="190"/>
    </row>
    <row r="660" spans="1:50" ht="22.5" hidden="1" customHeight="1" x14ac:dyDescent="0.15">
      <c r="A660" s="870"/>
      <c r="B660" s="865"/>
      <c r="C660" s="151"/>
      <c r="D660" s="865"/>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65"/>
      <c r="AF660" s="195"/>
      <c r="AG660" s="195"/>
      <c r="AH660" s="195"/>
      <c r="AI660" s="265"/>
      <c r="AJ660" s="195"/>
      <c r="AK660" s="195"/>
      <c r="AL660" s="195"/>
      <c r="AM660" s="265"/>
      <c r="AN660" s="195"/>
      <c r="AO660" s="195"/>
      <c r="AP660" s="266"/>
      <c r="AQ660" s="265"/>
      <c r="AR660" s="195"/>
      <c r="AS660" s="195"/>
      <c r="AT660" s="266"/>
      <c r="AU660" s="195"/>
      <c r="AV660" s="195"/>
      <c r="AW660" s="195"/>
      <c r="AX660" s="196"/>
    </row>
    <row r="661" spans="1:50" ht="22.5" hidden="1" customHeight="1" x14ac:dyDescent="0.15">
      <c r="A661" s="870"/>
      <c r="B661" s="865"/>
      <c r="C661" s="151"/>
      <c r="D661" s="865"/>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65"/>
      <c r="AF661" s="195"/>
      <c r="AG661" s="195"/>
      <c r="AH661" s="266"/>
      <c r="AI661" s="265"/>
      <c r="AJ661" s="195"/>
      <c r="AK661" s="195"/>
      <c r="AL661" s="195"/>
      <c r="AM661" s="265"/>
      <c r="AN661" s="195"/>
      <c r="AO661" s="195"/>
      <c r="AP661" s="266"/>
      <c r="AQ661" s="265"/>
      <c r="AR661" s="195"/>
      <c r="AS661" s="195"/>
      <c r="AT661" s="266"/>
      <c r="AU661" s="195"/>
      <c r="AV661" s="195"/>
      <c r="AW661" s="195"/>
      <c r="AX661" s="196"/>
    </row>
    <row r="662" spans="1:50" ht="22.5" hidden="1" customHeight="1" x14ac:dyDescent="0.15">
      <c r="A662" s="870"/>
      <c r="B662" s="865"/>
      <c r="C662" s="151"/>
      <c r="D662" s="865"/>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409" t="s">
        <v>16</v>
      </c>
      <c r="AC662" s="409"/>
      <c r="AD662" s="409"/>
      <c r="AE662" s="265"/>
      <c r="AF662" s="195"/>
      <c r="AG662" s="195"/>
      <c r="AH662" s="266"/>
      <c r="AI662" s="265"/>
      <c r="AJ662" s="195"/>
      <c r="AK662" s="195"/>
      <c r="AL662" s="195"/>
      <c r="AM662" s="265"/>
      <c r="AN662" s="195"/>
      <c r="AO662" s="195"/>
      <c r="AP662" s="266"/>
      <c r="AQ662" s="265"/>
      <c r="AR662" s="195"/>
      <c r="AS662" s="195"/>
      <c r="AT662" s="266"/>
      <c r="AU662" s="195"/>
      <c r="AV662" s="195"/>
      <c r="AW662" s="195"/>
      <c r="AX662" s="196"/>
    </row>
    <row r="663" spans="1:50" ht="18.75" hidden="1" customHeight="1" x14ac:dyDescent="0.15">
      <c r="A663" s="870"/>
      <c r="B663" s="865"/>
      <c r="C663" s="151"/>
      <c r="D663" s="865"/>
      <c r="E663" s="141" t="s">
        <v>347</v>
      </c>
      <c r="F663" s="142"/>
      <c r="G663" s="103" t="s">
        <v>343</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85" t="s">
        <v>344</v>
      </c>
      <c r="AF663" s="386"/>
      <c r="AG663" s="386"/>
      <c r="AH663" s="387"/>
      <c r="AI663" s="132" t="s">
        <v>324</v>
      </c>
      <c r="AJ663" s="132"/>
      <c r="AK663" s="132"/>
      <c r="AL663" s="133"/>
      <c r="AM663" s="132" t="s">
        <v>331</v>
      </c>
      <c r="AN663" s="132"/>
      <c r="AO663" s="132"/>
      <c r="AP663" s="133"/>
      <c r="AQ663" s="133" t="s">
        <v>320</v>
      </c>
      <c r="AR663" s="136"/>
      <c r="AS663" s="136"/>
      <c r="AT663" s="137"/>
      <c r="AU663" s="104" t="s">
        <v>262</v>
      </c>
      <c r="AV663" s="104"/>
      <c r="AW663" s="104"/>
      <c r="AX663" s="112"/>
    </row>
    <row r="664" spans="1:50" ht="18.75" hidden="1" customHeight="1" x14ac:dyDescent="0.15">
      <c r="A664" s="870"/>
      <c r="B664" s="865"/>
      <c r="C664" s="151"/>
      <c r="D664" s="865"/>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321</v>
      </c>
      <c r="AH664" s="140"/>
      <c r="AI664" s="134"/>
      <c r="AJ664" s="134"/>
      <c r="AK664" s="134"/>
      <c r="AL664" s="135"/>
      <c r="AM664" s="134"/>
      <c r="AN664" s="134"/>
      <c r="AO664" s="134"/>
      <c r="AP664" s="135"/>
      <c r="AQ664" s="189"/>
      <c r="AR664" s="138"/>
      <c r="AS664" s="139" t="s">
        <v>321</v>
      </c>
      <c r="AT664" s="140"/>
      <c r="AU664" s="138"/>
      <c r="AV664" s="138"/>
      <c r="AW664" s="139" t="s">
        <v>310</v>
      </c>
      <c r="AX664" s="190"/>
    </row>
    <row r="665" spans="1:50" ht="22.5" hidden="1" customHeight="1" x14ac:dyDescent="0.15">
      <c r="A665" s="870"/>
      <c r="B665" s="865"/>
      <c r="C665" s="151"/>
      <c r="D665" s="865"/>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65"/>
      <c r="AF665" s="195"/>
      <c r="AG665" s="195"/>
      <c r="AH665" s="195"/>
      <c r="AI665" s="265"/>
      <c r="AJ665" s="195"/>
      <c r="AK665" s="195"/>
      <c r="AL665" s="195"/>
      <c r="AM665" s="265"/>
      <c r="AN665" s="195"/>
      <c r="AO665" s="195"/>
      <c r="AP665" s="266"/>
      <c r="AQ665" s="265"/>
      <c r="AR665" s="195"/>
      <c r="AS665" s="195"/>
      <c r="AT665" s="266"/>
      <c r="AU665" s="195"/>
      <c r="AV665" s="195"/>
      <c r="AW665" s="195"/>
      <c r="AX665" s="196"/>
    </row>
    <row r="666" spans="1:50" ht="22.5" hidden="1" customHeight="1" x14ac:dyDescent="0.15">
      <c r="A666" s="870"/>
      <c r="B666" s="865"/>
      <c r="C666" s="151"/>
      <c r="D666" s="865"/>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65"/>
      <c r="AF666" s="195"/>
      <c r="AG666" s="195"/>
      <c r="AH666" s="266"/>
      <c r="AI666" s="265"/>
      <c r="AJ666" s="195"/>
      <c r="AK666" s="195"/>
      <c r="AL666" s="195"/>
      <c r="AM666" s="265"/>
      <c r="AN666" s="195"/>
      <c r="AO666" s="195"/>
      <c r="AP666" s="266"/>
      <c r="AQ666" s="265"/>
      <c r="AR666" s="195"/>
      <c r="AS666" s="195"/>
      <c r="AT666" s="266"/>
      <c r="AU666" s="195"/>
      <c r="AV666" s="195"/>
      <c r="AW666" s="195"/>
      <c r="AX666" s="196"/>
    </row>
    <row r="667" spans="1:50" ht="22.5" hidden="1" customHeight="1" x14ac:dyDescent="0.15">
      <c r="A667" s="870"/>
      <c r="B667" s="865"/>
      <c r="C667" s="151"/>
      <c r="D667" s="865"/>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409" t="s">
        <v>16</v>
      </c>
      <c r="AC667" s="409"/>
      <c r="AD667" s="409"/>
      <c r="AE667" s="265"/>
      <c r="AF667" s="195"/>
      <c r="AG667" s="195"/>
      <c r="AH667" s="266"/>
      <c r="AI667" s="265"/>
      <c r="AJ667" s="195"/>
      <c r="AK667" s="195"/>
      <c r="AL667" s="195"/>
      <c r="AM667" s="265"/>
      <c r="AN667" s="195"/>
      <c r="AO667" s="195"/>
      <c r="AP667" s="266"/>
      <c r="AQ667" s="265"/>
      <c r="AR667" s="195"/>
      <c r="AS667" s="195"/>
      <c r="AT667" s="266"/>
      <c r="AU667" s="195"/>
      <c r="AV667" s="195"/>
      <c r="AW667" s="195"/>
      <c r="AX667" s="196"/>
    </row>
    <row r="668" spans="1:50" ht="18.75" hidden="1" customHeight="1" x14ac:dyDescent="0.15">
      <c r="A668" s="870"/>
      <c r="B668" s="865"/>
      <c r="C668" s="151"/>
      <c r="D668" s="865"/>
      <c r="E668" s="141" t="s">
        <v>347</v>
      </c>
      <c r="F668" s="142"/>
      <c r="G668" s="103" t="s">
        <v>343</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85" t="s">
        <v>344</v>
      </c>
      <c r="AF668" s="386"/>
      <c r="AG668" s="386"/>
      <c r="AH668" s="387"/>
      <c r="AI668" s="132" t="s">
        <v>324</v>
      </c>
      <c r="AJ668" s="132"/>
      <c r="AK668" s="132"/>
      <c r="AL668" s="133"/>
      <c r="AM668" s="132" t="s">
        <v>331</v>
      </c>
      <c r="AN668" s="132"/>
      <c r="AO668" s="132"/>
      <c r="AP668" s="133"/>
      <c r="AQ668" s="133" t="s">
        <v>320</v>
      </c>
      <c r="AR668" s="136"/>
      <c r="AS668" s="136"/>
      <c r="AT668" s="137"/>
      <c r="AU668" s="104" t="s">
        <v>262</v>
      </c>
      <c r="AV668" s="104"/>
      <c r="AW668" s="104"/>
      <c r="AX668" s="112"/>
    </row>
    <row r="669" spans="1:50" ht="18.75" hidden="1" customHeight="1" x14ac:dyDescent="0.15">
      <c r="A669" s="870"/>
      <c r="B669" s="865"/>
      <c r="C669" s="151"/>
      <c r="D669" s="865"/>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321</v>
      </c>
      <c r="AH669" s="140"/>
      <c r="AI669" s="134"/>
      <c r="AJ669" s="134"/>
      <c r="AK669" s="134"/>
      <c r="AL669" s="135"/>
      <c r="AM669" s="134"/>
      <c r="AN669" s="134"/>
      <c r="AO669" s="134"/>
      <c r="AP669" s="135"/>
      <c r="AQ669" s="189"/>
      <c r="AR669" s="138"/>
      <c r="AS669" s="139" t="s">
        <v>321</v>
      </c>
      <c r="AT669" s="140"/>
      <c r="AU669" s="138"/>
      <c r="AV669" s="138"/>
      <c r="AW669" s="139" t="s">
        <v>310</v>
      </c>
      <c r="AX669" s="190"/>
    </row>
    <row r="670" spans="1:50" ht="22.5" hidden="1" customHeight="1" x14ac:dyDescent="0.15">
      <c r="A670" s="870"/>
      <c r="B670" s="865"/>
      <c r="C670" s="151"/>
      <c r="D670" s="865"/>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65"/>
      <c r="AF670" s="195"/>
      <c r="AG670" s="195"/>
      <c r="AH670" s="195"/>
      <c r="AI670" s="265"/>
      <c r="AJ670" s="195"/>
      <c r="AK670" s="195"/>
      <c r="AL670" s="195"/>
      <c r="AM670" s="265"/>
      <c r="AN670" s="195"/>
      <c r="AO670" s="195"/>
      <c r="AP670" s="266"/>
      <c r="AQ670" s="265"/>
      <c r="AR670" s="195"/>
      <c r="AS670" s="195"/>
      <c r="AT670" s="266"/>
      <c r="AU670" s="195"/>
      <c r="AV670" s="195"/>
      <c r="AW670" s="195"/>
      <c r="AX670" s="196"/>
    </row>
    <row r="671" spans="1:50" ht="22.5" hidden="1" customHeight="1" x14ac:dyDescent="0.15">
      <c r="A671" s="870"/>
      <c r="B671" s="865"/>
      <c r="C671" s="151"/>
      <c r="D671" s="865"/>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65"/>
      <c r="AF671" s="195"/>
      <c r="AG671" s="195"/>
      <c r="AH671" s="266"/>
      <c r="AI671" s="265"/>
      <c r="AJ671" s="195"/>
      <c r="AK671" s="195"/>
      <c r="AL671" s="195"/>
      <c r="AM671" s="265"/>
      <c r="AN671" s="195"/>
      <c r="AO671" s="195"/>
      <c r="AP671" s="266"/>
      <c r="AQ671" s="265"/>
      <c r="AR671" s="195"/>
      <c r="AS671" s="195"/>
      <c r="AT671" s="266"/>
      <c r="AU671" s="195"/>
      <c r="AV671" s="195"/>
      <c r="AW671" s="195"/>
      <c r="AX671" s="196"/>
    </row>
    <row r="672" spans="1:50" ht="22.5" hidden="1" customHeight="1" x14ac:dyDescent="0.15">
      <c r="A672" s="870"/>
      <c r="B672" s="865"/>
      <c r="C672" s="151"/>
      <c r="D672" s="865"/>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409" t="s">
        <v>16</v>
      </c>
      <c r="AC672" s="409"/>
      <c r="AD672" s="409"/>
      <c r="AE672" s="265"/>
      <c r="AF672" s="195"/>
      <c r="AG672" s="195"/>
      <c r="AH672" s="266"/>
      <c r="AI672" s="265"/>
      <c r="AJ672" s="195"/>
      <c r="AK672" s="195"/>
      <c r="AL672" s="195"/>
      <c r="AM672" s="265"/>
      <c r="AN672" s="195"/>
      <c r="AO672" s="195"/>
      <c r="AP672" s="266"/>
      <c r="AQ672" s="265"/>
      <c r="AR672" s="195"/>
      <c r="AS672" s="195"/>
      <c r="AT672" s="266"/>
      <c r="AU672" s="195"/>
      <c r="AV672" s="195"/>
      <c r="AW672" s="195"/>
      <c r="AX672" s="196"/>
    </row>
    <row r="673" spans="1:50" ht="18.75" hidden="1" customHeight="1" x14ac:dyDescent="0.15">
      <c r="A673" s="870"/>
      <c r="B673" s="865"/>
      <c r="C673" s="151"/>
      <c r="D673" s="865"/>
      <c r="E673" s="141" t="s">
        <v>347</v>
      </c>
      <c r="F673" s="142"/>
      <c r="G673" s="103" t="s">
        <v>343</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85" t="s">
        <v>344</v>
      </c>
      <c r="AF673" s="386"/>
      <c r="AG673" s="386"/>
      <c r="AH673" s="387"/>
      <c r="AI673" s="132" t="s">
        <v>324</v>
      </c>
      <c r="AJ673" s="132"/>
      <c r="AK673" s="132"/>
      <c r="AL673" s="133"/>
      <c r="AM673" s="132" t="s">
        <v>331</v>
      </c>
      <c r="AN673" s="132"/>
      <c r="AO673" s="132"/>
      <c r="AP673" s="133"/>
      <c r="AQ673" s="133" t="s">
        <v>320</v>
      </c>
      <c r="AR673" s="136"/>
      <c r="AS673" s="136"/>
      <c r="AT673" s="137"/>
      <c r="AU673" s="104" t="s">
        <v>262</v>
      </c>
      <c r="AV673" s="104"/>
      <c r="AW673" s="104"/>
      <c r="AX673" s="112"/>
    </row>
    <row r="674" spans="1:50" ht="18.75" hidden="1" customHeight="1" x14ac:dyDescent="0.15">
      <c r="A674" s="870"/>
      <c r="B674" s="865"/>
      <c r="C674" s="151"/>
      <c r="D674" s="865"/>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321</v>
      </c>
      <c r="AH674" s="140"/>
      <c r="AI674" s="134"/>
      <c r="AJ674" s="134"/>
      <c r="AK674" s="134"/>
      <c r="AL674" s="135"/>
      <c r="AM674" s="134"/>
      <c r="AN674" s="134"/>
      <c r="AO674" s="134"/>
      <c r="AP674" s="135"/>
      <c r="AQ674" s="189"/>
      <c r="AR674" s="138"/>
      <c r="AS674" s="139" t="s">
        <v>321</v>
      </c>
      <c r="AT674" s="140"/>
      <c r="AU674" s="138"/>
      <c r="AV674" s="138"/>
      <c r="AW674" s="139" t="s">
        <v>310</v>
      </c>
      <c r="AX674" s="190"/>
    </row>
    <row r="675" spans="1:50" ht="22.5" hidden="1" customHeight="1" x14ac:dyDescent="0.15">
      <c r="A675" s="870"/>
      <c r="B675" s="865"/>
      <c r="C675" s="151"/>
      <c r="D675" s="865"/>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65"/>
      <c r="AF675" s="195"/>
      <c r="AG675" s="195"/>
      <c r="AH675" s="195"/>
      <c r="AI675" s="265"/>
      <c r="AJ675" s="195"/>
      <c r="AK675" s="195"/>
      <c r="AL675" s="195"/>
      <c r="AM675" s="265"/>
      <c r="AN675" s="195"/>
      <c r="AO675" s="195"/>
      <c r="AP675" s="266"/>
      <c r="AQ675" s="265"/>
      <c r="AR675" s="195"/>
      <c r="AS675" s="195"/>
      <c r="AT675" s="266"/>
      <c r="AU675" s="195"/>
      <c r="AV675" s="195"/>
      <c r="AW675" s="195"/>
      <c r="AX675" s="196"/>
    </row>
    <row r="676" spans="1:50" ht="22.5" hidden="1" customHeight="1" x14ac:dyDescent="0.15">
      <c r="A676" s="870"/>
      <c r="B676" s="865"/>
      <c r="C676" s="151"/>
      <c r="D676" s="865"/>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65"/>
      <c r="AF676" s="195"/>
      <c r="AG676" s="195"/>
      <c r="AH676" s="266"/>
      <c r="AI676" s="265"/>
      <c r="AJ676" s="195"/>
      <c r="AK676" s="195"/>
      <c r="AL676" s="195"/>
      <c r="AM676" s="265"/>
      <c r="AN676" s="195"/>
      <c r="AO676" s="195"/>
      <c r="AP676" s="266"/>
      <c r="AQ676" s="265"/>
      <c r="AR676" s="195"/>
      <c r="AS676" s="195"/>
      <c r="AT676" s="266"/>
      <c r="AU676" s="195"/>
      <c r="AV676" s="195"/>
      <c r="AW676" s="195"/>
      <c r="AX676" s="196"/>
    </row>
    <row r="677" spans="1:50" ht="22.5" hidden="1" customHeight="1" x14ac:dyDescent="0.15">
      <c r="A677" s="870"/>
      <c r="B677" s="865"/>
      <c r="C677" s="151"/>
      <c r="D677" s="865"/>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409" t="s">
        <v>16</v>
      </c>
      <c r="AC677" s="409"/>
      <c r="AD677" s="409"/>
      <c r="AE677" s="265"/>
      <c r="AF677" s="195"/>
      <c r="AG677" s="195"/>
      <c r="AH677" s="266"/>
      <c r="AI677" s="265"/>
      <c r="AJ677" s="195"/>
      <c r="AK677" s="195"/>
      <c r="AL677" s="195"/>
      <c r="AM677" s="265"/>
      <c r="AN677" s="195"/>
      <c r="AO677" s="195"/>
      <c r="AP677" s="266"/>
      <c r="AQ677" s="265"/>
      <c r="AR677" s="195"/>
      <c r="AS677" s="195"/>
      <c r="AT677" s="266"/>
      <c r="AU677" s="195"/>
      <c r="AV677" s="195"/>
      <c r="AW677" s="195"/>
      <c r="AX677" s="196"/>
    </row>
    <row r="678" spans="1:50" ht="22.5" hidden="1" customHeight="1" x14ac:dyDescent="0.15">
      <c r="A678" s="870"/>
      <c r="B678" s="865"/>
      <c r="C678" s="151"/>
      <c r="D678" s="865"/>
      <c r="E678" s="109" t="s">
        <v>368</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70"/>
      <c r="B679" s="865"/>
      <c r="C679" s="151"/>
      <c r="D679" s="865"/>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71"/>
      <c r="B680" s="867"/>
      <c r="C680" s="866"/>
      <c r="D680" s="867"/>
      <c r="E680" s="881"/>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82"/>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780" t="s">
        <v>36</v>
      </c>
      <c r="AH682" s="238"/>
      <c r="AI682" s="238"/>
      <c r="AJ682" s="238"/>
      <c r="AK682" s="238"/>
      <c r="AL682" s="238"/>
      <c r="AM682" s="238"/>
      <c r="AN682" s="238"/>
      <c r="AO682" s="238"/>
      <c r="AP682" s="238"/>
      <c r="AQ682" s="238"/>
      <c r="AR682" s="238"/>
      <c r="AS682" s="238"/>
      <c r="AT682" s="238"/>
      <c r="AU682" s="238"/>
      <c r="AV682" s="238"/>
      <c r="AW682" s="238"/>
      <c r="AX682" s="781"/>
    </row>
    <row r="683" spans="1:50" ht="60" customHeight="1" x14ac:dyDescent="0.15">
      <c r="A683" s="738" t="s">
        <v>269</v>
      </c>
      <c r="B683" s="739"/>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48" t="s">
        <v>430</v>
      </c>
      <c r="AE683" s="249"/>
      <c r="AF683" s="249"/>
      <c r="AG683" s="241" t="s">
        <v>549</v>
      </c>
      <c r="AH683" s="242"/>
      <c r="AI683" s="242"/>
      <c r="AJ683" s="242"/>
      <c r="AK683" s="242"/>
      <c r="AL683" s="242"/>
      <c r="AM683" s="242"/>
      <c r="AN683" s="242"/>
      <c r="AO683" s="242"/>
      <c r="AP683" s="242"/>
      <c r="AQ683" s="242"/>
      <c r="AR683" s="242"/>
      <c r="AS683" s="242"/>
      <c r="AT683" s="242"/>
      <c r="AU683" s="242"/>
      <c r="AV683" s="242"/>
      <c r="AW683" s="242"/>
      <c r="AX683" s="243"/>
    </row>
    <row r="684" spans="1:50" ht="39.75" customHeight="1" x14ac:dyDescent="0.15">
      <c r="A684" s="740"/>
      <c r="B684" s="741"/>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0"/>
      <c r="AD684" s="130" t="s">
        <v>430</v>
      </c>
      <c r="AE684" s="131"/>
      <c r="AF684" s="131"/>
      <c r="AG684" s="127" t="s">
        <v>554</v>
      </c>
      <c r="AH684" s="128"/>
      <c r="AI684" s="128"/>
      <c r="AJ684" s="128"/>
      <c r="AK684" s="128"/>
      <c r="AL684" s="128"/>
      <c r="AM684" s="128"/>
      <c r="AN684" s="128"/>
      <c r="AO684" s="128"/>
      <c r="AP684" s="128"/>
      <c r="AQ684" s="128"/>
      <c r="AR684" s="128"/>
      <c r="AS684" s="128"/>
      <c r="AT684" s="128"/>
      <c r="AU684" s="128"/>
      <c r="AV684" s="128"/>
      <c r="AW684" s="128"/>
      <c r="AX684" s="129"/>
    </row>
    <row r="685" spans="1:50" ht="30" customHeight="1" x14ac:dyDescent="0.15">
      <c r="A685" s="742"/>
      <c r="B685" s="743"/>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0" t="s">
        <v>430</v>
      </c>
      <c r="AE685" s="641"/>
      <c r="AF685" s="641"/>
      <c r="AG685" s="453" t="s">
        <v>511</v>
      </c>
      <c r="AH685" s="120"/>
      <c r="AI685" s="120"/>
      <c r="AJ685" s="120"/>
      <c r="AK685" s="120"/>
      <c r="AL685" s="120"/>
      <c r="AM685" s="120"/>
      <c r="AN685" s="120"/>
      <c r="AO685" s="120"/>
      <c r="AP685" s="120"/>
      <c r="AQ685" s="120"/>
      <c r="AR685" s="120"/>
      <c r="AS685" s="120"/>
      <c r="AT685" s="120"/>
      <c r="AU685" s="120"/>
      <c r="AV685" s="120"/>
      <c r="AW685" s="120"/>
      <c r="AX685" s="454"/>
    </row>
    <row r="686" spans="1:50" ht="39.75" customHeight="1" x14ac:dyDescent="0.15">
      <c r="A686" s="505" t="s">
        <v>44</v>
      </c>
      <c r="B686" s="506"/>
      <c r="C686" s="777" t="s">
        <v>46</v>
      </c>
      <c r="D686" s="778"/>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79"/>
      <c r="AD686" s="451" t="s">
        <v>430</v>
      </c>
      <c r="AE686" s="452"/>
      <c r="AF686" s="452"/>
      <c r="AG686" s="97" t="s">
        <v>663</v>
      </c>
      <c r="AH686" s="98"/>
      <c r="AI686" s="98"/>
      <c r="AJ686" s="98"/>
      <c r="AK686" s="98"/>
      <c r="AL686" s="98"/>
      <c r="AM686" s="98"/>
      <c r="AN686" s="98"/>
      <c r="AO686" s="98"/>
      <c r="AP686" s="98"/>
      <c r="AQ686" s="98"/>
      <c r="AR686" s="98"/>
      <c r="AS686" s="98"/>
      <c r="AT686" s="98"/>
      <c r="AU686" s="98"/>
      <c r="AV686" s="98"/>
      <c r="AW686" s="98"/>
      <c r="AX686" s="99"/>
    </row>
    <row r="687" spans="1:50" ht="39.75" customHeight="1" x14ac:dyDescent="0.15">
      <c r="A687" s="507"/>
      <c r="B687" s="508"/>
      <c r="C687" s="676"/>
      <c r="D687" s="677"/>
      <c r="E687" s="663" t="s">
        <v>409</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30" t="s">
        <v>500</v>
      </c>
      <c r="AE687" s="131"/>
      <c r="AF687" s="521"/>
      <c r="AG687" s="453"/>
      <c r="AH687" s="120"/>
      <c r="AI687" s="120"/>
      <c r="AJ687" s="120"/>
      <c r="AK687" s="120"/>
      <c r="AL687" s="120"/>
      <c r="AM687" s="120"/>
      <c r="AN687" s="120"/>
      <c r="AO687" s="120"/>
      <c r="AP687" s="120"/>
      <c r="AQ687" s="120"/>
      <c r="AR687" s="120"/>
      <c r="AS687" s="120"/>
      <c r="AT687" s="120"/>
      <c r="AU687" s="120"/>
      <c r="AV687" s="120"/>
      <c r="AW687" s="120"/>
      <c r="AX687" s="454"/>
    </row>
    <row r="688" spans="1:50" ht="39.75" customHeight="1" x14ac:dyDescent="0.15">
      <c r="A688" s="507"/>
      <c r="B688" s="508"/>
      <c r="C688" s="678"/>
      <c r="D688" s="679"/>
      <c r="E688" s="666" t="s">
        <v>410</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665</v>
      </c>
      <c r="AE688" s="662"/>
      <c r="AF688" s="662"/>
      <c r="AG688" s="453"/>
      <c r="AH688" s="120"/>
      <c r="AI688" s="120"/>
      <c r="AJ688" s="120"/>
      <c r="AK688" s="120"/>
      <c r="AL688" s="120"/>
      <c r="AM688" s="120"/>
      <c r="AN688" s="120"/>
      <c r="AO688" s="120"/>
      <c r="AP688" s="120"/>
      <c r="AQ688" s="120"/>
      <c r="AR688" s="120"/>
      <c r="AS688" s="120"/>
      <c r="AT688" s="120"/>
      <c r="AU688" s="120"/>
      <c r="AV688" s="120"/>
      <c r="AW688" s="120"/>
      <c r="AX688" s="454"/>
    </row>
    <row r="689" spans="1:64" ht="45" customHeight="1" x14ac:dyDescent="0.15">
      <c r="A689" s="507"/>
      <c r="B689" s="509"/>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0" t="s">
        <v>430</v>
      </c>
      <c r="AE689" s="421"/>
      <c r="AF689" s="421"/>
      <c r="AG689" s="630" t="s">
        <v>555</v>
      </c>
      <c r="AH689" s="736"/>
      <c r="AI689" s="736"/>
      <c r="AJ689" s="736"/>
      <c r="AK689" s="736"/>
      <c r="AL689" s="736"/>
      <c r="AM689" s="736"/>
      <c r="AN689" s="736"/>
      <c r="AO689" s="736"/>
      <c r="AP689" s="736"/>
      <c r="AQ689" s="736"/>
      <c r="AR689" s="736"/>
      <c r="AS689" s="736"/>
      <c r="AT689" s="736"/>
      <c r="AU689" s="736"/>
      <c r="AV689" s="736"/>
      <c r="AW689" s="736"/>
      <c r="AX689" s="737"/>
    </row>
    <row r="690" spans="1:64" ht="30" customHeight="1" x14ac:dyDescent="0.15">
      <c r="A690" s="507"/>
      <c r="B690" s="509"/>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0" t="s">
        <v>430</v>
      </c>
      <c r="AE690" s="131"/>
      <c r="AF690" s="131"/>
      <c r="AG690" s="127" t="s">
        <v>502</v>
      </c>
      <c r="AH690" s="128"/>
      <c r="AI690" s="128"/>
      <c r="AJ690" s="128"/>
      <c r="AK690" s="128"/>
      <c r="AL690" s="128"/>
      <c r="AM690" s="128"/>
      <c r="AN690" s="128"/>
      <c r="AO690" s="128"/>
      <c r="AP690" s="128"/>
      <c r="AQ690" s="128"/>
      <c r="AR690" s="128"/>
      <c r="AS690" s="128"/>
      <c r="AT690" s="128"/>
      <c r="AU690" s="128"/>
      <c r="AV690" s="128"/>
      <c r="AW690" s="128"/>
      <c r="AX690" s="129"/>
    </row>
    <row r="691" spans="1:64" ht="44.25" customHeight="1" x14ac:dyDescent="0.15">
      <c r="A691" s="507"/>
      <c r="B691" s="509"/>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0" t="s">
        <v>430</v>
      </c>
      <c r="AE691" s="131"/>
      <c r="AF691" s="131"/>
      <c r="AG691" s="127" t="s">
        <v>503</v>
      </c>
      <c r="AH691" s="128"/>
      <c r="AI691" s="128"/>
      <c r="AJ691" s="128"/>
      <c r="AK691" s="128"/>
      <c r="AL691" s="128"/>
      <c r="AM691" s="128"/>
      <c r="AN691" s="128"/>
      <c r="AO691" s="128"/>
      <c r="AP691" s="128"/>
      <c r="AQ691" s="128"/>
      <c r="AR691" s="128"/>
      <c r="AS691" s="128"/>
      <c r="AT691" s="128"/>
      <c r="AU691" s="128"/>
      <c r="AV691" s="128"/>
      <c r="AW691" s="128"/>
      <c r="AX691" s="129"/>
    </row>
    <row r="692" spans="1:64" ht="45" customHeight="1" x14ac:dyDescent="0.15">
      <c r="A692" s="507"/>
      <c r="B692" s="509"/>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45"/>
      <c r="AD692" s="130" t="s">
        <v>430</v>
      </c>
      <c r="AE692" s="131"/>
      <c r="AF692" s="131"/>
      <c r="AG692" s="127" t="s">
        <v>504</v>
      </c>
      <c r="AH692" s="128"/>
      <c r="AI692" s="128"/>
      <c r="AJ692" s="128"/>
      <c r="AK692" s="128"/>
      <c r="AL692" s="128"/>
      <c r="AM692" s="128"/>
      <c r="AN692" s="128"/>
      <c r="AO692" s="128"/>
      <c r="AP692" s="128"/>
      <c r="AQ692" s="128"/>
      <c r="AR692" s="128"/>
      <c r="AS692" s="128"/>
      <c r="AT692" s="128"/>
      <c r="AU692" s="128"/>
      <c r="AV692" s="128"/>
      <c r="AW692" s="128"/>
      <c r="AX692" s="129"/>
    </row>
    <row r="693" spans="1:64" ht="30" customHeight="1" x14ac:dyDescent="0.15">
      <c r="A693" s="507"/>
      <c r="B693" s="509"/>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45"/>
      <c r="AD693" s="640" t="s">
        <v>501</v>
      </c>
      <c r="AE693" s="641"/>
      <c r="AF693" s="641"/>
      <c r="AG693" s="697" t="s">
        <v>489</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30" customHeight="1" x14ac:dyDescent="0.15">
      <c r="A694" s="510"/>
      <c r="B694" s="511"/>
      <c r="C694" s="512" t="s">
        <v>414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4" t="s">
        <v>501</v>
      </c>
      <c r="AE694" s="695"/>
      <c r="AF694" s="696"/>
      <c r="AG694" s="689" t="s">
        <v>505</v>
      </c>
      <c r="AH694" s="418"/>
      <c r="AI694" s="418"/>
      <c r="AJ694" s="418"/>
      <c r="AK694" s="418"/>
      <c r="AL694" s="418"/>
      <c r="AM694" s="418"/>
      <c r="AN694" s="418"/>
      <c r="AO694" s="418"/>
      <c r="AP694" s="418"/>
      <c r="AQ694" s="418"/>
      <c r="AR694" s="418"/>
      <c r="AS694" s="418"/>
      <c r="AT694" s="418"/>
      <c r="AU694" s="418"/>
      <c r="AV694" s="418"/>
      <c r="AW694" s="418"/>
      <c r="AX694" s="690"/>
      <c r="BG694" s="10"/>
      <c r="BH694" s="10"/>
      <c r="BI694" s="10"/>
      <c r="BJ694" s="10"/>
    </row>
    <row r="695" spans="1:64" ht="45" customHeight="1" x14ac:dyDescent="0.15">
      <c r="A695" s="505" t="s">
        <v>45</v>
      </c>
      <c r="B695" s="645"/>
      <c r="C695" s="646" t="s">
        <v>415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430</v>
      </c>
      <c r="AE695" s="421"/>
      <c r="AF695" s="660"/>
      <c r="AG695" s="630" t="s">
        <v>508</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430</v>
      </c>
      <c r="AE696" s="491"/>
      <c r="AF696" s="491"/>
      <c r="AG696" s="127" t="s">
        <v>507</v>
      </c>
      <c r="AH696" s="658"/>
      <c r="AI696" s="658"/>
      <c r="AJ696" s="658"/>
      <c r="AK696" s="658"/>
      <c r="AL696" s="658"/>
      <c r="AM696" s="658"/>
      <c r="AN696" s="658"/>
      <c r="AO696" s="658"/>
      <c r="AP696" s="658"/>
      <c r="AQ696" s="658"/>
      <c r="AR696" s="658"/>
      <c r="AS696" s="658"/>
      <c r="AT696" s="658"/>
      <c r="AU696" s="658"/>
      <c r="AV696" s="658"/>
      <c r="AW696" s="658"/>
      <c r="AX696" s="659"/>
    </row>
    <row r="697" spans="1:64" ht="60" customHeight="1" x14ac:dyDescent="0.15">
      <c r="A697" s="507"/>
      <c r="B697" s="509"/>
      <c r="C697" s="259" t="s">
        <v>348</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0" t="s">
        <v>430</v>
      </c>
      <c r="AE697" s="131"/>
      <c r="AF697" s="131"/>
      <c r="AG697" s="127" t="s">
        <v>512</v>
      </c>
      <c r="AH697" s="658"/>
      <c r="AI697" s="658"/>
      <c r="AJ697" s="658"/>
      <c r="AK697" s="658"/>
      <c r="AL697" s="658"/>
      <c r="AM697" s="658"/>
      <c r="AN697" s="658"/>
      <c r="AO697" s="658"/>
      <c r="AP697" s="658"/>
      <c r="AQ697" s="658"/>
      <c r="AR697" s="658"/>
      <c r="AS697" s="658"/>
      <c r="AT697" s="658"/>
      <c r="AU697" s="658"/>
      <c r="AV697" s="658"/>
      <c r="AW697" s="658"/>
      <c r="AX697" s="659"/>
    </row>
    <row r="698" spans="1:64" ht="30" customHeight="1" x14ac:dyDescent="0.15">
      <c r="A698" s="510"/>
      <c r="B698" s="511"/>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0" t="s">
        <v>430</v>
      </c>
      <c r="AE698" s="131"/>
      <c r="AF698" s="131"/>
      <c r="AG698" s="100" t="s">
        <v>553</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34" t="s">
        <v>65</v>
      </c>
      <c r="B699" s="635"/>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501</v>
      </c>
      <c r="AE699" s="421"/>
      <c r="AF699" s="421"/>
      <c r="AG699" s="97" t="s">
        <v>557</v>
      </c>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6"/>
      <c r="B700" s="637"/>
      <c r="C700" s="672" t="s">
        <v>70</v>
      </c>
      <c r="D700" s="673"/>
      <c r="E700" s="673"/>
      <c r="F700" s="673"/>
      <c r="G700" s="673"/>
      <c r="H700" s="673"/>
      <c r="I700" s="673"/>
      <c r="J700" s="673"/>
      <c r="K700" s="673"/>
      <c r="L700" s="673"/>
      <c r="M700" s="673"/>
      <c r="N700" s="673"/>
      <c r="O700" s="674"/>
      <c r="P700" s="415" t="s">
        <v>0</v>
      </c>
      <c r="Q700" s="415"/>
      <c r="R700" s="415"/>
      <c r="S700" s="633"/>
      <c r="T700" s="414" t="s">
        <v>29</v>
      </c>
      <c r="U700" s="415"/>
      <c r="V700" s="415"/>
      <c r="W700" s="415"/>
      <c r="X700" s="415"/>
      <c r="Y700" s="415"/>
      <c r="Z700" s="415"/>
      <c r="AA700" s="415"/>
      <c r="AB700" s="415"/>
      <c r="AC700" s="415"/>
      <c r="AD700" s="415"/>
      <c r="AE700" s="415"/>
      <c r="AF700" s="416"/>
      <c r="AG700" s="453"/>
      <c r="AH700" s="120"/>
      <c r="AI700" s="120"/>
      <c r="AJ700" s="120"/>
      <c r="AK700" s="120"/>
      <c r="AL700" s="120"/>
      <c r="AM700" s="120"/>
      <c r="AN700" s="120"/>
      <c r="AO700" s="120"/>
      <c r="AP700" s="120"/>
      <c r="AQ700" s="120"/>
      <c r="AR700" s="120"/>
      <c r="AS700" s="120"/>
      <c r="AT700" s="120"/>
      <c r="AU700" s="120"/>
      <c r="AV700" s="120"/>
      <c r="AW700" s="120"/>
      <c r="AX700" s="454"/>
    </row>
    <row r="701" spans="1:64" x14ac:dyDescent="0.15">
      <c r="A701" s="636"/>
      <c r="B701" s="637"/>
      <c r="C701" s="245" t="s">
        <v>550</v>
      </c>
      <c r="D701" s="246"/>
      <c r="E701" s="246"/>
      <c r="F701" s="246"/>
      <c r="G701" s="246"/>
      <c r="H701" s="246"/>
      <c r="I701" s="246"/>
      <c r="J701" s="246"/>
      <c r="K701" s="246"/>
      <c r="L701" s="246"/>
      <c r="M701" s="246"/>
      <c r="N701" s="246"/>
      <c r="O701" s="247"/>
      <c r="P701" s="455" t="s">
        <v>558</v>
      </c>
      <c r="Q701" s="455"/>
      <c r="R701" s="455"/>
      <c r="S701" s="456"/>
      <c r="T701" s="457" t="s">
        <v>558</v>
      </c>
      <c r="U701" s="128"/>
      <c r="V701" s="128"/>
      <c r="W701" s="128"/>
      <c r="X701" s="128"/>
      <c r="Y701" s="128"/>
      <c r="Z701" s="128"/>
      <c r="AA701" s="128"/>
      <c r="AB701" s="128"/>
      <c r="AC701" s="128"/>
      <c r="AD701" s="128"/>
      <c r="AE701" s="128"/>
      <c r="AF701" s="458"/>
      <c r="AG701" s="453"/>
      <c r="AH701" s="120"/>
      <c r="AI701" s="120"/>
      <c r="AJ701" s="120"/>
      <c r="AK701" s="120"/>
      <c r="AL701" s="120"/>
      <c r="AM701" s="120"/>
      <c r="AN701" s="120"/>
      <c r="AO701" s="120"/>
      <c r="AP701" s="120"/>
      <c r="AQ701" s="120"/>
      <c r="AR701" s="120"/>
      <c r="AS701" s="120"/>
      <c r="AT701" s="120"/>
      <c r="AU701" s="120"/>
      <c r="AV701" s="120"/>
      <c r="AW701" s="120"/>
      <c r="AX701" s="454"/>
    </row>
    <row r="702" spans="1:64" x14ac:dyDescent="0.15">
      <c r="A702" s="636"/>
      <c r="B702" s="637"/>
      <c r="C702" s="245" t="s">
        <v>557</v>
      </c>
      <c r="D702" s="246"/>
      <c r="E702" s="246"/>
      <c r="F702" s="246"/>
      <c r="G702" s="246"/>
      <c r="H702" s="246"/>
      <c r="I702" s="246"/>
      <c r="J702" s="246"/>
      <c r="K702" s="246"/>
      <c r="L702" s="246"/>
      <c r="M702" s="246"/>
      <c r="N702" s="246"/>
      <c r="O702" s="247"/>
      <c r="P702" s="455" t="s">
        <v>558</v>
      </c>
      <c r="Q702" s="455"/>
      <c r="R702" s="455"/>
      <c r="S702" s="456"/>
      <c r="T702" s="457" t="s">
        <v>558</v>
      </c>
      <c r="U702" s="128"/>
      <c r="V702" s="128"/>
      <c r="W702" s="128"/>
      <c r="X702" s="128"/>
      <c r="Y702" s="128"/>
      <c r="Z702" s="128"/>
      <c r="AA702" s="128"/>
      <c r="AB702" s="128"/>
      <c r="AC702" s="128"/>
      <c r="AD702" s="128"/>
      <c r="AE702" s="128"/>
      <c r="AF702" s="458"/>
      <c r="AG702" s="453"/>
      <c r="AH702" s="120"/>
      <c r="AI702" s="120"/>
      <c r="AJ702" s="120"/>
      <c r="AK702" s="120"/>
      <c r="AL702" s="120"/>
      <c r="AM702" s="120"/>
      <c r="AN702" s="120"/>
      <c r="AO702" s="120"/>
      <c r="AP702" s="120"/>
      <c r="AQ702" s="120"/>
      <c r="AR702" s="120"/>
      <c r="AS702" s="120"/>
      <c r="AT702" s="120"/>
      <c r="AU702" s="120"/>
      <c r="AV702" s="120"/>
      <c r="AW702" s="120"/>
      <c r="AX702" s="454"/>
    </row>
    <row r="703" spans="1:64" x14ac:dyDescent="0.15">
      <c r="A703" s="636"/>
      <c r="B703" s="637"/>
      <c r="C703" s="245" t="s">
        <v>558</v>
      </c>
      <c r="D703" s="246"/>
      <c r="E703" s="246"/>
      <c r="F703" s="246"/>
      <c r="G703" s="246"/>
      <c r="H703" s="246"/>
      <c r="I703" s="246"/>
      <c r="J703" s="246"/>
      <c r="K703" s="246"/>
      <c r="L703" s="246"/>
      <c r="M703" s="246"/>
      <c r="N703" s="246"/>
      <c r="O703" s="247"/>
      <c r="P703" s="455" t="s">
        <v>558</v>
      </c>
      <c r="Q703" s="455"/>
      <c r="R703" s="455"/>
      <c r="S703" s="456"/>
      <c r="T703" s="457" t="s">
        <v>558</v>
      </c>
      <c r="U703" s="128"/>
      <c r="V703" s="128"/>
      <c r="W703" s="128"/>
      <c r="X703" s="128"/>
      <c r="Y703" s="128"/>
      <c r="Z703" s="128"/>
      <c r="AA703" s="128"/>
      <c r="AB703" s="128"/>
      <c r="AC703" s="128"/>
      <c r="AD703" s="128"/>
      <c r="AE703" s="128"/>
      <c r="AF703" s="458"/>
      <c r="AG703" s="453"/>
      <c r="AH703" s="120"/>
      <c r="AI703" s="120"/>
      <c r="AJ703" s="120"/>
      <c r="AK703" s="120"/>
      <c r="AL703" s="120"/>
      <c r="AM703" s="120"/>
      <c r="AN703" s="120"/>
      <c r="AO703" s="120"/>
      <c r="AP703" s="120"/>
      <c r="AQ703" s="120"/>
      <c r="AR703" s="120"/>
      <c r="AS703" s="120"/>
      <c r="AT703" s="120"/>
      <c r="AU703" s="120"/>
      <c r="AV703" s="120"/>
      <c r="AW703" s="120"/>
      <c r="AX703" s="454"/>
    </row>
    <row r="704" spans="1:64" ht="26.25" hidden="1" customHeight="1" x14ac:dyDescent="0.15">
      <c r="A704" s="636"/>
      <c r="B704" s="637"/>
      <c r="C704" s="245"/>
      <c r="D704" s="246"/>
      <c r="E704" s="246"/>
      <c r="F704" s="246"/>
      <c r="G704" s="246"/>
      <c r="H704" s="246"/>
      <c r="I704" s="246"/>
      <c r="J704" s="246"/>
      <c r="K704" s="246"/>
      <c r="L704" s="246"/>
      <c r="M704" s="246"/>
      <c r="N704" s="246"/>
      <c r="O704" s="247"/>
      <c r="P704" s="455"/>
      <c r="Q704" s="455"/>
      <c r="R704" s="455"/>
      <c r="S704" s="456"/>
      <c r="T704" s="457"/>
      <c r="U704" s="128"/>
      <c r="V704" s="128"/>
      <c r="W704" s="128"/>
      <c r="X704" s="128"/>
      <c r="Y704" s="128"/>
      <c r="Z704" s="128"/>
      <c r="AA704" s="128"/>
      <c r="AB704" s="128"/>
      <c r="AC704" s="128"/>
      <c r="AD704" s="128"/>
      <c r="AE704" s="128"/>
      <c r="AF704" s="458"/>
      <c r="AG704" s="453"/>
      <c r="AH704" s="120"/>
      <c r="AI704" s="120"/>
      <c r="AJ704" s="120"/>
      <c r="AK704" s="120"/>
      <c r="AL704" s="120"/>
      <c r="AM704" s="120"/>
      <c r="AN704" s="120"/>
      <c r="AO704" s="120"/>
      <c r="AP704" s="120"/>
      <c r="AQ704" s="120"/>
      <c r="AR704" s="120"/>
      <c r="AS704" s="120"/>
      <c r="AT704" s="120"/>
      <c r="AU704" s="120"/>
      <c r="AV704" s="120"/>
      <c r="AW704" s="120"/>
      <c r="AX704" s="454"/>
    </row>
    <row r="705" spans="1:50" ht="26.25" hidden="1" customHeight="1" x14ac:dyDescent="0.15">
      <c r="A705" s="638"/>
      <c r="B705" s="639"/>
      <c r="C705" s="464"/>
      <c r="D705" s="465"/>
      <c r="E705" s="465"/>
      <c r="F705" s="465"/>
      <c r="G705" s="465"/>
      <c r="H705" s="465"/>
      <c r="I705" s="465"/>
      <c r="J705" s="465"/>
      <c r="K705" s="465"/>
      <c r="L705" s="465"/>
      <c r="M705" s="465"/>
      <c r="N705" s="465"/>
      <c r="O705" s="466"/>
      <c r="P705" s="480"/>
      <c r="Q705" s="480"/>
      <c r="R705" s="480"/>
      <c r="S705" s="481"/>
      <c r="T705" s="417"/>
      <c r="U705" s="418"/>
      <c r="V705" s="418"/>
      <c r="W705" s="418"/>
      <c r="X705" s="418"/>
      <c r="Y705" s="418"/>
      <c r="Z705" s="418"/>
      <c r="AA705" s="418"/>
      <c r="AB705" s="418"/>
      <c r="AC705" s="418"/>
      <c r="AD705" s="418"/>
      <c r="AE705" s="418"/>
      <c r="AF705" s="419"/>
      <c r="AG705" s="100"/>
      <c r="AH705" s="101"/>
      <c r="AI705" s="101"/>
      <c r="AJ705" s="101"/>
      <c r="AK705" s="101"/>
      <c r="AL705" s="101"/>
      <c r="AM705" s="101"/>
      <c r="AN705" s="101"/>
      <c r="AO705" s="101"/>
      <c r="AP705" s="101"/>
      <c r="AQ705" s="101"/>
      <c r="AR705" s="101"/>
      <c r="AS705" s="101"/>
      <c r="AT705" s="101"/>
      <c r="AU705" s="101"/>
      <c r="AV705" s="101"/>
      <c r="AW705" s="101"/>
      <c r="AX705" s="102"/>
    </row>
    <row r="706" spans="1:50" ht="93.75" customHeight="1" x14ac:dyDescent="0.15">
      <c r="A706" s="505" t="s">
        <v>54</v>
      </c>
      <c r="B706" s="684"/>
      <c r="C706" s="459" t="s">
        <v>60</v>
      </c>
      <c r="D706" s="460"/>
      <c r="E706" s="460"/>
      <c r="F706" s="461"/>
      <c r="G706" s="475" t="s">
        <v>520</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5"/>
      <c r="B707" s="686"/>
      <c r="C707" s="470" t="s">
        <v>64</v>
      </c>
      <c r="D707" s="471"/>
      <c r="E707" s="471"/>
      <c r="F707" s="472"/>
      <c r="G707" s="473" t="s">
        <v>690</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34.5" customHeight="1" thickBot="1" x14ac:dyDescent="0.2">
      <c r="A709" s="499" t="s">
        <v>672</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08" customHeight="1" thickBot="1" x14ac:dyDescent="0.2">
      <c r="A711" s="681" t="s">
        <v>265</v>
      </c>
      <c r="B711" s="682"/>
      <c r="C711" s="682"/>
      <c r="D711" s="682"/>
      <c r="E711" s="683"/>
      <c r="F711" s="623" t="s">
        <v>673</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71.25" customHeight="1" thickBot="1" x14ac:dyDescent="0.2">
      <c r="A713" s="532" t="s">
        <v>671</v>
      </c>
      <c r="B713" s="533"/>
      <c r="C713" s="533"/>
      <c r="D713" s="533"/>
      <c r="E713" s="534"/>
      <c r="F713" s="502" t="s">
        <v>674</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31.5" customHeight="1" thickBot="1" x14ac:dyDescent="0.2">
      <c r="A715" s="669" t="s">
        <v>680</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8" t="s">
        <v>385</v>
      </c>
      <c r="B717" s="441"/>
      <c r="C717" s="441"/>
      <c r="D717" s="441"/>
      <c r="E717" s="441"/>
      <c r="F717" s="441"/>
      <c r="G717" s="437" t="s">
        <v>659</v>
      </c>
      <c r="H717" s="438"/>
      <c r="I717" s="438"/>
      <c r="J717" s="438"/>
      <c r="K717" s="438"/>
      <c r="L717" s="438"/>
      <c r="M717" s="438"/>
      <c r="N717" s="438"/>
      <c r="O717" s="438"/>
      <c r="P717" s="438"/>
      <c r="Q717" s="441" t="s">
        <v>326</v>
      </c>
      <c r="R717" s="441"/>
      <c r="S717" s="441"/>
      <c r="T717" s="441"/>
      <c r="U717" s="441"/>
      <c r="V717" s="441"/>
      <c r="W717" s="437" t="s">
        <v>657</v>
      </c>
      <c r="X717" s="438"/>
      <c r="Y717" s="438"/>
      <c r="Z717" s="438"/>
      <c r="AA717" s="438"/>
      <c r="AB717" s="438"/>
      <c r="AC717" s="438"/>
      <c r="AD717" s="438"/>
      <c r="AE717" s="438"/>
      <c r="AF717" s="438"/>
      <c r="AG717" s="441" t="s">
        <v>327</v>
      </c>
      <c r="AH717" s="441"/>
      <c r="AI717" s="441"/>
      <c r="AJ717" s="441"/>
      <c r="AK717" s="441"/>
      <c r="AL717" s="441"/>
      <c r="AM717" s="437" t="s">
        <v>656</v>
      </c>
      <c r="AN717" s="438"/>
      <c r="AO717" s="438"/>
      <c r="AP717" s="438"/>
      <c r="AQ717" s="438"/>
      <c r="AR717" s="438"/>
      <c r="AS717" s="438"/>
      <c r="AT717" s="438"/>
      <c r="AU717" s="438"/>
      <c r="AV717" s="438"/>
      <c r="AW717" s="51"/>
      <c r="AX717" s="52"/>
    </row>
    <row r="718" spans="1:50" ht="19.899999999999999" customHeight="1" thickBot="1" x14ac:dyDescent="0.2">
      <c r="A718" s="522" t="s">
        <v>328</v>
      </c>
      <c r="B718" s="498"/>
      <c r="C718" s="498"/>
      <c r="D718" s="498"/>
      <c r="E718" s="498"/>
      <c r="F718" s="498"/>
      <c r="G718" s="439" t="s">
        <v>659</v>
      </c>
      <c r="H718" s="440"/>
      <c r="I718" s="440"/>
      <c r="J718" s="440"/>
      <c r="K718" s="440"/>
      <c r="L718" s="440"/>
      <c r="M718" s="440"/>
      <c r="N718" s="440"/>
      <c r="O718" s="440"/>
      <c r="P718" s="440"/>
      <c r="Q718" s="498" t="s">
        <v>329</v>
      </c>
      <c r="R718" s="498"/>
      <c r="S718" s="498"/>
      <c r="T718" s="498"/>
      <c r="U718" s="498"/>
      <c r="V718" s="498"/>
      <c r="W718" s="608" t="s">
        <v>659</v>
      </c>
      <c r="X718" s="609"/>
      <c r="Y718" s="609"/>
      <c r="Z718" s="609"/>
      <c r="AA718" s="609"/>
      <c r="AB718" s="609"/>
      <c r="AC718" s="609"/>
      <c r="AD718" s="609"/>
      <c r="AE718" s="609"/>
      <c r="AF718" s="609"/>
      <c r="AG718" s="498" t="s">
        <v>330</v>
      </c>
      <c r="AH718" s="498"/>
      <c r="AI718" s="498"/>
      <c r="AJ718" s="498"/>
      <c r="AK718" s="498"/>
      <c r="AL718" s="498"/>
      <c r="AM718" s="462" t="s">
        <v>506</v>
      </c>
      <c r="AN718" s="463"/>
      <c r="AO718" s="463"/>
      <c r="AP718" s="463"/>
      <c r="AQ718" s="463"/>
      <c r="AR718" s="463"/>
      <c r="AS718" s="463"/>
      <c r="AT718" s="463"/>
      <c r="AU718" s="463"/>
      <c r="AV718" s="463"/>
      <c r="AW718" s="53"/>
      <c r="AX718" s="54"/>
    </row>
    <row r="719" spans="1:50" ht="23.65" customHeight="1" x14ac:dyDescent="0.15">
      <c r="A719" s="599" t="s">
        <v>27</v>
      </c>
      <c r="B719" s="600"/>
      <c r="C719" s="600"/>
      <c r="D719" s="600"/>
      <c r="E719" s="600"/>
      <c r="F719" s="601"/>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2"/>
      <c r="B720" s="603"/>
      <c r="C720" s="603"/>
      <c r="D720" s="603"/>
      <c r="E720" s="603"/>
      <c r="F720" s="604"/>
      <c r="G720" s="37" t="s">
        <v>433</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2"/>
      <c r="B727" s="603"/>
      <c r="C727" s="603"/>
      <c r="D727" s="603"/>
      <c r="E727" s="603"/>
      <c r="F727" s="60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2"/>
      <c r="B730" s="603"/>
      <c r="C730" s="603"/>
      <c r="D730" s="603"/>
      <c r="E730" s="603"/>
      <c r="F730" s="604"/>
      <c r="G730" s="37"/>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c r="AX730" s="39"/>
    </row>
    <row r="731" spans="1:50" ht="28.35" customHeight="1" x14ac:dyDescent="0.15">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2"/>
      <c r="B732" s="603"/>
      <c r="C732" s="603"/>
      <c r="D732" s="603"/>
      <c r="E732" s="603"/>
      <c r="F732" s="604"/>
      <c r="G732" s="37"/>
      <c r="H732" s="76"/>
      <c r="I732" s="76"/>
      <c r="J732" s="38"/>
      <c r="K732" s="38" t="s">
        <v>547</v>
      </c>
      <c r="L732" s="76"/>
      <c r="M732" s="38"/>
      <c r="N732" s="38"/>
      <c r="O732" s="38"/>
      <c r="P732" s="38"/>
      <c r="Q732" s="38"/>
      <c r="R732" s="38"/>
      <c r="S732" s="38"/>
      <c r="T732" s="38"/>
      <c r="U732" s="38"/>
      <c r="V732" s="38"/>
      <c r="W732" s="76"/>
      <c r="X732" s="76"/>
      <c r="Y732" s="76"/>
      <c r="Z732" s="38" t="s">
        <v>547</v>
      </c>
      <c r="AA732" s="76"/>
      <c r="AB732" s="38"/>
      <c r="AC732" s="38"/>
      <c r="AD732" s="38"/>
      <c r="AE732" s="38"/>
      <c r="AF732" s="38"/>
      <c r="AG732" s="38"/>
      <c r="AH732" s="38"/>
      <c r="AI732" s="38"/>
      <c r="AJ732" s="38"/>
      <c r="AK732" s="76"/>
      <c r="AL732" s="76"/>
      <c r="AM732" s="38"/>
      <c r="AN732" s="76"/>
      <c r="AO732" s="38" t="s">
        <v>650</v>
      </c>
      <c r="AP732" s="38"/>
      <c r="AQ732" s="38"/>
      <c r="AR732" s="38"/>
      <c r="AS732" s="38"/>
      <c r="AT732" s="38"/>
      <c r="AU732" s="38"/>
      <c r="AV732" s="38"/>
      <c r="AW732" s="38"/>
      <c r="AX732" s="39"/>
    </row>
    <row r="733" spans="1:50" ht="28.35" customHeight="1" x14ac:dyDescent="0.15">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2"/>
      <c r="B735" s="603"/>
      <c r="C735" s="603"/>
      <c r="D735" s="603"/>
      <c r="E735" s="603"/>
      <c r="F735" s="60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2"/>
      <c r="B738" s="603"/>
      <c r="C738" s="603"/>
      <c r="D738" s="603"/>
      <c r="E738" s="603"/>
      <c r="F738" s="60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2"/>
      <c r="B739" s="603"/>
      <c r="C739" s="603"/>
      <c r="D739" s="603"/>
      <c r="E739" s="603"/>
      <c r="F739" s="60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2"/>
      <c r="B740" s="603"/>
      <c r="C740" s="603"/>
      <c r="D740" s="603"/>
      <c r="E740" s="603"/>
      <c r="F740" s="60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2"/>
      <c r="B742" s="603"/>
      <c r="C742" s="603"/>
      <c r="D742" s="603"/>
      <c r="E742" s="603"/>
      <c r="F742" s="604"/>
      <c r="G742" s="37"/>
      <c r="H742" s="38"/>
      <c r="I742" s="38"/>
      <c r="J742" s="38"/>
      <c r="K742" s="38"/>
      <c r="L742" s="38" t="s">
        <v>652</v>
      </c>
      <c r="M742" s="38"/>
      <c r="N742" s="38"/>
      <c r="O742" s="38"/>
      <c r="P742" s="38"/>
      <c r="Q742" s="38"/>
      <c r="R742" s="38"/>
      <c r="S742" s="38"/>
      <c r="T742" s="38"/>
      <c r="U742" s="38"/>
      <c r="V742" s="38"/>
      <c r="W742" s="38"/>
      <c r="X742" s="38"/>
      <c r="Y742" s="38"/>
      <c r="Z742" s="38"/>
      <c r="AA742" s="38" t="s">
        <v>651</v>
      </c>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2"/>
      <c r="B743" s="603"/>
      <c r="C743" s="603"/>
      <c r="D743" s="603"/>
      <c r="E743" s="603"/>
      <c r="F743" s="604"/>
      <c r="G743" s="37"/>
      <c r="H743" s="76"/>
      <c r="I743" s="76"/>
      <c r="J743" s="76"/>
      <c r="K743" s="76"/>
      <c r="L743" s="76"/>
      <c r="M743" s="76"/>
      <c r="N743" s="76"/>
      <c r="O743" s="76"/>
      <c r="P743" s="38"/>
      <c r="Q743" s="38"/>
      <c r="R743" s="38"/>
      <c r="S743" s="38"/>
      <c r="T743" s="38"/>
      <c r="U743" s="38"/>
      <c r="V743" s="38"/>
      <c r="W743" s="38"/>
      <c r="X743" s="38"/>
      <c r="Y743" s="38"/>
      <c r="Z743" s="38"/>
      <c r="AA743" s="38"/>
      <c r="AB743" s="38"/>
      <c r="AC743" s="38"/>
      <c r="AD743" s="76"/>
      <c r="AE743" s="76"/>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2"/>
      <c r="B744" s="603"/>
      <c r="C744" s="603"/>
      <c r="D744" s="603"/>
      <c r="E744" s="603"/>
      <c r="F744" s="604"/>
      <c r="G744" s="37"/>
      <c r="H744" s="76"/>
      <c r="I744" s="76"/>
      <c r="J744" s="76"/>
      <c r="K744" s="76"/>
      <c r="L744" s="76"/>
      <c r="M744" s="76"/>
      <c r="N744" s="76"/>
      <c r="O744" s="38"/>
      <c r="P744" s="38"/>
      <c r="Q744" s="38"/>
      <c r="R744" s="38"/>
      <c r="S744" s="38"/>
      <c r="T744" s="38"/>
      <c r="U744" s="38"/>
      <c r="V744" s="38"/>
      <c r="W744" s="38"/>
      <c r="X744" s="38"/>
      <c r="Y744" s="38"/>
      <c r="Z744" s="38"/>
      <c r="AA744" s="38"/>
      <c r="AB744" s="38"/>
      <c r="AC744" s="38"/>
      <c r="AD744" s="76"/>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2"/>
      <c r="B745" s="603"/>
      <c r="C745" s="603"/>
      <c r="D745" s="603"/>
      <c r="E745" s="603"/>
      <c r="F745" s="604"/>
      <c r="G745" s="37"/>
      <c r="H745" s="76"/>
      <c r="I745" s="76"/>
      <c r="J745" s="76"/>
      <c r="K745" s="76"/>
      <c r="L745" s="76"/>
      <c r="M745" s="76"/>
      <c r="N745" s="76"/>
      <c r="O745" s="38"/>
      <c r="P745" s="38"/>
      <c r="Q745" s="38"/>
      <c r="R745" s="38"/>
      <c r="S745" s="38"/>
      <c r="T745" s="38"/>
      <c r="U745" s="38"/>
      <c r="V745" s="38"/>
      <c r="W745" s="38"/>
      <c r="X745" s="38"/>
      <c r="Y745" s="38"/>
      <c r="Z745" s="38"/>
      <c r="AA745" s="38"/>
      <c r="AB745" s="38"/>
      <c r="AC745" s="38"/>
      <c r="AD745" s="76"/>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2"/>
      <c r="B746" s="603"/>
      <c r="C746" s="603"/>
      <c r="D746" s="603"/>
      <c r="E746" s="603"/>
      <c r="F746" s="604"/>
      <c r="G746" s="37"/>
      <c r="H746" s="76"/>
      <c r="I746" s="76"/>
      <c r="J746" s="76"/>
      <c r="K746" s="76"/>
      <c r="L746" s="76"/>
      <c r="M746" s="76"/>
      <c r="N746" s="76"/>
      <c r="O746" s="38"/>
      <c r="P746" s="38"/>
      <c r="Q746" s="38"/>
      <c r="R746" s="38"/>
      <c r="S746" s="38"/>
      <c r="T746" s="38"/>
      <c r="U746" s="38"/>
      <c r="V746" s="38"/>
      <c r="W746" s="38"/>
      <c r="X746" s="38"/>
      <c r="Y746" s="38"/>
      <c r="Z746" s="38"/>
      <c r="AA746" s="38"/>
      <c r="AB746" s="38"/>
      <c r="AC746" s="38"/>
      <c r="AD746" s="76"/>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2"/>
      <c r="B747" s="603"/>
      <c r="C747" s="603"/>
      <c r="D747" s="603"/>
      <c r="E747" s="603"/>
      <c r="F747" s="604"/>
      <c r="G747" s="37"/>
      <c r="H747" s="76"/>
      <c r="I747" s="76"/>
      <c r="J747" s="76"/>
      <c r="K747" s="76"/>
      <c r="L747" s="76"/>
      <c r="M747" s="76"/>
      <c r="N747" s="76"/>
      <c r="O747" s="38"/>
      <c r="P747" s="38"/>
      <c r="Q747" s="76"/>
      <c r="R747" s="38"/>
      <c r="S747" s="38"/>
      <c r="T747" s="38"/>
      <c r="U747" s="38"/>
      <c r="V747" s="38"/>
      <c r="W747" s="38"/>
      <c r="X747" s="38"/>
      <c r="Y747" s="38"/>
      <c r="Z747" s="38"/>
      <c r="AA747" s="38"/>
      <c r="AB747" s="38"/>
      <c r="AC747" s="38"/>
      <c r="AD747" s="76"/>
      <c r="AE747" s="38"/>
      <c r="AF747" s="38"/>
      <c r="AG747" s="76"/>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2"/>
      <c r="B748" s="603"/>
      <c r="C748" s="603"/>
      <c r="D748" s="603"/>
      <c r="E748" s="603"/>
      <c r="F748" s="604"/>
      <c r="G748" s="37"/>
      <c r="H748" s="76"/>
      <c r="I748" s="76"/>
      <c r="J748" s="76"/>
      <c r="K748" s="76"/>
      <c r="L748" s="76"/>
      <c r="M748" s="76"/>
      <c r="N748" s="76"/>
      <c r="O748" s="38"/>
      <c r="P748" s="38"/>
      <c r="Q748" s="38"/>
      <c r="R748" s="38"/>
      <c r="S748" s="38" t="s">
        <v>568</v>
      </c>
      <c r="T748" s="38"/>
      <c r="U748" s="38"/>
      <c r="V748" s="38"/>
      <c r="W748" s="38"/>
      <c r="X748" s="38"/>
      <c r="Y748" s="38"/>
      <c r="Z748" s="38"/>
      <c r="AA748" s="38"/>
      <c r="AB748" s="38"/>
      <c r="AC748" s="38"/>
      <c r="AD748" s="76"/>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2"/>
      <c r="B749" s="603"/>
      <c r="C749" s="603"/>
      <c r="D749" s="603"/>
      <c r="E749" s="603"/>
      <c r="F749" s="604"/>
      <c r="G749" s="37"/>
      <c r="H749" s="76"/>
      <c r="I749" s="76"/>
      <c r="J749" s="76"/>
      <c r="K749" s="76"/>
      <c r="L749" s="76"/>
      <c r="M749" s="76"/>
      <c r="N749" s="76"/>
      <c r="O749" s="38"/>
      <c r="P749" s="38"/>
      <c r="Q749" s="38"/>
      <c r="R749" s="38"/>
      <c r="S749" s="38"/>
      <c r="T749" s="38"/>
      <c r="U749" s="38"/>
      <c r="V749" s="38"/>
      <c r="W749" s="38"/>
      <c r="X749" s="38"/>
      <c r="Y749" s="38"/>
      <c r="Z749" s="38"/>
      <c r="AA749" s="38" t="s">
        <v>548</v>
      </c>
      <c r="AB749" s="38"/>
      <c r="AC749" s="38"/>
      <c r="AD749" s="76"/>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2"/>
      <c r="B750" s="603"/>
      <c r="C750" s="603"/>
      <c r="D750" s="603"/>
      <c r="E750" s="603"/>
      <c r="F750" s="604"/>
      <c r="G750" s="37"/>
      <c r="H750" s="76"/>
      <c r="I750" s="76"/>
      <c r="J750" s="76"/>
      <c r="K750" s="76"/>
      <c r="L750" s="76"/>
      <c r="M750" s="76"/>
      <c r="N750" s="76"/>
      <c r="O750" s="38"/>
      <c r="P750" s="38"/>
      <c r="Q750" s="38"/>
      <c r="R750" s="38"/>
      <c r="S750" s="38"/>
      <c r="T750" s="38"/>
      <c r="U750" s="38"/>
      <c r="V750" s="38"/>
      <c r="W750" s="38"/>
      <c r="X750" s="38"/>
      <c r="Y750" s="38"/>
      <c r="Z750" s="38"/>
      <c r="AA750" s="38"/>
      <c r="AB750" s="38"/>
      <c r="AC750" s="38"/>
      <c r="AD750" s="76"/>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t="s">
        <v>695</v>
      </c>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2"/>
      <c r="B755" s="603"/>
      <c r="C755" s="603"/>
      <c r="D755" s="603"/>
      <c r="E755" s="603"/>
      <c r="F755" s="604"/>
      <c r="G755" s="37"/>
      <c r="H755" s="38"/>
      <c r="I755" s="38" t="s">
        <v>666</v>
      </c>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2" t="s">
        <v>32</v>
      </c>
      <c r="B758" s="493"/>
      <c r="C758" s="493"/>
      <c r="D758" s="493"/>
      <c r="E758" s="493"/>
      <c r="F758" s="494"/>
      <c r="G758" s="482" t="s">
        <v>434</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692</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5"/>
    </row>
    <row r="759" spans="1:50" ht="24.75" customHeight="1" x14ac:dyDescent="0.15">
      <c r="A759" s="495"/>
      <c r="B759" s="496"/>
      <c r="C759" s="496"/>
      <c r="D759" s="496"/>
      <c r="E759" s="496"/>
      <c r="F759" s="497"/>
      <c r="G759" s="459"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80"/>
      <c r="AC759" s="459"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436</v>
      </c>
      <c r="H760" s="530"/>
      <c r="I760" s="530"/>
      <c r="J760" s="530"/>
      <c r="K760" s="531"/>
      <c r="L760" s="523" t="s">
        <v>451</v>
      </c>
      <c r="M760" s="524"/>
      <c r="N760" s="524"/>
      <c r="O760" s="524"/>
      <c r="P760" s="524"/>
      <c r="Q760" s="524"/>
      <c r="R760" s="524"/>
      <c r="S760" s="524"/>
      <c r="T760" s="524"/>
      <c r="U760" s="524"/>
      <c r="V760" s="524"/>
      <c r="W760" s="524"/>
      <c r="X760" s="525"/>
      <c r="Y760" s="485">
        <f>ROUND(52.541756,0)</f>
        <v>53</v>
      </c>
      <c r="Z760" s="486"/>
      <c r="AA760" s="486"/>
      <c r="AB760" s="687"/>
      <c r="AC760" s="529" t="s">
        <v>436</v>
      </c>
      <c r="AD760" s="530"/>
      <c r="AE760" s="530"/>
      <c r="AF760" s="530"/>
      <c r="AG760" s="531"/>
      <c r="AH760" s="523" t="s">
        <v>451</v>
      </c>
      <c r="AI760" s="524"/>
      <c r="AJ760" s="524"/>
      <c r="AK760" s="524"/>
      <c r="AL760" s="524"/>
      <c r="AM760" s="524"/>
      <c r="AN760" s="524"/>
      <c r="AO760" s="524"/>
      <c r="AP760" s="524"/>
      <c r="AQ760" s="524"/>
      <c r="AR760" s="524"/>
      <c r="AS760" s="524"/>
      <c r="AT760" s="525"/>
      <c r="AU760" s="485">
        <v>67</v>
      </c>
      <c r="AV760" s="486"/>
      <c r="AW760" s="486"/>
      <c r="AX760" s="487"/>
    </row>
    <row r="761" spans="1:50" ht="24.75" customHeight="1" x14ac:dyDescent="0.15">
      <c r="A761" s="495"/>
      <c r="B761" s="496"/>
      <c r="C761" s="496"/>
      <c r="D761" s="496"/>
      <c r="E761" s="496"/>
      <c r="F761" s="497"/>
      <c r="G761" s="428" t="s">
        <v>437</v>
      </c>
      <c r="H761" s="429"/>
      <c r="I761" s="429"/>
      <c r="J761" s="429"/>
      <c r="K761" s="430"/>
      <c r="L761" s="422" t="s">
        <v>441</v>
      </c>
      <c r="M761" s="423"/>
      <c r="N761" s="423"/>
      <c r="O761" s="423"/>
      <c r="P761" s="423"/>
      <c r="Q761" s="423"/>
      <c r="R761" s="423"/>
      <c r="S761" s="423"/>
      <c r="T761" s="423"/>
      <c r="U761" s="423"/>
      <c r="V761" s="423"/>
      <c r="W761" s="423"/>
      <c r="X761" s="424"/>
      <c r="Y761" s="425">
        <f>ROUND(20.588163,0)</f>
        <v>21</v>
      </c>
      <c r="Z761" s="426"/>
      <c r="AA761" s="426"/>
      <c r="AB761" s="436"/>
      <c r="AC761" s="428" t="s">
        <v>437</v>
      </c>
      <c r="AD761" s="429"/>
      <c r="AE761" s="429"/>
      <c r="AF761" s="429"/>
      <c r="AG761" s="430"/>
      <c r="AH761" s="422" t="s">
        <v>441</v>
      </c>
      <c r="AI761" s="423"/>
      <c r="AJ761" s="423"/>
      <c r="AK761" s="423"/>
      <c r="AL761" s="423"/>
      <c r="AM761" s="423"/>
      <c r="AN761" s="423"/>
      <c r="AO761" s="423"/>
      <c r="AP761" s="423"/>
      <c r="AQ761" s="423"/>
      <c r="AR761" s="423"/>
      <c r="AS761" s="423"/>
      <c r="AT761" s="424"/>
      <c r="AU761" s="425">
        <v>26</v>
      </c>
      <c r="AV761" s="426"/>
      <c r="AW761" s="426"/>
      <c r="AX761" s="427"/>
    </row>
    <row r="762" spans="1:50" ht="24.75" customHeight="1" x14ac:dyDescent="0.15">
      <c r="A762" s="495"/>
      <c r="B762" s="496"/>
      <c r="C762" s="496"/>
      <c r="D762" s="496"/>
      <c r="E762" s="496"/>
      <c r="F762" s="497"/>
      <c r="G762" s="428" t="s">
        <v>438</v>
      </c>
      <c r="H762" s="429"/>
      <c r="I762" s="429"/>
      <c r="J762" s="429"/>
      <c r="K762" s="430"/>
      <c r="L762" s="422" t="s">
        <v>438</v>
      </c>
      <c r="M762" s="423"/>
      <c r="N762" s="423"/>
      <c r="O762" s="423"/>
      <c r="P762" s="423"/>
      <c r="Q762" s="423"/>
      <c r="R762" s="423"/>
      <c r="S762" s="423"/>
      <c r="T762" s="423"/>
      <c r="U762" s="423"/>
      <c r="V762" s="423"/>
      <c r="W762" s="423"/>
      <c r="X762" s="424"/>
      <c r="Y762" s="425">
        <f>ROUND(8.006933,0)</f>
        <v>8</v>
      </c>
      <c r="Z762" s="426"/>
      <c r="AA762" s="426"/>
      <c r="AB762" s="436"/>
      <c r="AC762" s="428" t="s">
        <v>438</v>
      </c>
      <c r="AD762" s="429"/>
      <c r="AE762" s="429"/>
      <c r="AF762" s="429"/>
      <c r="AG762" s="430"/>
      <c r="AH762" s="422" t="s">
        <v>438</v>
      </c>
      <c r="AI762" s="423"/>
      <c r="AJ762" s="423"/>
      <c r="AK762" s="423"/>
      <c r="AL762" s="423"/>
      <c r="AM762" s="423"/>
      <c r="AN762" s="423"/>
      <c r="AO762" s="423"/>
      <c r="AP762" s="423"/>
      <c r="AQ762" s="423"/>
      <c r="AR762" s="423"/>
      <c r="AS762" s="423"/>
      <c r="AT762" s="424"/>
      <c r="AU762" s="425">
        <v>3</v>
      </c>
      <c r="AV762" s="426"/>
      <c r="AW762" s="426"/>
      <c r="AX762" s="427"/>
    </row>
    <row r="763" spans="1:50" ht="24.75" customHeight="1" x14ac:dyDescent="0.15">
      <c r="A763" s="495"/>
      <c r="B763" s="496"/>
      <c r="C763" s="496"/>
      <c r="D763" s="496"/>
      <c r="E763" s="496"/>
      <c r="F763" s="497"/>
      <c r="G763" s="428" t="s">
        <v>439</v>
      </c>
      <c r="H763" s="429"/>
      <c r="I763" s="429"/>
      <c r="J763" s="429"/>
      <c r="K763" s="430"/>
      <c r="L763" s="422" t="s">
        <v>442</v>
      </c>
      <c r="M763" s="423"/>
      <c r="N763" s="423"/>
      <c r="O763" s="423"/>
      <c r="P763" s="423"/>
      <c r="Q763" s="423"/>
      <c r="R763" s="423"/>
      <c r="S763" s="423"/>
      <c r="T763" s="423"/>
      <c r="U763" s="423"/>
      <c r="V763" s="423"/>
      <c r="W763" s="423"/>
      <c r="X763" s="424"/>
      <c r="Y763" s="425">
        <f>ROUND(33.697504,0)</f>
        <v>34</v>
      </c>
      <c r="Z763" s="426"/>
      <c r="AA763" s="426"/>
      <c r="AB763" s="436"/>
      <c r="AC763" s="428" t="s">
        <v>439</v>
      </c>
      <c r="AD763" s="429"/>
      <c r="AE763" s="429"/>
      <c r="AF763" s="429"/>
      <c r="AG763" s="430"/>
      <c r="AH763" s="422" t="s">
        <v>450</v>
      </c>
      <c r="AI763" s="423"/>
      <c r="AJ763" s="423"/>
      <c r="AK763" s="423"/>
      <c r="AL763" s="423"/>
      <c r="AM763" s="423"/>
      <c r="AN763" s="423"/>
      <c r="AO763" s="423"/>
      <c r="AP763" s="423"/>
      <c r="AQ763" s="423"/>
      <c r="AR763" s="423"/>
      <c r="AS763" s="423"/>
      <c r="AT763" s="424"/>
      <c r="AU763" s="425">
        <v>4</v>
      </c>
      <c r="AV763" s="426"/>
      <c r="AW763" s="426"/>
      <c r="AX763" s="427"/>
    </row>
    <row r="764" spans="1:50" ht="24.75" customHeight="1" x14ac:dyDescent="0.15">
      <c r="A764" s="495"/>
      <c r="B764" s="496"/>
      <c r="C764" s="496"/>
      <c r="D764" s="496"/>
      <c r="E764" s="496"/>
      <c r="F764" s="497"/>
      <c r="G764" s="428" t="s">
        <v>440</v>
      </c>
      <c r="H764" s="429"/>
      <c r="I764" s="429"/>
      <c r="J764" s="429"/>
      <c r="K764" s="430"/>
      <c r="L764" s="422" t="s">
        <v>449</v>
      </c>
      <c r="M764" s="423"/>
      <c r="N764" s="423"/>
      <c r="O764" s="423"/>
      <c r="P764" s="423"/>
      <c r="Q764" s="423"/>
      <c r="R764" s="423"/>
      <c r="S764" s="423"/>
      <c r="T764" s="423"/>
      <c r="U764" s="423"/>
      <c r="V764" s="423"/>
      <c r="W764" s="423"/>
      <c r="X764" s="424"/>
      <c r="Y764" s="425">
        <f>ROUND(34.450297,0)</f>
        <v>34</v>
      </c>
      <c r="Z764" s="426"/>
      <c r="AA764" s="426"/>
      <c r="AB764" s="436"/>
      <c r="AC764" s="428" t="s">
        <v>693</v>
      </c>
      <c r="AD764" s="429"/>
      <c r="AE764" s="429"/>
      <c r="AF764" s="429"/>
      <c r="AG764" s="430"/>
      <c r="AH764" s="422" t="s">
        <v>694</v>
      </c>
      <c r="AI764" s="423"/>
      <c r="AJ764" s="423"/>
      <c r="AK764" s="423"/>
      <c r="AL764" s="423"/>
      <c r="AM764" s="423"/>
      <c r="AN764" s="423"/>
      <c r="AO764" s="423"/>
      <c r="AP764" s="423"/>
      <c r="AQ764" s="423"/>
      <c r="AR764" s="423"/>
      <c r="AS764" s="423"/>
      <c r="AT764" s="424"/>
      <c r="AU764" s="425">
        <v>30</v>
      </c>
      <c r="AV764" s="426"/>
      <c r="AW764" s="426"/>
      <c r="AX764" s="427"/>
    </row>
    <row r="765" spans="1:50" ht="24.75" hidden="1" customHeight="1" x14ac:dyDescent="0.15">
      <c r="A765" s="495"/>
      <c r="B765" s="496"/>
      <c r="C765" s="496"/>
      <c r="D765" s="496"/>
      <c r="E765" s="496"/>
      <c r="F765" s="497"/>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5"/>
      <c r="B766" s="496"/>
      <c r="C766" s="496"/>
      <c r="D766" s="496"/>
      <c r="E766" s="496"/>
      <c r="F766" s="497"/>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5"/>
      <c r="B767" s="496"/>
      <c r="C767" s="496"/>
      <c r="D767" s="496"/>
      <c r="E767" s="496"/>
      <c r="F767" s="497"/>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5"/>
      <c r="B768" s="496"/>
      <c r="C768" s="496"/>
      <c r="D768" s="496"/>
      <c r="E768" s="496"/>
      <c r="F768" s="497"/>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5"/>
      <c r="B769" s="496"/>
      <c r="C769" s="496"/>
      <c r="D769" s="496"/>
      <c r="E769" s="496"/>
      <c r="F769" s="497"/>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5"/>
      <c r="B770" s="496"/>
      <c r="C770" s="496"/>
      <c r="D770" s="496"/>
      <c r="E770" s="496"/>
      <c r="F770" s="497"/>
      <c r="G770" s="705" t="s">
        <v>22</v>
      </c>
      <c r="H770" s="706"/>
      <c r="I770" s="706"/>
      <c r="J770" s="706"/>
      <c r="K770" s="706"/>
      <c r="L770" s="707"/>
      <c r="M770" s="708"/>
      <c r="N770" s="708"/>
      <c r="O770" s="708"/>
      <c r="P770" s="708"/>
      <c r="Q770" s="708"/>
      <c r="R770" s="708"/>
      <c r="S770" s="708"/>
      <c r="T770" s="708"/>
      <c r="U770" s="708"/>
      <c r="V770" s="708"/>
      <c r="W770" s="708"/>
      <c r="X770" s="709"/>
      <c r="Y770" s="710">
        <f>SUM(Y760:AB769)</f>
        <v>150</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130</v>
      </c>
      <c r="AV770" s="711"/>
      <c r="AW770" s="711"/>
      <c r="AX770" s="713"/>
    </row>
    <row r="771" spans="1:50" ht="30" customHeight="1" x14ac:dyDescent="0.15">
      <c r="A771" s="495"/>
      <c r="B771" s="496"/>
      <c r="C771" s="496"/>
      <c r="D771" s="496"/>
      <c r="E771" s="496"/>
      <c r="F771" s="497"/>
      <c r="G771" s="482" t="s">
        <v>435</v>
      </c>
      <c r="H771" s="715"/>
      <c r="I771" s="715"/>
      <c r="J771" s="715"/>
      <c r="K771" s="715"/>
      <c r="L771" s="715"/>
      <c r="M771" s="715"/>
      <c r="N771" s="715"/>
      <c r="O771" s="715"/>
      <c r="P771" s="715"/>
      <c r="Q771" s="715"/>
      <c r="R771" s="715"/>
      <c r="S771" s="715"/>
      <c r="T771" s="715"/>
      <c r="U771" s="715"/>
      <c r="V771" s="715"/>
      <c r="W771" s="715"/>
      <c r="X771" s="715"/>
      <c r="Y771" s="715"/>
      <c r="Z771" s="715"/>
      <c r="AA771" s="715"/>
      <c r="AB771" s="716"/>
      <c r="AC771" s="482" t="s">
        <v>565</v>
      </c>
      <c r="AD771" s="715"/>
      <c r="AE771" s="715"/>
      <c r="AF771" s="715"/>
      <c r="AG771" s="715"/>
      <c r="AH771" s="715"/>
      <c r="AI771" s="715"/>
      <c r="AJ771" s="715"/>
      <c r="AK771" s="715"/>
      <c r="AL771" s="715"/>
      <c r="AM771" s="715"/>
      <c r="AN771" s="715"/>
      <c r="AO771" s="715"/>
      <c r="AP771" s="715"/>
      <c r="AQ771" s="715"/>
      <c r="AR771" s="715"/>
      <c r="AS771" s="715"/>
      <c r="AT771" s="715"/>
      <c r="AU771" s="715"/>
      <c r="AV771" s="715"/>
      <c r="AW771" s="715"/>
      <c r="AX771" s="717"/>
    </row>
    <row r="772" spans="1:50" ht="25.5" customHeight="1" x14ac:dyDescent="0.15">
      <c r="A772" s="495"/>
      <c r="B772" s="496"/>
      <c r="C772" s="496"/>
      <c r="D772" s="496"/>
      <c r="E772" s="496"/>
      <c r="F772" s="497"/>
      <c r="G772" s="459"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80"/>
      <c r="AC772" s="459"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t="s">
        <v>443</v>
      </c>
      <c r="H773" s="530"/>
      <c r="I773" s="530"/>
      <c r="J773" s="530"/>
      <c r="K773" s="531"/>
      <c r="L773" s="523" t="s">
        <v>446</v>
      </c>
      <c r="M773" s="524"/>
      <c r="N773" s="524"/>
      <c r="O773" s="524"/>
      <c r="P773" s="524"/>
      <c r="Q773" s="524"/>
      <c r="R773" s="524"/>
      <c r="S773" s="524"/>
      <c r="T773" s="524"/>
      <c r="U773" s="524"/>
      <c r="V773" s="524"/>
      <c r="W773" s="524"/>
      <c r="X773" s="525"/>
      <c r="Y773" s="485">
        <f>ROUND(64.866685,0)</f>
        <v>65</v>
      </c>
      <c r="Z773" s="486"/>
      <c r="AA773" s="486"/>
      <c r="AB773" s="687"/>
      <c r="AC773" s="529" t="s">
        <v>452</v>
      </c>
      <c r="AD773" s="530"/>
      <c r="AE773" s="530"/>
      <c r="AF773" s="530"/>
      <c r="AG773" s="531"/>
      <c r="AH773" s="523" t="s">
        <v>454</v>
      </c>
      <c r="AI773" s="524"/>
      <c r="AJ773" s="524"/>
      <c r="AK773" s="524"/>
      <c r="AL773" s="524"/>
      <c r="AM773" s="524"/>
      <c r="AN773" s="524"/>
      <c r="AO773" s="524"/>
      <c r="AP773" s="524"/>
      <c r="AQ773" s="524"/>
      <c r="AR773" s="524"/>
      <c r="AS773" s="524"/>
      <c r="AT773" s="525"/>
      <c r="AU773" s="485">
        <f>ROUND(14.404591,0)</f>
        <v>14</v>
      </c>
      <c r="AV773" s="486"/>
      <c r="AW773" s="486"/>
      <c r="AX773" s="487"/>
    </row>
    <row r="774" spans="1:50" ht="24.75" customHeight="1" x14ac:dyDescent="0.15">
      <c r="A774" s="495"/>
      <c r="B774" s="496"/>
      <c r="C774" s="496"/>
      <c r="D774" s="496"/>
      <c r="E774" s="496"/>
      <c r="F774" s="497"/>
      <c r="G774" s="428" t="s">
        <v>444</v>
      </c>
      <c r="H774" s="429"/>
      <c r="I774" s="429"/>
      <c r="J774" s="429"/>
      <c r="K774" s="430"/>
      <c r="L774" s="422" t="s">
        <v>447</v>
      </c>
      <c r="M774" s="423"/>
      <c r="N774" s="423"/>
      <c r="O774" s="423"/>
      <c r="P774" s="423"/>
      <c r="Q774" s="423"/>
      <c r="R774" s="423"/>
      <c r="S774" s="423"/>
      <c r="T774" s="423"/>
      <c r="U774" s="423"/>
      <c r="V774" s="423"/>
      <c r="W774" s="423"/>
      <c r="X774" s="424"/>
      <c r="Y774" s="425">
        <f>ROUND(17.858412,0)</f>
        <v>18</v>
      </c>
      <c r="Z774" s="426"/>
      <c r="AA774" s="426"/>
      <c r="AB774" s="436"/>
      <c r="AC774" s="428" t="s">
        <v>438</v>
      </c>
      <c r="AD774" s="429"/>
      <c r="AE774" s="429"/>
      <c r="AF774" s="429"/>
      <c r="AG774" s="430"/>
      <c r="AH774" s="422" t="s">
        <v>438</v>
      </c>
      <c r="AI774" s="423"/>
      <c r="AJ774" s="423"/>
      <c r="AK774" s="423"/>
      <c r="AL774" s="423"/>
      <c r="AM774" s="423"/>
      <c r="AN774" s="423"/>
      <c r="AO774" s="423"/>
      <c r="AP774" s="423"/>
      <c r="AQ774" s="423"/>
      <c r="AR774" s="423"/>
      <c r="AS774" s="423"/>
      <c r="AT774" s="424"/>
      <c r="AU774" s="425">
        <f>ROUND(1.644175,0)</f>
        <v>2</v>
      </c>
      <c r="AV774" s="426"/>
      <c r="AW774" s="426"/>
      <c r="AX774" s="427"/>
    </row>
    <row r="775" spans="1:50" ht="24.75" customHeight="1" x14ac:dyDescent="0.15">
      <c r="A775" s="495"/>
      <c r="B775" s="496"/>
      <c r="C775" s="496"/>
      <c r="D775" s="496"/>
      <c r="E775" s="496"/>
      <c r="F775" s="497"/>
      <c r="G775" s="428" t="s">
        <v>445</v>
      </c>
      <c r="H775" s="429"/>
      <c r="I775" s="429"/>
      <c r="J775" s="429"/>
      <c r="K775" s="430"/>
      <c r="L775" s="422" t="s">
        <v>448</v>
      </c>
      <c r="M775" s="423"/>
      <c r="N775" s="423"/>
      <c r="O775" s="423"/>
      <c r="P775" s="423"/>
      <c r="Q775" s="423"/>
      <c r="R775" s="423"/>
      <c r="S775" s="423"/>
      <c r="T775" s="423"/>
      <c r="U775" s="423"/>
      <c r="V775" s="423"/>
      <c r="W775" s="423"/>
      <c r="X775" s="424"/>
      <c r="Y775" s="425">
        <f>ROUND(1.902677,0)</f>
        <v>2</v>
      </c>
      <c r="Z775" s="426"/>
      <c r="AA775" s="426"/>
      <c r="AB775" s="436"/>
      <c r="AC775" s="428" t="s">
        <v>205</v>
      </c>
      <c r="AD775" s="429"/>
      <c r="AE775" s="429"/>
      <c r="AF775" s="429"/>
      <c r="AG775" s="430"/>
      <c r="AH775" s="422" t="s">
        <v>450</v>
      </c>
      <c r="AI775" s="423"/>
      <c r="AJ775" s="423"/>
      <c r="AK775" s="423"/>
      <c r="AL775" s="423"/>
      <c r="AM775" s="423"/>
      <c r="AN775" s="423"/>
      <c r="AO775" s="423"/>
      <c r="AP775" s="423"/>
      <c r="AQ775" s="423"/>
      <c r="AR775" s="423"/>
      <c r="AS775" s="423"/>
      <c r="AT775" s="424"/>
      <c r="AU775" s="425">
        <f>ROUND(8.326629,0)</f>
        <v>8</v>
      </c>
      <c r="AV775" s="426"/>
      <c r="AW775" s="426"/>
      <c r="AX775" s="427"/>
    </row>
    <row r="776" spans="1:50" ht="24.75" customHeight="1" x14ac:dyDescent="0.15">
      <c r="A776" s="495"/>
      <c r="B776" s="496"/>
      <c r="C776" s="496"/>
      <c r="D776" s="496"/>
      <c r="E776" s="496"/>
      <c r="F776" s="497"/>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t="s">
        <v>440</v>
      </c>
      <c r="AD776" s="429"/>
      <c r="AE776" s="429"/>
      <c r="AF776" s="429"/>
      <c r="AG776" s="430"/>
      <c r="AH776" s="422" t="s">
        <v>449</v>
      </c>
      <c r="AI776" s="423"/>
      <c r="AJ776" s="423"/>
      <c r="AK776" s="423"/>
      <c r="AL776" s="423"/>
      <c r="AM776" s="423"/>
      <c r="AN776" s="423"/>
      <c r="AO776" s="423"/>
      <c r="AP776" s="423"/>
      <c r="AQ776" s="423"/>
      <c r="AR776" s="423"/>
      <c r="AS776" s="423"/>
      <c r="AT776" s="424"/>
      <c r="AU776" s="425">
        <f>ROUND(7.312617,0)</f>
        <v>7</v>
      </c>
      <c r="AV776" s="426"/>
      <c r="AW776" s="426"/>
      <c r="AX776" s="427"/>
    </row>
    <row r="777" spans="1:50" ht="24.75" hidden="1" customHeight="1" x14ac:dyDescent="0.15">
      <c r="A777" s="495"/>
      <c r="B777" s="496"/>
      <c r="C777" s="496"/>
      <c r="D777" s="496"/>
      <c r="E777" s="496"/>
      <c r="F777" s="497"/>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5"/>
      <c r="B778" s="496"/>
      <c r="C778" s="496"/>
      <c r="D778" s="496"/>
      <c r="E778" s="496"/>
      <c r="F778" s="497"/>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5"/>
      <c r="B779" s="496"/>
      <c r="C779" s="496"/>
      <c r="D779" s="496"/>
      <c r="E779" s="496"/>
      <c r="F779" s="497"/>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5"/>
      <c r="B780" s="496"/>
      <c r="C780" s="496"/>
      <c r="D780" s="496"/>
      <c r="E780" s="496"/>
      <c r="F780" s="497"/>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5"/>
      <c r="B781" s="496"/>
      <c r="C781" s="496"/>
      <c r="D781" s="496"/>
      <c r="E781" s="496"/>
      <c r="F781" s="497"/>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5"/>
      <c r="B782" s="496"/>
      <c r="C782" s="496"/>
      <c r="D782" s="496"/>
      <c r="E782" s="496"/>
      <c r="F782" s="497"/>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5"/>
      <c r="B783" s="496"/>
      <c r="C783" s="496"/>
      <c r="D783" s="496"/>
      <c r="E783" s="496"/>
      <c r="F783" s="497"/>
      <c r="G783" s="705" t="s">
        <v>22</v>
      </c>
      <c r="H783" s="706"/>
      <c r="I783" s="706"/>
      <c r="J783" s="706"/>
      <c r="K783" s="706"/>
      <c r="L783" s="707"/>
      <c r="M783" s="708"/>
      <c r="N783" s="708"/>
      <c r="O783" s="708"/>
      <c r="P783" s="708"/>
      <c r="Q783" s="708"/>
      <c r="R783" s="708"/>
      <c r="S783" s="708"/>
      <c r="T783" s="708"/>
      <c r="U783" s="708"/>
      <c r="V783" s="708"/>
      <c r="W783" s="708"/>
      <c r="X783" s="709"/>
      <c r="Y783" s="710">
        <f>SUM(Y773:AB782)</f>
        <v>85</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31</v>
      </c>
      <c r="AV783" s="711"/>
      <c r="AW783" s="711"/>
      <c r="AX783" s="713"/>
    </row>
    <row r="784" spans="1:50" ht="30" customHeight="1" x14ac:dyDescent="0.15">
      <c r="A784" s="495"/>
      <c r="B784" s="496"/>
      <c r="C784" s="496"/>
      <c r="D784" s="496"/>
      <c r="E784" s="496"/>
      <c r="F784" s="497"/>
      <c r="G784" s="482" t="s">
        <v>564</v>
      </c>
      <c r="H784" s="715"/>
      <c r="I784" s="715"/>
      <c r="J784" s="715"/>
      <c r="K784" s="715"/>
      <c r="L784" s="715"/>
      <c r="M784" s="715"/>
      <c r="N784" s="715"/>
      <c r="O784" s="715"/>
      <c r="P784" s="715"/>
      <c r="Q784" s="715"/>
      <c r="R784" s="715"/>
      <c r="S784" s="715"/>
      <c r="T784" s="715"/>
      <c r="U784" s="715"/>
      <c r="V784" s="715"/>
      <c r="W784" s="715"/>
      <c r="X784" s="715"/>
      <c r="Y784" s="715"/>
      <c r="Z784" s="715"/>
      <c r="AA784" s="715"/>
      <c r="AB784" s="716"/>
      <c r="AC784" s="482" t="s">
        <v>412</v>
      </c>
      <c r="AD784" s="715"/>
      <c r="AE784" s="715"/>
      <c r="AF784" s="715"/>
      <c r="AG784" s="715"/>
      <c r="AH784" s="715"/>
      <c r="AI784" s="715"/>
      <c r="AJ784" s="715"/>
      <c r="AK784" s="715"/>
      <c r="AL784" s="715"/>
      <c r="AM784" s="715"/>
      <c r="AN784" s="715"/>
      <c r="AO784" s="715"/>
      <c r="AP784" s="715"/>
      <c r="AQ784" s="715"/>
      <c r="AR784" s="715"/>
      <c r="AS784" s="715"/>
      <c r="AT784" s="715"/>
      <c r="AU784" s="715"/>
      <c r="AV784" s="715"/>
      <c r="AW784" s="715"/>
      <c r="AX784" s="717"/>
    </row>
    <row r="785" spans="1:50" ht="24.75" customHeight="1" x14ac:dyDescent="0.15">
      <c r="A785" s="495"/>
      <c r="B785" s="496"/>
      <c r="C785" s="496"/>
      <c r="D785" s="496"/>
      <c r="E785" s="496"/>
      <c r="F785" s="497"/>
      <c r="G785" s="459"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80"/>
      <c r="AC785" s="459"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t="s">
        <v>452</v>
      </c>
      <c r="H786" s="530"/>
      <c r="I786" s="530"/>
      <c r="J786" s="530"/>
      <c r="K786" s="531"/>
      <c r="L786" s="523" t="s">
        <v>453</v>
      </c>
      <c r="M786" s="524"/>
      <c r="N786" s="524"/>
      <c r="O786" s="524"/>
      <c r="P786" s="524"/>
      <c r="Q786" s="524"/>
      <c r="R786" s="524"/>
      <c r="S786" s="524"/>
      <c r="T786" s="524"/>
      <c r="U786" s="524"/>
      <c r="V786" s="524"/>
      <c r="W786" s="524"/>
      <c r="X786" s="525"/>
      <c r="Y786" s="485">
        <f>+ROUND(12.169269+0.774661+3.05607,0)</f>
        <v>16</v>
      </c>
      <c r="Z786" s="486"/>
      <c r="AA786" s="486"/>
      <c r="AB786" s="687"/>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customHeight="1" x14ac:dyDescent="0.15">
      <c r="A787" s="495"/>
      <c r="B787" s="496"/>
      <c r="C787" s="496"/>
      <c r="D787" s="496"/>
      <c r="E787" s="496"/>
      <c r="F787" s="497"/>
      <c r="G787" s="428" t="s">
        <v>440</v>
      </c>
      <c r="H787" s="429"/>
      <c r="I787" s="429"/>
      <c r="J787" s="429"/>
      <c r="K787" s="430"/>
      <c r="L787" s="422" t="s">
        <v>449</v>
      </c>
      <c r="M787" s="423"/>
      <c r="N787" s="423"/>
      <c r="O787" s="423"/>
      <c r="P787" s="423"/>
      <c r="Q787" s="423"/>
      <c r="R787" s="423"/>
      <c r="S787" s="423"/>
      <c r="T787" s="423"/>
      <c r="U787" s="423"/>
      <c r="V787" s="423"/>
      <c r="W787" s="423"/>
      <c r="X787" s="424"/>
      <c r="Y787" s="425">
        <f>ROUND(4.8,0)</f>
        <v>5</v>
      </c>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5"/>
      <c r="B788" s="496"/>
      <c r="C788" s="496"/>
      <c r="D788" s="496"/>
      <c r="E788" s="496"/>
      <c r="F788" s="497"/>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5"/>
      <c r="B789" s="496"/>
      <c r="C789" s="496"/>
      <c r="D789" s="496"/>
      <c r="E789" s="496"/>
      <c r="F789" s="497"/>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5"/>
      <c r="B790" s="496"/>
      <c r="C790" s="496"/>
      <c r="D790" s="496"/>
      <c r="E790" s="496"/>
      <c r="F790" s="497"/>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5"/>
      <c r="B791" s="496"/>
      <c r="C791" s="496"/>
      <c r="D791" s="496"/>
      <c r="E791" s="496"/>
      <c r="F791" s="497"/>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5"/>
      <c r="B792" s="496"/>
      <c r="C792" s="496"/>
      <c r="D792" s="496"/>
      <c r="E792" s="496"/>
      <c r="F792" s="497"/>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5"/>
      <c r="B793" s="496"/>
      <c r="C793" s="496"/>
      <c r="D793" s="496"/>
      <c r="E793" s="496"/>
      <c r="F793" s="497"/>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5"/>
      <c r="B794" s="496"/>
      <c r="C794" s="496"/>
      <c r="D794" s="496"/>
      <c r="E794" s="496"/>
      <c r="F794" s="497"/>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5"/>
      <c r="B795" s="496"/>
      <c r="C795" s="496"/>
      <c r="D795" s="496"/>
      <c r="E795" s="496"/>
      <c r="F795" s="497"/>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5"/>
      <c r="B796" s="496"/>
      <c r="C796" s="496"/>
      <c r="D796" s="496"/>
      <c r="E796" s="496"/>
      <c r="F796" s="497"/>
      <c r="G796" s="705" t="s">
        <v>22</v>
      </c>
      <c r="H796" s="706"/>
      <c r="I796" s="706"/>
      <c r="J796" s="706"/>
      <c r="K796" s="706"/>
      <c r="L796" s="707"/>
      <c r="M796" s="708"/>
      <c r="N796" s="708"/>
      <c r="O796" s="708"/>
      <c r="P796" s="708"/>
      <c r="Q796" s="708"/>
      <c r="R796" s="708"/>
      <c r="S796" s="708"/>
      <c r="T796" s="708"/>
      <c r="U796" s="708"/>
      <c r="V796" s="708"/>
      <c r="W796" s="708"/>
      <c r="X796" s="709"/>
      <c r="Y796" s="710">
        <f>SUM(Y786:AB795)</f>
        <v>21</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5"/>
      <c r="B797" s="496"/>
      <c r="C797" s="496"/>
      <c r="D797" s="496"/>
      <c r="E797" s="496"/>
      <c r="F797" s="497"/>
      <c r="G797" s="482" t="s">
        <v>380</v>
      </c>
      <c r="H797" s="715"/>
      <c r="I797" s="715"/>
      <c r="J797" s="715"/>
      <c r="K797" s="715"/>
      <c r="L797" s="715"/>
      <c r="M797" s="715"/>
      <c r="N797" s="715"/>
      <c r="O797" s="715"/>
      <c r="P797" s="715"/>
      <c r="Q797" s="715"/>
      <c r="R797" s="715"/>
      <c r="S797" s="715"/>
      <c r="T797" s="715"/>
      <c r="U797" s="715"/>
      <c r="V797" s="715"/>
      <c r="W797" s="715"/>
      <c r="X797" s="715"/>
      <c r="Y797" s="715"/>
      <c r="Z797" s="715"/>
      <c r="AA797" s="715"/>
      <c r="AB797" s="716"/>
      <c r="AC797" s="482" t="s">
        <v>313</v>
      </c>
      <c r="AD797" s="715"/>
      <c r="AE797" s="715"/>
      <c r="AF797" s="715"/>
      <c r="AG797" s="715"/>
      <c r="AH797" s="715"/>
      <c r="AI797" s="715"/>
      <c r="AJ797" s="715"/>
      <c r="AK797" s="715"/>
      <c r="AL797" s="715"/>
      <c r="AM797" s="715"/>
      <c r="AN797" s="715"/>
      <c r="AO797" s="715"/>
      <c r="AP797" s="715"/>
      <c r="AQ797" s="715"/>
      <c r="AR797" s="715"/>
      <c r="AS797" s="715"/>
      <c r="AT797" s="715"/>
      <c r="AU797" s="715"/>
      <c r="AV797" s="715"/>
      <c r="AW797" s="715"/>
      <c r="AX797" s="717"/>
    </row>
    <row r="798" spans="1:50" ht="24.75" hidden="1" customHeight="1" x14ac:dyDescent="0.15">
      <c r="A798" s="495"/>
      <c r="B798" s="496"/>
      <c r="C798" s="496"/>
      <c r="D798" s="496"/>
      <c r="E798" s="496"/>
      <c r="F798" s="497"/>
      <c r="G798" s="459"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80"/>
      <c r="AC798" s="459"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7"/>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5"/>
      <c r="B801" s="496"/>
      <c r="C801" s="496"/>
      <c r="D801" s="496"/>
      <c r="E801" s="496"/>
      <c r="F801" s="497"/>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5"/>
      <c r="B802" s="496"/>
      <c r="C802" s="496"/>
      <c r="D802" s="496"/>
      <c r="E802" s="496"/>
      <c r="F802" s="497"/>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5"/>
      <c r="B803" s="496"/>
      <c r="C803" s="496"/>
      <c r="D803" s="496"/>
      <c r="E803" s="496"/>
      <c r="F803" s="497"/>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5"/>
      <c r="B804" s="496"/>
      <c r="C804" s="496"/>
      <c r="D804" s="496"/>
      <c r="E804" s="496"/>
      <c r="F804" s="497"/>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5"/>
      <c r="B805" s="496"/>
      <c r="C805" s="496"/>
      <c r="D805" s="496"/>
      <c r="E805" s="496"/>
      <c r="F805" s="497"/>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5"/>
      <c r="B806" s="496"/>
      <c r="C806" s="496"/>
      <c r="D806" s="496"/>
      <c r="E806" s="496"/>
      <c r="F806" s="497"/>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5"/>
      <c r="B807" s="496"/>
      <c r="C807" s="496"/>
      <c r="D807" s="496"/>
      <c r="E807" s="496"/>
      <c r="F807" s="497"/>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5"/>
      <c r="B808" s="496"/>
      <c r="C808" s="496"/>
      <c r="D808" s="496"/>
      <c r="E808" s="496"/>
      <c r="F808" s="497"/>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5"/>
      <c r="B809" s="496"/>
      <c r="C809" s="496"/>
      <c r="D809" s="496"/>
      <c r="E809" s="496"/>
      <c r="F809" s="497"/>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522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95" t="s">
        <v>386</v>
      </c>
      <c r="K815" s="202"/>
      <c r="L815" s="202"/>
      <c r="M815" s="202"/>
      <c r="N815" s="202"/>
      <c r="O815" s="202"/>
      <c r="P815" s="286" t="s">
        <v>350</v>
      </c>
      <c r="Q815" s="286"/>
      <c r="R815" s="286"/>
      <c r="S815" s="286"/>
      <c r="T815" s="286"/>
      <c r="U815" s="286"/>
      <c r="V815" s="286"/>
      <c r="W815" s="286"/>
      <c r="X815" s="286"/>
      <c r="Y815" s="219" t="s">
        <v>382</v>
      </c>
      <c r="Z815" s="218"/>
      <c r="AA815" s="218"/>
      <c r="AB815" s="218"/>
      <c r="AC815" s="95" t="s">
        <v>349</v>
      </c>
      <c r="AD815" s="95"/>
      <c r="AE815" s="95"/>
      <c r="AF815" s="95"/>
      <c r="AG815" s="95"/>
      <c r="AH815" s="219" t="s">
        <v>366</v>
      </c>
      <c r="AI815" s="762"/>
      <c r="AJ815" s="762"/>
      <c r="AK815" s="762"/>
      <c r="AL815" s="762" t="s">
        <v>23</v>
      </c>
      <c r="AM815" s="762"/>
      <c r="AN815" s="762"/>
      <c r="AO815" s="844"/>
      <c r="AP815" s="221" t="s">
        <v>387</v>
      </c>
      <c r="AQ815" s="221"/>
      <c r="AR815" s="221"/>
      <c r="AS815" s="221"/>
      <c r="AT815" s="221"/>
      <c r="AU815" s="221"/>
      <c r="AV815" s="221"/>
      <c r="AW815" s="221"/>
      <c r="AX815" s="221"/>
    </row>
    <row r="816" spans="1:50" ht="45" customHeight="1" x14ac:dyDescent="0.15">
      <c r="A816" s="229">
        <v>1</v>
      </c>
      <c r="B816" s="229">
        <v>1</v>
      </c>
      <c r="C816" s="222" t="s">
        <v>461</v>
      </c>
      <c r="D816" s="204"/>
      <c r="E816" s="204"/>
      <c r="F816" s="204"/>
      <c r="G816" s="204"/>
      <c r="H816" s="204"/>
      <c r="I816" s="204"/>
      <c r="J816" s="205">
        <v>6050005002007</v>
      </c>
      <c r="K816" s="206"/>
      <c r="L816" s="206"/>
      <c r="M816" s="206"/>
      <c r="N816" s="206"/>
      <c r="O816" s="206"/>
      <c r="P816" s="223" t="s">
        <v>583</v>
      </c>
      <c r="Q816" s="207"/>
      <c r="R816" s="207"/>
      <c r="S816" s="207"/>
      <c r="T816" s="207"/>
      <c r="U816" s="207"/>
      <c r="V816" s="207"/>
      <c r="W816" s="207"/>
      <c r="X816" s="207"/>
      <c r="Y816" s="208">
        <f>ROUND(29.770092,0)</f>
        <v>30</v>
      </c>
      <c r="Z816" s="209"/>
      <c r="AA816" s="209"/>
      <c r="AB816" s="210"/>
      <c r="AC816" s="211" t="s">
        <v>456</v>
      </c>
      <c r="AD816" s="211"/>
      <c r="AE816" s="211"/>
      <c r="AF816" s="211"/>
      <c r="AG816" s="211"/>
      <c r="AH816" s="212">
        <v>9</v>
      </c>
      <c r="AI816" s="213"/>
      <c r="AJ816" s="213"/>
      <c r="AK816" s="213"/>
      <c r="AL816" s="214">
        <v>100</v>
      </c>
      <c r="AM816" s="215"/>
      <c r="AN816" s="215"/>
      <c r="AO816" s="216"/>
      <c r="AP816" s="217" t="s">
        <v>659</v>
      </c>
      <c r="AQ816" s="217"/>
      <c r="AR816" s="217"/>
      <c r="AS816" s="217"/>
      <c r="AT816" s="217"/>
      <c r="AU816" s="217"/>
      <c r="AV816" s="217"/>
      <c r="AW816" s="217"/>
      <c r="AX816" s="217"/>
    </row>
    <row r="817" spans="1:50" ht="75" customHeight="1" x14ac:dyDescent="0.15">
      <c r="A817" s="229">
        <v>2</v>
      </c>
      <c r="B817" s="229">
        <v>1</v>
      </c>
      <c r="C817" s="222" t="s">
        <v>461</v>
      </c>
      <c r="D817" s="204"/>
      <c r="E817" s="204"/>
      <c r="F817" s="204"/>
      <c r="G817" s="204"/>
      <c r="H817" s="204"/>
      <c r="I817" s="204"/>
      <c r="J817" s="205">
        <v>6050005002007</v>
      </c>
      <c r="K817" s="206"/>
      <c r="L817" s="206"/>
      <c r="M817" s="206"/>
      <c r="N817" s="206"/>
      <c r="O817" s="206"/>
      <c r="P817" s="223" t="s">
        <v>584</v>
      </c>
      <c r="Q817" s="207"/>
      <c r="R817" s="207"/>
      <c r="S817" s="207"/>
      <c r="T817" s="207"/>
      <c r="U817" s="207"/>
      <c r="V817" s="207"/>
      <c r="W817" s="207"/>
      <c r="X817" s="207"/>
      <c r="Y817" s="208">
        <v>30</v>
      </c>
      <c r="Z817" s="209"/>
      <c r="AA817" s="209"/>
      <c r="AB817" s="210"/>
      <c r="AC817" s="211" t="s">
        <v>456</v>
      </c>
      <c r="AD817" s="211"/>
      <c r="AE817" s="211"/>
      <c r="AF817" s="211"/>
      <c r="AG817" s="211"/>
      <c r="AH817" s="212">
        <v>8</v>
      </c>
      <c r="AI817" s="213"/>
      <c r="AJ817" s="213"/>
      <c r="AK817" s="213"/>
      <c r="AL817" s="214">
        <v>100</v>
      </c>
      <c r="AM817" s="215"/>
      <c r="AN817" s="215"/>
      <c r="AO817" s="216"/>
      <c r="AP817" s="217" t="s">
        <v>659</v>
      </c>
      <c r="AQ817" s="217"/>
      <c r="AR817" s="217"/>
      <c r="AS817" s="217"/>
      <c r="AT817" s="217"/>
      <c r="AU817" s="217"/>
      <c r="AV817" s="217"/>
      <c r="AW817" s="217"/>
      <c r="AX817" s="217"/>
    </row>
    <row r="818" spans="1:50" ht="45" customHeight="1" x14ac:dyDescent="0.15">
      <c r="A818" s="229">
        <v>3</v>
      </c>
      <c r="B818" s="229">
        <v>1</v>
      </c>
      <c r="C818" s="222" t="s">
        <v>461</v>
      </c>
      <c r="D818" s="204"/>
      <c r="E818" s="204"/>
      <c r="F818" s="204"/>
      <c r="G818" s="204"/>
      <c r="H818" s="204"/>
      <c r="I818" s="204"/>
      <c r="J818" s="205">
        <v>6050005002007</v>
      </c>
      <c r="K818" s="206"/>
      <c r="L818" s="206"/>
      <c r="M818" s="206"/>
      <c r="N818" s="206"/>
      <c r="O818" s="206"/>
      <c r="P818" s="223" t="s">
        <v>577</v>
      </c>
      <c r="Q818" s="207"/>
      <c r="R818" s="207"/>
      <c r="S818" s="207"/>
      <c r="T818" s="207"/>
      <c r="U818" s="207"/>
      <c r="V818" s="207"/>
      <c r="W818" s="207"/>
      <c r="X818" s="207"/>
      <c r="Y818" s="208">
        <f>ROUND(19.251393,0)</f>
        <v>19</v>
      </c>
      <c r="Z818" s="209"/>
      <c r="AA818" s="209"/>
      <c r="AB818" s="210"/>
      <c r="AC818" s="211" t="s">
        <v>456</v>
      </c>
      <c r="AD818" s="211"/>
      <c r="AE818" s="211"/>
      <c r="AF818" s="211"/>
      <c r="AG818" s="211"/>
      <c r="AH818" s="212">
        <v>4</v>
      </c>
      <c r="AI818" s="213"/>
      <c r="AJ818" s="213"/>
      <c r="AK818" s="213"/>
      <c r="AL818" s="214">
        <v>100</v>
      </c>
      <c r="AM818" s="215"/>
      <c r="AN818" s="215"/>
      <c r="AO818" s="216"/>
      <c r="AP818" s="217" t="s">
        <v>659</v>
      </c>
      <c r="AQ818" s="217"/>
      <c r="AR818" s="217"/>
      <c r="AS818" s="217"/>
      <c r="AT818" s="217"/>
      <c r="AU818" s="217"/>
      <c r="AV818" s="217"/>
      <c r="AW818" s="217"/>
      <c r="AX818" s="217"/>
    </row>
    <row r="819" spans="1:50" ht="45" customHeight="1" x14ac:dyDescent="0.15">
      <c r="A819" s="229">
        <v>4</v>
      </c>
      <c r="B819" s="229">
        <v>1</v>
      </c>
      <c r="C819" s="222" t="s">
        <v>461</v>
      </c>
      <c r="D819" s="204"/>
      <c r="E819" s="204"/>
      <c r="F819" s="204"/>
      <c r="G819" s="204"/>
      <c r="H819" s="204"/>
      <c r="I819" s="204"/>
      <c r="J819" s="205">
        <v>6050005002007</v>
      </c>
      <c r="K819" s="206"/>
      <c r="L819" s="206"/>
      <c r="M819" s="206"/>
      <c r="N819" s="206"/>
      <c r="O819" s="206"/>
      <c r="P819" s="223" t="s">
        <v>578</v>
      </c>
      <c r="Q819" s="207"/>
      <c r="R819" s="207"/>
      <c r="S819" s="207"/>
      <c r="T819" s="207"/>
      <c r="U819" s="207"/>
      <c r="V819" s="207"/>
      <c r="W819" s="207"/>
      <c r="X819" s="207"/>
      <c r="Y819" s="208">
        <f>ROUND(19.007265,0)</f>
        <v>19</v>
      </c>
      <c r="Z819" s="209"/>
      <c r="AA819" s="209"/>
      <c r="AB819" s="210"/>
      <c r="AC819" s="211" t="s">
        <v>569</v>
      </c>
      <c r="AD819" s="211"/>
      <c r="AE819" s="211"/>
      <c r="AF819" s="211"/>
      <c r="AG819" s="211"/>
      <c r="AH819" s="212" t="s">
        <v>585</v>
      </c>
      <c r="AI819" s="213"/>
      <c r="AJ819" s="213"/>
      <c r="AK819" s="213"/>
      <c r="AL819" s="214">
        <v>100</v>
      </c>
      <c r="AM819" s="215"/>
      <c r="AN819" s="215"/>
      <c r="AO819" s="216"/>
      <c r="AP819" s="217" t="s">
        <v>659</v>
      </c>
      <c r="AQ819" s="217"/>
      <c r="AR819" s="217"/>
      <c r="AS819" s="217"/>
      <c r="AT819" s="217"/>
      <c r="AU819" s="217"/>
      <c r="AV819" s="217"/>
      <c r="AW819" s="217"/>
      <c r="AX819" s="217"/>
    </row>
    <row r="820" spans="1:50" ht="60" customHeight="1" x14ac:dyDescent="0.15">
      <c r="A820" s="229">
        <v>5</v>
      </c>
      <c r="B820" s="229">
        <v>1</v>
      </c>
      <c r="C820" s="222" t="s">
        <v>461</v>
      </c>
      <c r="D820" s="204"/>
      <c r="E820" s="204"/>
      <c r="F820" s="204"/>
      <c r="G820" s="204"/>
      <c r="H820" s="204"/>
      <c r="I820" s="204"/>
      <c r="J820" s="205">
        <v>6050005002007</v>
      </c>
      <c r="K820" s="206"/>
      <c r="L820" s="206"/>
      <c r="M820" s="206"/>
      <c r="N820" s="206"/>
      <c r="O820" s="206"/>
      <c r="P820" s="223" t="s">
        <v>579</v>
      </c>
      <c r="Q820" s="207"/>
      <c r="R820" s="207"/>
      <c r="S820" s="207"/>
      <c r="T820" s="207"/>
      <c r="U820" s="207"/>
      <c r="V820" s="207"/>
      <c r="W820" s="207"/>
      <c r="X820" s="207"/>
      <c r="Y820" s="208">
        <f>ROUND(18.325069,0)</f>
        <v>18</v>
      </c>
      <c r="Z820" s="209"/>
      <c r="AA820" s="209"/>
      <c r="AB820" s="210"/>
      <c r="AC820" s="211" t="s">
        <v>569</v>
      </c>
      <c r="AD820" s="211"/>
      <c r="AE820" s="211"/>
      <c r="AF820" s="211"/>
      <c r="AG820" s="211"/>
      <c r="AH820" s="212" t="s">
        <v>585</v>
      </c>
      <c r="AI820" s="213"/>
      <c r="AJ820" s="213"/>
      <c r="AK820" s="213"/>
      <c r="AL820" s="214">
        <v>100</v>
      </c>
      <c r="AM820" s="215"/>
      <c r="AN820" s="215"/>
      <c r="AO820" s="216"/>
      <c r="AP820" s="217" t="s">
        <v>659</v>
      </c>
      <c r="AQ820" s="217"/>
      <c r="AR820" s="217"/>
      <c r="AS820" s="217"/>
      <c r="AT820" s="217"/>
      <c r="AU820" s="217"/>
      <c r="AV820" s="217"/>
      <c r="AW820" s="217"/>
      <c r="AX820" s="217"/>
    </row>
    <row r="821" spans="1:50" ht="75" customHeight="1" x14ac:dyDescent="0.15">
      <c r="A821" s="229">
        <v>6</v>
      </c>
      <c r="B821" s="229">
        <v>1</v>
      </c>
      <c r="C821" s="222" t="s">
        <v>461</v>
      </c>
      <c r="D821" s="204"/>
      <c r="E821" s="204"/>
      <c r="F821" s="204"/>
      <c r="G821" s="204"/>
      <c r="H821" s="204"/>
      <c r="I821" s="204"/>
      <c r="J821" s="205">
        <v>6050005002007</v>
      </c>
      <c r="K821" s="206"/>
      <c r="L821" s="206"/>
      <c r="M821" s="206"/>
      <c r="N821" s="206"/>
      <c r="O821" s="206"/>
      <c r="P821" s="223" t="s">
        <v>580</v>
      </c>
      <c r="Q821" s="207"/>
      <c r="R821" s="207"/>
      <c r="S821" s="207"/>
      <c r="T821" s="207"/>
      <c r="U821" s="207"/>
      <c r="V821" s="207"/>
      <c r="W821" s="207"/>
      <c r="X821" s="207"/>
      <c r="Y821" s="208">
        <v>18</v>
      </c>
      <c r="Z821" s="209"/>
      <c r="AA821" s="209"/>
      <c r="AB821" s="210"/>
      <c r="AC821" s="211" t="s">
        <v>456</v>
      </c>
      <c r="AD821" s="211"/>
      <c r="AE821" s="211"/>
      <c r="AF821" s="211"/>
      <c r="AG821" s="211"/>
      <c r="AH821" s="212">
        <v>7</v>
      </c>
      <c r="AI821" s="213"/>
      <c r="AJ821" s="213"/>
      <c r="AK821" s="213"/>
      <c r="AL821" s="214">
        <v>100</v>
      </c>
      <c r="AM821" s="215"/>
      <c r="AN821" s="215"/>
      <c r="AO821" s="216"/>
      <c r="AP821" s="217" t="s">
        <v>659</v>
      </c>
      <c r="AQ821" s="217"/>
      <c r="AR821" s="217"/>
      <c r="AS821" s="217"/>
      <c r="AT821" s="217"/>
      <c r="AU821" s="217"/>
      <c r="AV821" s="217"/>
      <c r="AW821" s="217"/>
      <c r="AX821" s="217"/>
    </row>
    <row r="822" spans="1:50" ht="45" customHeight="1" x14ac:dyDescent="0.15">
      <c r="A822" s="229">
        <v>7</v>
      </c>
      <c r="B822" s="229">
        <v>1</v>
      </c>
      <c r="C822" s="222" t="s">
        <v>461</v>
      </c>
      <c r="D822" s="204"/>
      <c r="E822" s="204"/>
      <c r="F822" s="204"/>
      <c r="G822" s="204"/>
      <c r="H822" s="204"/>
      <c r="I822" s="204"/>
      <c r="J822" s="205">
        <v>6050005002007</v>
      </c>
      <c r="K822" s="206"/>
      <c r="L822" s="206"/>
      <c r="M822" s="206"/>
      <c r="N822" s="206"/>
      <c r="O822" s="206"/>
      <c r="P822" s="223" t="s">
        <v>581</v>
      </c>
      <c r="Q822" s="207"/>
      <c r="R822" s="207"/>
      <c r="S822" s="207"/>
      <c r="T822" s="207"/>
      <c r="U822" s="207"/>
      <c r="V822" s="207"/>
      <c r="W822" s="207"/>
      <c r="X822" s="207"/>
      <c r="Y822" s="208">
        <f>ROUND(10.897437,0)</f>
        <v>11</v>
      </c>
      <c r="Z822" s="209"/>
      <c r="AA822" s="209"/>
      <c r="AB822" s="210"/>
      <c r="AC822" s="211" t="s">
        <v>569</v>
      </c>
      <c r="AD822" s="211"/>
      <c r="AE822" s="211"/>
      <c r="AF822" s="211"/>
      <c r="AG822" s="211"/>
      <c r="AH822" s="212" t="s">
        <v>585</v>
      </c>
      <c r="AI822" s="213"/>
      <c r="AJ822" s="213"/>
      <c r="AK822" s="213"/>
      <c r="AL822" s="214">
        <v>100</v>
      </c>
      <c r="AM822" s="215"/>
      <c r="AN822" s="215"/>
      <c r="AO822" s="216"/>
      <c r="AP822" s="217" t="s">
        <v>659</v>
      </c>
      <c r="AQ822" s="217"/>
      <c r="AR822" s="217"/>
      <c r="AS822" s="217"/>
      <c r="AT822" s="217"/>
      <c r="AU822" s="217"/>
      <c r="AV822" s="217"/>
      <c r="AW822" s="217"/>
      <c r="AX822" s="217"/>
    </row>
    <row r="823" spans="1:50" ht="45" customHeight="1" x14ac:dyDescent="0.15">
      <c r="A823" s="229">
        <v>8</v>
      </c>
      <c r="B823" s="229">
        <v>1</v>
      </c>
      <c r="C823" s="222" t="s">
        <v>461</v>
      </c>
      <c r="D823" s="204"/>
      <c r="E823" s="204"/>
      <c r="F823" s="204"/>
      <c r="G823" s="204"/>
      <c r="H823" s="204"/>
      <c r="I823" s="204"/>
      <c r="J823" s="205">
        <v>6050005002007</v>
      </c>
      <c r="K823" s="206"/>
      <c r="L823" s="206"/>
      <c r="M823" s="206"/>
      <c r="N823" s="206"/>
      <c r="O823" s="206"/>
      <c r="P823" s="223" t="s">
        <v>582</v>
      </c>
      <c r="Q823" s="207"/>
      <c r="R823" s="207"/>
      <c r="S823" s="207"/>
      <c r="T823" s="207"/>
      <c r="U823" s="207"/>
      <c r="V823" s="207"/>
      <c r="W823" s="207"/>
      <c r="X823" s="207"/>
      <c r="Y823" s="208">
        <f>ROUND(9.260616,0)</f>
        <v>9</v>
      </c>
      <c r="Z823" s="209"/>
      <c r="AA823" s="209"/>
      <c r="AB823" s="210"/>
      <c r="AC823" s="211" t="s">
        <v>569</v>
      </c>
      <c r="AD823" s="211"/>
      <c r="AE823" s="211"/>
      <c r="AF823" s="211"/>
      <c r="AG823" s="211"/>
      <c r="AH823" s="212" t="s">
        <v>585</v>
      </c>
      <c r="AI823" s="213"/>
      <c r="AJ823" s="213"/>
      <c r="AK823" s="213"/>
      <c r="AL823" s="214">
        <v>100</v>
      </c>
      <c r="AM823" s="215"/>
      <c r="AN823" s="215"/>
      <c r="AO823" s="216"/>
      <c r="AP823" s="217" t="s">
        <v>659</v>
      </c>
      <c r="AQ823" s="217"/>
      <c r="AR823" s="217"/>
      <c r="AS823" s="217"/>
      <c r="AT823" s="217"/>
      <c r="AU823" s="217"/>
      <c r="AV823" s="217"/>
      <c r="AW823" s="217"/>
      <c r="AX823" s="217"/>
    </row>
    <row r="824" spans="1:50" ht="45" customHeight="1" x14ac:dyDescent="0.15">
      <c r="A824" s="229">
        <v>9</v>
      </c>
      <c r="B824" s="229">
        <v>1</v>
      </c>
      <c r="C824" s="230" t="s">
        <v>455</v>
      </c>
      <c r="D824" s="231"/>
      <c r="E824" s="231"/>
      <c r="F824" s="231"/>
      <c r="G824" s="231"/>
      <c r="H824" s="231"/>
      <c r="I824" s="232"/>
      <c r="J824" s="872">
        <v>5010005007398</v>
      </c>
      <c r="K824" s="873"/>
      <c r="L824" s="873"/>
      <c r="M824" s="873"/>
      <c r="N824" s="873"/>
      <c r="O824" s="874"/>
      <c r="P824" s="875" t="s">
        <v>586</v>
      </c>
      <c r="Q824" s="876"/>
      <c r="R824" s="876"/>
      <c r="S824" s="876"/>
      <c r="T824" s="876"/>
      <c r="U824" s="876"/>
      <c r="V824" s="876"/>
      <c r="W824" s="876"/>
      <c r="X824" s="877"/>
      <c r="Y824" s="208">
        <f>ROUND(34.123303,0)</f>
        <v>34</v>
      </c>
      <c r="Z824" s="209"/>
      <c r="AA824" s="209"/>
      <c r="AB824" s="210"/>
      <c r="AC824" s="845" t="s">
        <v>569</v>
      </c>
      <c r="AD824" s="846"/>
      <c r="AE824" s="846"/>
      <c r="AF824" s="846"/>
      <c r="AG824" s="847"/>
      <c r="AH824" s="224" t="s">
        <v>589</v>
      </c>
      <c r="AI824" s="225"/>
      <c r="AJ824" s="225"/>
      <c r="AK824" s="226"/>
      <c r="AL824" s="214">
        <v>100</v>
      </c>
      <c r="AM824" s="215"/>
      <c r="AN824" s="215"/>
      <c r="AO824" s="216"/>
      <c r="AP824" s="217" t="s">
        <v>659</v>
      </c>
      <c r="AQ824" s="217"/>
      <c r="AR824" s="217"/>
      <c r="AS824" s="217"/>
      <c r="AT824" s="217"/>
      <c r="AU824" s="217"/>
      <c r="AV824" s="217"/>
      <c r="AW824" s="217"/>
      <c r="AX824" s="217"/>
    </row>
    <row r="825" spans="1:50" ht="45" customHeight="1" x14ac:dyDescent="0.15">
      <c r="A825" s="229">
        <v>10</v>
      </c>
      <c r="B825" s="229">
        <v>1</v>
      </c>
      <c r="C825" s="230" t="s">
        <v>455</v>
      </c>
      <c r="D825" s="231"/>
      <c r="E825" s="231"/>
      <c r="F825" s="231"/>
      <c r="G825" s="231"/>
      <c r="H825" s="231"/>
      <c r="I825" s="232"/>
      <c r="J825" s="872">
        <v>5010005007398</v>
      </c>
      <c r="K825" s="873"/>
      <c r="L825" s="873"/>
      <c r="M825" s="873"/>
      <c r="N825" s="873"/>
      <c r="O825" s="874"/>
      <c r="P825" s="875" t="s">
        <v>591</v>
      </c>
      <c r="Q825" s="876"/>
      <c r="R825" s="876"/>
      <c r="S825" s="876"/>
      <c r="T825" s="876"/>
      <c r="U825" s="876"/>
      <c r="V825" s="876"/>
      <c r="W825" s="876"/>
      <c r="X825" s="877"/>
      <c r="Y825" s="208">
        <f>ROUND(24.002198,0)</f>
        <v>24</v>
      </c>
      <c r="Z825" s="209"/>
      <c r="AA825" s="209"/>
      <c r="AB825" s="210"/>
      <c r="AC825" s="845" t="s">
        <v>456</v>
      </c>
      <c r="AD825" s="846"/>
      <c r="AE825" s="846"/>
      <c r="AF825" s="846"/>
      <c r="AG825" s="847"/>
      <c r="AH825" s="224">
        <v>21</v>
      </c>
      <c r="AI825" s="225"/>
      <c r="AJ825" s="225"/>
      <c r="AK825" s="226"/>
      <c r="AL825" s="214">
        <v>100</v>
      </c>
      <c r="AM825" s="215"/>
      <c r="AN825" s="215"/>
      <c r="AO825" s="216"/>
      <c r="AP825" s="217" t="s">
        <v>659</v>
      </c>
      <c r="AQ825" s="217"/>
      <c r="AR825" s="217"/>
      <c r="AS825" s="217"/>
      <c r="AT825" s="217"/>
      <c r="AU825" s="217"/>
      <c r="AV825" s="217"/>
      <c r="AW825" s="217"/>
      <c r="AX825" s="217"/>
    </row>
    <row r="826" spans="1:50" ht="60" customHeight="1" x14ac:dyDescent="0.15">
      <c r="A826" s="229">
        <v>11</v>
      </c>
      <c r="B826" s="229">
        <v>1</v>
      </c>
      <c r="C826" s="230" t="s">
        <v>455</v>
      </c>
      <c r="D826" s="231"/>
      <c r="E826" s="231"/>
      <c r="F826" s="231"/>
      <c r="G826" s="231"/>
      <c r="H826" s="231"/>
      <c r="I826" s="232"/>
      <c r="J826" s="872">
        <v>5010005007398</v>
      </c>
      <c r="K826" s="873"/>
      <c r="L826" s="873"/>
      <c r="M826" s="873"/>
      <c r="N826" s="873"/>
      <c r="O826" s="874"/>
      <c r="P826" s="875" t="s">
        <v>592</v>
      </c>
      <c r="Q826" s="876"/>
      <c r="R826" s="876"/>
      <c r="S826" s="876"/>
      <c r="T826" s="876"/>
      <c r="U826" s="876"/>
      <c r="V826" s="876"/>
      <c r="W826" s="876"/>
      <c r="X826" s="877"/>
      <c r="Y826" s="208">
        <v>24</v>
      </c>
      <c r="Z826" s="209"/>
      <c r="AA826" s="209"/>
      <c r="AB826" s="210"/>
      <c r="AC826" s="845" t="s">
        <v>456</v>
      </c>
      <c r="AD826" s="846"/>
      <c r="AE826" s="846"/>
      <c r="AF826" s="846"/>
      <c r="AG826" s="847"/>
      <c r="AH826" s="224">
        <v>21</v>
      </c>
      <c r="AI826" s="225"/>
      <c r="AJ826" s="225"/>
      <c r="AK826" s="226"/>
      <c r="AL826" s="214">
        <v>100</v>
      </c>
      <c r="AM826" s="215"/>
      <c r="AN826" s="215"/>
      <c r="AO826" s="216"/>
      <c r="AP826" s="217" t="s">
        <v>659</v>
      </c>
      <c r="AQ826" s="217"/>
      <c r="AR826" s="217"/>
      <c r="AS826" s="217"/>
      <c r="AT826" s="217"/>
      <c r="AU826" s="217"/>
      <c r="AV826" s="217"/>
      <c r="AW826" s="217"/>
      <c r="AX826" s="217"/>
    </row>
    <row r="827" spans="1:50" ht="45" customHeight="1" x14ac:dyDescent="0.15">
      <c r="A827" s="229">
        <v>12</v>
      </c>
      <c r="B827" s="229">
        <v>1</v>
      </c>
      <c r="C827" s="230" t="s">
        <v>455</v>
      </c>
      <c r="D827" s="231"/>
      <c r="E827" s="231"/>
      <c r="F827" s="231"/>
      <c r="G827" s="231"/>
      <c r="H827" s="231"/>
      <c r="I827" s="232"/>
      <c r="J827" s="872">
        <v>5010005007398</v>
      </c>
      <c r="K827" s="873"/>
      <c r="L827" s="873"/>
      <c r="M827" s="873"/>
      <c r="N827" s="873"/>
      <c r="O827" s="874"/>
      <c r="P827" s="875" t="s">
        <v>587</v>
      </c>
      <c r="Q827" s="876"/>
      <c r="R827" s="876"/>
      <c r="S827" s="876"/>
      <c r="T827" s="876"/>
      <c r="U827" s="876"/>
      <c r="V827" s="876"/>
      <c r="W827" s="876"/>
      <c r="X827" s="877"/>
      <c r="Y827" s="208">
        <f>ROUND(20.551535,0)</f>
        <v>21</v>
      </c>
      <c r="Z827" s="209"/>
      <c r="AA827" s="209"/>
      <c r="AB827" s="210"/>
      <c r="AC827" s="845" t="s">
        <v>569</v>
      </c>
      <c r="AD827" s="846"/>
      <c r="AE827" s="846"/>
      <c r="AF827" s="846"/>
      <c r="AG827" s="847"/>
      <c r="AH827" s="224" t="s">
        <v>589</v>
      </c>
      <c r="AI827" s="225"/>
      <c r="AJ827" s="225"/>
      <c r="AK827" s="226"/>
      <c r="AL827" s="214">
        <v>100</v>
      </c>
      <c r="AM827" s="215"/>
      <c r="AN827" s="215"/>
      <c r="AO827" s="216"/>
      <c r="AP827" s="217" t="s">
        <v>659</v>
      </c>
      <c r="AQ827" s="217"/>
      <c r="AR827" s="217"/>
      <c r="AS827" s="217"/>
      <c r="AT827" s="217"/>
      <c r="AU827" s="217"/>
      <c r="AV827" s="217"/>
      <c r="AW827" s="217"/>
      <c r="AX827" s="217"/>
    </row>
    <row r="828" spans="1:50" ht="45" customHeight="1" x14ac:dyDescent="0.15">
      <c r="A828" s="229">
        <v>13</v>
      </c>
      <c r="B828" s="229">
        <v>1</v>
      </c>
      <c r="C828" s="230" t="s">
        <v>455</v>
      </c>
      <c r="D828" s="231"/>
      <c r="E828" s="231"/>
      <c r="F828" s="231"/>
      <c r="G828" s="231"/>
      <c r="H828" s="231"/>
      <c r="I828" s="232"/>
      <c r="J828" s="872">
        <v>5010005007398</v>
      </c>
      <c r="K828" s="873"/>
      <c r="L828" s="873"/>
      <c r="M828" s="873"/>
      <c r="N828" s="873"/>
      <c r="O828" s="874"/>
      <c r="P828" s="223" t="s">
        <v>588</v>
      </c>
      <c r="Q828" s="207"/>
      <c r="R828" s="207"/>
      <c r="S828" s="207"/>
      <c r="T828" s="207"/>
      <c r="U828" s="207"/>
      <c r="V828" s="207"/>
      <c r="W828" s="207"/>
      <c r="X828" s="207"/>
      <c r="Y828" s="208">
        <f>ROUND(9.997145,0)</f>
        <v>10</v>
      </c>
      <c r="Z828" s="209"/>
      <c r="AA828" s="209"/>
      <c r="AB828" s="210"/>
      <c r="AC828" s="211" t="s">
        <v>569</v>
      </c>
      <c r="AD828" s="211"/>
      <c r="AE828" s="211"/>
      <c r="AF828" s="211"/>
      <c r="AG828" s="211"/>
      <c r="AH828" s="212" t="s">
        <v>590</v>
      </c>
      <c r="AI828" s="213"/>
      <c r="AJ828" s="213"/>
      <c r="AK828" s="213"/>
      <c r="AL828" s="214">
        <v>100</v>
      </c>
      <c r="AM828" s="215"/>
      <c r="AN828" s="215"/>
      <c r="AO828" s="216"/>
      <c r="AP828" s="217" t="s">
        <v>659</v>
      </c>
      <c r="AQ828" s="217"/>
      <c r="AR828" s="217"/>
      <c r="AS828" s="217"/>
      <c r="AT828" s="217"/>
      <c r="AU828" s="217"/>
      <c r="AV828" s="217"/>
      <c r="AW828" s="217"/>
      <c r="AX828" s="217"/>
    </row>
    <row r="829" spans="1:50" ht="45" customHeight="1" x14ac:dyDescent="0.15">
      <c r="A829" s="229">
        <v>14</v>
      </c>
      <c r="B829" s="229">
        <v>1</v>
      </c>
      <c r="C829" s="222" t="s">
        <v>460</v>
      </c>
      <c r="D829" s="204"/>
      <c r="E829" s="204"/>
      <c r="F829" s="204"/>
      <c r="G829" s="204"/>
      <c r="H829" s="204"/>
      <c r="I829" s="204"/>
      <c r="J829" s="205">
        <v>9013205001282</v>
      </c>
      <c r="K829" s="206"/>
      <c r="L829" s="206"/>
      <c r="M829" s="206"/>
      <c r="N829" s="206"/>
      <c r="O829" s="206"/>
      <c r="P829" s="223" t="s">
        <v>593</v>
      </c>
      <c r="Q829" s="207"/>
      <c r="R829" s="207"/>
      <c r="S829" s="207"/>
      <c r="T829" s="207"/>
      <c r="U829" s="207"/>
      <c r="V829" s="207"/>
      <c r="W829" s="207"/>
      <c r="X829" s="207"/>
      <c r="Y829" s="208">
        <f>ROUND(30.312672,0)</f>
        <v>30</v>
      </c>
      <c r="Z829" s="209"/>
      <c r="AA829" s="209"/>
      <c r="AB829" s="210"/>
      <c r="AC829" s="211" t="s">
        <v>456</v>
      </c>
      <c r="AD829" s="211"/>
      <c r="AE829" s="211"/>
      <c r="AF829" s="211"/>
      <c r="AG829" s="211"/>
      <c r="AH829" s="212">
        <v>6</v>
      </c>
      <c r="AI829" s="213"/>
      <c r="AJ829" s="213"/>
      <c r="AK829" s="213"/>
      <c r="AL829" s="214">
        <v>100</v>
      </c>
      <c r="AM829" s="215"/>
      <c r="AN829" s="215"/>
      <c r="AO829" s="216"/>
      <c r="AP829" s="217" t="s">
        <v>659</v>
      </c>
      <c r="AQ829" s="217"/>
      <c r="AR829" s="217"/>
      <c r="AS829" s="217"/>
      <c r="AT829" s="217"/>
      <c r="AU829" s="217"/>
      <c r="AV829" s="217"/>
      <c r="AW829" s="217"/>
      <c r="AX829" s="217"/>
    </row>
    <row r="830" spans="1:50" ht="45" customHeight="1" x14ac:dyDescent="0.15">
      <c r="A830" s="229">
        <v>15</v>
      </c>
      <c r="B830" s="229">
        <v>1</v>
      </c>
      <c r="C830" s="222" t="s">
        <v>460</v>
      </c>
      <c r="D830" s="204"/>
      <c r="E830" s="204"/>
      <c r="F830" s="204"/>
      <c r="G830" s="204"/>
      <c r="H830" s="204"/>
      <c r="I830" s="204"/>
      <c r="J830" s="205">
        <v>9013205001282</v>
      </c>
      <c r="K830" s="206"/>
      <c r="L830" s="206"/>
      <c r="M830" s="206"/>
      <c r="N830" s="206"/>
      <c r="O830" s="206"/>
      <c r="P830" s="223" t="s">
        <v>594</v>
      </c>
      <c r="Q830" s="207"/>
      <c r="R830" s="207"/>
      <c r="S830" s="207"/>
      <c r="T830" s="207"/>
      <c r="U830" s="207"/>
      <c r="V830" s="207"/>
      <c r="W830" s="207"/>
      <c r="X830" s="207"/>
      <c r="Y830" s="208">
        <v>30</v>
      </c>
      <c r="Z830" s="209"/>
      <c r="AA830" s="209"/>
      <c r="AB830" s="210"/>
      <c r="AC830" s="211" t="s">
        <v>456</v>
      </c>
      <c r="AD830" s="211"/>
      <c r="AE830" s="211"/>
      <c r="AF830" s="211"/>
      <c r="AG830" s="211"/>
      <c r="AH830" s="212">
        <v>9</v>
      </c>
      <c r="AI830" s="213"/>
      <c r="AJ830" s="213"/>
      <c r="AK830" s="213"/>
      <c r="AL830" s="214">
        <v>100</v>
      </c>
      <c r="AM830" s="215"/>
      <c r="AN830" s="215"/>
      <c r="AO830" s="216"/>
      <c r="AP830" s="217" t="s">
        <v>659</v>
      </c>
      <c r="AQ830" s="217"/>
      <c r="AR830" s="217"/>
      <c r="AS830" s="217"/>
      <c r="AT830" s="217"/>
      <c r="AU830" s="217"/>
      <c r="AV830" s="217"/>
      <c r="AW830" s="217"/>
      <c r="AX830" s="217"/>
    </row>
    <row r="831" spans="1:50" ht="45" customHeight="1" x14ac:dyDescent="0.15">
      <c r="A831" s="229">
        <v>16</v>
      </c>
      <c r="B831" s="229">
        <v>1</v>
      </c>
      <c r="C831" s="222" t="s">
        <v>460</v>
      </c>
      <c r="D831" s="204"/>
      <c r="E831" s="204"/>
      <c r="F831" s="204"/>
      <c r="G831" s="204"/>
      <c r="H831" s="204"/>
      <c r="I831" s="204"/>
      <c r="J831" s="205">
        <v>9013205001282</v>
      </c>
      <c r="K831" s="206"/>
      <c r="L831" s="206"/>
      <c r="M831" s="206"/>
      <c r="N831" s="206"/>
      <c r="O831" s="206"/>
      <c r="P831" s="223" t="s">
        <v>595</v>
      </c>
      <c r="Q831" s="207"/>
      <c r="R831" s="207"/>
      <c r="S831" s="207"/>
      <c r="T831" s="207"/>
      <c r="U831" s="207"/>
      <c r="V831" s="207"/>
      <c r="W831" s="207"/>
      <c r="X831" s="207"/>
      <c r="Y831" s="208">
        <f>ROUND(19.968162,0)</f>
        <v>20</v>
      </c>
      <c r="Z831" s="209"/>
      <c r="AA831" s="209"/>
      <c r="AB831" s="210"/>
      <c r="AC831" s="211" t="s">
        <v>569</v>
      </c>
      <c r="AD831" s="211"/>
      <c r="AE831" s="211"/>
      <c r="AF831" s="211"/>
      <c r="AG831" s="211"/>
      <c r="AH831" s="212" t="s">
        <v>597</v>
      </c>
      <c r="AI831" s="213"/>
      <c r="AJ831" s="213"/>
      <c r="AK831" s="213"/>
      <c r="AL831" s="214">
        <v>100</v>
      </c>
      <c r="AM831" s="215"/>
      <c r="AN831" s="215"/>
      <c r="AO831" s="216"/>
      <c r="AP831" s="217" t="s">
        <v>659</v>
      </c>
      <c r="AQ831" s="217"/>
      <c r="AR831" s="217"/>
      <c r="AS831" s="217"/>
      <c r="AT831" s="217"/>
      <c r="AU831" s="217"/>
      <c r="AV831" s="217"/>
      <c r="AW831" s="217"/>
      <c r="AX831" s="217"/>
    </row>
    <row r="832" spans="1:50" ht="45" customHeight="1" x14ac:dyDescent="0.15">
      <c r="A832" s="229">
        <v>17</v>
      </c>
      <c r="B832" s="229">
        <v>1</v>
      </c>
      <c r="C832" s="222" t="s">
        <v>460</v>
      </c>
      <c r="D832" s="204"/>
      <c r="E832" s="204"/>
      <c r="F832" s="204"/>
      <c r="G832" s="204"/>
      <c r="H832" s="204"/>
      <c r="I832" s="204"/>
      <c r="J832" s="205">
        <v>9013205001282</v>
      </c>
      <c r="K832" s="206"/>
      <c r="L832" s="206"/>
      <c r="M832" s="206"/>
      <c r="N832" s="206"/>
      <c r="O832" s="206"/>
      <c r="P832" s="223" t="s">
        <v>596</v>
      </c>
      <c r="Q832" s="207"/>
      <c r="R832" s="207"/>
      <c r="S832" s="207"/>
      <c r="T832" s="207"/>
      <c r="U832" s="207"/>
      <c r="V832" s="207"/>
      <c r="W832" s="207"/>
      <c r="X832" s="207"/>
      <c r="Y832" s="208">
        <f>ROUND(9.875429,0)</f>
        <v>10</v>
      </c>
      <c r="Z832" s="209"/>
      <c r="AA832" s="209"/>
      <c r="AB832" s="210"/>
      <c r="AC832" s="211" t="s">
        <v>456</v>
      </c>
      <c r="AD832" s="211"/>
      <c r="AE832" s="211"/>
      <c r="AF832" s="211"/>
      <c r="AG832" s="211"/>
      <c r="AH832" s="212">
        <v>4</v>
      </c>
      <c r="AI832" s="213"/>
      <c r="AJ832" s="213"/>
      <c r="AK832" s="213"/>
      <c r="AL832" s="214">
        <v>100</v>
      </c>
      <c r="AM832" s="215"/>
      <c r="AN832" s="215"/>
      <c r="AO832" s="216"/>
      <c r="AP832" s="217" t="s">
        <v>659</v>
      </c>
      <c r="AQ832" s="217"/>
      <c r="AR832" s="217"/>
      <c r="AS832" s="217"/>
      <c r="AT832" s="217"/>
      <c r="AU832" s="217"/>
      <c r="AV832" s="217"/>
      <c r="AW832" s="217"/>
      <c r="AX832" s="217"/>
    </row>
    <row r="833" spans="1:50" ht="45" customHeight="1" x14ac:dyDescent="0.15">
      <c r="A833" s="229">
        <v>18</v>
      </c>
      <c r="B833" s="229">
        <v>1</v>
      </c>
      <c r="C833" s="222" t="s">
        <v>598</v>
      </c>
      <c r="D833" s="204"/>
      <c r="E833" s="204"/>
      <c r="F833" s="204"/>
      <c r="G833" s="204"/>
      <c r="H833" s="204"/>
      <c r="I833" s="204"/>
      <c r="J833" s="205">
        <v>7370005002147</v>
      </c>
      <c r="K833" s="206"/>
      <c r="L833" s="206"/>
      <c r="M833" s="206"/>
      <c r="N833" s="206"/>
      <c r="O833" s="206"/>
      <c r="P833" s="223" t="s">
        <v>599</v>
      </c>
      <c r="Q833" s="207"/>
      <c r="R833" s="207"/>
      <c r="S833" s="207"/>
      <c r="T833" s="207"/>
      <c r="U833" s="207"/>
      <c r="V833" s="207"/>
      <c r="W833" s="207"/>
      <c r="X833" s="207"/>
      <c r="Y833" s="208">
        <f>ROUND(29.9,0)</f>
        <v>30</v>
      </c>
      <c r="Z833" s="209"/>
      <c r="AA833" s="209"/>
      <c r="AB833" s="210"/>
      <c r="AC833" s="211" t="s">
        <v>456</v>
      </c>
      <c r="AD833" s="211"/>
      <c r="AE833" s="211"/>
      <c r="AF833" s="211"/>
      <c r="AG833" s="211"/>
      <c r="AH833" s="212">
        <v>8</v>
      </c>
      <c r="AI833" s="213"/>
      <c r="AJ833" s="213"/>
      <c r="AK833" s="213"/>
      <c r="AL833" s="214">
        <v>100</v>
      </c>
      <c r="AM833" s="215"/>
      <c r="AN833" s="215"/>
      <c r="AO833" s="216"/>
      <c r="AP833" s="217" t="s">
        <v>659</v>
      </c>
      <c r="AQ833" s="217"/>
      <c r="AR833" s="217"/>
      <c r="AS833" s="217"/>
      <c r="AT833" s="217"/>
      <c r="AU833" s="217"/>
      <c r="AV833" s="217"/>
      <c r="AW833" s="217"/>
      <c r="AX833" s="217"/>
    </row>
    <row r="834" spans="1:50" ht="60" customHeight="1" x14ac:dyDescent="0.15">
      <c r="A834" s="229">
        <v>19</v>
      </c>
      <c r="B834" s="229">
        <v>1</v>
      </c>
      <c r="C834" s="222" t="s">
        <v>598</v>
      </c>
      <c r="D834" s="204"/>
      <c r="E834" s="204"/>
      <c r="F834" s="204"/>
      <c r="G834" s="204"/>
      <c r="H834" s="204"/>
      <c r="I834" s="204"/>
      <c r="J834" s="205">
        <v>7370005002147</v>
      </c>
      <c r="K834" s="206"/>
      <c r="L834" s="206"/>
      <c r="M834" s="206"/>
      <c r="N834" s="206"/>
      <c r="O834" s="206"/>
      <c r="P834" s="223" t="s">
        <v>600</v>
      </c>
      <c r="Q834" s="207"/>
      <c r="R834" s="207"/>
      <c r="S834" s="207"/>
      <c r="T834" s="207"/>
      <c r="U834" s="207"/>
      <c r="V834" s="207"/>
      <c r="W834" s="207"/>
      <c r="X834" s="207"/>
      <c r="Y834" s="208">
        <f>ROUND(24.968952,0)</f>
        <v>25</v>
      </c>
      <c r="Z834" s="209"/>
      <c r="AA834" s="209"/>
      <c r="AB834" s="210"/>
      <c r="AC834" s="211" t="s">
        <v>456</v>
      </c>
      <c r="AD834" s="211"/>
      <c r="AE834" s="211"/>
      <c r="AF834" s="211"/>
      <c r="AG834" s="211"/>
      <c r="AH834" s="212">
        <v>21</v>
      </c>
      <c r="AI834" s="213"/>
      <c r="AJ834" s="213"/>
      <c r="AK834" s="213"/>
      <c r="AL834" s="214">
        <v>100</v>
      </c>
      <c r="AM834" s="215"/>
      <c r="AN834" s="215"/>
      <c r="AO834" s="216"/>
      <c r="AP834" s="217" t="s">
        <v>659</v>
      </c>
      <c r="AQ834" s="217"/>
      <c r="AR834" s="217"/>
      <c r="AS834" s="217"/>
      <c r="AT834" s="217"/>
      <c r="AU834" s="217"/>
      <c r="AV834" s="217"/>
      <c r="AW834" s="217"/>
      <c r="AX834" s="217"/>
    </row>
    <row r="835" spans="1:50" ht="45" customHeight="1" x14ac:dyDescent="0.15">
      <c r="A835" s="229">
        <v>20</v>
      </c>
      <c r="B835" s="229">
        <v>1</v>
      </c>
      <c r="C835" s="222" t="s">
        <v>523</v>
      </c>
      <c r="D835" s="204"/>
      <c r="E835" s="204"/>
      <c r="F835" s="204"/>
      <c r="G835" s="204"/>
      <c r="H835" s="204"/>
      <c r="I835" s="204"/>
      <c r="J835" s="205">
        <v>1240005004054</v>
      </c>
      <c r="K835" s="206"/>
      <c r="L835" s="206"/>
      <c r="M835" s="206"/>
      <c r="N835" s="206"/>
      <c r="O835" s="206"/>
      <c r="P835" s="223" t="s">
        <v>601</v>
      </c>
      <c r="Q835" s="207"/>
      <c r="R835" s="207"/>
      <c r="S835" s="207"/>
      <c r="T835" s="207"/>
      <c r="U835" s="207"/>
      <c r="V835" s="207"/>
      <c r="W835" s="207"/>
      <c r="X835" s="207"/>
      <c r="Y835" s="208">
        <f>ROUND(20.365699,0)</f>
        <v>20</v>
      </c>
      <c r="Z835" s="209"/>
      <c r="AA835" s="209"/>
      <c r="AB835" s="210"/>
      <c r="AC835" s="211" t="s">
        <v>569</v>
      </c>
      <c r="AD835" s="211"/>
      <c r="AE835" s="211"/>
      <c r="AF835" s="211"/>
      <c r="AG835" s="211"/>
      <c r="AH835" s="212" t="s">
        <v>604</v>
      </c>
      <c r="AI835" s="213"/>
      <c r="AJ835" s="213"/>
      <c r="AK835" s="213"/>
      <c r="AL835" s="214">
        <v>100</v>
      </c>
      <c r="AM835" s="215"/>
      <c r="AN835" s="215"/>
      <c r="AO835" s="216"/>
      <c r="AP835" s="217" t="s">
        <v>659</v>
      </c>
      <c r="AQ835" s="217"/>
      <c r="AR835" s="217"/>
      <c r="AS835" s="217"/>
      <c r="AT835" s="217"/>
      <c r="AU835" s="217"/>
      <c r="AV835" s="217"/>
      <c r="AW835" s="217"/>
      <c r="AX835" s="217"/>
    </row>
    <row r="836" spans="1:50" ht="75" customHeight="1" x14ac:dyDescent="0.15">
      <c r="A836" s="229">
        <v>21</v>
      </c>
      <c r="B836" s="229">
        <v>1</v>
      </c>
      <c r="C836" s="222" t="s">
        <v>523</v>
      </c>
      <c r="D836" s="204"/>
      <c r="E836" s="204"/>
      <c r="F836" s="204"/>
      <c r="G836" s="204"/>
      <c r="H836" s="204"/>
      <c r="I836" s="204"/>
      <c r="J836" s="205">
        <v>1240005004054</v>
      </c>
      <c r="K836" s="206"/>
      <c r="L836" s="206"/>
      <c r="M836" s="206"/>
      <c r="N836" s="206"/>
      <c r="O836" s="206"/>
      <c r="P836" s="223" t="s">
        <v>602</v>
      </c>
      <c r="Q836" s="207"/>
      <c r="R836" s="207"/>
      <c r="S836" s="207"/>
      <c r="T836" s="207"/>
      <c r="U836" s="207"/>
      <c r="V836" s="207"/>
      <c r="W836" s="207"/>
      <c r="X836" s="207"/>
      <c r="Y836" s="208">
        <f>ROUND(14.997737,0)</f>
        <v>15</v>
      </c>
      <c r="Z836" s="209"/>
      <c r="AA836" s="209"/>
      <c r="AB836" s="210"/>
      <c r="AC836" s="211" t="s">
        <v>456</v>
      </c>
      <c r="AD836" s="211"/>
      <c r="AE836" s="211"/>
      <c r="AF836" s="211"/>
      <c r="AG836" s="211"/>
      <c r="AH836" s="212">
        <v>28</v>
      </c>
      <c r="AI836" s="213"/>
      <c r="AJ836" s="213"/>
      <c r="AK836" s="213"/>
      <c r="AL836" s="214">
        <v>100</v>
      </c>
      <c r="AM836" s="215"/>
      <c r="AN836" s="215"/>
      <c r="AO836" s="216"/>
      <c r="AP836" s="217" t="s">
        <v>659</v>
      </c>
      <c r="AQ836" s="217"/>
      <c r="AR836" s="217"/>
      <c r="AS836" s="217"/>
      <c r="AT836" s="217"/>
      <c r="AU836" s="217"/>
      <c r="AV836" s="217"/>
      <c r="AW836" s="217"/>
      <c r="AX836" s="217"/>
    </row>
    <row r="837" spans="1:50" ht="45" customHeight="1" x14ac:dyDescent="0.15">
      <c r="A837" s="229">
        <v>22</v>
      </c>
      <c r="B837" s="229">
        <v>1</v>
      </c>
      <c r="C837" s="222" t="s">
        <v>523</v>
      </c>
      <c r="D837" s="204"/>
      <c r="E837" s="204"/>
      <c r="F837" s="204"/>
      <c r="G837" s="204"/>
      <c r="H837" s="204"/>
      <c r="I837" s="204"/>
      <c r="J837" s="205">
        <v>1240005004054</v>
      </c>
      <c r="K837" s="206"/>
      <c r="L837" s="206"/>
      <c r="M837" s="206"/>
      <c r="N837" s="206"/>
      <c r="O837" s="206"/>
      <c r="P837" s="223" t="s">
        <v>603</v>
      </c>
      <c r="Q837" s="207"/>
      <c r="R837" s="207"/>
      <c r="S837" s="207"/>
      <c r="T837" s="207"/>
      <c r="U837" s="207"/>
      <c r="V837" s="207"/>
      <c r="W837" s="207"/>
      <c r="X837" s="207"/>
      <c r="Y837" s="208">
        <f>ROUND(15.044822,0)</f>
        <v>15</v>
      </c>
      <c r="Z837" s="209"/>
      <c r="AA837" s="209"/>
      <c r="AB837" s="210"/>
      <c r="AC837" s="211" t="s">
        <v>456</v>
      </c>
      <c r="AD837" s="211"/>
      <c r="AE837" s="211"/>
      <c r="AF837" s="211"/>
      <c r="AG837" s="211"/>
      <c r="AH837" s="212">
        <v>28</v>
      </c>
      <c r="AI837" s="213"/>
      <c r="AJ837" s="213"/>
      <c r="AK837" s="213"/>
      <c r="AL837" s="214">
        <v>100</v>
      </c>
      <c r="AM837" s="215"/>
      <c r="AN837" s="215"/>
      <c r="AO837" s="216"/>
      <c r="AP837" s="217" t="s">
        <v>659</v>
      </c>
      <c r="AQ837" s="217"/>
      <c r="AR837" s="217"/>
      <c r="AS837" s="217"/>
      <c r="AT837" s="217"/>
      <c r="AU837" s="217"/>
      <c r="AV837" s="217"/>
      <c r="AW837" s="217"/>
      <c r="AX837" s="217"/>
    </row>
    <row r="838" spans="1:50" ht="45" customHeight="1" x14ac:dyDescent="0.15">
      <c r="A838" s="229">
        <v>23</v>
      </c>
      <c r="B838" s="229">
        <v>1</v>
      </c>
      <c r="C838" s="222" t="s">
        <v>458</v>
      </c>
      <c r="D838" s="204"/>
      <c r="E838" s="204"/>
      <c r="F838" s="204"/>
      <c r="G838" s="204"/>
      <c r="H838" s="204"/>
      <c r="I838" s="204"/>
      <c r="J838" s="205">
        <v>3290005003743</v>
      </c>
      <c r="K838" s="206"/>
      <c r="L838" s="206"/>
      <c r="M838" s="206"/>
      <c r="N838" s="206"/>
      <c r="O838" s="206"/>
      <c r="P838" s="223" t="s">
        <v>459</v>
      </c>
      <c r="Q838" s="207"/>
      <c r="R838" s="207"/>
      <c r="S838" s="207"/>
      <c r="T838" s="207"/>
      <c r="U838" s="207"/>
      <c r="V838" s="207"/>
      <c r="W838" s="207"/>
      <c r="X838" s="207"/>
      <c r="Y838" s="208">
        <f>ROUND(30.974153,0)</f>
        <v>31</v>
      </c>
      <c r="Z838" s="209"/>
      <c r="AA838" s="209"/>
      <c r="AB838" s="210"/>
      <c r="AC838" s="211" t="s">
        <v>456</v>
      </c>
      <c r="AD838" s="211"/>
      <c r="AE838" s="211"/>
      <c r="AF838" s="211"/>
      <c r="AG838" s="211"/>
      <c r="AH838" s="212">
        <v>7</v>
      </c>
      <c r="AI838" s="213"/>
      <c r="AJ838" s="213"/>
      <c r="AK838" s="213"/>
      <c r="AL838" s="214">
        <v>100</v>
      </c>
      <c r="AM838" s="215"/>
      <c r="AN838" s="215"/>
      <c r="AO838" s="216"/>
      <c r="AP838" s="217" t="s">
        <v>659</v>
      </c>
      <c r="AQ838" s="217"/>
      <c r="AR838" s="217"/>
      <c r="AS838" s="217"/>
      <c r="AT838" s="217"/>
      <c r="AU838" s="217"/>
      <c r="AV838" s="217"/>
      <c r="AW838" s="217"/>
      <c r="AX838" s="217"/>
    </row>
    <row r="839" spans="1:50" ht="45" customHeight="1" x14ac:dyDescent="0.15">
      <c r="A839" s="229">
        <v>24</v>
      </c>
      <c r="B839" s="229">
        <v>1</v>
      </c>
      <c r="C839" s="230" t="s">
        <v>685</v>
      </c>
      <c r="D839" s="231"/>
      <c r="E839" s="231"/>
      <c r="F839" s="231"/>
      <c r="G839" s="231"/>
      <c r="H839" s="231"/>
      <c r="I839" s="232"/>
      <c r="J839" s="205">
        <v>6430005004014</v>
      </c>
      <c r="K839" s="206"/>
      <c r="L839" s="206"/>
      <c r="M839" s="206"/>
      <c r="N839" s="206"/>
      <c r="O839" s="206"/>
      <c r="P839" s="223" t="s">
        <v>686</v>
      </c>
      <c r="Q839" s="207"/>
      <c r="R839" s="207"/>
      <c r="S839" s="207"/>
      <c r="T839" s="207"/>
      <c r="U839" s="207"/>
      <c r="V839" s="207"/>
      <c r="W839" s="207"/>
      <c r="X839" s="207"/>
      <c r="Y839" s="208">
        <v>30</v>
      </c>
      <c r="Z839" s="209"/>
      <c r="AA839" s="209"/>
      <c r="AB839" s="210"/>
      <c r="AC839" s="211" t="s">
        <v>569</v>
      </c>
      <c r="AD839" s="211"/>
      <c r="AE839" s="211"/>
      <c r="AF839" s="211"/>
      <c r="AG839" s="211"/>
      <c r="AH839" s="212">
        <v>9</v>
      </c>
      <c r="AI839" s="213"/>
      <c r="AJ839" s="213"/>
      <c r="AK839" s="213"/>
      <c r="AL839" s="214">
        <v>100</v>
      </c>
      <c r="AM839" s="215"/>
      <c r="AN839" s="215"/>
      <c r="AO839" s="216"/>
      <c r="AP839" s="217" t="s">
        <v>659</v>
      </c>
      <c r="AQ839" s="217"/>
      <c r="AR839" s="217"/>
      <c r="AS839" s="217"/>
      <c r="AT839" s="217"/>
      <c r="AU839" s="217"/>
      <c r="AV839" s="217"/>
      <c r="AW839" s="217"/>
      <c r="AX839" s="217"/>
    </row>
    <row r="840" spans="1:50" ht="45" customHeight="1" x14ac:dyDescent="0.15">
      <c r="A840" s="229">
        <v>25</v>
      </c>
      <c r="B840" s="229">
        <v>1</v>
      </c>
      <c r="C840" s="222" t="s">
        <v>687</v>
      </c>
      <c r="D840" s="204"/>
      <c r="E840" s="204"/>
      <c r="F840" s="204"/>
      <c r="G840" s="204"/>
      <c r="H840" s="204"/>
      <c r="I840" s="204"/>
      <c r="J840" s="205">
        <v>5050005001769</v>
      </c>
      <c r="K840" s="206"/>
      <c r="L840" s="206"/>
      <c r="M840" s="206"/>
      <c r="N840" s="206"/>
      <c r="O840" s="206"/>
      <c r="P840" s="223" t="s">
        <v>688</v>
      </c>
      <c r="Q840" s="207"/>
      <c r="R840" s="207"/>
      <c r="S840" s="207"/>
      <c r="T840" s="207"/>
      <c r="U840" s="207"/>
      <c r="V840" s="207"/>
      <c r="W840" s="207"/>
      <c r="X840" s="207"/>
      <c r="Y840" s="208">
        <v>29</v>
      </c>
      <c r="Z840" s="209"/>
      <c r="AA840" s="209"/>
      <c r="AB840" s="210"/>
      <c r="AC840" s="211" t="s">
        <v>456</v>
      </c>
      <c r="AD840" s="211"/>
      <c r="AE840" s="211"/>
      <c r="AF840" s="211"/>
      <c r="AG840" s="211"/>
      <c r="AH840" s="212" t="s">
        <v>388</v>
      </c>
      <c r="AI840" s="213"/>
      <c r="AJ840" s="213"/>
      <c r="AK840" s="213"/>
      <c r="AL840" s="214">
        <v>100</v>
      </c>
      <c r="AM840" s="215"/>
      <c r="AN840" s="215"/>
      <c r="AO840" s="216"/>
      <c r="AP840" s="217" t="s">
        <v>659</v>
      </c>
      <c r="AQ840" s="217"/>
      <c r="AR840" s="217"/>
      <c r="AS840" s="217"/>
      <c r="AT840" s="217"/>
      <c r="AU840" s="217"/>
      <c r="AV840" s="217"/>
      <c r="AW840" s="217"/>
      <c r="AX840" s="217"/>
    </row>
    <row r="841" spans="1:50" ht="60" customHeight="1" x14ac:dyDescent="0.15">
      <c r="A841" s="229">
        <v>26</v>
      </c>
      <c r="B841" s="229">
        <v>1</v>
      </c>
      <c r="C841" s="222" t="s">
        <v>457</v>
      </c>
      <c r="D841" s="204"/>
      <c r="E841" s="204"/>
      <c r="F841" s="204"/>
      <c r="G841" s="204"/>
      <c r="H841" s="204"/>
      <c r="I841" s="204"/>
      <c r="J841" s="205">
        <v>3130005005532</v>
      </c>
      <c r="K841" s="206"/>
      <c r="L841" s="206"/>
      <c r="M841" s="206"/>
      <c r="N841" s="206"/>
      <c r="O841" s="206"/>
      <c r="P841" s="223" t="s">
        <v>462</v>
      </c>
      <c r="Q841" s="207"/>
      <c r="R841" s="207"/>
      <c r="S841" s="207"/>
      <c r="T841" s="207"/>
      <c r="U841" s="207"/>
      <c r="V841" s="207"/>
      <c r="W841" s="207"/>
      <c r="X841" s="207"/>
      <c r="Y841" s="208">
        <f>ROUND(26.054656,0)</f>
        <v>26</v>
      </c>
      <c r="Z841" s="209"/>
      <c r="AA841" s="209"/>
      <c r="AB841" s="210"/>
      <c r="AC841" s="211" t="s">
        <v>569</v>
      </c>
      <c r="AD841" s="211"/>
      <c r="AE841" s="211"/>
      <c r="AF841" s="211"/>
      <c r="AG841" s="211"/>
      <c r="AH841" s="212" t="s">
        <v>388</v>
      </c>
      <c r="AI841" s="213"/>
      <c r="AJ841" s="213"/>
      <c r="AK841" s="213"/>
      <c r="AL841" s="214">
        <v>100</v>
      </c>
      <c r="AM841" s="215"/>
      <c r="AN841" s="215"/>
      <c r="AO841" s="216"/>
      <c r="AP841" s="217" t="s">
        <v>659</v>
      </c>
      <c r="AQ841" s="217"/>
      <c r="AR841" s="217"/>
      <c r="AS841" s="217"/>
      <c r="AT841" s="217"/>
      <c r="AU841" s="217"/>
      <c r="AV841" s="217"/>
      <c r="AW841" s="217"/>
      <c r="AX841" s="217"/>
    </row>
    <row r="842" spans="1:50" ht="45" customHeight="1" x14ac:dyDescent="0.15">
      <c r="A842" s="229">
        <v>27</v>
      </c>
      <c r="B842" s="229">
        <v>1</v>
      </c>
      <c r="C842" s="222" t="s">
        <v>524</v>
      </c>
      <c r="D842" s="204"/>
      <c r="E842" s="204"/>
      <c r="F842" s="204"/>
      <c r="G842" s="204"/>
      <c r="H842" s="204"/>
      <c r="I842" s="204"/>
      <c r="J842" s="205">
        <v>7110005012080</v>
      </c>
      <c r="K842" s="206"/>
      <c r="L842" s="206"/>
      <c r="M842" s="206"/>
      <c r="N842" s="206"/>
      <c r="O842" s="206"/>
      <c r="P842" s="223" t="s">
        <v>525</v>
      </c>
      <c r="Q842" s="207"/>
      <c r="R842" s="207"/>
      <c r="S842" s="207"/>
      <c r="T842" s="207"/>
      <c r="U842" s="207"/>
      <c r="V842" s="207"/>
      <c r="W842" s="207"/>
      <c r="X842" s="207"/>
      <c r="Y842" s="208">
        <v>26</v>
      </c>
      <c r="Z842" s="209"/>
      <c r="AA842" s="209"/>
      <c r="AB842" s="210"/>
      <c r="AC842" s="211" t="s">
        <v>456</v>
      </c>
      <c r="AD842" s="211"/>
      <c r="AE842" s="211"/>
      <c r="AF842" s="211"/>
      <c r="AG842" s="211"/>
      <c r="AH842" s="212">
        <v>6</v>
      </c>
      <c r="AI842" s="213"/>
      <c r="AJ842" s="213"/>
      <c r="AK842" s="213"/>
      <c r="AL842" s="214">
        <v>100</v>
      </c>
      <c r="AM842" s="215"/>
      <c r="AN842" s="215"/>
      <c r="AO842" s="216"/>
      <c r="AP842" s="217" t="s">
        <v>659</v>
      </c>
      <c r="AQ842" s="217"/>
      <c r="AR842" s="217"/>
      <c r="AS842" s="217"/>
      <c r="AT842" s="217"/>
      <c r="AU842" s="217"/>
      <c r="AV842" s="217"/>
      <c r="AW842" s="217"/>
      <c r="AX842" s="217"/>
    </row>
    <row r="843" spans="1:50" ht="30" hidden="1" customHeight="1" x14ac:dyDescent="0.15">
      <c r="A843" s="229">
        <v>28</v>
      </c>
      <c r="B843" s="229">
        <v>1</v>
      </c>
      <c r="C843" s="222"/>
      <c r="D843" s="204"/>
      <c r="E843" s="204"/>
      <c r="F843" s="204"/>
      <c r="G843" s="204"/>
      <c r="H843" s="204"/>
      <c r="I843" s="204"/>
      <c r="J843" s="205"/>
      <c r="K843" s="206"/>
      <c r="L843" s="206"/>
      <c r="M843" s="206"/>
      <c r="N843" s="206"/>
      <c r="O843" s="206"/>
      <c r="P843" s="223"/>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9">
        <v>29</v>
      </c>
      <c r="B844" s="229">
        <v>1</v>
      </c>
      <c r="C844" s="222"/>
      <c r="D844" s="204"/>
      <c r="E844" s="204"/>
      <c r="F844" s="204"/>
      <c r="G844" s="204"/>
      <c r="H844" s="204"/>
      <c r="I844" s="204"/>
      <c r="J844" s="205"/>
      <c r="K844" s="206"/>
      <c r="L844" s="206"/>
      <c r="M844" s="206"/>
      <c r="N844" s="206"/>
      <c r="O844" s="206"/>
      <c r="P844" s="223"/>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9">
        <v>30</v>
      </c>
      <c r="B845" s="229">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526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386</v>
      </c>
      <c r="K848" s="95"/>
      <c r="L848" s="95"/>
      <c r="M848" s="95"/>
      <c r="N848" s="95"/>
      <c r="O848" s="95"/>
      <c r="P848" s="219" t="s">
        <v>350</v>
      </c>
      <c r="Q848" s="219"/>
      <c r="R848" s="219"/>
      <c r="S848" s="219"/>
      <c r="T848" s="219"/>
      <c r="U848" s="219"/>
      <c r="V848" s="219"/>
      <c r="W848" s="219"/>
      <c r="X848" s="219"/>
      <c r="Y848" s="219" t="s">
        <v>382</v>
      </c>
      <c r="Z848" s="218"/>
      <c r="AA848" s="218"/>
      <c r="AB848" s="218"/>
      <c r="AC848" s="95" t="s">
        <v>349</v>
      </c>
      <c r="AD848" s="95"/>
      <c r="AE848" s="95"/>
      <c r="AF848" s="95"/>
      <c r="AG848" s="95"/>
      <c r="AH848" s="219" t="s">
        <v>366</v>
      </c>
      <c r="AI848" s="218"/>
      <c r="AJ848" s="218"/>
      <c r="AK848" s="218"/>
      <c r="AL848" s="218" t="s">
        <v>23</v>
      </c>
      <c r="AM848" s="218"/>
      <c r="AN848" s="218"/>
      <c r="AO848" s="220"/>
      <c r="AP848" s="221" t="s">
        <v>424</v>
      </c>
      <c r="AQ848" s="221"/>
      <c r="AR848" s="221"/>
      <c r="AS848" s="221"/>
      <c r="AT848" s="221"/>
      <c r="AU848" s="221"/>
      <c r="AV848" s="221"/>
      <c r="AW848" s="221"/>
      <c r="AX848" s="221"/>
    </row>
    <row r="849" spans="1:50" ht="45" customHeight="1" x14ac:dyDescent="0.15">
      <c r="A849" s="229">
        <v>1</v>
      </c>
      <c r="B849" s="229">
        <v>1</v>
      </c>
      <c r="C849" s="222" t="s">
        <v>691</v>
      </c>
      <c r="D849" s="204"/>
      <c r="E849" s="204"/>
      <c r="F849" s="204"/>
      <c r="G849" s="204"/>
      <c r="H849" s="204"/>
      <c r="I849" s="204"/>
      <c r="J849" s="205">
        <v>9013205001282</v>
      </c>
      <c r="K849" s="206"/>
      <c r="L849" s="206"/>
      <c r="M849" s="206"/>
      <c r="N849" s="206"/>
      <c r="O849" s="206"/>
      <c r="P849" s="223" t="s">
        <v>689</v>
      </c>
      <c r="Q849" s="207"/>
      <c r="R849" s="207"/>
      <c r="S849" s="207"/>
      <c r="T849" s="207"/>
      <c r="U849" s="207"/>
      <c r="V849" s="207"/>
      <c r="W849" s="207"/>
      <c r="X849" s="207"/>
      <c r="Y849" s="208">
        <v>130</v>
      </c>
      <c r="Z849" s="209"/>
      <c r="AA849" s="209"/>
      <c r="AB849" s="210"/>
      <c r="AC849" s="211" t="s">
        <v>569</v>
      </c>
      <c r="AD849" s="211"/>
      <c r="AE849" s="211"/>
      <c r="AF849" s="211"/>
      <c r="AG849" s="211"/>
      <c r="AH849" s="212" t="s">
        <v>388</v>
      </c>
      <c r="AI849" s="213"/>
      <c r="AJ849" s="213"/>
      <c r="AK849" s="213"/>
      <c r="AL849" s="214">
        <v>100</v>
      </c>
      <c r="AM849" s="215"/>
      <c r="AN849" s="215"/>
      <c r="AO849" s="216"/>
      <c r="AP849" s="217" t="s">
        <v>659</v>
      </c>
      <c r="AQ849" s="217"/>
      <c r="AR849" s="217"/>
      <c r="AS849" s="217"/>
      <c r="AT849" s="217"/>
      <c r="AU849" s="217"/>
      <c r="AV849" s="217"/>
      <c r="AW849" s="217"/>
      <c r="AX849" s="217"/>
    </row>
    <row r="850" spans="1:50" ht="30" customHeight="1" x14ac:dyDescent="0.15">
      <c r="A850" s="229">
        <v>2</v>
      </c>
      <c r="B850" s="229">
        <v>1</v>
      </c>
      <c r="C850" s="222" t="s">
        <v>479</v>
      </c>
      <c r="D850" s="204"/>
      <c r="E850" s="204"/>
      <c r="F850" s="204"/>
      <c r="G850" s="204"/>
      <c r="H850" s="204"/>
      <c r="I850" s="204"/>
      <c r="J850" s="205">
        <v>5010005007398</v>
      </c>
      <c r="K850" s="206"/>
      <c r="L850" s="206"/>
      <c r="M850" s="206"/>
      <c r="N850" s="206"/>
      <c r="O850" s="206"/>
      <c r="P850" s="223" t="s">
        <v>566</v>
      </c>
      <c r="Q850" s="207"/>
      <c r="R850" s="207"/>
      <c r="S850" s="207"/>
      <c r="T850" s="207"/>
      <c r="U850" s="207"/>
      <c r="V850" s="207"/>
      <c r="W850" s="207"/>
      <c r="X850" s="207"/>
      <c r="Y850" s="208">
        <f>ROUND(128.290699,0)</f>
        <v>128</v>
      </c>
      <c r="Z850" s="209"/>
      <c r="AA850" s="209"/>
      <c r="AB850" s="210"/>
      <c r="AC850" s="211" t="s">
        <v>569</v>
      </c>
      <c r="AD850" s="211"/>
      <c r="AE850" s="211"/>
      <c r="AF850" s="211"/>
      <c r="AG850" s="211"/>
      <c r="AH850" s="212" t="s">
        <v>388</v>
      </c>
      <c r="AI850" s="213"/>
      <c r="AJ850" s="213"/>
      <c r="AK850" s="213"/>
      <c r="AL850" s="214">
        <v>100</v>
      </c>
      <c r="AM850" s="215"/>
      <c r="AN850" s="215"/>
      <c r="AO850" s="216"/>
      <c r="AP850" s="217" t="s">
        <v>659</v>
      </c>
      <c r="AQ850" s="217"/>
      <c r="AR850" s="217"/>
      <c r="AS850" s="217"/>
      <c r="AT850" s="217"/>
      <c r="AU850" s="217"/>
      <c r="AV850" s="217"/>
      <c r="AW850" s="217"/>
      <c r="AX850" s="217"/>
    </row>
    <row r="851" spans="1:50" ht="75" customHeight="1" x14ac:dyDescent="0.15">
      <c r="A851" s="229">
        <v>3</v>
      </c>
      <c r="B851" s="229">
        <v>1</v>
      </c>
      <c r="C851" s="222" t="s">
        <v>463</v>
      </c>
      <c r="D851" s="204"/>
      <c r="E851" s="204"/>
      <c r="F851" s="204"/>
      <c r="G851" s="204"/>
      <c r="H851" s="204"/>
      <c r="I851" s="204"/>
      <c r="J851" s="205">
        <v>7370005002147</v>
      </c>
      <c r="K851" s="206"/>
      <c r="L851" s="206"/>
      <c r="M851" s="206"/>
      <c r="N851" s="206"/>
      <c r="O851" s="206"/>
      <c r="P851" s="223" t="s">
        <v>464</v>
      </c>
      <c r="Q851" s="207"/>
      <c r="R851" s="207"/>
      <c r="S851" s="207"/>
      <c r="T851" s="207"/>
      <c r="U851" s="207"/>
      <c r="V851" s="207"/>
      <c r="W851" s="207"/>
      <c r="X851" s="207"/>
      <c r="Y851" s="208">
        <v>90</v>
      </c>
      <c r="Z851" s="209"/>
      <c r="AA851" s="209"/>
      <c r="AB851" s="210"/>
      <c r="AC851" s="211" t="s">
        <v>569</v>
      </c>
      <c r="AD851" s="211"/>
      <c r="AE851" s="211"/>
      <c r="AF851" s="211"/>
      <c r="AG851" s="211"/>
      <c r="AH851" s="212" t="s">
        <v>388</v>
      </c>
      <c r="AI851" s="213"/>
      <c r="AJ851" s="213"/>
      <c r="AK851" s="213"/>
      <c r="AL851" s="214">
        <v>100</v>
      </c>
      <c r="AM851" s="215"/>
      <c r="AN851" s="215"/>
      <c r="AO851" s="216"/>
      <c r="AP851" s="217" t="s">
        <v>659</v>
      </c>
      <c r="AQ851" s="217"/>
      <c r="AR851" s="217"/>
      <c r="AS851" s="217"/>
      <c r="AT851" s="217"/>
      <c r="AU851" s="217"/>
      <c r="AV851" s="217"/>
      <c r="AW851" s="217"/>
      <c r="AX851" s="217"/>
    </row>
    <row r="852" spans="1:50" ht="75" customHeight="1" x14ac:dyDescent="0.15">
      <c r="A852" s="229">
        <v>4</v>
      </c>
      <c r="B852" s="229">
        <v>1</v>
      </c>
      <c r="C852" s="222" t="s">
        <v>466</v>
      </c>
      <c r="D852" s="204"/>
      <c r="E852" s="204"/>
      <c r="F852" s="204"/>
      <c r="G852" s="204"/>
      <c r="H852" s="204"/>
      <c r="I852" s="204"/>
      <c r="J852" s="205">
        <v>8010105000820</v>
      </c>
      <c r="K852" s="206"/>
      <c r="L852" s="206"/>
      <c r="M852" s="206"/>
      <c r="N852" s="206"/>
      <c r="O852" s="206"/>
      <c r="P852" s="223" t="s">
        <v>465</v>
      </c>
      <c r="Q852" s="207"/>
      <c r="R852" s="207"/>
      <c r="S852" s="207"/>
      <c r="T852" s="207"/>
      <c r="U852" s="207"/>
      <c r="V852" s="207"/>
      <c r="W852" s="207"/>
      <c r="X852" s="207"/>
      <c r="Y852" s="208">
        <v>72</v>
      </c>
      <c r="Z852" s="209"/>
      <c r="AA852" s="209"/>
      <c r="AB852" s="210"/>
      <c r="AC852" s="211" t="s">
        <v>456</v>
      </c>
      <c r="AD852" s="211"/>
      <c r="AE852" s="211"/>
      <c r="AF852" s="211"/>
      <c r="AG852" s="211"/>
      <c r="AH852" s="212">
        <v>11</v>
      </c>
      <c r="AI852" s="213"/>
      <c r="AJ852" s="213"/>
      <c r="AK852" s="213"/>
      <c r="AL852" s="214">
        <v>100</v>
      </c>
      <c r="AM852" s="215"/>
      <c r="AN852" s="215"/>
      <c r="AO852" s="216"/>
      <c r="AP852" s="217" t="s">
        <v>659</v>
      </c>
      <c r="AQ852" s="217"/>
      <c r="AR852" s="217"/>
      <c r="AS852" s="217"/>
      <c r="AT852" s="217"/>
      <c r="AU852" s="217"/>
      <c r="AV852" s="217"/>
      <c r="AW852" s="217"/>
      <c r="AX852" s="217"/>
    </row>
    <row r="853" spans="1:50" ht="75" customHeight="1" x14ac:dyDescent="0.15">
      <c r="A853" s="229">
        <v>5</v>
      </c>
      <c r="B853" s="229">
        <v>1</v>
      </c>
      <c r="C853" s="222" t="s">
        <v>468</v>
      </c>
      <c r="D853" s="204"/>
      <c r="E853" s="204"/>
      <c r="F853" s="204"/>
      <c r="G853" s="204"/>
      <c r="H853" s="204"/>
      <c r="I853" s="204"/>
      <c r="J853" s="205">
        <v>1010005016007</v>
      </c>
      <c r="K853" s="206"/>
      <c r="L853" s="206"/>
      <c r="M853" s="206"/>
      <c r="N853" s="206"/>
      <c r="O853" s="206"/>
      <c r="P853" s="223" t="s">
        <v>467</v>
      </c>
      <c r="Q853" s="207"/>
      <c r="R853" s="207"/>
      <c r="S853" s="207"/>
      <c r="T853" s="207"/>
      <c r="U853" s="207"/>
      <c r="V853" s="207"/>
      <c r="W853" s="207"/>
      <c r="X853" s="207"/>
      <c r="Y853" s="208">
        <f>ROUND(59.588448,0)</f>
        <v>60</v>
      </c>
      <c r="Z853" s="209"/>
      <c r="AA853" s="209"/>
      <c r="AB853" s="210"/>
      <c r="AC853" s="211" t="s">
        <v>456</v>
      </c>
      <c r="AD853" s="211"/>
      <c r="AE853" s="211"/>
      <c r="AF853" s="211"/>
      <c r="AG853" s="211"/>
      <c r="AH853" s="212">
        <v>11</v>
      </c>
      <c r="AI853" s="213"/>
      <c r="AJ853" s="213"/>
      <c r="AK853" s="213"/>
      <c r="AL853" s="214">
        <v>100</v>
      </c>
      <c r="AM853" s="215"/>
      <c r="AN853" s="215"/>
      <c r="AO853" s="216"/>
      <c r="AP853" s="217" t="s">
        <v>659</v>
      </c>
      <c r="AQ853" s="217"/>
      <c r="AR853" s="217"/>
      <c r="AS853" s="217"/>
      <c r="AT853" s="217"/>
      <c r="AU853" s="217"/>
      <c r="AV853" s="217"/>
      <c r="AW853" s="217"/>
      <c r="AX853" s="217"/>
    </row>
    <row r="854" spans="1:50" ht="90" customHeight="1" x14ac:dyDescent="0.15">
      <c r="A854" s="229">
        <v>6</v>
      </c>
      <c r="B854" s="229">
        <v>1</v>
      </c>
      <c r="C854" s="222" t="s">
        <v>470</v>
      </c>
      <c r="D854" s="204"/>
      <c r="E854" s="204"/>
      <c r="F854" s="204"/>
      <c r="G854" s="204"/>
      <c r="H854" s="204"/>
      <c r="I854" s="204"/>
      <c r="J854" s="205">
        <v>1380005002234</v>
      </c>
      <c r="K854" s="206"/>
      <c r="L854" s="206"/>
      <c r="M854" s="206"/>
      <c r="N854" s="206"/>
      <c r="O854" s="206"/>
      <c r="P854" s="223" t="s">
        <v>469</v>
      </c>
      <c r="Q854" s="207"/>
      <c r="R854" s="207"/>
      <c r="S854" s="207"/>
      <c r="T854" s="207"/>
      <c r="U854" s="207"/>
      <c r="V854" s="207"/>
      <c r="W854" s="207"/>
      <c r="X854" s="207"/>
      <c r="Y854" s="208">
        <f>ROUND(57.780981,0)</f>
        <v>58</v>
      </c>
      <c r="Z854" s="209"/>
      <c r="AA854" s="209"/>
      <c r="AB854" s="210"/>
      <c r="AC854" s="211" t="s">
        <v>456</v>
      </c>
      <c r="AD854" s="211"/>
      <c r="AE854" s="211"/>
      <c r="AF854" s="211"/>
      <c r="AG854" s="211"/>
      <c r="AH854" s="212">
        <v>11</v>
      </c>
      <c r="AI854" s="213"/>
      <c r="AJ854" s="213"/>
      <c r="AK854" s="213"/>
      <c r="AL854" s="214">
        <v>100</v>
      </c>
      <c r="AM854" s="215"/>
      <c r="AN854" s="215"/>
      <c r="AO854" s="216"/>
      <c r="AP854" s="217" t="s">
        <v>659</v>
      </c>
      <c r="AQ854" s="217"/>
      <c r="AR854" s="217"/>
      <c r="AS854" s="217"/>
      <c r="AT854" s="217"/>
      <c r="AU854" s="217"/>
      <c r="AV854" s="217"/>
      <c r="AW854" s="217"/>
      <c r="AX854" s="217"/>
    </row>
    <row r="855" spans="1:50" ht="45" customHeight="1" x14ac:dyDescent="0.15">
      <c r="A855" s="229">
        <v>7</v>
      </c>
      <c r="B855" s="229">
        <v>1</v>
      </c>
      <c r="C855" s="222" t="s">
        <v>472</v>
      </c>
      <c r="D855" s="204"/>
      <c r="E855" s="204"/>
      <c r="F855" s="204"/>
      <c r="G855" s="204"/>
      <c r="H855" s="204"/>
      <c r="I855" s="204"/>
      <c r="J855" s="205">
        <v>4210005005077</v>
      </c>
      <c r="K855" s="206"/>
      <c r="L855" s="206"/>
      <c r="M855" s="206"/>
      <c r="N855" s="206"/>
      <c r="O855" s="206"/>
      <c r="P855" s="223" t="s">
        <v>471</v>
      </c>
      <c r="Q855" s="207"/>
      <c r="R855" s="207"/>
      <c r="S855" s="207"/>
      <c r="T855" s="207"/>
      <c r="U855" s="207"/>
      <c r="V855" s="207"/>
      <c r="W855" s="207"/>
      <c r="X855" s="207"/>
      <c r="Y855" s="208">
        <v>53</v>
      </c>
      <c r="Z855" s="209"/>
      <c r="AA855" s="209"/>
      <c r="AB855" s="210"/>
      <c r="AC855" s="211" t="s">
        <v>456</v>
      </c>
      <c r="AD855" s="211"/>
      <c r="AE855" s="211"/>
      <c r="AF855" s="211"/>
      <c r="AG855" s="211"/>
      <c r="AH855" s="212">
        <v>11</v>
      </c>
      <c r="AI855" s="213"/>
      <c r="AJ855" s="213"/>
      <c r="AK855" s="213"/>
      <c r="AL855" s="214">
        <v>100</v>
      </c>
      <c r="AM855" s="215"/>
      <c r="AN855" s="215"/>
      <c r="AO855" s="216"/>
      <c r="AP855" s="217" t="s">
        <v>659</v>
      </c>
      <c r="AQ855" s="217"/>
      <c r="AR855" s="217"/>
      <c r="AS855" s="217"/>
      <c r="AT855" s="217"/>
      <c r="AU855" s="217"/>
      <c r="AV855" s="217"/>
      <c r="AW855" s="217"/>
      <c r="AX855" s="217"/>
    </row>
    <row r="856" spans="1:50" ht="30" hidden="1" customHeight="1" x14ac:dyDescent="0.15">
      <c r="A856" s="229">
        <v>8</v>
      </c>
      <c r="B856" s="229">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9">
        <v>9</v>
      </c>
      <c r="B857" s="229">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9">
        <v>10</v>
      </c>
      <c r="B858" s="229">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9">
        <v>11</v>
      </c>
      <c r="B859" s="229">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9">
        <v>12</v>
      </c>
      <c r="B860" s="229">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9">
        <v>13</v>
      </c>
      <c r="B861" s="229">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9">
        <v>14</v>
      </c>
      <c r="B862" s="229">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9">
        <v>15</v>
      </c>
      <c r="B863" s="229">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9">
        <v>16</v>
      </c>
      <c r="B864" s="229">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9">
        <v>17</v>
      </c>
      <c r="B865" s="229">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9">
        <v>18</v>
      </c>
      <c r="B866" s="229">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9">
        <v>19</v>
      </c>
      <c r="B867" s="229">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9">
        <v>20</v>
      </c>
      <c r="B868" s="229">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9">
        <v>21</v>
      </c>
      <c r="B869" s="229">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9">
        <v>22</v>
      </c>
      <c r="B870" s="229">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9">
        <v>23</v>
      </c>
      <c r="B871" s="229">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9">
        <v>24</v>
      </c>
      <c r="B872" s="229">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9">
        <v>25</v>
      </c>
      <c r="B873" s="229">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9">
        <v>26</v>
      </c>
      <c r="B874" s="229">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9">
        <v>27</v>
      </c>
      <c r="B875" s="229">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9">
        <v>28</v>
      </c>
      <c r="B876" s="229">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9">
        <v>29</v>
      </c>
      <c r="B877" s="229">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9">
        <v>30</v>
      </c>
      <c r="B878" s="229">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529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386</v>
      </c>
      <c r="K881" s="95"/>
      <c r="L881" s="95"/>
      <c r="M881" s="95"/>
      <c r="N881" s="95"/>
      <c r="O881" s="95"/>
      <c r="P881" s="219" t="s">
        <v>350</v>
      </c>
      <c r="Q881" s="219"/>
      <c r="R881" s="219"/>
      <c r="S881" s="219"/>
      <c r="T881" s="219"/>
      <c r="U881" s="219"/>
      <c r="V881" s="219"/>
      <c r="W881" s="219"/>
      <c r="X881" s="219"/>
      <c r="Y881" s="219" t="s">
        <v>382</v>
      </c>
      <c r="Z881" s="218"/>
      <c r="AA881" s="218"/>
      <c r="AB881" s="218"/>
      <c r="AC881" s="95" t="s">
        <v>349</v>
      </c>
      <c r="AD881" s="95"/>
      <c r="AE881" s="95"/>
      <c r="AF881" s="95"/>
      <c r="AG881" s="95"/>
      <c r="AH881" s="219" t="s">
        <v>366</v>
      </c>
      <c r="AI881" s="218"/>
      <c r="AJ881" s="218"/>
      <c r="AK881" s="218"/>
      <c r="AL881" s="218" t="s">
        <v>23</v>
      </c>
      <c r="AM881" s="218"/>
      <c r="AN881" s="218"/>
      <c r="AO881" s="220"/>
      <c r="AP881" s="221" t="s">
        <v>424</v>
      </c>
      <c r="AQ881" s="221"/>
      <c r="AR881" s="221"/>
      <c r="AS881" s="221"/>
      <c r="AT881" s="221"/>
      <c r="AU881" s="221"/>
      <c r="AV881" s="221"/>
      <c r="AW881" s="221"/>
      <c r="AX881" s="221"/>
    </row>
    <row r="882" spans="1:50" ht="75" customHeight="1" x14ac:dyDescent="0.15">
      <c r="A882" s="229">
        <v>1</v>
      </c>
      <c r="B882" s="229">
        <v>1</v>
      </c>
      <c r="C882" s="222" t="s">
        <v>527</v>
      </c>
      <c r="D882" s="204"/>
      <c r="E882" s="204"/>
      <c r="F882" s="204"/>
      <c r="G882" s="204"/>
      <c r="H882" s="204"/>
      <c r="I882" s="204"/>
      <c r="J882" s="205">
        <v>4030005012570</v>
      </c>
      <c r="K882" s="206"/>
      <c r="L882" s="206"/>
      <c r="M882" s="206"/>
      <c r="N882" s="206"/>
      <c r="O882" s="206"/>
      <c r="P882" s="223" t="s">
        <v>528</v>
      </c>
      <c r="Q882" s="207"/>
      <c r="R882" s="207"/>
      <c r="S882" s="207"/>
      <c r="T882" s="207"/>
      <c r="U882" s="207"/>
      <c r="V882" s="207"/>
      <c r="W882" s="207"/>
      <c r="X882" s="207"/>
      <c r="Y882" s="208">
        <v>99</v>
      </c>
      <c r="Z882" s="209"/>
      <c r="AA882" s="209"/>
      <c r="AB882" s="210"/>
      <c r="AC882" s="211" t="s">
        <v>372</v>
      </c>
      <c r="AD882" s="211"/>
      <c r="AE882" s="211"/>
      <c r="AF882" s="211"/>
      <c r="AG882" s="211"/>
      <c r="AH882" s="212">
        <v>2</v>
      </c>
      <c r="AI882" s="213"/>
      <c r="AJ882" s="213"/>
      <c r="AK882" s="213"/>
      <c r="AL882" s="214">
        <v>86.205797128</v>
      </c>
      <c r="AM882" s="215"/>
      <c r="AN882" s="215"/>
      <c r="AO882" s="216"/>
      <c r="AP882" s="217" t="s">
        <v>659</v>
      </c>
      <c r="AQ882" s="217"/>
      <c r="AR882" s="217"/>
      <c r="AS882" s="217"/>
      <c r="AT882" s="217"/>
      <c r="AU882" s="217"/>
      <c r="AV882" s="217"/>
      <c r="AW882" s="217"/>
      <c r="AX882" s="217"/>
    </row>
    <row r="883" spans="1:50" ht="30" hidden="1" customHeight="1" x14ac:dyDescent="0.15">
      <c r="A883" s="229">
        <v>2</v>
      </c>
      <c r="B883" s="229">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9">
        <v>3</v>
      </c>
      <c r="B884" s="229">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9">
        <v>4</v>
      </c>
      <c r="B885" s="229">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9">
        <v>5</v>
      </c>
      <c r="B886" s="229">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9">
        <v>6</v>
      </c>
      <c r="B887" s="229">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9">
        <v>7</v>
      </c>
      <c r="B888" s="229">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9">
        <v>8</v>
      </c>
      <c r="B889" s="229">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9">
        <v>9</v>
      </c>
      <c r="B890" s="229">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9">
        <v>10</v>
      </c>
      <c r="B891" s="229">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9">
        <v>11</v>
      </c>
      <c r="B892" s="229">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9">
        <v>12</v>
      </c>
      <c r="B893" s="229">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9">
        <v>13</v>
      </c>
      <c r="B894" s="229">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9">
        <v>14</v>
      </c>
      <c r="B895" s="229">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9">
        <v>15</v>
      </c>
      <c r="B896" s="229">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9">
        <v>16</v>
      </c>
      <c r="B897" s="229">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9">
        <v>17</v>
      </c>
      <c r="B898" s="229">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9">
        <v>18</v>
      </c>
      <c r="B899" s="229">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9">
        <v>19</v>
      </c>
      <c r="B900" s="229">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9">
        <v>20</v>
      </c>
      <c r="B901" s="229">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9">
        <v>21</v>
      </c>
      <c r="B902" s="229">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9">
        <v>22</v>
      </c>
      <c r="B903" s="229">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9">
        <v>23</v>
      </c>
      <c r="B904" s="229">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9">
        <v>24</v>
      </c>
      <c r="B905" s="229">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9">
        <v>25</v>
      </c>
      <c r="B906" s="229">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9">
        <v>26</v>
      </c>
      <c r="B907" s="229">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9">
        <v>27</v>
      </c>
      <c r="B908" s="229">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9">
        <v>28</v>
      </c>
      <c r="B909" s="229">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9">
        <v>29</v>
      </c>
      <c r="B910" s="229">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9">
        <v>30</v>
      </c>
      <c r="B911" s="229">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530</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8"/>
      <c r="B914" s="218"/>
      <c r="C914" s="218" t="s">
        <v>30</v>
      </c>
      <c r="D914" s="218"/>
      <c r="E914" s="218"/>
      <c r="F914" s="218"/>
      <c r="G914" s="218"/>
      <c r="H914" s="218"/>
      <c r="I914" s="218"/>
      <c r="J914" s="95" t="s">
        <v>386</v>
      </c>
      <c r="K914" s="95"/>
      <c r="L914" s="95"/>
      <c r="M914" s="95"/>
      <c r="N914" s="95"/>
      <c r="O914" s="95"/>
      <c r="P914" s="219" t="s">
        <v>350</v>
      </c>
      <c r="Q914" s="219"/>
      <c r="R914" s="219"/>
      <c r="S914" s="219"/>
      <c r="T914" s="219"/>
      <c r="U914" s="219"/>
      <c r="V914" s="219"/>
      <c r="W914" s="219"/>
      <c r="X914" s="219"/>
      <c r="Y914" s="219" t="s">
        <v>382</v>
      </c>
      <c r="Z914" s="218"/>
      <c r="AA914" s="218"/>
      <c r="AB914" s="218"/>
      <c r="AC914" s="95" t="s">
        <v>349</v>
      </c>
      <c r="AD914" s="95"/>
      <c r="AE914" s="95"/>
      <c r="AF914" s="95"/>
      <c r="AG914" s="95"/>
      <c r="AH914" s="219" t="s">
        <v>366</v>
      </c>
      <c r="AI914" s="218"/>
      <c r="AJ914" s="218"/>
      <c r="AK914" s="218"/>
      <c r="AL914" s="218" t="s">
        <v>23</v>
      </c>
      <c r="AM914" s="218"/>
      <c r="AN914" s="218"/>
      <c r="AO914" s="220"/>
      <c r="AP914" s="221" t="s">
        <v>424</v>
      </c>
      <c r="AQ914" s="221"/>
      <c r="AR914" s="221"/>
      <c r="AS914" s="221"/>
      <c r="AT914" s="221"/>
      <c r="AU914" s="221"/>
      <c r="AV914" s="221"/>
      <c r="AW914" s="221"/>
      <c r="AX914" s="221"/>
    </row>
    <row r="915" spans="1:50" ht="45" customHeight="1" x14ac:dyDescent="0.15">
      <c r="A915" s="229">
        <v>1</v>
      </c>
      <c r="B915" s="229">
        <v>1</v>
      </c>
      <c r="C915" s="222" t="s">
        <v>605</v>
      </c>
      <c r="D915" s="204"/>
      <c r="E915" s="204"/>
      <c r="F915" s="204"/>
      <c r="G915" s="204"/>
      <c r="H915" s="204"/>
      <c r="I915" s="204"/>
      <c r="J915" s="205">
        <v>6050005002007</v>
      </c>
      <c r="K915" s="206"/>
      <c r="L915" s="206"/>
      <c r="M915" s="206"/>
      <c r="N915" s="206"/>
      <c r="O915" s="206"/>
      <c r="P915" s="223" t="s">
        <v>606</v>
      </c>
      <c r="Q915" s="207"/>
      <c r="R915" s="207"/>
      <c r="S915" s="207"/>
      <c r="T915" s="207"/>
      <c r="U915" s="207"/>
      <c r="V915" s="207"/>
      <c r="W915" s="207"/>
      <c r="X915" s="207"/>
      <c r="Y915" s="208">
        <f>ROUND(8.997236,0)</f>
        <v>9</v>
      </c>
      <c r="Z915" s="209"/>
      <c r="AA915" s="209"/>
      <c r="AB915" s="210"/>
      <c r="AC915" s="211" t="s">
        <v>569</v>
      </c>
      <c r="AD915" s="211"/>
      <c r="AE915" s="211"/>
      <c r="AF915" s="211"/>
      <c r="AG915" s="211"/>
      <c r="AH915" s="212" t="s">
        <v>607</v>
      </c>
      <c r="AI915" s="213"/>
      <c r="AJ915" s="213"/>
      <c r="AK915" s="213"/>
      <c r="AL915" s="224" t="s">
        <v>662</v>
      </c>
      <c r="AM915" s="225"/>
      <c r="AN915" s="225"/>
      <c r="AO915" s="226"/>
      <c r="AP915" s="217" t="s">
        <v>660</v>
      </c>
      <c r="AQ915" s="217"/>
      <c r="AR915" s="217"/>
      <c r="AS915" s="217"/>
      <c r="AT915" s="217"/>
      <c r="AU915" s="217"/>
      <c r="AV915" s="217"/>
      <c r="AW915" s="217"/>
      <c r="AX915" s="217"/>
    </row>
    <row r="916" spans="1:50" ht="45" customHeight="1" x14ac:dyDescent="0.15">
      <c r="A916" s="229">
        <v>2</v>
      </c>
      <c r="B916" s="229">
        <v>1</v>
      </c>
      <c r="C916" s="222" t="s">
        <v>608</v>
      </c>
      <c r="D916" s="204"/>
      <c r="E916" s="204"/>
      <c r="F916" s="204"/>
      <c r="G916" s="204"/>
      <c r="H916" s="204"/>
      <c r="I916" s="204"/>
      <c r="J916" s="205">
        <v>6050005002007</v>
      </c>
      <c r="K916" s="206"/>
      <c r="L916" s="206"/>
      <c r="M916" s="206"/>
      <c r="N916" s="206"/>
      <c r="O916" s="206"/>
      <c r="P916" s="223" t="s">
        <v>609</v>
      </c>
      <c r="Q916" s="207"/>
      <c r="R916" s="207"/>
      <c r="S916" s="207"/>
      <c r="T916" s="207"/>
      <c r="U916" s="207"/>
      <c r="V916" s="207"/>
      <c r="W916" s="207"/>
      <c r="X916" s="207"/>
      <c r="Y916" s="208">
        <f>ROUND(7.786332,0)</f>
        <v>8</v>
      </c>
      <c r="Z916" s="209"/>
      <c r="AA916" s="209"/>
      <c r="AB916" s="210"/>
      <c r="AC916" s="211" t="s">
        <v>569</v>
      </c>
      <c r="AD916" s="211"/>
      <c r="AE916" s="211"/>
      <c r="AF916" s="211"/>
      <c r="AG916" s="211"/>
      <c r="AH916" s="212" t="s">
        <v>597</v>
      </c>
      <c r="AI916" s="213"/>
      <c r="AJ916" s="213"/>
      <c r="AK916" s="213"/>
      <c r="AL916" s="224" t="s">
        <v>388</v>
      </c>
      <c r="AM916" s="225"/>
      <c r="AN916" s="225"/>
      <c r="AO916" s="226"/>
      <c r="AP916" s="217" t="s">
        <v>660</v>
      </c>
      <c r="AQ916" s="217"/>
      <c r="AR916" s="217"/>
      <c r="AS916" s="217"/>
      <c r="AT916" s="217"/>
      <c r="AU916" s="217"/>
      <c r="AV916" s="217"/>
      <c r="AW916" s="217"/>
      <c r="AX916" s="217"/>
    </row>
    <row r="917" spans="1:50" ht="45" customHeight="1" x14ac:dyDescent="0.15">
      <c r="A917" s="229">
        <v>3</v>
      </c>
      <c r="B917" s="229">
        <v>1</v>
      </c>
      <c r="C917" s="222" t="s">
        <v>608</v>
      </c>
      <c r="D917" s="204"/>
      <c r="E917" s="204"/>
      <c r="F917" s="204"/>
      <c r="G917" s="204"/>
      <c r="H917" s="204"/>
      <c r="I917" s="204"/>
      <c r="J917" s="205">
        <v>6050005002007</v>
      </c>
      <c r="K917" s="206"/>
      <c r="L917" s="206"/>
      <c r="M917" s="206"/>
      <c r="N917" s="206"/>
      <c r="O917" s="206"/>
      <c r="P917" s="223" t="s">
        <v>610</v>
      </c>
      <c r="Q917" s="207"/>
      <c r="R917" s="207"/>
      <c r="S917" s="207"/>
      <c r="T917" s="207"/>
      <c r="U917" s="207"/>
      <c r="V917" s="207"/>
      <c r="W917" s="207"/>
      <c r="X917" s="207"/>
      <c r="Y917" s="208">
        <f>ROUND(5.53236,0)</f>
        <v>6</v>
      </c>
      <c r="Z917" s="209"/>
      <c r="AA917" s="209"/>
      <c r="AB917" s="210"/>
      <c r="AC917" s="211" t="s">
        <v>569</v>
      </c>
      <c r="AD917" s="211"/>
      <c r="AE917" s="211"/>
      <c r="AF917" s="211"/>
      <c r="AG917" s="211"/>
      <c r="AH917" s="212" t="s">
        <v>597</v>
      </c>
      <c r="AI917" s="213"/>
      <c r="AJ917" s="213"/>
      <c r="AK917" s="213"/>
      <c r="AL917" s="224" t="s">
        <v>388</v>
      </c>
      <c r="AM917" s="225"/>
      <c r="AN917" s="225"/>
      <c r="AO917" s="226"/>
      <c r="AP917" s="217" t="s">
        <v>660</v>
      </c>
      <c r="AQ917" s="217"/>
      <c r="AR917" s="217"/>
      <c r="AS917" s="217"/>
      <c r="AT917" s="217"/>
      <c r="AU917" s="217"/>
      <c r="AV917" s="217"/>
      <c r="AW917" s="217"/>
      <c r="AX917" s="217"/>
    </row>
    <row r="918" spans="1:50" ht="45" customHeight="1" x14ac:dyDescent="0.15">
      <c r="A918" s="229">
        <v>4</v>
      </c>
      <c r="B918" s="229">
        <v>1</v>
      </c>
      <c r="C918" s="222" t="s">
        <v>608</v>
      </c>
      <c r="D918" s="204"/>
      <c r="E918" s="204"/>
      <c r="F918" s="204"/>
      <c r="G918" s="204"/>
      <c r="H918" s="204"/>
      <c r="I918" s="204"/>
      <c r="J918" s="205">
        <v>6050005002007</v>
      </c>
      <c r="K918" s="206"/>
      <c r="L918" s="206"/>
      <c r="M918" s="206"/>
      <c r="N918" s="206"/>
      <c r="O918" s="206"/>
      <c r="P918" s="223" t="s">
        <v>611</v>
      </c>
      <c r="Q918" s="207"/>
      <c r="R918" s="207"/>
      <c r="S918" s="207"/>
      <c r="T918" s="207"/>
      <c r="U918" s="207"/>
      <c r="V918" s="207"/>
      <c r="W918" s="207"/>
      <c r="X918" s="207"/>
      <c r="Y918" s="208">
        <f>ROUND(4.25861,0)</f>
        <v>4</v>
      </c>
      <c r="Z918" s="209"/>
      <c r="AA918" s="209"/>
      <c r="AB918" s="210"/>
      <c r="AC918" s="211" t="s">
        <v>569</v>
      </c>
      <c r="AD918" s="211"/>
      <c r="AE918" s="211"/>
      <c r="AF918" s="211"/>
      <c r="AG918" s="211"/>
      <c r="AH918" s="212" t="s">
        <v>597</v>
      </c>
      <c r="AI918" s="213"/>
      <c r="AJ918" s="213"/>
      <c r="AK918" s="213"/>
      <c r="AL918" s="224" t="s">
        <v>388</v>
      </c>
      <c r="AM918" s="225"/>
      <c r="AN918" s="225"/>
      <c r="AO918" s="226"/>
      <c r="AP918" s="217" t="s">
        <v>660</v>
      </c>
      <c r="AQ918" s="217"/>
      <c r="AR918" s="217"/>
      <c r="AS918" s="217"/>
      <c r="AT918" s="217"/>
      <c r="AU918" s="217"/>
      <c r="AV918" s="217"/>
      <c r="AW918" s="217"/>
      <c r="AX918" s="217"/>
    </row>
    <row r="919" spans="1:50" ht="45" customHeight="1" x14ac:dyDescent="0.15">
      <c r="A919" s="229">
        <v>5</v>
      </c>
      <c r="B919" s="229">
        <v>1</v>
      </c>
      <c r="C919" s="222" t="s">
        <v>608</v>
      </c>
      <c r="D919" s="204"/>
      <c r="E919" s="204"/>
      <c r="F919" s="204"/>
      <c r="G919" s="204"/>
      <c r="H919" s="204"/>
      <c r="I919" s="204"/>
      <c r="J919" s="205">
        <v>6050005002007</v>
      </c>
      <c r="K919" s="206"/>
      <c r="L919" s="206"/>
      <c r="M919" s="206"/>
      <c r="N919" s="206"/>
      <c r="O919" s="206"/>
      <c r="P919" s="223" t="s">
        <v>612</v>
      </c>
      <c r="Q919" s="207"/>
      <c r="R919" s="207"/>
      <c r="S919" s="207"/>
      <c r="T919" s="207"/>
      <c r="U919" s="207"/>
      <c r="V919" s="207"/>
      <c r="W919" s="207"/>
      <c r="X919" s="207"/>
      <c r="Y919" s="208">
        <f>ROUND(3.04897,0)</f>
        <v>3</v>
      </c>
      <c r="Z919" s="209"/>
      <c r="AA919" s="209"/>
      <c r="AB919" s="210"/>
      <c r="AC919" s="211" t="s">
        <v>569</v>
      </c>
      <c r="AD919" s="211"/>
      <c r="AE919" s="211"/>
      <c r="AF919" s="211"/>
      <c r="AG919" s="211"/>
      <c r="AH919" s="212" t="s">
        <v>597</v>
      </c>
      <c r="AI919" s="213"/>
      <c r="AJ919" s="213"/>
      <c r="AK919" s="213"/>
      <c r="AL919" s="224" t="s">
        <v>388</v>
      </c>
      <c r="AM919" s="225"/>
      <c r="AN919" s="225"/>
      <c r="AO919" s="226"/>
      <c r="AP919" s="217" t="s">
        <v>660</v>
      </c>
      <c r="AQ919" s="217"/>
      <c r="AR919" s="217"/>
      <c r="AS919" s="217"/>
      <c r="AT919" s="217"/>
      <c r="AU919" s="217"/>
      <c r="AV919" s="217"/>
      <c r="AW919" s="217"/>
      <c r="AX919" s="217"/>
    </row>
    <row r="920" spans="1:50" ht="45" customHeight="1" x14ac:dyDescent="0.15">
      <c r="A920" s="229">
        <v>6</v>
      </c>
      <c r="B920" s="229">
        <v>1</v>
      </c>
      <c r="C920" s="222" t="s">
        <v>608</v>
      </c>
      <c r="D920" s="204"/>
      <c r="E920" s="204"/>
      <c r="F920" s="204"/>
      <c r="G920" s="204"/>
      <c r="H920" s="204"/>
      <c r="I920" s="204"/>
      <c r="J920" s="205">
        <v>6050005002007</v>
      </c>
      <c r="K920" s="206"/>
      <c r="L920" s="206"/>
      <c r="M920" s="206"/>
      <c r="N920" s="206"/>
      <c r="O920" s="206"/>
      <c r="P920" s="223" t="s">
        <v>613</v>
      </c>
      <c r="Q920" s="207"/>
      <c r="R920" s="207"/>
      <c r="S920" s="207"/>
      <c r="T920" s="207"/>
      <c r="U920" s="207"/>
      <c r="V920" s="207"/>
      <c r="W920" s="207"/>
      <c r="X920" s="207"/>
      <c r="Y920" s="208">
        <f>ROUND(1.86732,0)</f>
        <v>2</v>
      </c>
      <c r="Z920" s="209"/>
      <c r="AA920" s="209"/>
      <c r="AB920" s="210"/>
      <c r="AC920" s="211" t="s">
        <v>569</v>
      </c>
      <c r="AD920" s="211"/>
      <c r="AE920" s="211"/>
      <c r="AF920" s="211"/>
      <c r="AG920" s="211"/>
      <c r="AH920" s="212" t="s">
        <v>597</v>
      </c>
      <c r="AI920" s="213"/>
      <c r="AJ920" s="213"/>
      <c r="AK920" s="213"/>
      <c r="AL920" s="224" t="s">
        <v>388</v>
      </c>
      <c r="AM920" s="225"/>
      <c r="AN920" s="225"/>
      <c r="AO920" s="226"/>
      <c r="AP920" s="217" t="s">
        <v>660</v>
      </c>
      <c r="AQ920" s="217"/>
      <c r="AR920" s="217"/>
      <c r="AS920" s="217"/>
      <c r="AT920" s="217"/>
      <c r="AU920" s="217"/>
      <c r="AV920" s="217"/>
      <c r="AW920" s="217"/>
      <c r="AX920" s="217"/>
    </row>
    <row r="921" spans="1:50" ht="45" customHeight="1" x14ac:dyDescent="0.15">
      <c r="A921" s="229">
        <v>7</v>
      </c>
      <c r="B921" s="229">
        <v>1</v>
      </c>
      <c r="C921" s="222" t="s">
        <v>608</v>
      </c>
      <c r="D921" s="204"/>
      <c r="E921" s="204"/>
      <c r="F921" s="204"/>
      <c r="G921" s="204"/>
      <c r="H921" s="204"/>
      <c r="I921" s="204"/>
      <c r="J921" s="205">
        <v>6050005002007</v>
      </c>
      <c r="K921" s="206"/>
      <c r="L921" s="206"/>
      <c r="M921" s="206"/>
      <c r="N921" s="206"/>
      <c r="O921" s="206"/>
      <c r="P921" s="223" t="s">
        <v>614</v>
      </c>
      <c r="Q921" s="207"/>
      <c r="R921" s="207"/>
      <c r="S921" s="207"/>
      <c r="T921" s="207"/>
      <c r="U921" s="207"/>
      <c r="V921" s="207"/>
      <c r="W921" s="207"/>
      <c r="X921" s="207"/>
      <c r="Y921" s="208">
        <f>ROUND(0.6,1)</f>
        <v>0.6</v>
      </c>
      <c r="Z921" s="209"/>
      <c r="AA921" s="209"/>
      <c r="AB921" s="210"/>
      <c r="AC921" s="211" t="s">
        <v>569</v>
      </c>
      <c r="AD921" s="211"/>
      <c r="AE921" s="211"/>
      <c r="AF921" s="211"/>
      <c r="AG921" s="211"/>
      <c r="AH921" s="212" t="s">
        <v>597</v>
      </c>
      <c r="AI921" s="213"/>
      <c r="AJ921" s="213"/>
      <c r="AK921" s="213"/>
      <c r="AL921" s="224" t="s">
        <v>388</v>
      </c>
      <c r="AM921" s="225"/>
      <c r="AN921" s="225"/>
      <c r="AO921" s="226"/>
      <c r="AP921" s="217" t="s">
        <v>660</v>
      </c>
      <c r="AQ921" s="217"/>
      <c r="AR921" s="217"/>
      <c r="AS921" s="217"/>
      <c r="AT921" s="217"/>
      <c r="AU921" s="217"/>
      <c r="AV921" s="217"/>
      <c r="AW921" s="217"/>
      <c r="AX921" s="217"/>
    </row>
    <row r="922" spans="1:50" ht="45" customHeight="1" x14ac:dyDescent="0.15">
      <c r="A922" s="229">
        <v>8</v>
      </c>
      <c r="B922" s="229">
        <v>1</v>
      </c>
      <c r="C922" s="222" t="s">
        <v>615</v>
      </c>
      <c r="D922" s="204"/>
      <c r="E922" s="204"/>
      <c r="F922" s="204"/>
      <c r="G922" s="204"/>
      <c r="H922" s="204"/>
      <c r="I922" s="204"/>
      <c r="J922" s="205">
        <v>7370005002147</v>
      </c>
      <c r="K922" s="206"/>
      <c r="L922" s="206"/>
      <c r="M922" s="206"/>
      <c r="N922" s="206"/>
      <c r="O922" s="206"/>
      <c r="P922" s="223" t="s">
        <v>616</v>
      </c>
      <c r="Q922" s="207"/>
      <c r="R922" s="207"/>
      <c r="S922" s="207"/>
      <c r="T922" s="207"/>
      <c r="U922" s="207"/>
      <c r="V922" s="207"/>
      <c r="W922" s="207"/>
      <c r="X922" s="207"/>
      <c r="Y922" s="208">
        <f>ROUND(11.66894,0)</f>
        <v>12</v>
      </c>
      <c r="Z922" s="209"/>
      <c r="AA922" s="209"/>
      <c r="AB922" s="210"/>
      <c r="AC922" s="211" t="s">
        <v>569</v>
      </c>
      <c r="AD922" s="211"/>
      <c r="AE922" s="211"/>
      <c r="AF922" s="211"/>
      <c r="AG922" s="211"/>
      <c r="AH922" s="212" t="s">
        <v>617</v>
      </c>
      <c r="AI922" s="213"/>
      <c r="AJ922" s="213"/>
      <c r="AK922" s="213"/>
      <c r="AL922" s="224" t="s">
        <v>388</v>
      </c>
      <c r="AM922" s="225"/>
      <c r="AN922" s="225"/>
      <c r="AO922" s="226"/>
      <c r="AP922" s="217" t="s">
        <v>660</v>
      </c>
      <c r="AQ922" s="217"/>
      <c r="AR922" s="217"/>
      <c r="AS922" s="217"/>
      <c r="AT922" s="217"/>
      <c r="AU922" s="217"/>
      <c r="AV922" s="217"/>
      <c r="AW922" s="217"/>
      <c r="AX922" s="217"/>
    </row>
    <row r="923" spans="1:50" ht="75" customHeight="1" x14ac:dyDescent="0.15">
      <c r="A923" s="229">
        <v>9</v>
      </c>
      <c r="B923" s="229">
        <v>1</v>
      </c>
      <c r="C923" s="222" t="s">
        <v>615</v>
      </c>
      <c r="D923" s="204"/>
      <c r="E923" s="204"/>
      <c r="F923" s="204"/>
      <c r="G923" s="204"/>
      <c r="H923" s="204"/>
      <c r="I923" s="204"/>
      <c r="J923" s="205">
        <v>7370005002147</v>
      </c>
      <c r="K923" s="206"/>
      <c r="L923" s="206"/>
      <c r="M923" s="206"/>
      <c r="N923" s="206"/>
      <c r="O923" s="206"/>
      <c r="P923" s="223" t="s">
        <v>618</v>
      </c>
      <c r="Q923" s="207"/>
      <c r="R923" s="207"/>
      <c r="S923" s="207"/>
      <c r="T923" s="207"/>
      <c r="U923" s="207"/>
      <c r="V923" s="207"/>
      <c r="W923" s="207"/>
      <c r="X923" s="207"/>
      <c r="Y923" s="208">
        <f>ROUND(7.014738,0)</f>
        <v>7</v>
      </c>
      <c r="Z923" s="209"/>
      <c r="AA923" s="209"/>
      <c r="AB923" s="210"/>
      <c r="AC923" s="211" t="s">
        <v>569</v>
      </c>
      <c r="AD923" s="211"/>
      <c r="AE923" s="211"/>
      <c r="AF923" s="211"/>
      <c r="AG923" s="211"/>
      <c r="AH923" s="212" t="s">
        <v>617</v>
      </c>
      <c r="AI923" s="213"/>
      <c r="AJ923" s="213"/>
      <c r="AK923" s="213"/>
      <c r="AL923" s="224" t="s">
        <v>617</v>
      </c>
      <c r="AM923" s="225"/>
      <c r="AN923" s="225"/>
      <c r="AO923" s="226"/>
      <c r="AP923" s="217" t="s">
        <v>660</v>
      </c>
      <c r="AQ923" s="217"/>
      <c r="AR923" s="217"/>
      <c r="AS923" s="217"/>
      <c r="AT923" s="217"/>
      <c r="AU923" s="217"/>
      <c r="AV923" s="217"/>
      <c r="AW923" s="217"/>
      <c r="AX923" s="217"/>
    </row>
    <row r="924" spans="1:50" ht="45" customHeight="1" x14ac:dyDescent="0.15">
      <c r="A924" s="229">
        <v>10</v>
      </c>
      <c r="B924" s="229">
        <v>1</v>
      </c>
      <c r="C924" s="222" t="s">
        <v>615</v>
      </c>
      <c r="D924" s="204"/>
      <c r="E924" s="204"/>
      <c r="F924" s="204"/>
      <c r="G924" s="204"/>
      <c r="H924" s="204"/>
      <c r="I924" s="204"/>
      <c r="J924" s="205">
        <v>7370005002147</v>
      </c>
      <c r="K924" s="206"/>
      <c r="L924" s="206"/>
      <c r="M924" s="206"/>
      <c r="N924" s="206"/>
      <c r="O924" s="206"/>
      <c r="P924" s="223" t="s">
        <v>619</v>
      </c>
      <c r="Q924" s="207"/>
      <c r="R924" s="207"/>
      <c r="S924" s="207"/>
      <c r="T924" s="207"/>
      <c r="U924" s="207"/>
      <c r="V924" s="207"/>
      <c r="W924" s="207"/>
      <c r="X924" s="207"/>
      <c r="Y924" s="208">
        <f>ROUND(6.104207,0)</f>
        <v>6</v>
      </c>
      <c r="Z924" s="209"/>
      <c r="AA924" s="209"/>
      <c r="AB924" s="210"/>
      <c r="AC924" s="211" t="s">
        <v>569</v>
      </c>
      <c r="AD924" s="211"/>
      <c r="AE924" s="211"/>
      <c r="AF924" s="211"/>
      <c r="AG924" s="211"/>
      <c r="AH924" s="212" t="s">
        <v>617</v>
      </c>
      <c r="AI924" s="213"/>
      <c r="AJ924" s="213"/>
      <c r="AK924" s="213"/>
      <c r="AL924" s="224" t="s">
        <v>617</v>
      </c>
      <c r="AM924" s="225"/>
      <c r="AN924" s="225"/>
      <c r="AO924" s="226"/>
      <c r="AP924" s="217" t="s">
        <v>660</v>
      </c>
      <c r="AQ924" s="217"/>
      <c r="AR924" s="217"/>
      <c r="AS924" s="217"/>
      <c r="AT924" s="217"/>
      <c r="AU924" s="217"/>
      <c r="AV924" s="217"/>
      <c r="AW924" s="217"/>
      <c r="AX924" s="217"/>
    </row>
    <row r="925" spans="1:50" ht="60" customHeight="1" x14ac:dyDescent="0.15">
      <c r="A925" s="229">
        <v>11</v>
      </c>
      <c r="B925" s="229">
        <v>1</v>
      </c>
      <c r="C925" s="222" t="s">
        <v>531</v>
      </c>
      <c r="D925" s="204"/>
      <c r="E925" s="204"/>
      <c r="F925" s="204"/>
      <c r="G925" s="204"/>
      <c r="H925" s="204"/>
      <c r="I925" s="204"/>
      <c r="J925" s="205">
        <v>5012405001732</v>
      </c>
      <c r="K925" s="206"/>
      <c r="L925" s="206"/>
      <c r="M925" s="206"/>
      <c r="N925" s="206"/>
      <c r="O925" s="206"/>
      <c r="P925" s="223" t="s">
        <v>532</v>
      </c>
      <c r="Q925" s="207"/>
      <c r="R925" s="207"/>
      <c r="S925" s="207"/>
      <c r="T925" s="207"/>
      <c r="U925" s="207"/>
      <c r="V925" s="207"/>
      <c r="W925" s="207"/>
      <c r="X925" s="207"/>
      <c r="Y925" s="208">
        <v>18</v>
      </c>
      <c r="Z925" s="209"/>
      <c r="AA925" s="209"/>
      <c r="AB925" s="210"/>
      <c r="AC925" s="211" t="s">
        <v>569</v>
      </c>
      <c r="AD925" s="211"/>
      <c r="AE925" s="211"/>
      <c r="AF925" s="211"/>
      <c r="AG925" s="211"/>
      <c r="AH925" s="214" t="s">
        <v>388</v>
      </c>
      <c r="AI925" s="215"/>
      <c r="AJ925" s="215"/>
      <c r="AK925" s="216"/>
      <c r="AL925" s="214" t="s">
        <v>388</v>
      </c>
      <c r="AM925" s="215"/>
      <c r="AN925" s="215"/>
      <c r="AO925" s="216"/>
      <c r="AP925" s="217" t="s">
        <v>660</v>
      </c>
      <c r="AQ925" s="217"/>
      <c r="AR925" s="217"/>
      <c r="AS925" s="217"/>
      <c r="AT925" s="217"/>
      <c r="AU925" s="217"/>
      <c r="AV925" s="217"/>
      <c r="AW925" s="217"/>
      <c r="AX925" s="217"/>
    </row>
    <row r="926" spans="1:50" ht="45" customHeight="1" x14ac:dyDescent="0.15">
      <c r="A926" s="229">
        <v>12</v>
      </c>
      <c r="B926" s="229">
        <v>1</v>
      </c>
      <c r="C926" s="222" t="s">
        <v>476</v>
      </c>
      <c r="D926" s="204"/>
      <c r="E926" s="204"/>
      <c r="F926" s="204"/>
      <c r="G926" s="204"/>
      <c r="H926" s="204"/>
      <c r="I926" s="204"/>
      <c r="J926" s="205">
        <v>3130005005532</v>
      </c>
      <c r="K926" s="206"/>
      <c r="L926" s="206"/>
      <c r="M926" s="206"/>
      <c r="N926" s="206"/>
      <c r="O926" s="206"/>
      <c r="P926" s="223" t="s">
        <v>620</v>
      </c>
      <c r="Q926" s="207"/>
      <c r="R926" s="207"/>
      <c r="S926" s="207"/>
      <c r="T926" s="207"/>
      <c r="U926" s="207"/>
      <c r="V926" s="207"/>
      <c r="W926" s="207"/>
      <c r="X926" s="207"/>
      <c r="Y926" s="208">
        <f>ROUND(9.749516,0)</f>
        <v>10</v>
      </c>
      <c r="Z926" s="209"/>
      <c r="AA926" s="209"/>
      <c r="AB926" s="210"/>
      <c r="AC926" s="211" t="s">
        <v>569</v>
      </c>
      <c r="AD926" s="211"/>
      <c r="AE926" s="211"/>
      <c r="AF926" s="211"/>
      <c r="AG926" s="211"/>
      <c r="AH926" s="212" t="s">
        <v>552</v>
      </c>
      <c r="AI926" s="213"/>
      <c r="AJ926" s="213"/>
      <c r="AK926" s="213"/>
      <c r="AL926" s="214" t="s">
        <v>552</v>
      </c>
      <c r="AM926" s="215"/>
      <c r="AN926" s="215"/>
      <c r="AO926" s="216"/>
      <c r="AP926" s="217" t="s">
        <v>660</v>
      </c>
      <c r="AQ926" s="217"/>
      <c r="AR926" s="217"/>
      <c r="AS926" s="217"/>
      <c r="AT926" s="217"/>
      <c r="AU926" s="217"/>
      <c r="AV926" s="217"/>
      <c r="AW926" s="217"/>
      <c r="AX926" s="217"/>
    </row>
    <row r="927" spans="1:50" ht="60" customHeight="1" x14ac:dyDescent="0.15">
      <c r="A927" s="229">
        <v>13</v>
      </c>
      <c r="B927" s="229">
        <v>1</v>
      </c>
      <c r="C927" s="222" t="s">
        <v>476</v>
      </c>
      <c r="D927" s="204"/>
      <c r="E927" s="204"/>
      <c r="F927" s="204"/>
      <c r="G927" s="204"/>
      <c r="H927" s="204"/>
      <c r="I927" s="204"/>
      <c r="J927" s="205">
        <v>3130005005532</v>
      </c>
      <c r="K927" s="206"/>
      <c r="L927" s="206"/>
      <c r="M927" s="206"/>
      <c r="N927" s="206"/>
      <c r="O927" s="206"/>
      <c r="P927" s="223" t="s">
        <v>621</v>
      </c>
      <c r="Q927" s="207"/>
      <c r="R927" s="207"/>
      <c r="S927" s="207"/>
      <c r="T927" s="207"/>
      <c r="U927" s="207"/>
      <c r="V927" s="207"/>
      <c r="W927" s="207"/>
      <c r="X927" s="207"/>
      <c r="Y927" s="208">
        <f>ROUND(6.682494,0)</f>
        <v>7</v>
      </c>
      <c r="Z927" s="209"/>
      <c r="AA927" s="209"/>
      <c r="AB927" s="210"/>
      <c r="AC927" s="211" t="s">
        <v>569</v>
      </c>
      <c r="AD927" s="211"/>
      <c r="AE927" s="211"/>
      <c r="AF927" s="211"/>
      <c r="AG927" s="211"/>
      <c r="AH927" s="212" t="s">
        <v>552</v>
      </c>
      <c r="AI927" s="213"/>
      <c r="AJ927" s="213"/>
      <c r="AK927" s="213"/>
      <c r="AL927" s="214" t="s">
        <v>552</v>
      </c>
      <c r="AM927" s="215"/>
      <c r="AN927" s="215"/>
      <c r="AO927" s="216"/>
      <c r="AP927" s="217" t="s">
        <v>660</v>
      </c>
      <c r="AQ927" s="217"/>
      <c r="AR927" s="217"/>
      <c r="AS927" s="217"/>
      <c r="AT927" s="217"/>
      <c r="AU927" s="217"/>
      <c r="AV927" s="217"/>
      <c r="AW927" s="217"/>
      <c r="AX927" s="217"/>
    </row>
    <row r="928" spans="1:50" ht="45" customHeight="1" x14ac:dyDescent="0.15">
      <c r="A928" s="229">
        <v>14</v>
      </c>
      <c r="B928" s="229">
        <v>1</v>
      </c>
      <c r="C928" s="222" t="s">
        <v>622</v>
      </c>
      <c r="D928" s="204"/>
      <c r="E928" s="204"/>
      <c r="F928" s="204"/>
      <c r="G928" s="204"/>
      <c r="H928" s="204"/>
      <c r="I928" s="204"/>
      <c r="J928" s="205">
        <v>7010005005425</v>
      </c>
      <c r="K928" s="206"/>
      <c r="L928" s="206"/>
      <c r="M928" s="206"/>
      <c r="N928" s="206"/>
      <c r="O928" s="206"/>
      <c r="P928" s="223" t="s">
        <v>623</v>
      </c>
      <c r="Q928" s="207"/>
      <c r="R928" s="207"/>
      <c r="S928" s="207"/>
      <c r="T928" s="207"/>
      <c r="U928" s="207"/>
      <c r="V928" s="207"/>
      <c r="W928" s="207"/>
      <c r="X928" s="207"/>
      <c r="Y928" s="208">
        <f>ROUND(13.649329,0)</f>
        <v>14</v>
      </c>
      <c r="Z928" s="209"/>
      <c r="AA928" s="209"/>
      <c r="AB928" s="210"/>
      <c r="AC928" s="211" t="s">
        <v>569</v>
      </c>
      <c r="AD928" s="211"/>
      <c r="AE928" s="211"/>
      <c r="AF928" s="211"/>
      <c r="AG928" s="211"/>
      <c r="AH928" s="214" t="s">
        <v>624</v>
      </c>
      <c r="AI928" s="215"/>
      <c r="AJ928" s="215"/>
      <c r="AK928" s="216"/>
      <c r="AL928" s="214" t="s">
        <v>624</v>
      </c>
      <c r="AM928" s="215"/>
      <c r="AN928" s="215"/>
      <c r="AO928" s="216"/>
      <c r="AP928" s="217" t="s">
        <v>660</v>
      </c>
      <c r="AQ928" s="217"/>
      <c r="AR928" s="217"/>
      <c r="AS928" s="217"/>
      <c r="AT928" s="217"/>
      <c r="AU928" s="217"/>
      <c r="AV928" s="217"/>
      <c r="AW928" s="217"/>
      <c r="AX928" s="217"/>
    </row>
    <row r="929" spans="1:50" ht="45" customHeight="1" x14ac:dyDescent="0.15">
      <c r="A929" s="229">
        <v>15</v>
      </c>
      <c r="B929" s="229">
        <v>1</v>
      </c>
      <c r="C929" s="222" t="s">
        <v>625</v>
      </c>
      <c r="D929" s="204"/>
      <c r="E929" s="204"/>
      <c r="F929" s="204"/>
      <c r="G929" s="204"/>
      <c r="H929" s="204"/>
      <c r="I929" s="204"/>
      <c r="J929" s="205">
        <v>7010005005425</v>
      </c>
      <c r="K929" s="206"/>
      <c r="L929" s="206"/>
      <c r="M929" s="206"/>
      <c r="N929" s="206"/>
      <c r="O929" s="206"/>
      <c r="P929" s="223" t="s">
        <v>626</v>
      </c>
      <c r="Q929" s="207"/>
      <c r="R929" s="207"/>
      <c r="S929" s="207"/>
      <c r="T929" s="207"/>
      <c r="U929" s="207"/>
      <c r="V929" s="207"/>
      <c r="W929" s="207"/>
      <c r="X929" s="207"/>
      <c r="Y929" s="208">
        <f>ROUND(2.017662,0)</f>
        <v>2</v>
      </c>
      <c r="Z929" s="209"/>
      <c r="AA929" s="209"/>
      <c r="AB929" s="210"/>
      <c r="AC929" s="211" t="s">
        <v>569</v>
      </c>
      <c r="AD929" s="211"/>
      <c r="AE929" s="211"/>
      <c r="AF929" s="211"/>
      <c r="AG929" s="211"/>
      <c r="AH929" s="214" t="s">
        <v>627</v>
      </c>
      <c r="AI929" s="215"/>
      <c r="AJ929" s="215"/>
      <c r="AK929" s="216"/>
      <c r="AL929" s="214" t="s">
        <v>627</v>
      </c>
      <c r="AM929" s="215"/>
      <c r="AN929" s="215"/>
      <c r="AO929" s="216"/>
      <c r="AP929" s="217" t="s">
        <v>660</v>
      </c>
      <c r="AQ929" s="217"/>
      <c r="AR929" s="217"/>
      <c r="AS929" s="217"/>
      <c r="AT929" s="217"/>
      <c r="AU929" s="217"/>
      <c r="AV929" s="217"/>
      <c r="AW929" s="217"/>
      <c r="AX929" s="217"/>
    </row>
    <row r="930" spans="1:50" ht="60" customHeight="1" x14ac:dyDescent="0.15">
      <c r="A930" s="229">
        <v>16</v>
      </c>
      <c r="B930" s="229">
        <v>1</v>
      </c>
      <c r="C930" s="222" t="s">
        <v>567</v>
      </c>
      <c r="D930" s="204"/>
      <c r="E930" s="204"/>
      <c r="F930" s="204"/>
      <c r="G930" s="204"/>
      <c r="H930" s="204"/>
      <c r="I930" s="204"/>
      <c r="J930" s="205">
        <v>8040005001619</v>
      </c>
      <c r="K930" s="206"/>
      <c r="L930" s="206"/>
      <c r="M930" s="206"/>
      <c r="N930" s="206"/>
      <c r="O930" s="206"/>
      <c r="P930" s="223" t="s">
        <v>628</v>
      </c>
      <c r="Q930" s="207"/>
      <c r="R930" s="207"/>
      <c r="S930" s="207"/>
      <c r="T930" s="207"/>
      <c r="U930" s="207"/>
      <c r="V930" s="207"/>
      <c r="W930" s="207"/>
      <c r="X930" s="207"/>
      <c r="Y930" s="208">
        <f>ROUND(8.873663,0)</f>
        <v>9</v>
      </c>
      <c r="Z930" s="209"/>
      <c r="AA930" s="209"/>
      <c r="AB930" s="210"/>
      <c r="AC930" s="211" t="s">
        <v>569</v>
      </c>
      <c r="AD930" s="211"/>
      <c r="AE930" s="211"/>
      <c r="AF930" s="211"/>
      <c r="AG930" s="211"/>
      <c r="AH930" s="214" t="s">
        <v>552</v>
      </c>
      <c r="AI930" s="215"/>
      <c r="AJ930" s="215"/>
      <c r="AK930" s="216"/>
      <c r="AL930" s="214" t="s">
        <v>552</v>
      </c>
      <c r="AM930" s="215"/>
      <c r="AN930" s="215"/>
      <c r="AO930" s="216"/>
      <c r="AP930" s="217" t="s">
        <v>660</v>
      </c>
      <c r="AQ930" s="217"/>
      <c r="AR930" s="217"/>
      <c r="AS930" s="217"/>
      <c r="AT930" s="217"/>
      <c r="AU930" s="217"/>
      <c r="AV930" s="217"/>
      <c r="AW930" s="217"/>
      <c r="AX930" s="217"/>
    </row>
    <row r="931" spans="1:50" ht="60" customHeight="1" x14ac:dyDescent="0.15">
      <c r="A931" s="229">
        <v>17</v>
      </c>
      <c r="B931" s="229">
        <v>1</v>
      </c>
      <c r="C931" s="222" t="s">
        <v>567</v>
      </c>
      <c r="D931" s="204"/>
      <c r="E931" s="204"/>
      <c r="F931" s="204"/>
      <c r="G931" s="204"/>
      <c r="H931" s="204"/>
      <c r="I931" s="204"/>
      <c r="J931" s="205">
        <v>8040005001619</v>
      </c>
      <c r="K931" s="206"/>
      <c r="L931" s="206"/>
      <c r="M931" s="206"/>
      <c r="N931" s="206"/>
      <c r="O931" s="206"/>
      <c r="P931" s="223" t="s">
        <v>629</v>
      </c>
      <c r="Q931" s="207"/>
      <c r="R931" s="207"/>
      <c r="S931" s="207"/>
      <c r="T931" s="207"/>
      <c r="U931" s="207"/>
      <c r="V931" s="207"/>
      <c r="W931" s="207"/>
      <c r="X931" s="207"/>
      <c r="Y931" s="208">
        <v>4</v>
      </c>
      <c r="Z931" s="209"/>
      <c r="AA931" s="209"/>
      <c r="AB931" s="210"/>
      <c r="AC931" s="211" t="s">
        <v>569</v>
      </c>
      <c r="AD931" s="211"/>
      <c r="AE931" s="211"/>
      <c r="AF931" s="211"/>
      <c r="AG931" s="211"/>
      <c r="AH931" s="214" t="s">
        <v>552</v>
      </c>
      <c r="AI931" s="215"/>
      <c r="AJ931" s="215"/>
      <c r="AK931" s="216"/>
      <c r="AL931" s="214" t="s">
        <v>552</v>
      </c>
      <c r="AM931" s="215"/>
      <c r="AN931" s="215"/>
      <c r="AO931" s="216"/>
      <c r="AP931" s="217" t="s">
        <v>660</v>
      </c>
      <c r="AQ931" s="217"/>
      <c r="AR931" s="217"/>
      <c r="AS931" s="217"/>
      <c r="AT931" s="217"/>
      <c r="AU931" s="217"/>
      <c r="AV931" s="217"/>
      <c r="AW931" s="217"/>
      <c r="AX931" s="217"/>
    </row>
    <row r="932" spans="1:50" ht="75" customHeight="1" x14ac:dyDescent="0.15">
      <c r="A932" s="229">
        <v>18</v>
      </c>
      <c r="B932" s="229">
        <v>1</v>
      </c>
      <c r="C932" s="222" t="s">
        <v>567</v>
      </c>
      <c r="D932" s="204"/>
      <c r="E932" s="204"/>
      <c r="F932" s="204"/>
      <c r="G932" s="204"/>
      <c r="H932" s="204"/>
      <c r="I932" s="204"/>
      <c r="J932" s="205">
        <v>8040005001619</v>
      </c>
      <c r="K932" s="206"/>
      <c r="L932" s="206"/>
      <c r="M932" s="206"/>
      <c r="N932" s="206"/>
      <c r="O932" s="206"/>
      <c r="P932" s="223" t="s">
        <v>630</v>
      </c>
      <c r="Q932" s="207"/>
      <c r="R932" s="207"/>
      <c r="S932" s="207"/>
      <c r="T932" s="207"/>
      <c r="U932" s="207"/>
      <c r="V932" s="207"/>
      <c r="W932" s="207"/>
      <c r="X932" s="207"/>
      <c r="Y932" s="208">
        <f>ROUND(2.76972,0)</f>
        <v>3</v>
      </c>
      <c r="Z932" s="209"/>
      <c r="AA932" s="209"/>
      <c r="AB932" s="210"/>
      <c r="AC932" s="211" t="s">
        <v>569</v>
      </c>
      <c r="AD932" s="211"/>
      <c r="AE932" s="211"/>
      <c r="AF932" s="211"/>
      <c r="AG932" s="211"/>
      <c r="AH932" s="214" t="s">
        <v>552</v>
      </c>
      <c r="AI932" s="215"/>
      <c r="AJ932" s="215"/>
      <c r="AK932" s="216"/>
      <c r="AL932" s="214" t="s">
        <v>552</v>
      </c>
      <c r="AM932" s="215"/>
      <c r="AN932" s="215"/>
      <c r="AO932" s="216"/>
      <c r="AP932" s="217" t="s">
        <v>660</v>
      </c>
      <c r="AQ932" s="217"/>
      <c r="AR932" s="217"/>
      <c r="AS932" s="217"/>
      <c r="AT932" s="217"/>
      <c r="AU932" s="217"/>
      <c r="AV932" s="217"/>
      <c r="AW932" s="217"/>
      <c r="AX932" s="217"/>
    </row>
    <row r="933" spans="1:50" ht="45" customHeight="1" x14ac:dyDescent="0.15">
      <c r="A933" s="229">
        <v>19</v>
      </c>
      <c r="B933" s="229">
        <v>1</v>
      </c>
      <c r="C933" s="222" t="s">
        <v>533</v>
      </c>
      <c r="D933" s="204"/>
      <c r="E933" s="204"/>
      <c r="F933" s="204"/>
      <c r="G933" s="204"/>
      <c r="H933" s="204"/>
      <c r="I933" s="204"/>
      <c r="J933" s="205">
        <v>4050001007242</v>
      </c>
      <c r="K933" s="206"/>
      <c r="L933" s="206"/>
      <c r="M933" s="206"/>
      <c r="N933" s="206"/>
      <c r="O933" s="206"/>
      <c r="P933" s="223" t="s">
        <v>534</v>
      </c>
      <c r="Q933" s="207"/>
      <c r="R933" s="207"/>
      <c r="S933" s="207"/>
      <c r="T933" s="207"/>
      <c r="U933" s="207"/>
      <c r="V933" s="207"/>
      <c r="W933" s="207"/>
      <c r="X933" s="207"/>
      <c r="Y933" s="208">
        <v>15</v>
      </c>
      <c r="Z933" s="209"/>
      <c r="AA933" s="209"/>
      <c r="AB933" s="210"/>
      <c r="AC933" s="211" t="s">
        <v>569</v>
      </c>
      <c r="AD933" s="211"/>
      <c r="AE933" s="211"/>
      <c r="AF933" s="211"/>
      <c r="AG933" s="211"/>
      <c r="AH933" s="214" t="s">
        <v>388</v>
      </c>
      <c r="AI933" s="215"/>
      <c r="AJ933" s="215"/>
      <c r="AK933" s="216"/>
      <c r="AL933" s="214" t="s">
        <v>388</v>
      </c>
      <c r="AM933" s="215"/>
      <c r="AN933" s="215"/>
      <c r="AO933" s="216"/>
      <c r="AP933" s="217" t="s">
        <v>660</v>
      </c>
      <c r="AQ933" s="217"/>
      <c r="AR933" s="217"/>
      <c r="AS933" s="217"/>
      <c r="AT933" s="217"/>
      <c r="AU933" s="217"/>
      <c r="AV933" s="217"/>
      <c r="AW933" s="217"/>
      <c r="AX933" s="217"/>
    </row>
    <row r="934" spans="1:50" ht="30" customHeight="1" x14ac:dyDescent="0.15">
      <c r="A934" s="229">
        <v>20</v>
      </c>
      <c r="B934" s="229">
        <v>1</v>
      </c>
      <c r="C934" s="222" t="s">
        <v>479</v>
      </c>
      <c r="D934" s="204"/>
      <c r="E934" s="204"/>
      <c r="F934" s="204"/>
      <c r="G934" s="204"/>
      <c r="H934" s="204"/>
      <c r="I934" s="204"/>
      <c r="J934" s="205">
        <v>5010005007398</v>
      </c>
      <c r="K934" s="206"/>
      <c r="L934" s="206"/>
      <c r="M934" s="206"/>
      <c r="N934" s="206"/>
      <c r="O934" s="206"/>
      <c r="P934" s="223" t="s">
        <v>631</v>
      </c>
      <c r="Q934" s="207"/>
      <c r="R934" s="207"/>
      <c r="S934" s="207"/>
      <c r="T934" s="207"/>
      <c r="U934" s="207"/>
      <c r="V934" s="207"/>
      <c r="W934" s="207"/>
      <c r="X934" s="207"/>
      <c r="Y934" s="208">
        <f>ROUND(3.635317,0)</f>
        <v>4</v>
      </c>
      <c r="Z934" s="209"/>
      <c r="AA934" s="209"/>
      <c r="AB934" s="210"/>
      <c r="AC934" s="211" t="s">
        <v>569</v>
      </c>
      <c r="AD934" s="211"/>
      <c r="AE934" s="211"/>
      <c r="AF934" s="211"/>
      <c r="AG934" s="211"/>
      <c r="AH934" s="212" t="s">
        <v>632</v>
      </c>
      <c r="AI934" s="213"/>
      <c r="AJ934" s="213"/>
      <c r="AK934" s="213"/>
      <c r="AL934" s="214" t="s">
        <v>632</v>
      </c>
      <c r="AM934" s="215"/>
      <c r="AN934" s="215"/>
      <c r="AO934" s="216"/>
      <c r="AP934" s="217" t="s">
        <v>661</v>
      </c>
      <c r="AQ934" s="217"/>
      <c r="AR934" s="217"/>
      <c r="AS934" s="217"/>
      <c r="AT934" s="217"/>
      <c r="AU934" s="217"/>
      <c r="AV934" s="217"/>
      <c r="AW934" s="217"/>
      <c r="AX934" s="217"/>
    </row>
    <row r="935" spans="1:50" ht="30" customHeight="1" x14ac:dyDescent="0.15">
      <c r="A935" s="229">
        <v>21</v>
      </c>
      <c r="B935" s="229">
        <v>1</v>
      </c>
      <c r="C935" s="222" t="s">
        <v>479</v>
      </c>
      <c r="D935" s="204"/>
      <c r="E935" s="204"/>
      <c r="F935" s="204"/>
      <c r="G935" s="204"/>
      <c r="H935" s="204"/>
      <c r="I935" s="204"/>
      <c r="J935" s="205">
        <v>5010005007398</v>
      </c>
      <c r="K935" s="206"/>
      <c r="L935" s="206"/>
      <c r="M935" s="206"/>
      <c r="N935" s="206"/>
      <c r="O935" s="206"/>
      <c r="P935" s="223" t="s">
        <v>633</v>
      </c>
      <c r="Q935" s="207"/>
      <c r="R935" s="207"/>
      <c r="S935" s="207"/>
      <c r="T935" s="207"/>
      <c r="U935" s="207"/>
      <c r="V935" s="207"/>
      <c r="W935" s="207"/>
      <c r="X935" s="207"/>
      <c r="Y935" s="208">
        <f>ROUND(3.244107,0)</f>
        <v>3</v>
      </c>
      <c r="Z935" s="209"/>
      <c r="AA935" s="209"/>
      <c r="AB935" s="210"/>
      <c r="AC935" s="211" t="s">
        <v>569</v>
      </c>
      <c r="AD935" s="211"/>
      <c r="AE935" s="211"/>
      <c r="AF935" s="211"/>
      <c r="AG935" s="211"/>
      <c r="AH935" s="212" t="s">
        <v>632</v>
      </c>
      <c r="AI935" s="213"/>
      <c r="AJ935" s="213"/>
      <c r="AK935" s="213"/>
      <c r="AL935" s="224" t="s">
        <v>632</v>
      </c>
      <c r="AM935" s="225"/>
      <c r="AN935" s="225"/>
      <c r="AO935" s="226"/>
      <c r="AP935" s="217" t="s">
        <v>660</v>
      </c>
      <c r="AQ935" s="217"/>
      <c r="AR935" s="217"/>
      <c r="AS935" s="217"/>
      <c r="AT935" s="217"/>
      <c r="AU935" s="217"/>
      <c r="AV935" s="217"/>
      <c r="AW935" s="217"/>
      <c r="AX935" s="217"/>
    </row>
    <row r="936" spans="1:50" ht="45" customHeight="1" x14ac:dyDescent="0.15">
      <c r="A936" s="229">
        <v>22</v>
      </c>
      <c r="B936" s="229">
        <v>1</v>
      </c>
      <c r="C936" s="222" t="s">
        <v>479</v>
      </c>
      <c r="D936" s="204"/>
      <c r="E936" s="204"/>
      <c r="F936" s="204"/>
      <c r="G936" s="204"/>
      <c r="H936" s="204"/>
      <c r="I936" s="204"/>
      <c r="J936" s="205">
        <v>5010005007398</v>
      </c>
      <c r="K936" s="206"/>
      <c r="L936" s="206"/>
      <c r="M936" s="206"/>
      <c r="N936" s="206"/>
      <c r="O936" s="206"/>
      <c r="P936" s="223" t="s">
        <v>634</v>
      </c>
      <c r="Q936" s="207"/>
      <c r="R936" s="207"/>
      <c r="S936" s="207"/>
      <c r="T936" s="207"/>
      <c r="U936" s="207"/>
      <c r="V936" s="207"/>
      <c r="W936" s="207"/>
      <c r="X936" s="207"/>
      <c r="Y936" s="208">
        <f>ROUND(2.0007,0)</f>
        <v>2</v>
      </c>
      <c r="Z936" s="209"/>
      <c r="AA936" s="209"/>
      <c r="AB936" s="210"/>
      <c r="AC936" s="211" t="s">
        <v>569</v>
      </c>
      <c r="AD936" s="211"/>
      <c r="AE936" s="211"/>
      <c r="AF936" s="211"/>
      <c r="AG936" s="211"/>
      <c r="AH936" s="212" t="s">
        <v>632</v>
      </c>
      <c r="AI936" s="213"/>
      <c r="AJ936" s="213"/>
      <c r="AK936" s="213"/>
      <c r="AL936" s="224" t="s">
        <v>632</v>
      </c>
      <c r="AM936" s="225"/>
      <c r="AN936" s="225"/>
      <c r="AO936" s="226"/>
      <c r="AP936" s="217" t="s">
        <v>660</v>
      </c>
      <c r="AQ936" s="217"/>
      <c r="AR936" s="217"/>
      <c r="AS936" s="217"/>
      <c r="AT936" s="217"/>
      <c r="AU936" s="217"/>
      <c r="AV936" s="217"/>
      <c r="AW936" s="217"/>
      <c r="AX936" s="217"/>
    </row>
    <row r="937" spans="1:50" ht="45" customHeight="1" x14ac:dyDescent="0.15">
      <c r="A937" s="229">
        <v>23</v>
      </c>
      <c r="B937" s="229">
        <v>1</v>
      </c>
      <c r="C937" s="222" t="s">
        <v>474</v>
      </c>
      <c r="D937" s="204"/>
      <c r="E937" s="204"/>
      <c r="F937" s="204"/>
      <c r="G937" s="204"/>
      <c r="H937" s="204"/>
      <c r="I937" s="204"/>
      <c r="J937" s="205">
        <v>7011005000358</v>
      </c>
      <c r="K937" s="206"/>
      <c r="L937" s="206"/>
      <c r="M937" s="206"/>
      <c r="N937" s="206"/>
      <c r="O937" s="206"/>
      <c r="P937" s="223" t="s">
        <v>635</v>
      </c>
      <c r="Q937" s="207"/>
      <c r="R937" s="207"/>
      <c r="S937" s="207"/>
      <c r="T937" s="207"/>
      <c r="U937" s="207"/>
      <c r="V937" s="207"/>
      <c r="W937" s="207"/>
      <c r="X937" s="207"/>
      <c r="Y937" s="208">
        <f>ROUND(4.652221,0)</f>
        <v>5</v>
      </c>
      <c r="Z937" s="209"/>
      <c r="AA937" s="209"/>
      <c r="AB937" s="210"/>
      <c r="AC937" s="211" t="s">
        <v>569</v>
      </c>
      <c r="AD937" s="211"/>
      <c r="AE937" s="211"/>
      <c r="AF937" s="211"/>
      <c r="AG937" s="211"/>
      <c r="AH937" s="212" t="s">
        <v>552</v>
      </c>
      <c r="AI937" s="213"/>
      <c r="AJ937" s="213"/>
      <c r="AK937" s="213"/>
      <c r="AL937" s="214" t="s">
        <v>552</v>
      </c>
      <c r="AM937" s="215"/>
      <c r="AN937" s="215"/>
      <c r="AO937" s="216"/>
      <c r="AP937" s="217" t="s">
        <v>660</v>
      </c>
      <c r="AQ937" s="217"/>
      <c r="AR937" s="217"/>
      <c r="AS937" s="217"/>
      <c r="AT937" s="217"/>
      <c r="AU937" s="217"/>
      <c r="AV937" s="217"/>
      <c r="AW937" s="217"/>
      <c r="AX937" s="217"/>
    </row>
    <row r="938" spans="1:50" ht="45" customHeight="1" x14ac:dyDescent="0.15">
      <c r="A938" s="229">
        <v>24</v>
      </c>
      <c r="B938" s="229">
        <v>1</v>
      </c>
      <c r="C938" s="222" t="s">
        <v>474</v>
      </c>
      <c r="D938" s="204"/>
      <c r="E938" s="204"/>
      <c r="F938" s="204"/>
      <c r="G938" s="204"/>
      <c r="H938" s="204"/>
      <c r="I938" s="204"/>
      <c r="J938" s="205">
        <v>7011005000358</v>
      </c>
      <c r="K938" s="206"/>
      <c r="L938" s="206"/>
      <c r="M938" s="206"/>
      <c r="N938" s="206"/>
      <c r="O938" s="206"/>
      <c r="P938" s="223" t="s">
        <v>636</v>
      </c>
      <c r="Q938" s="207"/>
      <c r="R938" s="207"/>
      <c r="S938" s="207"/>
      <c r="T938" s="207"/>
      <c r="U938" s="207"/>
      <c r="V938" s="207"/>
      <c r="W938" s="207"/>
      <c r="X938" s="207"/>
      <c r="Y938" s="208">
        <f>ROUND(2.789417,0)</f>
        <v>3</v>
      </c>
      <c r="Z938" s="209"/>
      <c r="AA938" s="209"/>
      <c r="AB938" s="210"/>
      <c r="AC938" s="211" t="s">
        <v>569</v>
      </c>
      <c r="AD938" s="211"/>
      <c r="AE938" s="211"/>
      <c r="AF938" s="211"/>
      <c r="AG938" s="211"/>
      <c r="AH938" s="212" t="s">
        <v>552</v>
      </c>
      <c r="AI938" s="213"/>
      <c r="AJ938" s="213"/>
      <c r="AK938" s="213"/>
      <c r="AL938" s="214" t="s">
        <v>552</v>
      </c>
      <c r="AM938" s="215"/>
      <c r="AN938" s="215"/>
      <c r="AO938" s="216"/>
      <c r="AP938" s="217" t="s">
        <v>660</v>
      </c>
      <c r="AQ938" s="217"/>
      <c r="AR938" s="217"/>
      <c r="AS938" s="217"/>
      <c r="AT938" s="217"/>
      <c r="AU938" s="217"/>
      <c r="AV938" s="217"/>
      <c r="AW938" s="217"/>
      <c r="AX938" s="217"/>
    </row>
    <row r="939" spans="1:50" ht="45" customHeight="1" x14ac:dyDescent="0.15">
      <c r="A939" s="229">
        <v>25</v>
      </c>
      <c r="B939" s="229">
        <v>1</v>
      </c>
      <c r="C939" s="222" t="s">
        <v>477</v>
      </c>
      <c r="D939" s="204"/>
      <c r="E939" s="204"/>
      <c r="F939" s="204"/>
      <c r="G939" s="204"/>
      <c r="H939" s="204"/>
      <c r="I939" s="204"/>
      <c r="J939" s="205">
        <v>5010405010588</v>
      </c>
      <c r="K939" s="206"/>
      <c r="L939" s="206"/>
      <c r="M939" s="206"/>
      <c r="N939" s="206"/>
      <c r="O939" s="206"/>
      <c r="P939" s="223" t="s">
        <v>478</v>
      </c>
      <c r="Q939" s="207"/>
      <c r="R939" s="207"/>
      <c r="S939" s="207"/>
      <c r="T939" s="207"/>
      <c r="U939" s="207"/>
      <c r="V939" s="207"/>
      <c r="W939" s="207"/>
      <c r="X939" s="207"/>
      <c r="Y939" s="208">
        <f>ROUND(7.21983,0)</f>
        <v>7</v>
      </c>
      <c r="Z939" s="209"/>
      <c r="AA939" s="209"/>
      <c r="AB939" s="210"/>
      <c r="AC939" s="211" t="s">
        <v>569</v>
      </c>
      <c r="AD939" s="211"/>
      <c r="AE939" s="211"/>
      <c r="AF939" s="211"/>
      <c r="AG939" s="211"/>
      <c r="AH939" s="212" t="s">
        <v>388</v>
      </c>
      <c r="AI939" s="213"/>
      <c r="AJ939" s="213"/>
      <c r="AK939" s="213"/>
      <c r="AL939" s="214" t="s">
        <v>388</v>
      </c>
      <c r="AM939" s="215"/>
      <c r="AN939" s="215"/>
      <c r="AO939" s="216"/>
      <c r="AP939" s="217" t="s">
        <v>660</v>
      </c>
      <c r="AQ939" s="217"/>
      <c r="AR939" s="217"/>
      <c r="AS939" s="217"/>
      <c r="AT939" s="217"/>
      <c r="AU939" s="217"/>
      <c r="AV939" s="217"/>
      <c r="AW939" s="217"/>
      <c r="AX939" s="217"/>
    </row>
    <row r="940" spans="1:50" ht="30" hidden="1" customHeight="1" x14ac:dyDescent="0.15">
      <c r="A940" s="229">
        <v>26</v>
      </c>
      <c r="B940" s="229">
        <v>1</v>
      </c>
      <c r="C940" s="222"/>
      <c r="D940" s="204"/>
      <c r="E940" s="204"/>
      <c r="F940" s="204"/>
      <c r="G940" s="204"/>
      <c r="H940" s="204"/>
      <c r="I940" s="204"/>
      <c r="J940" s="205"/>
      <c r="K940" s="206"/>
      <c r="L940" s="206"/>
      <c r="M940" s="206"/>
      <c r="N940" s="206"/>
      <c r="O940" s="206"/>
      <c r="P940" s="223"/>
      <c r="Q940" s="207"/>
      <c r="R940" s="207"/>
      <c r="S940" s="207"/>
      <c r="T940" s="207"/>
      <c r="U940" s="207"/>
      <c r="V940" s="207"/>
      <c r="W940" s="207"/>
      <c r="X940" s="207"/>
      <c r="Y940" s="208"/>
      <c r="Z940" s="209"/>
      <c r="AA940" s="209"/>
      <c r="AB940" s="210"/>
      <c r="AC940" s="211"/>
      <c r="AD940" s="211"/>
      <c r="AE940" s="211"/>
      <c r="AF940" s="211"/>
      <c r="AG940" s="211"/>
      <c r="AH940" s="214"/>
      <c r="AI940" s="215"/>
      <c r="AJ940" s="215"/>
      <c r="AK940" s="216"/>
      <c r="AL940" s="214"/>
      <c r="AM940" s="215"/>
      <c r="AN940" s="215"/>
      <c r="AO940" s="216"/>
      <c r="AP940" s="217"/>
      <c r="AQ940" s="217"/>
      <c r="AR940" s="217"/>
      <c r="AS940" s="217"/>
      <c r="AT940" s="217"/>
      <c r="AU940" s="217"/>
      <c r="AV940" s="217"/>
      <c r="AW940" s="217"/>
      <c r="AX940" s="217"/>
    </row>
    <row r="941" spans="1:50" ht="30" hidden="1" customHeight="1" x14ac:dyDescent="0.15">
      <c r="A941" s="229">
        <v>27</v>
      </c>
      <c r="B941" s="229">
        <v>1</v>
      </c>
      <c r="C941" s="222"/>
      <c r="D941" s="204"/>
      <c r="E941" s="204"/>
      <c r="F941" s="204"/>
      <c r="G941" s="204"/>
      <c r="H941" s="204"/>
      <c r="I941" s="204"/>
      <c r="J941" s="205"/>
      <c r="K941" s="206"/>
      <c r="L941" s="206"/>
      <c r="M941" s="206"/>
      <c r="N941" s="206"/>
      <c r="O941" s="206"/>
      <c r="P941" s="223"/>
      <c r="Q941" s="207"/>
      <c r="R941" s="207"/>
      <c r="S941" s="207"/>
      <c r="T941" s="207"/>
      <c r="U941" s="207"/>
      <c r="V941" s="207"/>
      <c r="W941" s="207"/>
      <c r="X941" s="207"/>
      <c r="Y941" s="208"/>
      <c r="Z941" s="209"/>
      <c r="AA941" s="209"/>
      <c r="AB941" s="210"/>
      <c r="AC941" s="211"/>
      <c r="AD941" s="211"/>
      <c r="AE941" s="211"/>
      <c r="AF941" s="211"/>
      <c r="AG941" s="211"/>
      <c r="AH941" s="214"/>
      <c r="AI941" s="215"/>
      <c r="AJ941" s="215"/>
      <c r="AK941" s="216"/>
      <c r="AL941" s="214"/>
      <c r="AM941" s="215"/>
      <c r="AN941" s="215"/>
      <c r="AO941" s="216"/>
      <c r="AP941" s="217"/>
      <c r="AQ941" s="217"/>
      <c r="AR941" s="217"/>
      <c r="AS941" s="217"/>
      <c r="AT941" s="217"/>
      <c r="AU941" s="217"/>
      <c r="AV941" s="217"/>
      <c r="AW941" s="217"/>
      <c r="AX941" s="217"/>
    </row>
    <row r="942" spans="1:50" ht="30" hidden="1" customHeight="1" x14ac:dyDescent="0.15">
      <c r="A942" s="229">
        <v>28</v>
      </c>
      <c r="B942" s="229">
        <v>1</v>
      </c>
      <c r="C942" s="222"/>
      <c r="D942" s="204"/>
      <c r="E942" s="204"/>
      <c r="F942" s="204"/>
      <c r="G942" s="204"/>
      <c r="H942" s="204"/>
      <c r="I942" s="204"/>
      <c r="J942" s="205"/>
      <c r="K942" s="206"/>
      <c r="L942" s="206"/>
      <c r="M942" s="206"/>
      <c r="N942" s="206"/>
      <c r="O942" s="206"/>
      <c r="P942" s="223"/>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9">
        <v>29</v>
      </c>
      <c r="B943" s="229">
        <v>1</v>
      </c>
      <c r="C943" s="222"/>
      <c r="D943" s="204"/>
      <c r="E943" s="204"/>
      <c r="F943" s="204"/>
      <c r="G943" s="204"/>
      <c r="H943" s="204"/>
      <c r="I943" s="204"/>
      <c r="J943" s="205"/>
      <c r="K943" s="206"/>
      <c r="L943" s="206"/>
      <c r="M943" s="206"/>
      <c r="N943" s="206"/>
      <c r="O943" s="206"/>
      <c r="P943" s="223"/>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9">
        <v>30</v>
      </c>
      <c r="B944" s="229">
        <v>1</v>
      </c>
      <c r="C944" s="222"/>
      <c r="D944" s="204"/>
      <c r="E944" s="204"/>
      <c r="F944" s="204"/>
      <c r="G944" s="204"/>
      <c r="H944" s="204"/>
      <c r="I944" s="204"/>
      <c r="J944" s="205"/>
      <c r="K944" s="206"/>
      <c r="L944" s="206"/>
      <c r="M944" s="206"/>
      <c r="N944" s="206"/>
      <c r="O944" s="206"/>
      <c r="P944" s="223"/>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45" t="s">
        <v>535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8"/>
      <c r="B947" s="218"/>
      <c r="C947" s="218" t="s">
        <v>30</v>
      </c>
      <c r="D947" s="218"/>
      <c r="E947" s="218"/>
      <c r="F947" s="218"/>
      <c r="G947" s="218"/>
      <c r="H947" s="218"/>
      <c r="I947" s="218"/>
      <c r="J947" s="95" t="s">
        <v>386</v>
      </c>
      <c r="K947" s="95"/>
      <c r="L947" s="95"/>
      <c r="M947" s="95"/>
      <c r="N947" s="95"/>
      <c r="O947" s="95"/>
      <c r="P947" s="219" t="s">
        <v>350</v>
      </c>
      <c r="Q947" s="219"/>
      <c r="R947" s="219"/>
      <c r="S947" s="219"/>
      <c r="T947" s="219"/>
      <c r="U947" s="219"/>
      <c r="V947" s="219"/>
      <c r="W947" s="219"/>
      <c r="X947" s="219"/>
      <c r="Y947" s="219" t="s">
        <v>382</v>
      </c>
      <c r="Z947" s="218"/>
      <c r="AA947" s="218"/>
      <c r="AB947" s="218"/>
      <c r="AC947" s="95" t="s">
        <v>349</v>
      </c>
      <c r="AD947" s="95"/>
      <c r="AE947" s="95"/>
      <c r="AF947" s="95"/>
      <c r="AG947" s="95"/>
      <c r="AH947" s="219" t="s">
        <v>366</v>
      </c>
      <c r="AI947" s="218"/>
      <c r="AJ947" s="218"/>
      <c r="AK947" s="218"/>
      <c r="AL947" s="218" t="s">
        <v>23</v>
      </c>
      <c r="AM947" s="218"/>
      <c r="AN947" s="218"/>
      <c r="AO947" s="220"/>
      <c r="AP947" s="221" t="s">
        <v>424</v>
      </c>
      <c r="AQ947" s="221"/>
      <c r="AR947" s="221"/>
      <c r="AS947" s="221"/>
      <c r="AT947" s="221"/>
      <c r="AU947" s="221"/>
      <c r="AV947" s="221"/>
      <c r="AW947" s="221"/>
      <c r="AX947" s="221"/>
    </row>
    <row r="948" spans="1:50" ht="120" customHeight="1" x14ac:dyDescent="0.15">
      <c r="A948" s="229">
        <v>1</v>
      </c>
      <c r="B948" s="229">
        <v>1</v>
      </c>
      <c r="C948" s="222" t="s">
        <v>536</v>
      </c>
      <c r="D948" s="204"/>
      <c r="E948" s="204"/>
      <c r="F948" s="204"/>
      <c r="G948" s="204"/>
      <c r="H948" s="204"/>
      <c r="I948" s="204"/>
      <c r="J948" s="205">
        <v>5011105000953</v>
      </c>
      <c r="K948" s="206"/>
      <c r="L948" s="206"/>
      <c r="M948" s="206"/>
      <c r="N948" s="206"/>
      <c r="O948" s="206"/>
      <c r="P948" s="223" t="s">
        <v>537</v>
      </c>
      <c r="Q948" s="207"/>
      <c r="R948" s="207"/>
      <c r="S948" s="207"/>
      <c r="T948" s="207"/>
      <c r="U948" s="207"/>
      <c r="V948" s="207"/>
      <c r="W948" s="207"/>
      <c r="X948" s="207"/>
      <c r="Y948" s="208">
        <f>ROUND(20.8,0)</f>
        <v>21</v>
      </c>
      <c r="Z948" s="209"/>
      <c r="AA948" s="209"/>
      <c r="AB948" s="210"/>
      <c r="AC948" s="211" t="s">
        <v>569</v>
      </c>
      <c r="AD948" s="211"/>
      <c r="AE948" s="211"/>
      <c r="AF948" s="211"/>
      <c r="AG948" s="211"/>
      <c r="AH948" s="212" t="s">
        <v>388</v>
      </c>
      <c r="AI948" s="213"/>
      <c r="AJ948" s="213"/>
      <c r="AK948" s="213"/>
      <c r="AL948" s="214" t="s">
        <v>388</v>
      </c>
      <c r="AM948" s="215"/>
      <c r="AN948" s="215"/>
      <c r="AO948" s="216"/>
      <c r="AP948" s="217" t="s">
        <v>660</v>
      </c>
      <c r="AQ948" s="217"/>
      <c r="AR948" s="217"/>
      <c r="AS948" s="217"/>
      <c r="AT948" s="217"/>
      <c r="AU948" s="217"/>
      <c r="AV948" s="217"/>
      <c r="AW948" s="217"/>
      <c r="AX948" s="217"/>
    </row>
    <row r="949" spans="1:50" ht="74.25" customHeight="1" x14ac:dyDescent="0.15">
      <c r="A949" s="229">
        <v>2</v>
      </c>
      <c r="B949" s="229">
        <v>1</v>
      </c>
      <c r="C949" s="222" t="s">
        <v>538</v>
      </c>
      <c r="D949" s="204"/>
      <c r="E949" s="204"/>
      <c r="F949" s="204"/>
      <c r="G949" s="204"/>
      <c r="H949" s="204"/>
      <c r="I949" s="204"/>
      <c r="J949" s="205">
        <v>5040005002413</v>
      </c>
      <c r="K949" s="206"/>
      <c r="L949" s="206"/>
      <c r="M949" s="206"/>
      <c r="N949" s="206"/>
      <c r="O949" s="206"/>
      <c r="P949" s="223" t="s">
        <v>539</v>
      </c>
      <c r="Q949" s="207"/>
      <c r="R949" s="207"/>
      <c r="S949" s="207"/>
      <c r="T949" s="207"/>
      <c r="U949" s="207"/>
      <c r="V949" s="207"/>
      <c r="W949" s="207"/>
      <c r="X949" s="207"/>
      <c r="Y949" s="208">
        <f>ROUND(16.9,0)</f>
        <v>17</v>
      </c>
      <c r="Z949" s="209"/>
      <c r="AA949" s="209"/>
      <c r="AB949" s="210"/>
      <c r="AC949" s="211" t="s">
        <v>569</v>
      </c>
      <c r="AD949" s="211"/>
      <c r="AE949" s="211"/>
      <c r="AF949" s="211"/>
      <c r="AG949" s="211"/>
      <c r="AH949" s="212" t="s">
        <v>388</v>
      </c>
      <c r="AI949" s="213"/>
      <c r="AJ949" s="213"/>
      <c r="AK949" s="213"/>
      <c r="AL949" s="214" t="s">
        <v>388</v>
      </c>
      <c r="AM949" s="215"/>
      <c r="AN949" s="215"/>
      <c r="AO949" s="216"/>
      <c r="AP949" s="217" t="s">
        <v>660</v>
      </c>
      <c r="AQ949" s="217"/>
      <c r="AR949" s="217"/>
      <c r="AS949" s="217"/>
      <c r="AT949" s="217"/>
      <c r="AU949" s="217"/>
      <c r="AV949" s="217"/>
      <c r="AW949" s="217"/>
      <c r="AX949" s="217"/>
    </row>
    <row r="950" spans="1:50" ht="45" customHeight="1" x14ac:dyDescent="0.15">
      <c r="A950" s="229">
        <v>3</v>
      </c>
      <c r="B950" s="229">
        <v>1</v>
      </c>
      <c r="C950" s="222" t="s">
        <v>637</v>
      </c>
      <c r="D950" s="204"/>
      <c r="E950" s="204"/>
      <c r="F950" s="204"/>
      <c r="G950" s="204"/>
      <c r="H950" s="204"/>
      <c r="I950" s="204"/>
      <c r="J950" s="205">
        <v>1380005002234</v>
      </c>
      <c r="K950" s="206"/>
      <c r="L950" s="206"/>
      <c r="M950" s="206"/>
      <c r="N950" s="206"/>
      <c r="O950" s="206"/>
      <c r="P950" s="223" t="s">
        <v>638</v>
      </c>
      <c r="Q950" s="207"/>
      <c r="R950" s="207"/>
      <c r="S950" s="207"/>
      <c r="T950" s="207"/>
      <c r="U950" s="207"/>
      <c r="V950" s="207"/>
      <c r="W950" s="207"/>
      <c r="X950" s="207"/>
      <c r="Y950" s="208">
        <f>ROUND(9.73544,0)</f>
        <v>10</v>
      </c>
      <c r="Z950" s="209"/>
      <c r="AA950" s="209"/>
      <c r="AB950" s="210"/>
      <c r="AC950" s="211" t="s">
        <v>569</v>
      </c>
      <c r="AD950" s="211"/>
      <c r="AE950" s="211"/>
      <c r="AF950" s="211"/>
      <c r="AG950" s="211"/>
      <c r="AH950" s="212" t="s">
        <v>552</v>
      </c>
      <c r="AI950" s="213"/>
      <c r="AJ950" s="213"/>
      <c r="AK950" s="213"/>
      <c r="AL950" s="214" t="s">
        <v>552</v>
      </c>
      <c r="AM950" s="215"/>
      <c r="AN950" s="215"/>
      <c r="AO950" s="216"/>
      <c r="AP950" s="217" t="s">
        <v>660</v>
      </c>
      <c r="AQ950" s="217"/>
      <c r="AR950" s="217"/>
      <c r="AS950" s="217"/>
      <c r="AT950" s="217"/>
      <c r="AU950" s="217"/>
      <c r="AV950" s="217"/>
      <c r="AW950" s="217"/>
      <c r="AX950" s="217"/>
    </row>
    <row r="951" spans="1:50" ht="75" customHeight="1" x14ac:dyDescent="0.15">
      <c r="A951" s="229">
        <v>4</v>
      </c>
      <c r="B951" s="229">
        <v>1</v>
      </c>
      <c r="C951" s="222" t="s">
        <v>637</v>
      </c>
      <c r="D951" s="204"/>
      <c r="E951" s="204"/>
      <c r="F951" s="204"/>
      <c r="G951" s="204"/>
      <c r="H951" s="204"/>
      <c r="I951" s="204"/>
      <c r="J951" s="205">
        <v>1380005002234</v>
      </c>
      <c r="K951" s="206"/>
      <c r="L951" s="206"/>
      <c r="M951" s="206"/>
      <c r="N951" s="206"/>
      <c r="O951" s="206"/>
      <c r="P951" s="223" t="s">
        <v>639</v>
      </c>
      <c r="Q951" s="207"/>
      <c r="R951" s="207"/>
      <c r="S951" s="207"/>
      <c r="T951" s="207"/>
      <c r="U951" s="207"/>
      <c r="V951" s="207"/>
      <c r="W951" s="207"/>
      <c r="X951" s="207"/>
      <c r="Y951" s="208">
        <f>ROUND(2.738279,0)</f>
        <v>3</v>
      </c>
      <c r="Z951" s="209"/>
      <c r="AA951" s="209"/>
      <c r="AB951" s="210"/>
      <c r="AC951" s="211" t="s">
        <v>569</v>
      </c>
      <c r="AD951" s="211"/>
      <c r="AE951" s="211"/>
      <c r="AF951" s="211"/>
      <c r="AG951" s="211"/>
      <c r="AH951" s="212" t="s">
        <v>552</v>
      </c>
      <c r="AI951" s="213"/>
      <c r="AJ951" s="213"/>
      <c r="AK951" s="213"/>
      <c r="AL951" s="214" t="s">
        <v>552</v>
      </c>
      <c r="AM951" s="215"/>
      <c r="AN951" s="215"/>
      <c r="AO951" s="216"/>
      <c r="AP951" s="217" t="s">
        <v>660</v>
      </c>
      <c r="AQ951" s="217"/>
      <c r="AR951" s="217"/>
      <c r="AS951" s="217"/>
      <c r="AT951" s="217"/>
      <c r="AU951" s="217"/>
      <c r="AV951" s="217"/>
      <c r="AW951" s="217"/>
      <c r="AX951" s="217"/>
    </row>
    <row r="952" spans="1:50" ht="75" customHeight="1" x14ac:dyDescent="0.15">
      <c r="A952" s="229">
        <v>5</v>
      </c>
      <c r="B952" s="229">
        <v>1</v>
      </c>
      <c r="C952" s="222" t="s">
        <v>540</v>
      </c>
      <c r="D952" s="204"/>
      <c r="E952" s="204"/>
      <c r="F952" s="204"/>
      <c r="G952" s="204"/>
      <c r="H952" s="204"/>
      <c r="I952" s="204"/>
      <c r="J952" s="205">
        <v>8010105000820</v>
      </c>
      <c r="K952" s="206"/>
      <c r="L952" s="206"/>
      <c r="M952" s="206"/>
      <c r="N952" s="206"/>
      <c r="O952" s="206"/>
      <c r="P952" s="223" t="s">
        <v>640</v>
      </c>
      <c r="Q952" s="207"/>
      <c r="R952" s="207"/>
      <c r="S952" s="207"/>
      <c r="T952" s="207"/>
      <c r="U952" s="207"/>
      <c r="V952" s="207"/>
      <c r="W952" s="207"/>
      <c r="X952" s="207"/>
      <c r="Y952" s="208">
        <f>ROUND(10.448062,0)</f>
        <v>10</v>
      </c>
      <c r="Z952" s="209"/>
      <c r="AA952" s="209"/>
      <c r="AB952" s="210"/>
      <c r="AC952" s="211" t="s">
        <v>456</v>
      </c>
      <c r="AD952" s="211"/>
      <c r="AE952" s="211"/>
      <c r="AF952" s="211"/>
      <c r="AG952" s="211"/>
      <c r="AH952" s="212" t="s">
        <v>552</v>
      </c>
      <c r="AI952" s="213"/>
      <c r="AJ952" s="213"/>
      <c r="AK952" s="213"/>
      <c r="AL952" s="214" t="s">
        <v>552</v>
      </c>
      <c r="AM952" s="215"/>
      <c r="AN952" s="215"/>
      <c r="AO952" s="216"/>
      <c r="AP952" s="217" t="s">
        <v>660</v>
      </c>
      <c r="AQ952" s="217"/>
      <c r="AR952" s="217"/>
      <c r="AS952" s="217"/>
      <c r="AT952" s="217"/>
      <c r="AU952" s="217"/>
      <c r="AV952" s="217"/>
      <c r="AW952" s="217"/>
      <c r="AX952" s="217"/>
    </row>
    <row r="953" spans="1:50" ht="60" customHeight="1" x14ac:dyDescent="0.15">
      <c r="A953" s="229">
        <v>6</v>
      </c>
      <c r="B953" s="229">
        <v>1</v>
      </c>
      <c r="C953" s="222" t="s">
        <v>540</v>
      </c>
      <c r="D953" s="204"/>
      <c r="E953" s="204"/>
      <c r="F953" s="204"/>
      <c r="G953" s="204"/>
      <c r="H953" s="204"/>
      <c r="I953" s="204"/>
      <c r="J953" s="205">
        <v>8010105000820</v>
      </c>
      <c r="K953" s="206"/>
      <c r="L953" s="206"/>
      <c r="M953" s="206"/>
      <c r="N953" s="206"/>
      <c r="O953" s="206"/>
      <c r="P953" s="223" t="s">
        <v>641</v>
      </c>
      <c r="Q953" s="207"/>
      <c r="R953" s="207"/>
      <c r="S953" s="207"/>
      <c r="T953" s="207"/>
      <c r="U953" s="207"/>
      <c r="V953" s="207"/>
      <c r="W953" s="207"/>
      <c r="X953" s="207"/>
      <c r="Y953" s="208">
        <f>ROUND(0.718091,1)</f>
        <v>0.7</v>
      </c>
      <c r="Z953" s="209"/>
      <c r="AA953" s="209"/>
      <c r="AB953" s="210"/>
      <c r="AC953" s="211" t="s">
        <v>456</v>
      </c>
      <c r="AD953" s="211"/>
      <c r="AE953" s="211"/>
      <c r="AF953" s="211"/>
      <c r="AG953" s="211"/>
      <c r="AH953" s="212" t="s">
        <v>552</v>
      </c>
      <c r="AI953" s="213"/>
      <c r="AJ953" s="213"/>
      <c r="AK953" s="213"/>
      <c r="AL953" s="214" t="s">
        <v>552</v>
      </c>
      <c r="AM953" s="215"/>
      <c r="AN953" s="215"/>
      <c r="AO953" s="216"/>
      <c r="AP953" s="217" t="s">
        <v>660</v>
      </c>
      <c r="AQ953" s="217"/>
      <c r="AR953" s="217"/>
      <c r="AS953" s="217"/>
      <c r="AT953" s="217"/>
      <c r="AU953" s="217"/>
      <c r="AV953" s="217"/>
      <c r="AW953" s="217"/>
      <c r="AX953" s="217"/>
    </row>
    <row r="954" spans="1:50" ht="45" customHeight="1" x14ac:dyDescent="0.15">
      <c r="A954" s="229">
        <v>7</v>
      </c>
      <c r="B954" s="229">
        <v>1</v>
      </c>
      <c r="C954" s="222" t="s">
        <v>473</v>
      </c>
      <c r="D954" s="204"/>
      <c r="E954" s="204"/>
      <c r="F954" s="204"/>
      <c r="G954" s="204"/>
      <c r="H954" s="204"/>
      <c r="I954" s="204"/>
      <c r="J954" s="205">
        <v>6010005007397</v>
      </c>
      <c r="K954" s="206"/>
      <c r="L954" s="206"/>
      <c r="M954" s="206"/>
      <c r="N954" s="206"/>
      <c r="O954" s="206"/>
      <c r="P954" s="223" t="s">
        <v>475</v>
      </c>
      <c r="Q954" s="207"/>
      <c r="R954" s="207"/>
      <c r="S954" s="207"/>
      <c r="T954" s="207"/>
      <c r="U954" s="207"/>
      <c r="V954" s="207"/>
      <c r="W954" s="207"/>
      <c r="X954" s="207"/>
      <c r="Y954" s="208">
        <f>ROUND(9.11508,0)</f>
        <v>9</v>
      </c>
      <c r="Z954" s="209"/>
      <c r="AA954" s="209"/>
      <c r="AB954" s="210"/>
      <c r="AC954" s="211" t="s">
        <v>569</v>
      </c>
      <c r="AD954" s="211"/>
      <c r="AE954" s="211"/>
      <c r="AF954" s="211"/>
      <c r="AG954" s="211"/>
      <c r="AH954" s="212" t="s">
        <v>388</v>
      </c>
      <c r="AI954" s="213"/>
      <c r="AJ954" s="213"/>
      <c r="AK954" s="213"/>
      <c r="AL954" s="214" t="s">
        <v>388</v>
      </c>
      <c r="AM954" s="215"/>
      <c r="AN954" s="215"/>
      <c r="AO954" s="216"/>
      <c r="AP954" s="217" t="s">
        <v>660</v>
      </c>
      <c r="AQ954" s="217"/>
      <c r="AR954" s="217"/>
      <c r="AS954" s="217"/>
      <c r="AT954" s="217"/>
      <c r="AU954" s="217"/>
      <c r="AV954" s="217"/>
      <c r="AW954" s="217"/>
      <c r="AX954" s="217"/>
    </row>
    <row r="955" spans="1:50" ht="75" customHeight="1" x14ac:dyDescent="0.15">
      <c r="A955" s="229">
        <v>8</v>
      </c>
      <c r="B955" s="229">
        <v>1</v>
      </c>
      <c r="C955" s="222" t="s">
        <v>605</v>
      </c>
      <c r="D955" s="204"/>
      <c r="E955" s="204"/>
      <c r="F955" s="204"/>
      <c r="G955" s="204"/>
      <c r="H955" s="204"/>
      <c r="I955" s="204"/>
      <c r="J955" s="205">
        <v>6050005002007</v>
      </c>
      <c r="K955" s="206"/>
      <c r="L955" s="206"/>
      <c r="M955" s="206"/>
      <c r="N955" s="206"/>
      <c r="O955" s="206"/>
      <c r="P955" s="223" t="s">
        <v>642</v>
      </c>
      <c r="Q955" s="207"/>
      <c r="R955" s="207"/>
      <c r="S955" s="207"/>
      <c r="T955" s="207"/>
      <c r="U955" s="207"/>
      <c r="V955" s="207"/>
      <c r="W955" s="207"/>
      <c r="X955" s="207"/>
      <c r="Y955" s="208">
        <f>ROUND(2.562627,0)</f>
        <v>3</v>
      </c>
      <c r="Z955" s="209"/>
      <c r="AA955" s="209"/>
      <c r="AB955" s="210"/>
      <c r="AC955" s="211" t="s">
        <v>569</v>
      </c>
      <c r="AD955" s="211"/>
      <c r="AE955" s="211"/>
      <c r="AF955" s="211"/>
      <c r="AG955" s="211"/>
      <c r="AH955" s="212" t="s">
        <v>552</v>
      </c>
      <c r="AI955" s="213"/>
      <c r="AJ955" s="213"/>
      <c r="AK955" s="213"/>
      <c r="AL955" s="214" t="s">
        <v>552</v>
      </c>
      <c r="AM955" s="215"/>
      <c r="AN955" s="215"/>
      <c r="AO955" s="216"/>
      <c r="AP955" s="217" t="s">
        <v>660</v>
      </c>
      <c r="AQ955" s="217"/>
      <c r="AR955" s="217"/>
      <c r="AS955" s="217"/>
      <c r="AT955" s="217"/>
      <c r="AU955" s="217"/>
      <c r="AV955" s="217"/>
      <c r="AW955" s="217"/>
      <c r="AX955" s="217"/>
    </row>
    <row r="956" spans="1:50" ht="45" customHeight="1" x14ac:dyDescent="0.15">
      <c r="A956" s="229">
        <v>9</v>
      </c>
      <c r="B956" s="229">
        <v>1</v>
      </c>
      <c r="C956" s="222" t="s">
        <v>605</v>
      </c>
      <c r="D956" s="204"/>
      <c r="E956" s="204"/>
      <c r="F956" s="204"/>
      <c r="G956" s="204"/>
      <c r="H956" s="204"/>
      <c r="I956" s="204"/>
      <c r="J956" s="205">
        <v>6050005002007</v>
      </c>
      <c r="K956" s="206"/>
      <c r="L956" s="206"/>
      <c r="M956" s="206"/>
      <c r="N956" s="206"/>
      <c r="O956" s="206"/>
      <c r="P956" s="223" t="s">
        <v>644</v>
      </c>
      <c r="Q956" s="207"/>
      <c r="R956" s="207"/>
      <c r="S956" s="207"/>
      <c r="T956" s="207"/>
      <c r="U956" s="207"/>
      <c r="V956" s="207"/>
      <c r="W956" s="207"/>
      <c r="X956" s="207"/>
      <c r="Y956" s="208">
        <f>ROUND(1.870648,0)</f>
        <v>2</v>
      </c>
      <c r="Z956" s="209"/>
      <c r="AA956" s="209"/>
      <c r="AB956" s="210"/>
      <c r="AC956" s="211" t="s">
        <v>569</v>
      </c>
      <c r="AD956" s="211"/>
      <c r="AE956" s="211"/>
      <c r="AF956" s="211"/>
      <c r="AG956" s="211"/>
      <c r="AH956" s="212" t="s">
        <v>552</v>
      </c>
      <c r="AI956" s="213"/>
      <c r="AJ956" s="213"/>
      <c r="AK956" s="213"/>
      <c r="AL956" s="214" t="s">
        <v>552</v>
      </c>
      <c r="AM956" s="215"/>
      <c r="AN956" s="215"/>
      <c r="AO956" s="216"/>
      <c r="AP956" s="217" t="s">
        <v>422</v>
      </c>
      <c r="AQ956" s="217"/>
      <c r="AR956" s="217"/>
      <c r="AS956" s="217"/>
      <c r="AT956" s="217"/>
      <c r="AU956" s="217"/>
      <c r="AV956" s="217"/>
      <c r="AW956" s="217"/>
      <c r="AX956" s="217"/>
    </row>
    <row r="957" spans="1:50" ht="60" customHeight="1" x14ac:dyDescent="0.15">
      <c r="A957" s="229">
        <v>10</v>
      </c>
      <c r="B957" s="229">
        <v>1</v>
      </c>
      <c r="C957" s="222" t="s">
        <v>605</v>
      </c>
      <c r="D957" s="204"/>
      <c r="E957" s="204"/>
      <c r="F957" s="204"/>
      <c r="G957" s="204"/>
      <c r="H957" s="204"/>
      <c r="I957" s="204"/>
      <c r="J957" s="205">
        <v>6050005002007</v>
      </c>
      <c r="K957" s="206"/>
      <c r="L957" s="206"/>
      <c r="M957" s="206"/>
      <c r="N957" s="206"/>
      <c r="O957" s="206"/>
      <c r="P957" s="223" t="s">
        <v>643</v>
      </c>
      <c r="Q957" s="207"/>
      <c r="R957" s="207"/>
      <c r="S957" s="207"/>
      <c r="T957" s="207"/>
      <c r="U957" s="207"/>
      <c r="V957" s="207"/>
      <c r="W957" s="207"/>
      <c r="X957" s="207"/>
      <c r="Y957" s="208">
        <f>ROUND(1.707261,0)</f>
        <v>2</v>
      </c>
      <c r="Z957" s="209"/>
      <c r="AA957" s="209"/>
      <c r="AB957" s="210"/>
      <c r="AC957" s="211" t="s">
        <v>569</v>
      </c>
      <c r="AD957" s="211"/>
      <c r="AE957" s="211"/>
      <c r="AF957" s="211"/>
      <c r="AG957" s="211"/>
      <c r="AH957" s="212" t="s">
        <v>552</v>
      </c>
      <c r="AI957" s="213"/>
      <c r="AJ957" s="213"/>
      <c r="AK957" s="213"/>
      <c r="AL957" s="214" t="s">
        <v>552</v>
      </c>
      <c r="AM957" s="215"/>
      <c r="AN957" s="215"/>
      <c r="AO957" s="216"/>
      <c r="AP957" s="217" t="s">
        <v>422</v>
      </c>
      <c r="AQ957" s="217"/>
      <c r="AR957" s="217"/>
      <c r="AS957" s="217"/>
      <c r="AT957" s="217"/>
      <c r="AU957" s="217"/>
      <c r="AV957" s="217"/>
      <c r="AW957" s="217"/>
      <c r="AX957" s="217"/>
    </row>
    <row r="958" spans="1:50" ht="60" customHeight="1" x14ac:dyDescent="0.15">
      <c r="A958" s="229">
        <v>11</v>
      </c>
      <c r="B958" s="229">
        <v>1</v>
      </c>
      <c r="C958" s="222" t="s">
        <v>541</v>
      </c>
      <c r="D958" s="204"/>
      <c r="E958" s="204"/>
      <c r="F958" s="204"/>
      <c r="G958" s="204"/>
      <c r="H958" s="204"/>
      <c r="I958" s="204"/>
      <c r="J958" s="205">
        <v>4120905002554</v>
      </c>
      <c r="K958" s="206"/>
      <c r="L958" s="206"/>
      <c r="M958" s="206"/>
      <c r="N958" s="206"/>
      <c r="O958" s="206"/>
      <c r="P958" s="223" t="s">
        <v>542</v>
      </c>
      <c r="Q958" s="207"/>
      <c r="R958" s="207"/>
      <c r="S958" s="207"/>
      <c r="T958" s="207"/>
      <c r="U958" s="207"/>
      <c r="V958" s="207"/>
      <c r="W958" s="207"/>
      <c r="X958" s="207"/>
      <c r="Y958" s="208">
        <f>ROUND(5.428397,0)</f>
        <v>5</v>
      </c>
      <c r="Z958" s="209"/>
      <c r="AA958" s="209"/>
      <c r="AB958" s="210"/>
      <c r="AC958" s="211" t="s">
        <v>569</v>
      </c>
      <c r="AD958" s="211"/>
      <c r="AE958" s="211"/>
      <c r="AF958" s="211"/>
      <c r="AG958" s="211"/>
      <c r="AH958" s="212" t="s">
        <v>388</v>
      </c>
      <c r="AI958" s="213"/>
      <c r="AJ958" s="213"/>
      <c r="AK958" s="213"/>
      <c r="AL958" s="214" t="s">
        <v>388</v>
      </c>
      <c r="AM958" s="215"/>
      <c r="AN958" s="215"/>
      <c r="AO958" s="216"/>
      <c r="AP958" s="217" t="s">
        <v>422</v>
      </c>
      <c r="AQ958" s="217"/>
      <c r="AR958" s="217"/>
      <c r="AS958" s="217"/>
      <c r="AT958" s="217"/>
      <c r="AU958" s="217"/>
      <c r="AV958" s="217"/>
      <c r="AW958" s="217"/>
      <c r="AX958" s="217"/>
    </row>
    <row r="959" spans="1:50" ht="75" customHeight="1" x14ac:dyDescent="0.15">
      <c r="A959" s="229">
        <v>12</v>
      </c>
      <c r="B959" s="229">
        <v>1</v>
      </c>
      <c r="C959" s="222" t="s">
        <v>543</v>
      </c>
      <c r="D959" s="204"/>
      <c r="E959" s="204"/>
      <c r="F959" s="204"/>
      <c r="G959" s="204"/>
      <c r="H959" s="204"/>
      <c r="I959" s="204"/>
      <c r="J959" s="205">
        <v>5140005004060</v>
      </c>
      <c r="K959" s="206"/>
      <c r="L959" s="206"/>
      <c r="M959" s="206"/>
      <c r="N959" s="206"/>
      <c r="O959" s="206"/>
      <c r="P959" s="223" t="s">
        <v>544</v>
      </c>
      <c r="Q959" s="207"/>
      <c r="R959" s="207"/>
      <c r="S959" s="207"/>
      <c r="T959" s="207"/>
      <c r="U959" s="207"/>
      <c r="V959" s="207"/>
      <c r="W959" s="207"/>
      <c r="X959" s="207"/>
      <c r="Y959" s="208">
        <f>ROUND(5.260167,0)</f>
        <v>5</v>
      </c>
      <c r="Z959" s="209"/>
      <c r="AA959" s="209"/>
      <c r="AB959" s="210"/>
      <c r="AC959" s="211" t="s">
        <v>569</v>
      </c>
      <c r="AD959" s="211"/>
      <c r="AE959" s="211"/>
      <c r="AF959" s="211"/>
      <c r="AG959" s="211"/>
      <c r="AH959" s="212" t="s">
        <v>388</v>
      </c>
      <c r="AI959" s="213"/>
      <c r="AJ959" s="213"/>
      <c r="AK959" s="213"/>
      <c r="AL959" s="214" t="s">
        <v>388</v>
      </c>
      <c r="AM959" s="215"/>
      <c r="AN959" s="215"/>
      <c r="AO959" s="216"/>
      <c r="AP959" s="217" t="s">
        <v>422</v>
      </c>
      <c r="AQ959" s="217"/>
      <c r="AR959" s="217"/>
      <c r="AS959" s="217"/>
      <c r="AT959" s="217"/>
      <c r="AU959" s="217"/>
      <c r="AV959" s="217"/>
      <c r="AW959" s="217"/>
      <c r="AX959" s="217"/>
    </row>
    <row r="960" spans="1:50" ht="45" customHeight="1" x14ac:dyDescent="0.15">
      <c r="A960" s="229">
        <v>13</v>
      </c>
      <c r="B960" s="229">
        <v>1</v>
      </c>
      <c r="C960" s="222" t="s">
        <v>474</v>
      </c>
      <c r="D960" s="204"/>
      <c r="E960" s="204"/>
      <c r="F960" s="204"/>
      <c r="G960" s="204"/>
      <c r="H960" s="204"/>
      <c r="I960" s="204"/>
      <c r="J960" s="205">
        <v>7011005000358</v>
      </c>
      <c r="K960" s="206"/>
      <c r="L960" s="206"/>
      <c r="M960" s="206"/>
      <c r="N960" s="206"/>
      <c r="O960" s="206"/>
      <c r="P960" s="223" t="s">
        <v>645</v>
      </c>
      <c r="Q960" s="207"/>
      <c r="R960" s="207"/>
      <c r="S960" s="207"/>
      <c r="T960" s="207"/>
      <c r="U960" s="207"/>
      <c r="V960" s="207"/>
      <c r="W960" s="207"/>
      <c r="X960" s="207"/>
      <c r="Y960" s="208">
        <f>ROUND(2.823082,0)</f>
        <v>3</v>
      </c>
      <c r="Z960" s="209"/>
      <c r="AA960" s="209"/>
      <c r="AB960" s="210"/>
      <c r="AC960" s="211" t="s">
        <v>569</v>
      </c>
      <c r="AD960" s="211"/>
      <c r="AE960" s="211"/>
      <c r="AF960" s="211"/>
      <c r="AG960" s="211"/>
      <c r="AH960" s="212" t="s">
        <v>552</v>
      </c>
      <c r="AI960" s="213"/>
      <c r="AJ960" s="213"/>
      <c r="AK960" s="213"/>
      <c r="AL960" s="214" t="s">
        <v>552</v>
      </c>
      <c r="AM960" s="215"/>
      <c r="AN960" s="215"/>
      <c r="AO960" s="216"/>
      <c r="AP960" s="217" t="s">
        <v>422</v>
      </c>
      <c r="AQ960" s="217"/>
      <c r="AR960" s="217"/>
      <c r="AS960" s="217"/>
      <c r="AT960" s="217"/>
      <c r="AU960" s="217"/>
      <c r="AV960" s="217"/>
      <c r="AW960" s="217"/>
      <c r="AX960" s="217"/>
    </row>
    <row r="961" spans="1:50" ht="30" customHeight="1" x14ac:dyDescent="0.15">
      <c r="A961" s="229">
        <v>14</v>
      </c>
      <c r="B961" s="229">
        <v>1</v>
      </c>
      <c r="C961" s="222" t="s">
        <v>474</v>
      </c>
      <c r="D961" s="204"/>
      <c r="E961" s="204"/>
      <c r="F961" s="204"/>
      <c r="G961" s="204"/>
      <c r="H961" s="204"/>
      <c r="I961" s="204"/>
      <c r="J961" s="205">
        <v>7011005000358</v>
      </c>
      <c r="K961" s="206"/>
      <c r="L961" s="206"/>
      <c r="M961" s="206"/>
      <c r="N961" s="206"/>
      <c r="O961" s="206"/>
      <c r="P961" s="223" t="s">
        <v>646</v>
      </c>
      <c r="Q961" s="207"/>
      <c r="R961" s="207"/>
      <c r="S961" s="207"/>
      <c r="T961" s="207"/>
      <c r="U961" s="207"/>
      <c r="V961" s="207"/>
      <c r="W961" s="207"/>
      <c r="X961" s="207"/>
      <c r="Y961" s="208">
        <f>ROUND(1.686965,0)</f>
        <v>2</v>
      </c>
      <c r="Z961" s="209"/>
      <c r="AA961" s="209"/>
      <c r="AB961" s="210"/>
      <c r="AC961" s="211" t="s">
        <v>569</v>
      </c>
      <c r="AD961" s="211"/>
      <c r="AE961" s="211"/>
      <c r="AF961" s="211"/>
      <c r="AG961" s="211"/>
      <c r="AH961" s="212" t="s">
        <v>552</v>
      </c>
      <c r="AI961" s="213"/>
      <c r="AJ961" s="213"/>
      <c r="AK961" s="213"/>
      <c r="AL961" s="214" t="s">
        <v>552</v>
      </c>
      <c r="AM961" s="215"/>
      <c r="AN961" s="215"/>
      <c r="AO961" s="216"/>
      <c r="AP961" s="217" t="s">
        <v>422</v>
      </c>
      <c r="AQ961" s="217"/>
      <c r="AR961" s="217"/>
      <c r="AS961" s="217"/>
      <c r="AT961" s="217"/>
      <c r="AU961" s="217"/>
      <c r="AV961" s="217"/>
      <c r="AW961" s="217"/>
      <c r="AX961" s="217"/>
    </row>
    <row r="962" spans="1:50" ht="75" customHeight="1" x14ac:dyDescent="0.15">
      <c r="A962" s="229">
        <v>15</v>
      </c>
      <c r="B962" s="229">
        <v>1</v>
      </c>
      <c r="C962" s="222" t="s">
        <v>545</v>
      </c>
      <c r="D962" s="204"/>
      <c r="E962" s="204"/>
      <c r="F962" s="204"/>
      <c r="G962" s="204"/>
      <c r="H962" s="204"/>
      <c r="I962" s="204"/>
      <c r="J962" s="205">
        <v>3020001041096</v>
      </c>
      <c r="K962" s="206"/>
      <c r="L962" s="206"/>
      <c r="M962" s="206"/>
      <c r="N962" s="206"/>
      <c r="O962" s="206"/>
      <c r="P962" s="223" t="s">
        <v>546</v>
      </c>
      <c r="Q962" s="207"/>
      <c r="R962" s="207"/>
      <c r="S962" s="207"/>
      <c r="T962" s="207"/>
      <c r="U962" s="207"/>
      <c r="V962" s="207"/>
      <c r="W962" s="207"/>
      <c r="X962" s="207"/>
      <c r="Y962" s="208">
        <f>ROUND(4.224459,0)</f>
        <v>4</v>
      </c>
      <c r="Z962" s="209"/>
      <c r="AA962" s="209"/>
      <c r="AB962" s="210"/>
      <c r="AC962" s="211" t="s">
        <v>569</v>
      </c>
      <c r="AD962" s="211"/>
      <c r="AE962" s="211"/>
      <c r="AF962" s="211"/>
      <c r="AG962" s="211"/>
      <c r="AH962" s="212" t="s">
        <v>388</v>
      </c>
      <c r="AI962" s="213"/>
      <c r="AJ962" s="213"/>
      <c r="AK962" s="213"/>
      <c r="AL962" s="214" t="s">
        <v>388</v>
      </c>
      <c r="AM962" s="215"/>
      <c r="AN962" s="215"/>
      <c r="AO962" s="216"/>
      <c r="AP962" s="217" t="s">
        <v>422</v>
      </c>
      <c r="AQ962" s="217"/>
      <c r="AR962" s="217"/>
      <c r="AS962" s="217"/>
      <c r="AT962" s="217"/>
      <c r="AU962" s="217"/>
      <c r="AV962" s="217"/>
      <c r="AW962" s="217"/>
      <c r="AX962" s="217"/>
    </row>
    <row r="963" spans="1:50" ht="30" hidden="1" customHeight="1" x14ac:dyDescent="0.15">
      <c r="A963" s="229">
        <v>16</v>
      </c>
      <c r="B963" s="229">
        <v>1</v>
      </c>
      <c r="C963" s="222"/>
      <c r="D963" s="204"/>
      <c r="E963" s="204"/>
      <c r="F963" s="204"/>
      <c r="G963" s="204"/>
      <c r="H963" s="204"/>
      <c r="I963" s="204"/>
      <c r="J963" s="205"/>
      <c r="K963" s="206"/>
      <c r="L963" s="206"/>
      <c r="M963" s="206"/>
      <c r="N963" s="206"/>
      <c r="O963" s="206"/>
      <c r="P963" s="223"/>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9">
        <v>17</v>
      </c>
      <c r="B964" s="229">
        <v>1</v>
      </c>
      <c r="C964" s="222"/>
      <c r="D964" s="204"/>
      <c r="E964" s="204"/>
      <c r="F964" s="204"/>
      <c r="G964" s="204"/>
      <c r="H964" s="204"/>
      <c r="I964" s="204"/>
      <c r="J964" s="205"/>
      <c r="K964" s="206"/>
      <c r="L964" s="206"/>
      <c r="M964" s="206"/>
      <c r="N964" s="206"/>
      <c r="O964" s="206"/>
      <c r="P964" s="223"/>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9">
        <v>18</v>
      </c>
      <c r="B965" s="229">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9">
        <v>19</v>
      </c>
      <c r="B966" s="229">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9">
        <v>20</v>
      </c>
      <c r="B967" s="229">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9">
        <v>21</v>
      </c>
      <c r="B968" s="229">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9">
        <v>22</v>
      </c>
      <c r="B969" s="229">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9">
        <v>23</v>
      </c>
      <c r="B970" s="229">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9">
        <v>24</v>
      </c>
      <c r="B971" s="229">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9">
        <v>25</v>
      </c>
      <c r="B972" s="229">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9">
        <v>26</v>
      </c>
      <c r="B973" s="229">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9">
        <v>27</v>
      </c>
      <c r="B974" s="229">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9">
        <v>28</v>
      </c>
      <c r="B975" s="229">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9">
        <v>29</v>
      </c>
      <c r="B976" s="229">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9">
        <v>30</v>
      </c>
      <c r="B977" s="229">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386</v>
      </c>
      <c r="K980" s="95"/>
      <c r="L980" s="95"/>
      <c r="M980" s="95"/>
      <c r="N980" s="95"/>
      <c r="O980" s="95"/>
      <c r="P980" s="219" t="s">
        <v>350</v>
      </c>
      <c r="Q980" s="219"/>
      <c r="R980" s="219"/>
      <c r="S980" s="219"/>
      <c r="T980" s="219"/>
      <c r="U980" s="219"/>
      <c r="V980" s="219"/>
      <c r="W980" s="219"/>
      <c r="X980" s="219"/>
      <c r="Y980" s="219" t="s">
        <v>382</v>
      </c>
      <c r="Z980" s="218"/>
      <c r="AA980" s="218"/>
      <c r="AB980" s="218"/>
      <c r="AC980" s="95" t="s">
        <v>349</v>
      </c>
      <c r="AD980" s="95"/>
      <c r="AE980" s="95"/>
      <c r="AF980" s="95"/>
      <c r="AG980" s="95"/>
      <c r="AH980" s="219" t="s">
        <v>366</v>
      </c>
      <c r="AI980" s="218"/>
      <c r="AJ980" s="218"/>
      <c r="AK980" s="218"/>
      <c r="AL980" s="218" t="s">
        <v>23</v>
      </c>
      <c r="AM980" s="218"/>
      <c r="AN980" s="218"/>
      <c r="AO980" s="220"/>
      <c r="AP980" s="221" t="s">
        <v>424</v>
      </c>
      <c r="AQ980" s="221"/>
      <c r="AR980" s="221"/>
      <c r="AS980" s="221"/>
      <c r="AT980" s="221"/>
      <c r="AU980" s="221"/>
      <c r="AV980" s="221"/>
      <c r="AW980" s="221"/>
      <c r="AX980" s="221"/>
    </row>
    <row r="981" spans="1:50" ht="30" hidden="1" customHeight="1" x14ac:dyDescent="0.15">
      <c r="A981" s="229">
        <v>1</v>
      </c>
      <c r="B981" s="229">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9">
        <v>2</v>
      </c>
      <c r="B982" s="229">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9">
        <v>3</v>
      </c>
      <c r="B983" s="229">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9">
        <v>4</v>
      </c>
      <c r="B984" s="229">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9">
        <v>5</v>
      </c>
      <c r="B985" s="229">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9">
        <v>6</v>
      </c>
      <c r="B986" s="229">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9">
        <v>7</v>
      </c>
      <c r="B987" s="229">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9">
        <v>8</v>
      </c>
      <c r="B988" s="229">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9">
        <v>9</v>
      </c>
      <c r="B989" s="229">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9">
        <v>10</v>
      </c>
      <c r="B990" s="229">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9">
        <v>11</v>
      </c>
      <c r="B991" s="229">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9">
        <v>12</v>
      </c>
      <c r="B992" s="229">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9">
        <v>13</v>
      </c>
      <c r="B993" s="229">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9">
        <v>14</v>
      </c>
      <c r="B994" s="229">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9">
        <v>15</v>
      </c>
      <c r="B995" s="229">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9">
        <v>16</v>
      </c>
      <c r="B996" s="229">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9">
        <v>17</v>
      </c>
      <c r="B997" s="229">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9">
        <v>18</v>
      </c>
      <c r="B998" s="229">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9">
        <v>19</v>
      </c>
      <c r="B999" s="229">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9">
        <v>20</v>
      </c>
      <c r="B1000" s="229">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9">
        <v>21</v>
      </c>
      <c r="B1001" s="229">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9">
        <v>22</v>
      </c>
      <c r="B1002" s="229">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9">
        <v>23</v>
      </c>
      <c r="B1003" s="229">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9">
        <v>24</v>
      </c>
      <c r="B1004" s="229">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9">
        <v>25</v>
      </c>
      <c r="B1005" s="229">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9">
        <v>26</v>
      </c>
      <c r="B1006" s="229">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9">
        <v>27</v>
      </c>
      <c r="B1007" s="229">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9">
        <v>28</v>
      </c>
      <c r="B1008" s="229">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9">
        <v>29</v>
      </c>
      <c r="B1009" s="229">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9">
        <v>30</v>
      </c>
      <c r="B1010" s="229">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386</v>
      </c>
      <c r="K1013" s="95"/>
      <c r="L1013" s="95"/>
      <c r="M1013" s="95"/>
      <c r="N1013" s="95"/>
      <c r="O1013" s="95"/>
      <c r="P1013" s="219" t="s">
        <v>350</v>
      </c>
      <c r="Q1013" s="219"/>
      <c r="R1013" s="219"/>
      <c r="S1013" s="219"/>
      <c r="T1013" s="219"/>
      <c r="U1013" s="219"/>
      <c r="V1013" s="219"/>
      <c r="W1013" s="219"/>
      <c r="X1013" s="219"/>
      <c r="Y1013" s="219" t="s">
        <v>382</v>
      </c>
      <c r="Z1013" s="218"/>
      <c r="AA1013" s="218"/>
      <c r="AB1013" s="218"/>
      <c r="AC1013" s="95" t="s">
        <v>349</v>
      </c>
      <c r="AD1013" s="95"/>
      <c r="AE1013" s="95"/>
      <c r="AF1013" s="95"/>
      <c r="AG1013" s="95"/>
      <c r="AH1013" s="219" t="s">
        <v>366</v>
      </c>
      <c r="AI1013" s="218"/>
      <c r="AJ1013" s="218"/>
      <c r="AK1013" s="218"/>
      <c r="AL1013" s="218" t="s">
        <v>23</v>
      </c>
      <c r="AM1013" s="218"/>
      <c r="AN1013" s="218"/>
      <c r="AO1013" s="220"/>
      <c r="AP1013" s="221" t="s">
        <v>424</v>
      </c>
      <c r="AQ1013" s="221"/>
      <c r="AR1013" s="221"/>
      <c r="AS1013" s="221"/>
      <c r="AT1013" s="221"/>
      <c r="AU1013" s="221"/>
      <c r="AV1013" s="221"/>
      <c r="AW1013" s="221"/>
      <c r="AX1013" s="221"/>
    </row>
    <row r="1014" spans="1:50" ht="30" hidden="1" customHeight="1" x14ac:dyDescent="0.15">
      <c r="A1014" s="229">
        <v>1</v>
      </c>
      <c r="B1014" s="229">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9">
        <v>2</v>
      </c>
      <c r="B1015" s="229">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9">
        <v>3</v>
      </c>
      <c r="B1016" s="229">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9">
        <v>4</v>
      </c>
      <c r="B1017" s="229">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9">
        <v>5</v>
      </c>
      <c r="B1018" s="229">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9">
        <v>6</v>
      </c>
      <c r="B1019" s="229">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9">
        <v>7</v>
      </c>
      <c r="B1020" s="229">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9">
        <v>8</v>
      </c>
      <c r="B1021" s="229">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9">
        <v>9</v>
      </c>
      <c r="B1022" s="229">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9">
        <v>10</v>
      </c>
      <c r="B1023" s="229">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9">
        <v>11</v>
      </c>
      <c r="B1024" s="229">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9">
        <v>12</v>
      </c>
      <c r="B1025" s="229">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9">
        <v>13</v>
      </c>
      <c r="B1026" s="229">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9">
        <v>14</v>
      </c>
      <c r="B1027" s="229">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9">
        <v>15</v>
      </c>
      <c r="B1028" s="229">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9">
        <v>16</v>
      </c>
      <c r="B1029" s="229">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9">
        <v>17</v>
      </c>
      <c r="B1030" s="229">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9">
        <v>18</v>
      </c>
      <c r="B1031" s="229">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9">
        <v>19</v>
      </c>
      <c r="B1032" s="229">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9">
        <v>20</v>
      </c>
      <c r="B1033" s="229">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9">
        <v>21</v>
      </c>
      <c r="B1034" s="229">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9">
        <v>22</v>
      </c>
      <c r="B1035" s="229">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9">
        <v>23</v>
      </c>
      <c r="B1036" s="229">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9">
        <v>24</v>
      </c>
      <c r="B1037" s="229">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9">
        <v>25</v>
      </c>
      <c r="B1038" s="229">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9">
        <v>26</v>
      </c>
      <c r="B1039" s="229">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9">
        <v>27</v>
      </c>
      <c r="B1040" s="229">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9">
        <v>28</v>
      </c>
      <c r="B1041" s="229">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9">
        <v>29</v>
      </c>
      <c r="B1042" s="229">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9">
        <v>30</v>
      </c>
      <c r="B1043" s="229">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386</v>
      </c>
      <c r="K1046" s="95"/>
      <c r="L1046" s="95"/>
      <c r="M1046" s="95"/>
      <c r="N1046" s="95"/>
      <c r="O1046" s="95"/>
      <c r="P1046" s="219" t="s">
        <v>350</v>
      </c>
      <c r="Q1046" s="219"/>
      <c r="R1046" s="219"/>
      <c r="S1046" s="219"/>
      <c r="T1046" s="219"/>
      <c r="U1046" s="219"/>
      <c r="V1046" s="219"/>
      <c r="W1046" s="219"/>
      <c r="X1046" s="219"/>
      <c r="Y1046" s="219" t="s">
        <v>382</v>
      </c>
      <c r="Z1046" s="218"/>
      <c r="AA1046" s="218"/>
      <c r="AB1046" s="218"/>
      <c r="AC1046" s="95" t="s">
        <v>349</v>
      </c>
      <c r="AD1046" s="95"/>
      <c r="AE1046" s="95"/>
      <c r="AF1046" s="95"/>
      <c r="AG1046" s="95"/>
      <c r="AH1046" s="219" t="s">
        <v>366</v>
      </c>
      <c r="AI1046" s="218"/>
      <c r="AJ1046" s="218"/>
      <c r="AK1046" s="218"/>
      <c r="AL1046" s="218" t="s">
        <v>23</v>
      </c>
      <c r="AM1046" s="218"/>
      <c r="AN1046" s="218"/>
      <c r="AO1046" s="220"/>
      <c r="AP1046" s="221" t="s">
        <v>424</v>
      </c>
      <c r="AQ1046" s="221"/>
      <c r="AR1046" s="221"/>
      <c r="AS1046" s="221"/>
      <c r="AT1046" s="221"/>
      <c r="AU1046" s="221"/>
      <c r="AV1046" s="221"/>
      <c r="AW1046" s="221"/>
      <c r="AX1046" s="221"/>
    </row>
    <row r="1047" spans="1:50" ht="30" hidden="1" customHeight="1" x14ac:dyDescent="0.15">
      <c r="A1047" s="229">
        <v>1</v>
      </c>
      <c r="B1047" s="229">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9">
        <v>2</v>
      </c>
      <c r="B1048" s="229">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9">
        <v>3</v>
      </c>
      <c r="B1049" s="229">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9">
        <v>4</v>
      </c>
      <c r="B1050" s="229">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9">
        <v>5</v>
      </c>
      <c r="B1051" s="229">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9">
        <v>6</v>
      </c>
      <c r="B1052" s="229">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9">
        <v>7</v>
      </c>
      <c r="B1053" s="229">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9">
        <v>8</v>
      </c>
      <c r="B1054" s="229">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9">
        <v>9</v>
      </c>
      <c r="B1055" s="229">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9">
        <v>10</v>
      </c>
      <c r="B1056" s="229">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9">
        <v>11</v>
      </c>
      <c r="B1057" s="229">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9">
        <v>12</v>
      </c>
      <c r="B1058" s="229">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9">
        <v>13</v>
      </c>
      <c r="B1059" s="229">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9">
        <v>14</v>
      </c>
      <c r="B1060" s="229">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9">
        <v>15</v>
      </c>
      <c r="B1061" s="229">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9">
        <v>16</v>
      </c>
      <c r="B1062" s="229">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9">
        <v>17</v>
      </c>
      <c r="B1063" s="229">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9">
        <v>18</v>
      </c>
      <c r="B1064" s="229">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9">
        <v>19</v>
      </c>
      <c r="B1065" s="229">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9">
        <v>20</v>
      </c>
      <c r="B1066" s="229">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9">
        <v>21</v>
      </c>
      <c r="B1067" s="229">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9">
        <v>22</v>
      </c>
      <c r="B1068" s="229">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9">
        <v>23</v>
      </c>
      <c r="B1069" s="229">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9">
        <v>24</v>
      </c>
      <c r="B1070" s="229">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9">
        <v>25</v>
      </c>
      <c r="B1071" s="229">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9">
        <v>26</v>
      </c>
      <c r="B1072" s="229">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9">
        <v>27</v>
      </c>
      <c r="B1073" s="229">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9">
        <v>28</v>
      </c>
      <c r="B1074" s="229">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9">
        <v>29</v>
      </c>
      <c r="B1075" s="229">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9">
        <v>30</v>
      </c>
      <c r="B1076" s="229">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hidden="1" customHeight="1" x14ac:dyDescent="0.15">
      <c r="A1077" s="233" t="s">
        <v>423</v>
      </c>
      <c r="B1077" s="234"/>
      <c r="C1077" s="234"/>
      <c r="D1077" s="234"/>
      <c r="E1077" s="234"/>
      <c r="F1077" s="234"/>
      <c r="G1077" s="234"/>
      <c r="H1077" s="234"/>
      <c r="I1077" s="234"/>
      <c r="J1077" s="234"/>
      <c r="K1077" s="234"/>
      <c r="L1077" s="234"/>
      <c r="M1077" s="234"/>
      <c r="N1077" s="234"/>
      <c r="O1077" s="234"/>
      <c r="P1077" s="234"/>
      <c r="Q1077" s="234"/>
      <c r="R1077" s="234"/>
      <c r="S1077" s="234"/>
      <c r="T1077" s="234"/>
      <c r="U1077" s="234"/>
      <c r="V1077" s="234"/>
      <c r="W1077" s="234"/>
      <c r="X1077" s="234"/>
      <c r="Y1077" s="234"/>
      <c r="Z1077" s="234"/>
      <c r="AA1077" s="234"/>
      <c r="AB1077" s="234"/>
      <c r="AC1077" s="234"/>
      <c r="AD1077" s="234"/>
      <c r="AE1077" s="234"/>
      <c r="AF1077" s="234"/>
      <c r="AG1077" s="234"/>
      <c r="AH1077" s="234"/>
      <c r="AI1077" s="234"/>
      <c r="AJ1077" s="234"/>
      <c r="AK1077" s="23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9"/>
      <c r="B1080" s="229"/>
      <c r="C1080" s="95" t="s">
        <v>377</v>
      </c>
      <c r="D1080" s="236"/>
      <c r="E1080" s="95" t="s">
        <v>376</v>
      </c>
      <c r="F1080" s="236"/>
      <c r="G1080" s="236"/>
      <c r="H1080" s="236"/>
      <c r="I1080" s="236"/>
      <c r="J1080" s="95" t="s">
        <v>386</v>
      </c>
      <c r="K1080" s="95"/>
      <c r="L1080" s="95"/>
      <c r="M1080" s="95"/>
      <c r="N1080" s="95"/>
      <c r="O1080" s="95"/>
      <c r="P1080" s="219" t="s">
        <v>31</v>
      </c>
      <c r="Q1080" s="219"/>
      <c r="R1080" s="219"/>
      <c r="S1080" s="219"/>
      <c r="T1080" s="219"/>
      <c r="U1080" s="219"/>
      <c r="V1080" s="219"/>
      <c r="W1080" s="219"/>
      <c r="X1080" s="219"/>
      <c r="Y1080" s="95" t="s">
        <v>389</v>
      </c>
      <c r="Z1080" s="236"/>
      <c r="AA1080" s="236"/>
      <c r="AB1080" s="236"/>
      <c r="AC1080" s="95" t="s">
        <v>349</v>
      </c>
      <c r="AD1080" s="95"/>
      <c r="AE1080" s="95"/>
      <c r="AF1080" s="95"/>
      <c r="AG1080" s="95"/>
      <c r="AH1080" s="219" t="s">
        <v>366</v>
      </c>
      <c r="AI1080" s="218"/>
      <c r="AJ1080" s="218"/>
      <c r="AK1080" s="218"/>
      <c r="AL1080" s="218" t="s">
        <v>23</v>
      </c>
      <c r="AM1080" s="218"/>
      <c r="AN1080" s="218"/>
      <c r="AO1080" s="237"/>
      <c r="AP1080" s="221" t="s">
        <v>425</v>
      </c>
      <c r="AQ1080" s="221"/>
      <c r="AR1080" s="221"/>
      <c r="AS1080" s="221"/>
      <c r="AT1080" s="221"/>
      <c r="AU1080" s="221"/>
      <c r="AV1080" s="221"/>
      <c r="AW1080" s="221"/>
      <c r="AX1080" s="221"/>
    </row>
    <row r="1081" spans="1:50" ht="30.75" customHeight="1" x14ac:dyDescent="0.15">
      <c r="A1081" s="229">
        <v>1</v>
      </c>
      <c r="B1081" s="229">
        <v>1</v>
      </c>
      <c r="C1081" s="227"/>
      <c r="D1081" s="227"/>
      <c r="E1081" s="93" t="s">
        <v>647</v>
      </c>
      <c r="F1081" s="228"/>
      <c r="G1081" s="228"/>
      <c r="H1081" s="228"/>
      <c r="I1081" s="228"/>
      <c r="J1081" s="205" t="s">
        <v>648</v>
      </c>
      <c r="K1081" s="206"/>
      <c r="L1081" s="206"/>
      <c r="M1081" s="206"/>
      <c r="N1081" s="206"/>
      <c r="O1081" s="206"/>
      <c r="P1081" s="223" t="s">
        <v>649</v>
      </c>
      <c r="Q1081" s="207"/>
      <c r="R1081" s="207"/>
      <c r="S1081" s="207"/>
      <c r="T1081" s="207"/>
      <c r="U1081" s="207"/>
      <c r="V1081" s="207"/>
      <c r="W1081" s="207"/>
      <c r="X1081" s="207"/>
      <c r="Y1081" s="208" t="s">
        <v>647</v>
      </c>
      <c r="Z1081" s="209"/>
      <c r="AA1081" s="209"/>
      <c r="AB1081" s="210"/>
      <c r="AC1081" s="211" t="s">
        <v>647</v>
      </c>
      <c r="AD1081" s="211"/>
      <c r="AE1081" s="211"/>
      <c r="AF1081" s="211"/>
      <c r="AG1081" s="211"/>
      <c r="AH1081" s="212" t="s">
        <v>647</v>
      </c>
      <c r="AI1081" s="213"/>
      <c r="AJ1081" s="213"/>
      <c r="AK1081" s="213"/>
      <c r="AL1081" s="214" t="s">
        <v>647</v>
      </c>
      <c r="AM1081" s="215"/>
      <c r="AN1081" s="215"/>
      <c r="AO1081" s="216"/>
      <c r="AP1081" s="217" t="s">
        <v>647</v>
      </c>
      <c r="AQ1081" s="217"/>
      <c r="AR1081" s="217"/>
      <c r="AS1081" s="217"/>
      <c r="AT1081" s="217"/>
      <c r="AU1081" s="217"/>
      <c r="AV1081" s="217"/>
      <c r="AW1081" s="217"/>
      <c r="AX1081" s="217"/>
    </row>
    <row r="1082" spans="1:50" ht="30.75" hidden="1" customHeight="1" x14ac:dyDescent="0.15">
      <c r="A1082" s="229">
        <v>2</v>
      </c>
      <c r="B1082" s="229">
        <v>1</v>
      </c>
      <c r="C1082" s="227"/>
      <c r="D1082" s="227"/>
      <c r="E1082" s="228"/>
      <c r="F1082" s="228"/>
      <c r="G1082" s="228"/>
      <c r="H1082" s="228"/>
      <c r="I1082" s="228"/>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9">
        <v>3</v>
      </c>
      <c r="B1083" s="229">
        <v>1</v>
      </c>
      <c r="C1083" s="227"/>
      <c r="D1083" s="227"/>
      <c r="E1083" s="228"/>
      <c r="F1083" s="228"/>
      <c r="G1083" s="228"/>
      <c r="H1083" s="228"/>
      <c r="I1083" s="228"/>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9">
        <v>4</v>
      </c>
      <c r="B1084" s="229">
        <v>1</v>
      </c>
      <c r="C1084" s="227"/>
      <c r="D1084" s="227"/>
      <c r="E1084" s="228"/>
      <c r="F1084" s="228"/>
      <c r="G1084" s="228"/>
      <c r="H1084" s="228"/>
      <c r="I1084" s="228"/>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9">
        <v>5</v>
      </c>
      <c r="B1085" s="229">
        <v>1</v>
      </c>
      <c r="C1085" s="227"/>
      <c r="D1085" s="227"/>
      <c r="E1085" s="228"/>
      <c r="F1085" s="228"/>
      <c r="G1085" s="228"/>
      <c r="H1085" s="228"/>
      <c r="I1085" s="228"/>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9">
        <v>6</v>
      </c>
      <c r="B1086" s="229">
        <v>1</v>
      </c>
      <c r="C1086" s="227"/>
      <c r="D1086" s="227"/>
      <c r="E1086" s="228"/>
      <c r="F1086" s="228"/>
      <c r="G1086" s="228"/>
      <c r="H1086" s="228"/>
      <c r="I1086" s="228"/>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9">
        <v>7</v>
      </c>
      <c r="B1087" s="229">
        <v>1</v>
      </c>
      <c r="C1087" s="227"/>
      <c r="D1087" s="227"/>
      <c r="E1087" s="228"/>
      <c r="F1087" s="228"/>
      <c r="G1087" s="228"/>
      <c r="H1087" s="228"/>
      <c r="I1087" s="228"/>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9">
        <v>8</v>
      </c>
      <c r="B1088" s="229">
        <v>1</v>
      </c>
      <c r="C1088" s="227"/>
      <c r="D1088" s="227"/>
      <c r="E1088" s="228"/>
      <c r="F1088" s="228"/>
      <c r="G1088" s="228"/>
      <c r="H1088" s="228"/>
      <c r="I1088" s="228"/>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9">
        <v>9</v>
      </c>
      <c r="B1089" s="229">
        <v>1</v>
      </c>
      <c r="C1089" s="227"/>
      <c r="D1089" s="227"/>
      <c r="E1089" s="228"/>
      <c r="F1089" s="228"/>
      <c r="G1089" s="228"/>
      <c r="H1089" s="228"/>
      <c r="I1089" s="228"/>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9">
        <v>10</v>
      </c>
      <c r="B1090" s="229">
        <v>1</v>
      </c>
      <c r="C1090" s="227"/>
      <c r="D1090" s="227"/>
      <c r="E1090" s="228"/>
      <c r="F1090" s="228"/>
      <c r="G1090" s="228"/>
      <c r="H1090" s="228"/>
      <c r="I1090" s="228"/>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9">
        <v>11</v>
      </c>
      <c r="B1091" s="229">
        <v>1</v>
      </c>
      <c r="C1091" s="227"/>
      <c r="D1091" s="227"/>
      <c r="E1091" s="228"/>
      <c r="F1091" s="228"/>
      <c r="G1091" s="228"/>
      <c r="H1091" s="228"/>
      <c r="I1091" s="228"/>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9">
        <v>12</v>
      </c>
      <c r="B1092" s="229">
        <v>1</v>
      </c>
      <c r="C1092" s="227"/>
      <c r="D1092" s="227"/>
      <c r="E1092" s="228"/>
      <c r="F1092" s="228"/>
      <c r="G1092" s="228"/>
      <c r="H1092" s="228"/>
      <c r="I1092" s="228"/>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9">
        <v>13</v>
      </c>
      <c r="B1093" s="229">
        <v>1</v>
      </c>
      <c r="C1093" s="227"/>
      <c r="D1093" s="227"/>
      <c r="E1093" s="228"/>
      <c r="F1093" s="228"/>
      <c r="G1093" s="228"/>
      <c r="H1093" s="228"/>
      <c r="I1093" s="228"/>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9">
        <v>14</v>
      </c>
      <c r="B1094" s="229">
        <v>1</v>
      </c>
      <c r="C1094" s="227"/>
      <c r="D1094" s="227"/>
      <c r="E1094" s="228"/>
      <c r="F1094" s="228"/>
      <c r="G1094" s="228"/>
      <c r="H1094" s="228"/>
      <c r="I1094" s="228"/>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9">
        <v>15</v>
      </c>
      <c r="B1095" s="229">
        <v>1</v>
      </c>
      <c r="C1095" s="227"/>
      <c r="D1095" s="227"/>
      <c r="E1095" s="228"/>
      <c r="F1095" s="228"/>
      <c r="G1095" s="228"/>
      <c r="H1095" s="228"/>
      <c r="I1095" s="228"/>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9">
        <v>16</v>
      </c>
      <c r="B1096" s="229">
        <v>1</v>
      </c>
      <c r="C1096" s="227"/>
      <c r="D1096" s="227"/>
      <c r="E1096" s="228"/>
      <c r="F1096" s="228"/>
      <c r="G1096" s="228"/>
      <c r="H1096" s="228"/>
      <c r="I1096" s="228"/>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9">
        <v>17</v>
      </c>
      <c r="B1097" s="229">
        <v>1</v>
      </c>
      <c r="C1097" s="227"/>
      <c r="D1097" s="227"/>
      <c r="E1097" s="228"/>
      <c r="F1097" s="228"/>
      <c r="G1097" s="228"/>
      <c r="H1097" s="228"/>
      <c r="I1097" s="228"/>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9">
        <v>18</v>
      </c>
      <c r="B1098" s="229">
        <v>1</v>
      </c>
      <c r="C1098" s="227"/>
      <c r="D1098" s="227"/>
      <c r="E1098" s="93"/>
      <c r="F1098" s="228"/>
      <c r="G1098" s="228"/>
      <c r="H1098" s="228"/>
      <c r="I1098" s="228"/>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9">
        <v>19</v>
      </c>
      <c r="B1099" s="229">
        <v>1</v>
      </c>
      <c r="C1099" s="227"/>
      <c r="D1099" s="227"/>
      <c r="E1099" s="228"/>
      <c r="F1099" s="228"/>
      <c r="G1099" s="228"/>
      <c r="H1099" s="228"/>
      <c r="I1099" s="228"/>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9">
        <v>20</v>
      </c>
      <c r="B1100" s="229">
        <v>1</v>
      </c>
      <c r="C1100" s="227"/>
      <c r="D1100" s="227"/>
      <c r="E1100" s="228"/>
      <c r="F1100" s="228"/>
      <c r="G1100" s="228"/>
      <c r="H1100" s="228"/>
      <c r="I1100" s="228"/>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9">
        <v>21</v>
      </c>
      <c r="B1101" s="229">
        <v>1</v>
      </c>
      <c r="C1101" s="227"/>
      <c r="D1101" s="227"/>
      <c r="E1101" s="228"/>
      <c r="F1101" s="228"/>
      <c r="G1101" s="228"/>
      <c r="H1101" s="228"/>
      <c r="I1101" s="228"/>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9">
        <v>22</v>
      </c>
      <c r="B1102" s="229">
        <v>1</v>
      </c>
      <c r="C1102" s="227"/>
      <c r="D1102" s="227"/>
      <c r="E1102" s="228"/>
      <c r="F1102" s="228"/>
      <c r="G1102" s="228"/>
      <c r="H1102" s="228"/>
      <c r="I1102" s="228"/>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9">
        <v>23</v>
      </c>
      <c r="B1103" s="229">
        <v>1</v>
      </c>
      <c r="C1103" s="227"/>
      <c r="D1103" s="227"/>
      <c r="E1103" s="228"/>
      <c r="F1103" s="228"/>
      <c r="G1103" s="228"/>
      <c r="H1103" s="228"/>
      <c r="I1103" s="228"/>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9">
        <v>24</v>
      </c>
      <c r="B1104" s="229">
        <v>1</v>
      </c>
      <c r="C1104" s="227"/>
      <c r="D1104" s="227"/>
      <c r="E1104" s="228"/>
      <c r="F1104" s="228"/>
      <c r="G1104" s="228"/>
      <c r="H1104" s="228"/>
      <c r="I1104" s="228"/>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9">
        <v>25</v>
      </c>
      <c r="B1105" s="229">
        <v>1</v>
      </c>
      <c r="C1105" s="227"/>
      <c r="D1105" s="227"/>
      <c r="E1105" s="228"/>
      <c r="F1105" s="228"/>
      <c r="G1105" s="228"/>
      <c r="H1105" s="228"/>
      <c r="I1105" s="228"/>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9">
        <v>26</v>
      </c>
      <c r="B1106" s="229">
        <v>1</v>
      </c>
      <c r="C1106" s="227"/>
      <c r="D1106" s="227"/>
      <c r="E1106" s="228"/>
      <c r="F1106" s="228"/>
      <c r="G1106" s="228"/>
      <c r="H1106" s="228"/>
      <c r="I1106" s="228"/>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9">
        <v>27</v>
      </c>
      <c r="B1107" s="229">
        <v>1</v>
      </c>
      <c r="C1107" s="227"/>
      <c r="D1107" s="227"/>
      <c r="E1107" s="228"/>
      <c r="F1107" s="228"/>
      <c r="G1107" s="228"/>
      <c r="H1107" s="228"/>
      <c r="I1107" s="228"/>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9">
        <v>28</v>
      </c>
      <c r="B1108" s="229">
        <v>1</v>
      </c>
      <c r="C1108" s="227"/>
      <c r="D1108" s="227"/>
      <c r="E1108" s="228"/>
      <c r="F1108" s="228"/>
      <c r="G1108" s="228"/>
      <c r="H1108" s="228"/>
      <c r="I1108" s="228"/>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9">
        <v>29</v>
      </c>
      <c r="B1109" s="229">
        <v>1</v>
      </c>
      <c r="C1109" s="227"/>
      <c r="D1109" s="227"/>
      <c r="E1109" s="228"/>
      <c r="F1109" s="228"/>
      <c r="G1109" s="228"/>
      <c r="H1109" s="228"/>
      <c r="I1109" s="228"/>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9">
        <v>30</v>
      </c>
      <c r="B1110" s="229">
        <v>1</v>
      </c>
      <c r="C1110" s="227"/>
      <c r="D1110" s="227"/>
      <c r="E1110" s="228"/>
      <c r="F1110" s="228"/>
      <c r="G1110" s="228"/>
      <c r="H1110" s="228"/>
      <c r="I1110" s="228"/>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321" priority="11911">
      <formula>IF(RIGHT(TEXT(P14,"0.#"),1)=".",FALSE,TRUE)</formula>
    </cfRule>
    <cfRule type="expression" dxfId="2320" priority="11912">
      <formula>IF(RIGHT(TEXT(P14,"0.#"),1)=".",TRUE,FALSE)</formula>
    </cfRule>
  </conditionalFormatting>
  <conditionalFormatting sqref="AE23">
    <cfRule type="expression" dxfId="2319" priority="11901">
      <formula>IF(RIGHT(TEXT(AE23,"0.#"),1)=".",FALSE,TRUE)</formula>
    </cfRule>
    <cfRule type="expression" dxfId="2318" priority="11902">
      <formula>IF(RIGHT(TEXT(AE23,"0.#"),1)=".",TRUE,FALSE)</formula>
    </cfRule>
  </conditionalFormatting>
  <conditionalFormatting sqref="L105">
    <cfRule type="expression" dxfId="2317" priority="11793">
      <formula>IF(RIGHT(TEXT(L105,"0.#"),1)=".",FALSE,TRUE)</formula>
    </cfRule>
    <cfRule type="expression" dxfId="2316" priority="11794">
      <formula>IF(RIGHT(TEXT(L105,"0.#"),1)=".",TRUE,FALSE)</formula>
    </cfRule>
  </conditionalFormatting>
  <conditionalFormatting sqref="L110">
    <cfRule type="expression" dxfId="2315" priority="11791">
      <formula>IF(RIGHT(TEXT(L110,"0.#"),1)=".",FALSE,TRUE)</formula>
    </cfRule>
    <cfRule type="expression" dxfId="2314" priority="11792">
      <formula>IF(RIGHT(TEXT(L110,"0.#"),1)=".",TRUE,FALSE)</formula>
    </cfRule>
  </conditionalFormatting>
  <conditionalFormatting sqref="R110">
    <cfRule type="expression" dxfId="2313" priority="11789">
      <formula>IF(RIGHT(TEXT(R110,"0.#"),1)=".",FALSE,TRUE)</formula>
    </cfRule>
    <cfRule type="expression" dxfId="2312" priority="11790">
      <formula>IF(RIGHT(TEXT(R110,"0.#"),1)=".",TRUE,FALSE)</formula>
    </cfRule>
  </conditionalFormatting>
  <conditionalFormatting sqref="P18:AX18">
    <cfRule type="expression" dxfId="2311" priority="11787">
      <formula>IF(RIGHT(TEXT(P18,"0.#"),1)=".",FALSE,TRUE)</formula>
    </cfRule>
    <cfRule type="expression" dxfId="2310" priority="11788">
      <formula>IF(RIGHT(TEXT(P18,"0.#"),1)=".",TRUE,FALSE)</formula>
    </cfRule>
  </conditionalFormatting>
  <conditionalFormatting sqref="Y761">
    <cfRule type="expression" dxfId="2309" priority="11783">
      <formula>IF(RIGHT(TEXT(Y761,"0.#"),1)=".",FALSE,TRUE)</formula>
    </cfRule>
    <cfRule type="expression" dxfId="2308" priority="11784">
      <formula>IF(RIGHT(TEXT(Y761,"0.#"),1)=".",TRUE,FALSE)</formula>
    </cfRule>
  </conditionalFormatting>
  <conditionalFormatting sqref="Y770">
    <cfRule type="expression" dxfId="2307" priority="11779">
      <formula>IF(RIGHT(TEXT(Y770,"0.#"),1)=".",FALSE,TRUE)</formula>
    </cfRule>
    <cfRule type="expression" dxfId="2306" priority="11780">
      <formula>IF(RIGHT(TEXT(Y770,"0.#"),1)=".",TRUE,FALSE)</formula>
    </cfRule>
  </conditionalFormatting>
  <conditionalFormatting sqref="Y801:Y808 Y799 Y788:Y795 Y786 Y775:Y782 Y773">
    <cfRule type="expression" dxfId="2305" priority="11561">
      <formula>IF(RIGHT(TEXT(Y773,"0.#"),1)=".",FALSE,TRUE)</formula>
    </cfRule>
    <cfRule type="expression" dxfId="2304" priority="11562">
      <formula>IF(RIGHT(TEXT(Y773,"0.#"),1)=".",TRUE,FALSE)</formula>
    </cfRule>
  </conditionalFormatting>
  <conditionalFormatting sqref="P16:AQ17 P15:AX15 P13:AX13">
    <cfRule type="expression" dxfId="2303" priority="11609">
      <formula>IF(RIGHT(TEXT(P13,"0.#"),1)=".",FALSE,TRUE)</formula>
    </cfRule>
    <cfRule type="expression" dxfId="2302" priority="11610">
      <formula>IF(RIGHT(TEXT(P13,"0.#"),1)=".",TRUE,FALSE)</formula>
    </cfRule>
  </conditionalFormatting>
  <conditionalFormatting sqref="P19:AJ19">
    <cfRule type="expression" dxfId="2301" priority="11607">
      <formula>IF(RIGHT(TEXT(P19,"0.#"),1)=".",FALSE,TRUE)</formula>
    </cfRule>
    <cfRule type="expression" dxfId="2300" priority="11608">
      <formula>IF(RIGHT(TEXT(P19,"0.#"),1)=".",TRUE,FALSE)</formula>
    </cfRule>
  </conditionalFormatting>
  <conditionalFormatting sqref="L106:L109 L104">
    <cfRule type="expression" dxfId="2299" priority="11593">
      <formula>IF(RIGHT(TEXT(L104,"0.#"),1)=".",FALSE,TRUE)</formula>
    </cfRule>
    <cfRule type="expression" dxfId="2298" priority="11594">
      <formula>IF(RIGHT(TEXT(L104,"0.#"),1)=".",TRUE,FALSE)</formula>
    </cfRule>
  </conditionalFormatting>
  <conditionalFormatting sqref="R104">
    <cfRule type="expression" dxfId="2297" priority="11589">
      <formula>IF(RIGHT(TEXT(R104,"0.#"),1)=".",FALSE,TRUE)</formula>
    </cfRule>
    <cfRule type="expression" dxfId="2296" priority="11590">
      <formula>IF(RIGHT(TEXT(R104,"0.#"),1)=".",TRUE,FALSE)</formula>
    </cfRule>
  </conditionalFormatting>
  <conditionalFormatting sqref="R105:R109">
    <cfRule type="expression" dxfId="2295" priority="11587">
      <formula>IF(RIGHT(TEXT(R105,"0.#"),1)=".",FALSE,TRUE)</formula>
    </cfRule>
    <cfRule type="expression" dxfId="2294" priority="11588">
      <formula>IF(RIGHT(TEXT(R105,"0.#"),1)=".",TRUE,FALSE)</formula>
    </cfRule>
  </conditionalFormatting>
  <conditionalFormatting sqref="Y762:Y769 Y760">
    <cfRule type="expression" dxfId="2293" priority="11585">
      <formula>IF(RIGHT(TEXT(Y760,"0.#"),1)=".",FALSE,TRUE)</formula>
    </cfRule>
    <cfRule type="expression" dxfId="2292" priority="11586">
      <formula>IF(RIGHT(TEXT(Y760,"0.#"),1)=".",TRUE,FALSE)</formula>
    </cfRule>
  </conditionalFormatting>
  <conditionalFormatting sqref="AU761">
    <cfRule type="expression" dxfId="2291" priority="11583">
      <formula>IF(RIGHT(TEXT(AU761,"0.#"),1)=".",FALSE,TRUE)</formula>
    </cfRule>
    <cfRule type="expression" dxfId="2290" priority="11584">
      <formula>IF(RIGHT(TEXT(AU761,"0.#"),1)=".",TRUE,FALSE)</formula>
    </cfRule>
  </conditionalFormatting>
  <conditionalFormatting sqref="AU770">
    <cfRule type="expression" dxfId="2289" priority="11581">
      <formula>IF(RIGHT(TEXT(AU770,"0.#"),1)=".",FALSE,TRUE)</formula>
    </cfRule>
    <cfRule type="expression" dxfId="2288" priority="11582">
      <formula>IF(RIGHT(TEXT(AU770,"0.#"),1)=".",TRUE,FALSE)</formula>
    </cfRule>
  </conditionalFormatting>
  <conditionalFormatting sqref="AU760 AU762:AU769">
    <cfRule type="expression" dxfId="2287" priority="11579">
      <formula>IF(RIGHT(TEXT(AU760,"0.#"),1)=".",FALSE,TRUE)</formula>
    </cfRule>
    <cfRule type="expression" dxfId="2286" priority="11580">
      <formula>IF(RIGHT(TEXT(AU760,"0.#"),1)=".",TRUE,FALSE)</formula>
    </cfRule>
  </conditionalFormatting>
  <conditionalFormatting sqref="Y800 Y787 Y774">
    <cfRule type="expression" dxfId="2285" priority="11565">
      <formula>IF(RIGHT(TEXT(Y774,"0.#"),1)=".",FALSE,TRUE)</formula>
    </cfRule>
    <cfRule type="expression" dxfId="2284" priority="11566">
      <formula>IF(RIGHT(TEXT(Y774,"0.#"),1)=".",TRUE,FALSE)</formula>
    </cfRule>
  </conditionalFormatting>
  <conditionalFormatting sqref="Y809 Y796 Y783">
    <cfRule type="expression" dxfId="2283" priority="11563">
      <formula>IF(RIGHT(TEXT(Y783,"0.#"),1)=".",FALSE,TRUE)</formula>
    </cfRule>
    <cfRule type="expression" dxfId="2282" priority="11564">
      <formula>IF(RIGHT(TEXT(Y783,"0.#"),1)=".",TRUE,FALSE)</formula>
    </cfRule>
  </conditionalFormatting>
  <conditionalFormatting sqref="AU800 AU787 AU774">
    <cfRule type="expression" dxfId="2281" priority="11559">
      <formula>IF(RIGHT(TEXT(AU774,"0.#"),1)=".",FALSE,TRUE)</formula>
    </cfRule>
    <cfRule type="expression" dxfId="2280" priority="11560">
      <formula>IF(RIGHT(TEXT(AU774,"0.#"),1)=".",TRUE,FALSE)</formula>
    </cfRule>
  </conditionalFormatting>
  <conditionalFormatting sqref="AU809 AU796 AU783">
    <cfRule type="expression" dxfId="2279" priority="11557">
      <formula>IF(RIGHT(TEXT(AU783,"0.#"),1)=".",FALSE,TRUE)</formula>
    </cfRule>
    <cfRule type="expression" dxfId="2278" priority="11558">
      <formula>IF(RIGHT(TEXT(AU783,"0.#"),1)=".",TRUE,FALSE)</formula>
    </cfRule>
  </conditionalFormatting>
  <conditionalFormatting sqref="AU801:AU808 AU799 AU788:AU795 AU786 AU777:AU782 AU773">
    <cfRule type="expression" dxfId="2277" priority="11555">
      <formula>IF(RIGHT(TEXT(AU773,"0.#"),1)=".",FALSE,TRUE)</formula>
    </cfRule>
    <cfRule type="expression" dxfId="2276" priority="11556">
      <formula>IF(RIGHT(TEXT(AU773,"0.#"),1)=".",TRUE,FALSE)</formula>
    </cfRule>
  </conditionalFormatting>
  <conditionalFormatting sqref="AM60">
    <cfRule type="expression" dxfId="2275" priority="11209">
      <formula>IF(RIGHT(TEXT(AM60,"0.#"),1)=".",FALSE,TRUE)</formula>
    </cfRule>
    <cfRule type="expression" dxfId="2274" priority="11210">
      <formula>IF(RIGHT(TEXT(AM60,"0.#"),1)=".",TRUE,FALSE)</formula>
    </cfRule>
  </conditionalFormatting>
  <conditionalFormatting sqref="AE40">
    <cfRule type="expression" dxfId="2273" priority="11277">
      <formula>IF(RIGHT(TEXT(AE40,"0.#"),1)=".",FALSE,TRUE)</formula>
    </cfRule>
    <cfRule type="expression" dxfId="2272" priority="11278">
      <formula>IF(RIGHT(TEXT(AE40,"0.#"),1)=".",TRUE,FALSE)</formula>
    </cfRule>
  </conditionalFormatting>
  <conditionalFormatting sqref="AI40">
    <cfRule type="expression" dxfId="2271" priority="11275">
      <formula>IF(RIGHT(TEXT(AI40,"0.#"),1)=".",FALSE,TRUE)</formula>
    </cfRule>
    <cfRule type="expression" dxfId="2270" priority="11276">
      <formula>IF(RIGHT(TEXT(AI40,"0.#"),1)=".",TRUE,FALSE)</formula>
    </cfRule>
  </conditionalFormatting>
  <conditionalFormatting sqref="AM25">
    <cfRule type="expression" dxfId="2269" priority="11355">
      <formula>IF(RIGHT(TEXT(AM25,"0.#"),1)=".",FALSE,TRUE)</formula>
    </cfRule>
    <cfRule type="expression" dxfId="2268" priority="11356">
      <formula>IF(RIGHT(TEXT(AM25,"0.#"),1)=".",TRUE,FALSE)</formula>
    </cfRule>
  </conditionalFormatting>
  <conditionalFormatting sqref="AE24">
    <cfRule type="expression" dxfId="2267" priority="11369">
      <formula>IF(RIGHT(TEXT(AE24,"0.#"),1)=".",FALSE,TRUE)</formula>
    </cfRule>
    <cfRule type="expression" dxfId="2266" priority="11370">
      <formula>IF(RIGHT(TEXT(AE24,"0.#"),1)=".",TRUE,FALSE)</formula>
    </cfRule>
  </conditionalFormatting>
  <conditionalFormatting sqref="AE25">
    <cfRule type="expression" dxfId="2265" priority="11367">
      <formula>IF(RIGHT(TEXT(AE25,"0.#"),1)=".",FALSE,TRUE)</formula>
    </cfRule>
    <cfRule type="expression" dxfId="2264" priority="11368">
      <formula>IF(RIGHT(TEXT(AE25,"0.#"),1)=".",TRUE,FALSE)</formula>
    </cfRule>
  </conditionalFormatting>
  <conditionalFormatting sqref="AI25">
    <cfRule type="expression" dxfId="2263" priority="11365">
      <formula>IF(RIGHT(TEXT(AI25,"0.#"),1)=".",FALSE,TRUE)</formula>
    </cfRule>
    <cfRule type="expression" dxfId="2262" priority="11366">
      <formula>IF(RIGHT(TEXT(AI25,"0.#"),1)=".",TRUE,FALSE)</formula>
    </cfRule>
  </conditionalFormatting>
  <conditionalFormatting sqref="AI24">
    <cfRule type="expression" dxfId="2261" priority="11363">
      <formula>IF(RIGHT(TEXT(AI24,"0.#"),1)=".",FALSE,TRUE)</formula>
    </cfRule>
    <cfRule type="expression" dxfId="2260" priority="11364">
      <formula>IF(RIGHT(TEXT(AI24,"0.#"),1)=".",TRUE,FALSE)</formula>
    </cfRule>
  </conditionalFormatting>
  <conditionalFormatting sqref="AI23">
    <cfRule type="expression" dxfId="2259" priority="11361">
      <formula>IF(RIGHT(TEXT(AI23,"0.#"),1)=".",FALSE,TRUE)</formula>
    </cfRule>
    <cfRule type="expression" dxfId="2258" priority="11362">
      <formula>IF(RIGHT(TEXT(AI23,"0.#"),1)=".",TRUE,FALSE)</formula>
    </cfRule>
  </conditionalFormatting>
  <conditionalFormatting sqref="AM23">
    <cfRule type="expression" dxfId="2257" priority="11359">
      <formula>IF(RIGHT(TEXT(AM23,"0.#"),1)=".",FALSE,TRUE)</formula>
    </cfRule>
    <cfRule type="expression" dxfId="2256" priority="11360">
      <formula>IF(RIGHT(TEXT(AM23,"0.#"),1)=".",TRUE,FALSE)</formula>
    </cfRule>
  </conditionalFormatting>
  <conditionalFormatting sqref="AM24">
    <cfRule type="expression" dxfId="2255" priority="11357">
      <formula>IF(RIGHT(TEXT(AM24,"0.#"),1)=".",FALSE,TRUE)</formula>
    </cfRule>
    <cfRule type="expression" dxfId="2254" priority="11358">
      <formula>IF(RIGHT(TEXT(AM24,"0.#"),1)=".",TRUE,FALSE)</formula>
    </cfRule>
  </conditionalFormatting>
  <conditionalFormatting sqref="AQ23:AQ25">
    <cfRule type="expression" dxfId="2253" priority="11349">
      <formula>IF(RIGHT(TEXT(AQ23,"0.#"),1)=".",FALSE,TRUE)</formula>
    </cfRule>
    <cfRule type="expression" dxfId="2252" priority="11350">
      <formula>IF(RIGHT(TEXT(AQ23,"0.#"),1)=".",TRUE,FALSE)</formula>
    </cfRule>
  </conditionalFormatting>
  <conditionalFormatting sqref="AU23:AU25">
    <cfRule type="expression" dxfId="2251" priority="11347">
      <formula>IF(RIGHT(TEXT(AU23,"0.#"),1)=".",FALSE,TRUE)</formula>
    </cfRule>
    <cfRule type="expression" dxfId="2250" priority="11348">
      <formula>IF(RIGHT(TEXT(AU23,"0.#"),1)=".",TRUE,FALSE)</formula>
    </cfRule>
  </conditionalFormatting>
  <conditionalFormatting sqref="AE28">
    <cfRule type="expression" dxfId="2249" priority="11341">
      <formula>IF(RIGHT(TEXT(AE28,"0.#"),1)=".",FALSE,TRUE)</formula>
    </cfRule>
    <cfRule type="expression" dxfId="2248" priority="11342">
      <formula>IF(RIGHT(TEXT(AE28,"0.#"),1)=".",TRUE,FALSE)</formula>
    </cfRule>
  </conditionalFormatting>
  <conditionalFormatting sqref="AE29">
    <cfRule type="expression" dxfId="2247" priority="11339">
      <formula>IF(RIGHT(TEXT(AE29,"0.#"),1)=".",FALSE,TRUE)</formula>
    </cfRule>
    <cfRule type="expression" dxfId="2246" priority="11340">
      <formula>IF(RIGHT(TEXT(AE29,"0.#"),1)=".",TRUE,FALSE)</formula>
    </cfRule>
  </conditionalFormatting>
  <conditionalFormatting sqref="AE30">
    <cfRule type="expression" dxfId="2245" priority="11337">
      <formula>IF(RIGHT(TEXT(AE30,"0.#"),1)=".",FALSE,TRUE)</formula>
    </cfRule>
    <cfRule type="expression" dxfId="2244" priority="11338">
      <formula>IF(RIGHT(TEXT(AE30,"0.#"),1)=".",TRUE,FALSE)</formula>
    </cfRule>
  </conditionalFormatting>
  <conditionalFormatting sqref="AI30">
    <cfRule type="expression" dxfId="2243" priority="11335">
      <formula>IF(RIGHT(TEXT(AI30,"0.#"),1)=".",FALSE,TRUE)</formula>
    </cfRule>
    <cfRule type="expression" dxfId="2242" priority="11336">
      <formula>IF(RIGHT(TEXT(AI30,"0.#"),1)=".",TRUE,FALSE)</formula>
    </cfRule>
  </conditionalFormatting>
  <conditionalFormatting sqref="AI29">
    <cfRule type="expression" dxfId="2241" priority="11333">
      <formula>IF(RIGHT(TEXT(AI29,"0.#"),1)=".",FALSE,TRUE)</formula>
    </cfRule>
    <cfRule type="expression" dxfId="2240" priority="11334">
      <formula>IF(RIGHT(TEXT(AI29,"0.#"),1)=".",TRUE,FALSE)</formula>
    </cfRule>
  </conditionalFormatting>
  <conditionalFormatting sqref="AI28">
    <cfRule type="expression" dxfId="2239" priority="11331">
      <formula>IF(RIGHT(TEXT(AI28,"0.#"),1)=".",FALSE,TRUE)</formula>
    </cfRule>
    <cfRule type="expression" dxfId="2238" priority="11332">
      <formula>IF(RIGHT(TEXT(AI28,"0.#"),1)=".",TRUE,FALSE)</formula>
    </cfRule>
  </conditionalFormatting>
  <conditionalFormatting sqref="AM28">
    <cfRule type="expression" dxfId="2237" priority="11329">
      <formula>IF(RIGHT(TEXT(AM28,"0.#"),1)=".",FALSE,TRUE)</formula>
    </cfRule>
    <cfRule type="expression" dxfId="2236" priority="11330">
      <formula>IF(RIGHT(TEXT(AM28,"0.#"),1)=".",TRUE,FALSE)</formula>
    </cfRule>
  </conditionalFormatting>
  <conditionalFormatting sqref="AM29">
    <cfRule type="expression" dxfId="2235" priority="11327">
      <formula>IF(RIGHT(TEXT(AM29,"0.#"),1)=".",FALSE,TRUE)</formula>
    </cfRule>
    <cfRule type="expression" dxfId="2234" priority="11328">
      <formula>IF(RIGHT(TEXT(AM29,"0.#"),1)=".",TRUE,FALSE)</formula>
    </cfRule>
  </conditionalFormatting>
  <conditionalFormatting sqref="AM30">
    <cfRule type="expression" dxfId="2233" priority="11325">
      <formula>IF(RIGHT(TEXT(AM30,"0.#"),1)=".",FALSE,TRUE)</formula>
    </cfRule>
    <cfRule type="expression" dxfId="2232" priority="11326">
      <formula>IF(RIGHT(TEXT(AM30,"0.#"),1)=".",TRUE,FALSE)</formula>
    </cfRule>
  </conditionalFormatting>
  <conditionalFormatting sqref="AE33">
    <cfRule type="expression" dxfId="2231" priority="11311">
      <formula>IF(RIGHT(TEXT(AE33,"0.#"),1)=".",FALSE,TRUE)</formula>
    </cfRule>
    <cfRule type="expression" dxfId="2230" priority="11312">
      <formula>IF(RIGHT(TEXT(AE33,"0.#"),1)=".",TRUE,FALSE)</formula>
    </cfRule>
  </conditionalFormatting>
  <conditionalFormatting sqref="AE34">
    <cfRule type="expression" dxfId="2229" priority="11309">
      <formula>IF(RIGHT(TEXT(AE34,"0.#"),1)=".",FALSE,TRUE)</formula>
    </cfRule>
    <cfRule type="expression" dxfId="2228" priority="11310">
      <formula>IF(RIGHT(TEXT(AE34,"0.#"),1)=".",TRUE,FALSE)</formula>
    </cfRule>
  </conditionalFormatting>
  <conditionalFormatting sqref="AE35">
    <cfRule type="expression" dxfId="2227" priority="11307">
      <formula>IF(RIGHT(TEXT(AE35,"0.#"),1)=".",FALSE,TRUE)</formula>
    </cfRule>
    <cfRule type="expression" dxfId="2226" priority="11308">
      <formula>IF(RIGHT(TEXT(AE35,"0.#"),1)=".",TRUE,FALSE)</formula>
    </cfRule>
  </conditionalFormatting>
  <conditionalFormatting sqref="AI35">
    <cfRule type="expression" dxfId="2225" priority="11305">
      <formula>IF(RIGHT(TEXT(AI35,"0.#"),1)=".",FALSE,TRUE)</formula>
    </cfRule>
    <cfRule type="expression" dxfId="2224" priority="11306">
      <formula>IF(RIGHT(TEXT(AI35,"0.#"),1)=".",TRUE,FALSE)</formula>
    </cfRule>
  </conditionalFormatting>
  <conditionalFormatting sqref="AI34">
    <cfRule type="expression" dxfId="2223" priority="11303">
      <formula>IF(RIGHT(TEXT(AI34,"0.#"),1)=".",FALSE,TRUE)</formula>
    </cfRule>
    <cfRule type="expression" dxfId="2222" priority="11304">
      <formula>IF(RIGHT(TEXT(AI34,"0.#"),1)=".",TRUE,FALSE)</formula>
    </cfRule>
  </conditionalFormatting>
  <conditionalFormatting sqref="AI33">
    <cfRule type="expression" dxfId="2221" priority="11301">
      <formula>IF(RIGHT(TEXT(AI33,"0.#"),1)=".",FALSE,TRUE)</formula>
    </cfRule>
    <cfRule type="expression" dxfId="2220" priority="11302">
      <formula>IF(RIGHT(TEXT(AI33,"0.#"),1)=".",TRUE,FALSE)</formula>
    </cfRule>
  </conditionalFormatting>
  <conditionalFormatting sqref="AM33">
    <cfRule type="expression" dxfId="2219" priority="11299">
      <formula>IF(RIGHT(TEXT(AM33,"0.#"),1)=".",FALSE,TRUE)</formula>
    </cfRule>
    <cfRule type="expression" dxfId="2218" priority="11300">
      <formula>IF(RIGHT(TEXT(AM33,"0.#"),1)=".",TRUE,FALSE)</formula>
    </cfRule>
  </conditionalFormatting>
  <conditionalFormatting sqref="AM34">
    <cfRule type="expression" dxfId="2217" priority="11297">
      <formula>IF(RIGHT(TEXT(AM34,"0.#"),1)=".",FALSE,TRUE)</formula>
    </cfRule>
    <cfRule type="expression" dxfId="2216" priority="11298">
      <formula>IF(RIGHT(TEXT(AM34,"0.#"),1)=".",TRUE,FALSE)</formula>
    </cfRule>
  </conditionalFormatting>
  <conditionalFormatting sqref="AM35">
    <cfRule type="expression" dxfId="2215" priority="11295">
      <formula>IF(RIGHT(TEXT(AM35,"0.#"),1)=".",FALSE,TRUE)</formula>
    </cfRule>
    <cfRule type="expression" dxfId="2214" priority="11296">
      <formula>IF(RIGHT(TEXT(AM35,"0.#"),1)=".",TRUE,FALSE)</formula>
    </cfRule>
  </conditionalFormatting>
  <conditionalFormatting sqref="AE38">
    <cfRule type="expression" dxfId="2213" priority="11281">
      <formula>IF(RIGHT(TEXT(AE38,"0.#"),1)=".",FALSE,TRUE)</formula>
    </cfRule>
    <cfRule type="expression" dxfId="2212" priority="11282">
      <formula>IF(RIGHT(TEXT(AE38,"0.#"),1)=".",TRUE,FALSE)</formula>
    </cfRule>
  </conditionalFormatting>
  <conditionalFormatting sqref="AE39">
    <cfRule type="expression" dxfId="2211" priority="11279">
      <formula>IF(RIGHT(TEXT(AE39,"0.#"),1)=".",FALSE,TRUE)</formula>
    </cfRule>
    <cfRule type="expression" dxfId="2210" priority="11280">
      <formula>IF(RIGHT(TEXT(AE39,"0.#"),1)=".",TRUE,FALSE)</formula>
    </cfRule>
  </conditionalFormatting>
  <conditionalFormatting sqref="AI39">
    <cfRule type="expression" dxfId="2209" priority="11273">
      <formula>IF(RIGHT(TEXT(AI39,"0.#"),1)=".",FALSE,TRUE)</formula>
    </cfRule>
    <cfRule type="expression" dxfId="2208" priority="11274">
      <formula>IF(RIGHT(TEXT(AI39,"0.#"),1)=".",TRUE,FALSE)</formula>
    </cfRule>
  </conditionalFormatting>
  <conditionalFormatting sqref="AI38">
    <cfRule type="expression" dxfId="2207" priority="11271">
      <formula>IF(RIGHT(TEXT(AI38,"0.#"),1)=".",FALSE,TRUE)</formula>
    </cfRule>
    <cfRule type="expression" dxfId="2206" priority="11272">
      <formula>IF(RIGHT(TEXT(AI38,"0.#"),1)=".",TRUE,FALSE)</formula>
    </cfRule>
  </conditionalFormatting>
  <conditionalFormatting sqref="AM38">
    <cfRule type="expression" dxfId="2205" priority="11269">
      <formula>IF(RIGHT(TEXT(AM38,"0.#"),1)=".",FALSE,TRUE)</formula>
    </cfRule>
    <cfRule type="expression" dxfId="2204" priority="11270">
      <formula>IF(RIGHT(TEXT(AM38,"0.#"),1)=".",TRUE,FALSE)</formula>
    </cfRule>
  </conditionalFormatting>
  <conditionalFormatting sqref="AM39">
    <cfRule type="expression" dxfId="2203" priority="11267">
      <formula>IF(RIGHT(TEXT(AM39,"0.#"),1)=".",FALSE,TRUE)</formula>
    </cfRule>
    <cfRule type="expression" dxfId="2202" priority="11268">
      <formula>IF(RIGHT(TEXT(AM39,"0.#"),1)=".",TRUE,FALSE)</formula>
    </cfRule>
  </conditionalFormatting>
  <conditionalFormatting sqref="AM40">
    <cfRule type="expression" dxfId="2201" priority="11265">
      <formula>IF(RIGHT(TEXT(AM40,"0.#"),1)=".",FALSE,TRUE)</formula>
    </cfRule>
    <cfRule type="expression" dxfId="2200" priority="11266">
      <formula>IF(RIGHT(TEXT(AM40,"0.#"),1)=".",TRUE,FALSE)</formula>
    </cfRule>
  </conditionalFormatting>
  <conditionalFormatting sqref="AE43">
    <cfRule type="expression" dxfId="2199" priority="11251">
      <formula>IF(RIGHT(TEXT(AE43,"0.#"),1)=".",FALSE,TRUE)</formula>
    </cfRule>
    <cfRule type="expression" dxfId="2198" priority="11252">
      <formula>IF(RIGHT(TEXT(AE43,"0.#"),1)=".",TRUE,FALSE)</formula>
    </cfRule>
  </conditionalFormatting>
  <conditionalFormatting sqref="AE44">
    <cfRule type="expression" dxfId="2197" priority="11249">
      <formula>IF(RIGHT(TEXT(AE44,"0.#"),1)=".",FALSE,TRUE)</formula>
    </cfRule>
    <cfRule type="expression" dxfId="2196" priority="11250">
      <formula>IF(RIGHT(TEXT(AE44,"0.#"),1)=".",TRUE,FALSE)</formula>
    </cfRule>
  </conditionalFormatting>
  <conditionalFormatting sqref="AE45">
    <cfRule type="expression" dxfId="2195" priority="11247">
      <formula>IF(RIGHT(TEXT(AE45,"0.#"),1)=".",FALSE,TRUE)</formula>
    </cfRule>
    <cfRule type="expression" dxfId="2194" priority="11248">
      <formula>IF(RIGHT(TEXT(AE45,"0.#"),1)=".",TRUE,FALSE)</formula>
    </cfRule>
  </conditionalFormatting>
  <conditionalFormatting sqref="AI45">
    <cfRule type="expression" dxfId="2193" priority="11245">
      <formula>IF(RIGHT(TEXT(AI45,"0.#"),1)=".",FALSE,TRUE)</formula>
    </cfRule>
    <cfRule type="expression" dxfId="2192" priority="11246">
      <formula>IF(RIGHT(TEXT(AI45,"0.#"),1)=".",TRUE,FALSE)</formula>
    </cfRule>
  </conditionalFormatting>
  <conditionalFormatting sqref="AI44">
    <cfRule type="expression" dxfId="2191" priority="11243">
      <formula>IF(RIGHT(TEXT(AI44,"0.#"),1)=".",FALSE,TRUE)</formula>
    </cfRule>
    <cfRule type="expression" dxfId="2190" priority="11244">
      <formula>IF(RIGHT(TEXT(AI44,"0.#"),1)=".",TRUE,FALSE)</formula>
    </cfRule>
  </conditionalFormatting>
  <conditionalFormatting sqref="AI43">
    <cfRule type="expression" dxfId="2189" priority="11241">
      <formula>IF(RIGHT(TEXT(AI43,"0.#"),1)=".",FALSE,TRUE)</formula>
    </cfRule>
    <cfRule type="expression" dxfId="2188" priority="11242">
      <formula>IF(RIGHT(TEXT(AI43,"0.#"),1)=".",TRUE,FALSE)</formula>
    </cfRule>
  </conditionalFormatting>
  <conditionalFormatting sqref="AM43">
    <cfRule type="expression" dxfId="2187" priority="11239">
      <formula>IF(RIGHT(TEXT(AM43,"0.#"),1)=".",FALSE,TRUE)</formula>
    </cfRule>
    <cfRule type="expression" dxfId="2186" priority="11240">
      <formula>IF(RIGHT(TEXT(AM43,"0.#"),1)=".",TRUE,FALSE)</formula>
    </cfRule>
  </conditionalFormatting>
  <conditionalFormatting sqref="AM44">
    <cfRule type="expression" dxfId="2185" priority="11237">
      <formula>IF(RIGHT(TEXT(AM44,"0.#"),1)=".",FALSE,TRUE)</formula>
    </cfRule>
    <cfRule type="expression" dxfId="2184" priority="11238">
      <formula>IF(RIGHT(TEXT(AM44,"0.#"),1)=".",TRUE,FALSE)</formula>
    </cfRule>
  </conditionalFormatting>
  <conditionalFormatting sqref="AM45">
    <cfRule type="expression" dxfId="2183" priority="11235">
      <formula>IF(RIGHT(TEXT(AM45,"0.#"),1)=".",FALSE,TRUE)</formula>
    </cfRule>
    <cfRule type="expression" dxfId="2182" priority="11236">
      <formula>IF(RIGHT(TEXT(AM45,"0.#"),1)=".",TRUE,FALSE)</formula>
    </cfRule>
  </conditionalFormatting>
  <conditionalFormatting sqref="AE60">
    <cfRule type="expression" dxfId="2181" priority="11221">
      <formula>IF(RIGHT(TEXT(AE60,"0.#"),1)=".",FALSE,TRUE)</formula>
    </cfRule>
    <cfRule type="expression" dxfId="2180" priority="11222">
      <formula>IF(RIGHT(TEXT(AE60,"0.#"),1)=".",TRUE,FALSE)</formula>
    </cfRule>
  </conditionalFormatting>
  <conditionalFormatting sqref="AE61">
    <cfRule type="expression" dxfId="2179" priority="11219">
      <formula>IF(RIGHT(TEXT(AE61,"0.#"),1)=".",FALSE,TRUE)</formula>
    </cfRule>
    <cfRule type="expression" dxfId="2178" priority="11220">
      <formula>IF(RIGHT(TEXT(AE61,"0.#"),1)=".",TRUE,FALSE)</formula>
    </cfRule>
  </conditionalFormatting>
  <conditionalFormatting sqref="AE62">
    <cfRule type="expression" dxfId="2177" priority="11217">
      <formula>IF(RIGHT(TEXT(AE62,"0.#"),1)=".",FALSE,TRUE)</formula>
    </cfRule>
    <cfRule type="expression" dxfId="2176" priority="11218">
      <formula>IF(RIGHT(TEXT(AE62,"0.#"),1)=".",TRUE,FALSE)</formula>
    </cfRule>
  </conditionalFormatting>
  <conditionalFormatting sqref="AI62">
    <cfRule type="expression" dxfId="2175" priority="11215">
      <formula>IF(RIGHT(TEXT(AI62,"0.#"),1)=".",FALSE,TRUE)</formula>
    </cfRule>
    <cfRule type="expression" dxfId="2174" priority="11216">
      <formula>IF(RIGHT(TEXT(AI62,"0.#"),1)=".",TRUE,FALSE)</formula>
    </cfRule>
  </conditionalFormatting>
  <conditionalFormatting sqref="AI61">
    <cfRule type="expression" dxfId="2173" priority="11213">
      <formula>IF(RIGHT(TEXT(AI61,"0.#"),1)=".",FALSE,TRUE)</formula>
    </cfRule>
    <cfRule type="expression" dxfId="2172" priority="11214">
      <formula>IF(RIGHT(TEXT(AI61,"0.#"),1)=".",TRUE,FALSE)</formula>
    </cfRule>
  </conditionalFormatting>
  <conditionalFormatting sqref="AI60">
    <cfRule type="expression" dxfId="2171" priority="11211">
      <formula>IF(RIGHT(TEXT(AI60,"0.#"),1)=".",FALSE,TRUE)</formula>
    </cfRule>
    <cfRule type="expression" dxfId="2170" priority="11212">
      <formula>IF(RIGHT(TEXT(AI60,"0.#"),1)=".",TRUE,FALSE)</formula>
    </cfRule>
  </conditionalFormatting>
  <conditionalFormatting sqref="AM61">
    <cfRule type="expression" dxfId="2169" priority="11207">
      <formula>IF(RIGHT(TEXT(AM61,"0.#"),1)=".",FALSE,TRUE)</formula>
    </cfRule>
    <cfRule type="expression" dxfId="2168" priority="11208">
      <formula>IF(RIGHT(TEXT(AM61,"0.#"),1)=".",TRUE,FALSE)</formula>
    </cfRule>
  </conditionalFormatting>
  <conditionalFormatting sqref="AM62">
    <cfRule type="expression" dxfId="2167" priority="11205">
      <formula>IF(RIGHT(TEXT(AM62,"0.#"),1)=".",FALSE,TRUE)</formula>
    </cfRule>
    <cfRule type="expression" dxfId="2166" priority="11206">
      <formula>IF(RIGHT(TEXT(AM62,"0.#"),1)=".",TRUE,FALSE)</formula>
    </cfRule>
  </conditionalFormatting>
  <conditionalFormatting sqref="AE65">
    <cfRule type="expression" dxfId="2165" priority="11191">
      <formula>IF(RIGHT(TEXT(AE65,"0.#"),1)=".",FALSE,TRUE)</formula>
    </cfRule>
    <cfRule type="expression" dxfId="2164" priority="11192">
      <formula>IF(RIGHT(TEXT(AE65,"0.#"),1)=".",TRUE,FALSE)</formula>
    </cfRule>
  </conditionalFormatting>
  <conditionalFormatting sqref="AE66">
    <cfRule type="expression" dxfId="2163" priority="11189">
      <formula>IF(RIGHT(TEXT(AE66,"0.#"),1)=".",FALSE,TRUE)</formula>
    </cfRule>
    <cfRule type="expression" dxfId="2162" priority="11190">
      <formula>IF(RIGHT(TEXT(AE66,"0.#"),1)=".",TRUE,FALSE)</formula>
    </cfRule>
  </conditionalFormatting>
  <conditionalFormatting sqref="AE67">
    <cfRule type="expression" dxfId="2161" priority="11187">
      <formula>IF(RIGHT(TEXT(AE67,"0.#"),1)=".",FALSE,TRUE)</formula>
    </cfRule>
    <cfRule type="expression" dxfId="2160" priority="11188">
      <formula>IF(RIGHT(TEXT(AE67,"0.#"),1)=".",TRUE,FALSE)</formula>
    </cfRule>
  </conditionalFormatting>
  <conditionalFormatting sqref="AI67">
    <cfRule type="expression" dxfId="2159" priority="11185">
      <formula>IF(RIGHT(TEXT(AI67,"0.#"),1)=".",FALSE,TRUE)</formula>
    </cfRule>
    <cfRule type="expression" dxfId="2158" priority="11186">
      <formula>IF(RIGHT(TEXT(AI67,"0.#"),1)=".",TRUE,FALSE)</formula>
    </cfRule>
  </conditionalFormatting>
  <conditionalFormatting sqref="AI66">
    <cfRule type="expression" dxfId="2157" priority="11183">
      <formula>IF(RIGHT(TEXT(AI66,"0.#"),1)=".",FALSE,TRUE)</formula>
    </cfRule>
    <cfRule type="expression" dxfId="2156" priority="11184">
      <formula>IF(RIGHT(TEXT(AI66,"0.#"),1)=".",TRUE,FALSE)</formula>
    </cfRule>
  </conditionalFormatting>
  <conditionalFormatting sqref="AI65">
    <cfRule type="expression" dxfId="2155" priority="11181">
      <formula>IF(RIGHT(TEXT(AI65,"0.#"),1)=".",FALSE,TRUE)</formula>
    </cfRule>
    <cfRule type="expression" dxfId="2154" priority="11182">
      <formula>IF(RIGHT(TEXT(AI65,"0.#"),1)=".",TRUE,FALSE)</formula>
    </cfRule>
  </conditionalFormatting>
  <conditionalFormatting sqref="AM65">
    <cfRule type="expression" dxfId="2153" priority="11179">
      <formula>IF(RIGHT(TEXT(AM65,"0.#"),1)=".",FALSE,TRUE)</formula>
    </cfRule>
    <cfRule type="expression" dxfId="2152" priority="11180">
      <formula>IF(RIGHT(TEXT(AM65,"0.#"),1)=".",TRUE,FALSE)</formula>
    </cfRule>
  </conditionalFormatting>
  <conditionalFormatting sqref="AM66">
    <cfRule type="expression" dxfId="2151" priority="11177">
      <formula>IF(RIGHT(TEXT(AM66,"0.#"),1)=".",FALSE,TRUE)</formula>
    </cfRule>
    <cfRule type="expression" dxfId="2150" priority="11178">
      <formula>IF(RIGHT(TEXT(AM66,"0.#"),1)=".",TRUE,FALSE)</formula>
    </cfRule>
  </conditionalFormatting>
  <conditionalFormatting sqref="AM67">
    <cfRule type="expression" dxfId="2149" priority="11175">
      <formula>IF(RIGHT(TEXT(AM67,"0.#"),1)=".",FALSE,TRUE)</formula>
    </cfRule>
    <cfRule type="expression" dxfId="2148" priority="11176">
      <formula>IF(RIGHT(TEXT(AM67,"0.#"),1)=".",TRUE,FALSE)</formula>
    </cfRule>
  </conditionalFormatting>
  <conditionalFormatting sqref="AE70">
    <cfRule type="expression" dxfId="2147" priority="11161">
      <formula>IF(RIGHT(TEXT(AE70,"0.#"),1)=".",FALSE,TRUE)</formula>
    </cfRule>
    <cfRule type="expression" dxfId="2146" priority="11162">
      <formula>IF(RIGHT(TEXT(AE70,"0.#"),1)=".",TRUE,FALSE)</formula>
    </cfRule>
  </conditionalFormatting>
  <conditionalFormatting sqref="AE71">
    <cfRule type="expression" dxfId="2145" priority="11159">
      <formula>IF(RIGHT(TEXT(AE71,"0.#"),1)=".",FALSE,TRUE)</formula>
    </cfRule>
    <cfRule type="expression" dxfId="2144" priority="11160">
      <formula>IF(RIGHT(TEXT(AE71,"0.#"),1)=".",TRUE,FALSE)</formula>
    </cfRule>
  </conditionalFormatting>
  <conditionalFormatting sqref="AE72">
    <cfRule type="expression" dxfId="2143" priority="11157">
      <formula>IF(RIGHT(TEXT(AE72,"0.#"),1)=".",FALSE,TRUE)</formula>
    </cfRule>
    <cfRule type="expression" dxfId="2142" priority="11158">
      <formula>IF(RIGHT(TEXT(AE72,"0.#"),1)=".",TRUE,FALSE)</formula>
    </cfRule>
  </conditionalFormatting>
  <conditionalFormatting sqref="AI72">
    <cfRule type="expression" dxfId="2141" priority="11155">
      <formula>IF(RIGHT(TEXT(AI72,"0.#"),1)=".",FALSE,TRUE)</formula>
    </cfRule>
    <cfRule type="expression" dxfId="2140" priority="11156">
      <formula>IF(RIGHT(TEXT(AI72,"0.#"),1)=".",TRUE,FALSE)</formula>
    </cfRule>
  </conditionalFormatting>
  <conditionalFormatting sqref="AI71">
    <cfRule type="expression" dxfId="2139" priority="11153">
      <formula>IF(RIGHT(TEXT(AI71,"0.#"),1)=".",FALSE,TRUE)</formula>
    </cfRule>
    <cfRule type="expression" dxfId="2138" priority="11154">
      <formula>IF(RIGHT(TEXT(AI71,"0.#"),1)=".",TRUE,FALSE)</formula>
    </cfRule>
  </conditionalFormatting>
  <conditionalFormatting sqref="AI70">
    <cfRule type="expression" dxfId="2137" priority="11151">
      <formula>IF(RIGHT(TEXT(AI70,"0.#"),1)=".",FALSE,TRUE)</formula>
    </cfRule>
    <cfRule type="expression" dxfId="2136" priority="11152">
      <formula>IF(RIGHT(TEXT(AI70,"0.#"),1)=".",TRUE,FALSE)</formula>
    </cfRule>
  </conditionalFormatting>
  <conditionalFormatting sqref="AM70">
    <cfRule type="expression" dxfId="2135" priority="11149">
      <formula>IF(RIGHT(TEXT(AM70,"0.#"),1)=".",FALSE,TRUE)</formula>
    </cfRule>
    <cfRule type="expression" dxfId="2134" priority="11150">
      <formula>IF(RIGHT(TEXT(AM70,"0.#"),1)=".",TRUE,FALSE)</formula>
    </cfRule>
  </conditionalFormatting>
  <conditionalFormatting sqref="AM71">
    <cfRule type="expression" dxfId="2133" priority="11147">
      <formula>IF(RIGHT(TEXT(AM71,"0.#"),1)=".",FALSE,TRUE)</formula>
    </cfRule>
    <cfRule type="expression" dxfId="2132" priority="11148">
      <formula>IF(RIGHT(TEXT(AM71,"0.#"),1)=".",TRUE,FALSE)</formula>
    </cfRule>
  </conditionalFormatting>
  <conditionalFormatting sqref="AM72">
    <cfRule type="expression" dxfId="2131" priority="11145">
      <formula>IF(RIGHT(TEXT(AM72,"0.#"),1)=".",FALSE,TRUE)</formula>
    </cfRule>
    <cfRule type="expression" dxfId="2130" priority="11146">
      <formula>IF(RIGHT(TEXT(AM72,"0.#"),1)=".",TRUE,FALSE)</formula>
    </cfRule>
  </conditionalFormatting>
  <conditionalFormatting sqref="AE77">
    <cfRule type="expression" dxfId="2129" priority="11119">
      <formula>IF(RIGHT(TEXT(AE77,"0.#"),1)=".",FALSE,TRUE)</formula>
    </cfRule>
    <cfRule type="expression" dxfId="2128" priority="11120">
      <formula>IF(RIGHT(TEXT(AE77,"0.#"),1)=".",TRUE,FALSE)</formula>
    </cfRule>
  </conditionalFormatting>
  <conditionalFormatting sqref="AI77">
    <cfRule type="expression" dxfId="2127" priority="11117">
      <formula>IF(RIGHT(TEXT(AI77,"0.#"),1)=".",FALSE,TRUE)</formula>
    </cfRule>
    <cfRule type="expression" dxfId="2126" priority="11118">
      <formula>IF(RIGHT(TEXT(AI77,"0.#"),1)=".",TRUE,FALSE)</formula>
    </cfRule>
  </conditionalFormatting>
  <conditionalFormatting sqref="AM77">
    <cfRule type="expression" dxfId="2125" priority="11115">
      <formula>IF(RIGHT(TEXT(AM77,"0.#"),1)=".",FALSE,TRUE)</formula>
    </cfRule>
    <cfRule type="expression" dxfId="2124" priority="11116">
      <formula>IF(RIGHT(TEXT(AM77,"0.#"),1)=".",TRUE,FALSE)</formula>
    </cfRule>
  </conditionalFormatting>
  <conditionalFormatting sqref="AE78">
    <cfRule type="expression" dxfId="2123" priority="11113">
      <formula>IF(RIGHT(TEXT(AE78,"0.#"),1)=".",FALSE,TRUE)</formula>
    </cfRule>
    <cfRule type="expression" dxfId="2122" priority="11114">
      <formula>IF(RIGHT(TEXT(AE78,"0.#"),1)=".",TRUE,FALSE)</formula>
    </cfRule>
  </conditionalFormatting>
  <conditionalFormatting sqref="AI78">
    <cfRule type="expression" dxfId="2121" priority="11111">
      <formula>IF(RIGHT(TEXT(AI78,"0.#"),1)=".",FALSE,TRUE)</formula>
    </cfRule>
    <cfRule type="expression" dxfId="2120" priority="11112">
      <formula>IF(RIGHT(TEXT(AI78,"0.#"),1)=".",TRUE,FALSE)</formula>
    </cfRule>
  </conditionalFormatting>
  <conditionalFormatting sqref="AM78">
    <cfRule type="expression" dxfId="2119" priority="11109">
      <formula>IF(RIGHT(TEXT(AM78,"0.#"),1)=".",FALSE,TRUE)</formula>
    </cfRule>
    <cfRule type="expression" dxfId="2118" priority="11110">
      <formula>IF(RIGHT(TEXT(AM78,"0.#"),1)=".",TRUE,FALSE)</formula>
    </cfRule>
  </conditionalFormatting>
  <conditionalFormatting sqref="AE80">
    <cfRule type="expression" dxfId="2117" priority="11105">
      <formula>IF(RIGHT(TEXT(AE80,"0.#"),1)=".",FALSE,TRUE)</formula>
    </cfRule>
    <cfRule type="expression" dxfId="2116" priority="11106">
      <formula>IF(RIGHT(TEXT(AE80,"0.#"),1)=".",TRUE,FALSE)</formula>
    </cfRule>
  </conditionalFormatting>
  <conditionalFormatting sqref="AI80">
    <cfRule type="expression" dxfId="2115" priority="11103">
      <formula>IF(RIGHT(TEXT(AI80,"0.#"),1)=".",FALSE,TRUE)</formula>
    </cfRule>
    <cfRule type="expression" dxfId="2114" priority="11104">
      <formula>IF(RIGHT(TEXT(AI80,"0.#"),1)=".",TRUE,FALSE)</formula>
    </cfRule>
  </conditionalFormatting>
  <conditionalFormatting sqref="AM80">
    <cfRule type="expression" dxfId="2113" priority="11101">
      <formula>IF(RIGHT(TEXT(AM80,"0.#"),1)=".",FALSE,TRUE)</formula>
    </cfRule>
    <cfRule type="expression" dxfId="2112" priority="11102">
      <formula>IF(RIGHT(TEXT(AM80,"0.#"),1)=".",TRUE,FALSE)</formula>
    </cfRule>
  </conditionalFormatting>
  <conditionalFormatting sqref="AE81">
    <cfRule type="expression" dxfId="2111" priority="11099">
      <formula>IF(RIGHT(TEXT(AE81,"0.#"),1)=".",FALSE,TRUE)</formula>
    </cfRule>
    <cfRule type="expression" dxfId="2110" priority="11100">
      <formula>IF(RIGHT(TEXT(AE81,"0.#"),1)=".",TRUE,FALSE)</formula>
    </cfRule>
  </conditionalFormatting>
  <conditionalFormatting sqref="AI81">
    <cfRule type="expression" dxfId="2109" priority="11097">
      <formula>IF(RIGHT(TEXT(AI81,"0.#"),1)=".",FALSE,TRUE)</formula>
    </cfRule>
    <cfRule type="expression" dxfId="2108" priority="11098">
      <formula>IF(RIGHT(TEXT(AI81,"0.#"),1)=".",TRUE,FALSE)</formula>
    </cfRule>
  </conditionalFormatting>
  <conditionalFormatting sqref="AM81">
    <cfRule type="expression" dxfId="2107" priority="11095">
      <formula>IF(RIGHT(TEXT(AM81,"0.#"),1)=".",FALSE,TRUE)</formula>
    </cfRule>
    <cfRule type="expression" dxfId="2106" priority="11096">
      <formula>IF(RIGHT(TEXT(AM81,"0.#"),1)=".",TRUE,FALSE)</formula>
    </cfRule>
  </conditionalFormatting>
  <conditionalFormatting sqref="AE83">
    <cfRule type="expression" dxfId="2105" priority="11091">
      <formula>IF(RIGHT(TEXT(AE83,"0.#"),1)=".",FALSE,TRUE)</formula>
    </cfRule>
    <cfRule type="expression" dxfId="2104" priority="11092">
      <formula>IF(RIGHT(TEXT(AE83,"0.#"),1)=".",TRUE,FALSE)</formula>
    </cfRule>
  </conditionalFormatting>
  <conditionalFormatting sqref="AI83">
    <cfRule type="expression" dxfId="2103" priority="11089">
      <formula>IF(RIGHT(TEXT(AI83,"0.#"),1)=".",FALSE,TRUE)</formula>
    </cfRule>
    <cfRule type="expression" dxfId="2102" priority="11090">
      <formula>IF(RIGHT(TEXT(AI83,"0.#"),1)=".",TRUE,FALSE)</formula>
    </cfRule>
  </conditionalFormatting>
  <conditionalFormatting sqref="AM83">
    <cfRule type="expression" dxfId="2101" priority="11087">
      <formula>IF(RIGHT(TEXT(AM83,"0.#"),1)=".",FALSE,TRUE)</formula>
    </cfRule>
    <cfRule type="expression" dxfId="2100" priority="11088">
      <formula>IF(RIGHT(TEXT(AM83,"0.#"),1)=".",TRUE,FALSE)</formula>
    </cfRule>
  </conditionalFormatting>
  <conditionalFormatting sqref="AE84">
    <cfRule type="expression" dxfId="2099" priority="11085">
      <formula>IF(RIGHT(TEXT(AE84,"0.#"),1)=".",FALSE,TRUE)</formula>
    </cfRule>
    <cfRule type="expression" dxfId="2098" priority="11086">
      <formula>IF(RIGHT(TEXT(AE84,"0.#"),1)=".",TRUE,FALSE)</formula>
    </cfRule>
  </conditionalFormatting>
  <conditionalFormatting sqref="AI84">
    <cfRule type="expression" dxfId="2097" priority="11083">
      <formula>IF(RIGHT(TEXT(AI84,"0.#"),1)=".",FALSE,TRUE)</formula>
    </cfRule>
    <cfRule type="expression" dxfId="2096" priority="11084">
      <formula>IF(RIGHT(TEXT(AI84,"0.#"),1)=".",TRUE,FALSE)</formula>
    </cfRule>
  </conditionalFormatting>
  <conditionalFormatting sqref="AM84">
    <cfRule type="expression" dxfId="2095" priority="11081">
      <formula>IF(RIGHT(TEXT(AM84,"0.#"),1)=".",FALSE,TRUE)</formula>
    </cfRule>
    <cfRule type="expression" dxfId="2094" priority="11082">
      <formula>IF(RIGHT(TEXT(AM84,"0.#"),1)=".",TRUE,FALSE)</formula>
    </cfRule>
  </conditionalFormatting>
  <conditionalFormatting sqref="AE86">
    <cfRule type="expression" dxfId="2093" priority="11077">
      <formula>IF(RIGHT(TEXT(AE86,"0.#"),1)=".",FALSE,TRUE)</formula>
    </cfRule>
    <cfRule type="expression" dxfId="2092" priority="11078">
      <formula>IF(RIGHT(TEXT(AE86,"0.#"),1)=".",TRUE,FALSE)</formula>
    </cfRule>
  </conditionalFormatting>
  <conditionalFormatting sqref="AI86">
    <cfRule type="expression" dxfId="2091" priority="11075">
      <formula>IF(RIGHT(TEXT(AI86,"0.#"),1)=".",FALSE,TRUE)</formula>
    </cfRule>
    <cfRule type="expression" dxfId="2090" priority="11076">
      <formula>IF(RIGHT(TEXT(AI86,"0.#"),1)=".",TRUE,FALSE)</formula>
    </cfRule>
  </conditionalFormatting>
  <conditionalFormatting sqref="AM86">
    <cfRule type="expression" dxfId="2089" priority="11073">
      <formula>IF(RIGHT(TEXT(AM86,"0.#"),1)=".",FALSE,TRUE)</formula>
    </cfRule>
    <cfRule type="expression" dxfId="2088" priority="11074">
      <formula>IF(RIGHT(TEXT(AM86,"0.#"),1)=".",TRUE,FALSE)</formula>
    </cfRule>
  </conditionalFormatting>
  <conditionalFormatting sqref="AE87">
    <cfRule type="expression" dxfId="2087" priority="11071">
      <formula>IF(RIGHT(TEXT(AE87,"0.#"),1)=".",FALSE,TRUE)</formula>
    </cfRule>
    <cfRule type="expression" dxfId="2086" priority="11072">
      <formula>IF(RIGHT(TEXT(AE87,"0.#"),1)=".",TRUE,FALSE)</formula>
    </cfRule>
  </conditionalFormatting>
  <conditionalFormatting sqref="AI87">
    <cfRule type="expression" dxfId="2085" priority="11069">
      <formula>IF(RIGHT(TEXT(AI87,"0.#"),1)=".",FALSE,TRUE)</formula>
    </cfRule>
    <cfRule type="expression" dxfId="2084" priority="11070">
      <formula>IF(RIGHT(TEXT(AI87,"0.#"),1)=".",TRUE,FALSE)</formula>
    </cfRule>
  </conditionalFormatting>
  <conditionalFormatting sqref="AM87">
    <cfRule type="expression" dxfId="2083" priority="11067">
      <formula>IF(RIGHT(TEXT(AM87,"0.#"),1)=".",FALSE,TRUE)</formula>
    </cfRule>
    <cfRule type="expression" dxfId="2082" priority="11068">
      <formula>IF(RIGHT(TEXT(AM87,"0.#"),1)=".",TRUE,FALSE)</formula>
    </cfRule>
  </conditionalFormatting>
  <conditionalFormatting sqref="AE89 AQ89">
    <cfRule type="expression" dxfId="2081" priority="11063">
      <formula>IF(RIGHT(TEXT(AE89,"0.#"),1)=".",FALSE,TRUE)</formula>
    </cfRule>
    <cfRule type="expression" dxfId="2080" priority="11064">
      <formula>IF(RIGHT(TEXT(AE89,"0.#"),1)=".",TRUE,FALSE)</formula>
    </cfRule>
  </conditionalFormatting>
  <conditionalFormatting sqref="AI89">
    <cfRule type="expression" dxfId="2079" priority="11061">
      <formula>IF(RIGHT(TEXT(AI89,"0.#"),1)=".",FALSE,TRUE)</formula>
    </cfRule>
    <cfRule type="expression" dxfId="2078" priority="11062">
      <formula>IF(RIGHT(TEXT(AI89,"0.#"),1)=".",TRUE,FALSE)</formula>
    </cfRule>
  </conditionalFormatting>
  <conditionalFormatting sqref="AM89">
    <cfRule type="expression" dxfId="2077" priority="11059">
      <formula>IF(RIGHT(TEXT(AM89,"0.#"),1)=".",FALSE,TRUE)</formula>
    </cfRule>
    <cfRule type="expression" dxfId="2076" priority="11060">
      <formula>IF(RIGHT(TEXT(AM89,"0.#"),1)=".",TRUE,FALSE)</formula>
    </cfRule>
  </conditionalFormatting>
  <conditionalFormatting sqref="AE90 AM90">
    <cfRule type="expression" dxfId="2075" priority="11057">
      <formula>IF(RIGHT(TEXT(AE90,"0.#"),1)=".",FALSE,TRUE)</formula>
    </cfRule>
    <cfRule type="expression" dxfId="2074" priority="11058">
      <formula>IF(RIGHT(TEXT(AE90,"0.#"),1)=".",TRUE,FALSE)</formula>
    </cfRule>
  </conditionalFormatting>
  <conditionalFormatting sqref="AI90">
    <cfRule type="expression" dxfId="2073" priority="11055">
      <formula>IF(RIGHT(TEXT(AI90,"0.#"),1)=".",FALSE,TRUE)</formula>
    </cfRule>
    <cfRule type="expression" dxfId="2072" priority="11056">
      <formula>IF(RIGHT(TEXT(AI90,"0.#"),1)=".",TRUE,FALSE)</formula>
    </cfRule>
  </conditionalFormatting>
  <conditionalFormatting sqref="AQ90">
    <cfRule type="expression" dxfId="2071" priority="11051">
      <formula>IF(RIGHT(TEXT(AQ90,"0.#"),1)=".",FALSE,TRUE)</formula>
    </cfRule>
    <cfRule type="expression" dxfId="2070" priority="11052">
      <formula>IF(RIGHT(TEXT(AQ90,"0.#"),1)=".",TRUE,FALSE)</formula>
    </cfRule>
  </conditionalFormatting>
  <conditionalFormatting sqref="AE92 AQ92">
    <cfRule type="expression" dxfId="2069" priority="11049">
      <formula>IF(RIGHT(TEXT(AE92,"0.#"),1)=".",FALSE,TRUE)</formula>
    </cfRule>
    <cfRule type="expression" dxfId="2068" priority="11050">
      <formula>IF(RIGHT(TEXT(AE92,"0.#"),1)=".",TRUE,FALSE)</formula>
    </cfRule>
  </conditionalFormatting>
  <conditionalFormatting sqref="AI92">
    <cfRule type="expression" dxfId="2067" priority="11047">
      <formula>IF(RIGHT(TEXT(AI92,"0.#"),1)=".",FALSE,TRUE)</formula>
    </cfRule>
    <cfRule type="expression" dxfId="2066" priority="11048">
      <formula>IF(RIGHT(TEXT(AI92,"0.#"),1)=".",TRUE,FALSE)</formula>
    </cfRule>
  </conditionalFormatting>
  <conditionalFormatting sqref="AM92">
    <cfRule type="expression" dxfId="2065" priority="11045">
      <formula>IF(RIGHT(TEXT(AM92,"0.#"),1)=".",FALSE,TRUE)</formula>
    </cfRule>
    <cfRule type="expression" dxfId="2064" priority="11046">
      <formula>IF(RIGHT(TEXT(AM92,"0.#"),1)=".",TRUE,FALSE)</formula>
    </cfRule>
  </conditionalFormatting>
  <conditionalFormatting sqref="AQ93">
    <cfRule type="expression" dxfId="2063" priority="11037">
      <formula>IF(RIGHT(TEXT(AQ93,"0.#"),1)=".",FALSE,TRUE)</formula>
    </cfRule>
    <cfRule type="expression" dxfId="2062" priority="11038">
      <formula>IF(RIGHT(TEXT(AQ93,"0.#"),1)=".",TRUE,FALSE)</formula>
    </cfRule>
  </conditionalFormatting>
  <conditionalFormatting sqref="AE95 AQ95">
    <cfRule type="expression" dxfId="2061" priority="11035">
      <formula>IF(RIGHT(TEXT(AE95,"0.#"),1)=".",FALSE,TRUE)</formula>
    </cfRule>
    <cfRule type="expression" dxfId="2060" priority="11036">
      <formula>IF(RIGHT(TEXT(AE95,"0.#"),1)=".",TRUE,FALSE)</formula>
    </cfRule>
  </conditionalFormatting>
  <conditionalFormatting sqref="AI95">
    <cfRule type="expression" dxfId="2059" priority="11033">
      <formula>IF(RIGHT(TEXT(AI95,"0.#"),1)=".",FALSE,TRUE)</formula>
    </cfRule>
    <cfRule type="expression" dxfId="2058" priority="11034">
      <formula>IF(RIGHT(TEXT(AI95,"0.#"),1)=".",TRUE,FALSE)</formula>
    </cfRule>
  </conditionalFormatting>
  <conditionalFormatting sqref="AM95">
    <cfRule type="expression" dxfId="2057" priority="11031">
      <formula>IF(RIGHT(TEXT(AM95,"0.#"),1)=".",FALSE,TRUE)</formula>
    </cfRule>
    <cfRule type="expression" dxfId="2056" priority="11032">
      <formula>IF(RIGHT(TEXT(AM95,"0.#"),1)=".",TRUE,FALSE)</formula>
    </cfRule>
  </conditionalFormatting>
  <conditionalFormatting sqref="AQ96">
    <cfRule type="expression" dxfId="2055" priority="11023">
      <formula>IF(RIGHT(TEXT(AQ96,"0.#"),1)=".",FALSE,TRUE)</formula>
    </cfRule>
    <cfRule type="expression" dxfId="2054" priority="11024">
      <formula>IF(RIGHT(TEXT(AQ96,"0.#"),1)=".",TRUE,FALSE)</formula>
    </cfRule>
  </conditionalFormatting>
  <conditionalFormatting sqref="AE98 AQ98">
    <cfRule type="expression" dxfId="2053" priority="11021">
      <formula>IF(RIGHT(TEXT(AE98,"0.#"),1)=".",FALSE,TRUE)</formula>
    </cfRule>
    <cfRule type="expression" dxfId="2052" priority="11022">
      <formula>IF(RIGHT(TEXT(AE98,"0.#"),1)=".",TRUE,FALSE)</formula>
    </cfRule>
  </conditionalFormatting>
  <conditionalFormatting sqref="AI98">
    <cfRule type="expression" dxfId="2051" priority="11019">
      <formula>IF(RIGHT(TEXT(AI98,"0.#"),1)=".",FALSE,TRUE)</formula>
    </cfRule>
    <cfRule type="expression" dxfId="2050" priority="11020">
      <formula>IF(RIGHT(TEXT(AI98,"0.#"),1)=".",TRUE,FALSE)</formula>
    </cfRule>
  </conditionalFormatting>
  <conditionalFormatting sqref="AM98">
    <cfRule type="expression" dxfId="2049" priority="11017">
      <formula>IF(RIGHT(TEXT(AM98,"0.#"),1)=".",FALSE,TRUE)</formula>
    </cfRule>
    <cfRule type="expression" dxfId="2048" priority="11018">
      <formula>IF(RIGHT(TEXT(AM98,"0.#"),1)=".",TRUE,FALSE)</formula>
    </cfRule>
  </conditionalFormatting>
  <conditionalFormatting sqref="AQ99">
    <cfRule type="expression" dxfId="2047" priority="11009">
      <formula>IF(RIGHT(TEXT(AQ99,"0.#"),1)=".",FALSE,TRUE)</formula>
    </cfRule>
    <cfRule type="expression" dxfId="2046" priority="11010">
      <formula>IF(RIGHT(TEXT(AQ99,"0.#"),1)=".",TRUE,FALSE)</formula>
    </cfRule>
  </conditionalFormatting>
  <conditionalFormatting sqref="AE101 AQ101">
    <cfRule type="expression" dxfId="2045" priority="11007">
      <formula>IF(RIGHT(TEXT(AE101,"0.#"),1)=".",FALSE,TRUE)</formula>
    </cfRule>
    <cfRule type="expression" dxfId="2044" priority="11008">
      <formula>IF(RIGHT(TEXT(AE101,"0.#"),1)=".",TRUE,FALSE)</formula>
    </cfRule>
  </conditionalFormatting>
  <conditionalFormatting sqref="AI101">
    <cfRule type="expression" dxfId="2043" priority="11005">
      <formula>IF(RIGHT(TEXT(AI101,"0.#"),1)=".",FALSE,TRUE)</formula>
    </cfRule>
    <cfRule type="expression" dxfId="2042" priority="11006">
      <formula>IF(RIGHT(TEXT(AI101,"0.#"),1)=".",TRUE,FALSE)</formula>
    </cfRule>
  </conditionalFormatting>
  <conditionalFormatting sqref="AM101">
    <cfRule type="expression" dxfId="2041" priority="11003">
      <formula>IF(RIGHT(TEXT(AM101,"0.#"),1)=".",FALSE,TRUE)</formula>
    </cfRule>
    <cfRule type="expression" dxfId="2040" priority="11004">
      <formula>IF(RIGHT(TEXT(AM101,"0.#"),1)=".",TRUE,FALSE)</formula>
    </cfRule>
  </conditionalFormatting>
  <conditionalFormatting sqref="AQ102">
    <cfRule type="expression" dxfId="2039" priority="10995">
      <formula>IF(RIGHT(TEXT(AQ102,"0.#"),1)=".",FALSE,TRUE)</formula>
    </cfRule>
    <cfRule type="expression" dxfId="2038" priority="10996">
      <formula>IF(RIGHT(TEXT(AQ102,"0.#"),1)=".",TRUE,FALSE)</formula>
    </cfRule>
  </conditionalFormatting>
  <conditionalFormatting sqref="AE48">
    <cfRule type="expression" dxfId="2037" priority="10993">
      <formula>IF(RIGHT(TEXT(AE48,"0.#"),1)=".",FALSE,TRUE)</formula>
    </cfRule>
    <cfRule type="expression" dxfId="2036" priority="10994">
      <formula>IF(RIGHT(TEXT(AE48,"0.#"),1)=".",TRUE,FALSE)</formula>
    </cfRule>
  </conditionalFormatting>
  <conditionalFormatting sqref="AE49">
    <cfRule type="expression" dxfId="2035" priority="10991">
      <formula>IF(RIGHT(TEXT(AE49,"0.#"),1)=".",FALSE,TRUE)</formula>
    </cfRule>
    <cfRule type="expression" dxfId="2034" priority="10992">
      <formula>IF(RIGHT(TEXT(AE49,"0.#"),1)=".",TRUE,FALSE)</formula>
    </cfRule>
  </conditionalFormatting>
  <conditionalFormatting sqref="AE50">
    <cfRule type="expression" dxfId="2033" priority="10989">
      <formula>IF(RIGHT(TEXT(AE50,"0.#"),1)=".",FALSE,TRUE)</formula>
    </cfRule>
    <cfRule type="expression" dxfId="2032" priority="10990">
      <formula>IF(RIGHT(TEXT(AE50,"0.#"),1)=".",TRUE,FALSE)</formula>
    </cfRule>
  </conditionalFormatting>
  <conditionalFormatting sqref="AI50">
    <cfRule type="expression" dxfId="2031" priority="10987">
      <formula>IF(RIGHT(TEXT(AI50,"0.#"),1)=".",FALSE,TRUE)</formula>
    </cfRule>
    <cfRule type="expression" dxfId="2030" priority="10988">
      <formula>IF(RIGHT(TEXT(AI50,"0.#"),1)=".",TRUE,FALSE)</formula>
    </cfRule>
  </conditionalFormatting>
  <conditionalFormatting sqref="AI49">
    <cfRule type="expression" dxfId="2029" priority="10985">
      <formula>IF(RIGHT(TEXT(AI49,"0.#"),1)=".",FALSE,TRUE)</formula>
    </cfRule>
    <cfRule type="expression" dxfId="2028" priority="10986">
      <formula>IF(RIGHT(TEXT(AI49,"0.#"),1)=".",TRUE,FALSE)</formula>
    </cfRule>
  </conditionalFormatting>
  <conditionalFormatting sqref="AI48">
    <cfRule type="expression" dxfId="2027" priority="10983">
      <formula>IF(RIGHT(TEXT(AI48,"0.#"),1)=".",FALSE,TRUE)</formula>
    </cfRule>
    <cfRule type="expression" dxfId="2026" priority="10984">
      <formula>IF(RIGHT(TEXT(AI48,"0.#"),1)=".",TRUE,FALSE)</formula>
    </cfRule>
  </conditionalFormatting>
  <conditionalFormatting sqref="AM48">
    <cfRule type="expression" dxfId="2025" priority="10981">
      <formula>IF(RIGHT(TEXT(AM48,"0.#"),1)=".",FALSE,TRUE)</formula>
    </cfRule>
    <cfRule type="expression" dxfId="2024" priority="10982">
      <formula>IF(RIGHT(TEXT(AM48,"0.#"),1)=".",TRUE,FALSE)</formula>
    </cfRule>
  </conditionalFormatting>
  <conditionalFormatting sqref="AM49">
    <cfRule type="expression" dxfId="2023" priority="10979">
      <formula>IF(RIGHT(TEXT(AM49,"0.#"),1)=".",FALSE,TRUE)</formula>
    </cfRule>
    <cfRule type="expression" dxfId="2022" priority="10980">
      <formula>IF(RIGHT(TEXT(AM49,"0.#"),1)=".",TRUE,FALSE)</formula>
    </cfRule>
  </conditionalFormatting>
  <conditionalFormatting sqref="AM50">
    <cfRule type="expression" dxfId="2021" priority="10977">
      <formula>IF(RIGHT(TEXT(AM50,"0.#"),1)=".",FALSE,TRUE)</formula>
    </cfRule>
    <cfRule type="expression" dxfId="2020" priority="10978">
      <formula>IF(RIGHT(TEXT(AM50,"0.#"),1)=".",TRUE,FALSE)</formula>
    </cfRule>
  </conditionalFormatting>
  <conditionalFormatting sqref="AQ115:AQ116 AU115:AU116">
    <cfRule type="expression" dxfId="2019" priority="10963">
      <formula>IF(RIGHT(TEXT(AQ115,"0.#"),1)=".",FALSE,TRUE)</formula>
    </cfRule>
    <cfRule type="expression" dxfId="2018" priority="10964">
      <formula>IF(RIGHT(TEXT(AQ115,"0.#"),1)=".",TRUE,FALSE)</formula>
    </cfRule>
  </conditionalFormatting>
  <conditionalFormatting sqref="AE414">
    <cfRule type="expression" dxfId="2017" priority="10933">
      <formula>IF(RIGHT(TEXT(AE414,"0.#"),1)=".",FALSE,TRUE)</formula>
    </cfRule>
    <cfRule type="expression" dxfId="2016" priority="10934">
      <formula>IF(RIGHT(TEXT(AE414,"0.#"),1)=".",TRUE,FALSE)</formula>
    </cfRule>
  </conditionalFormatting>
  <conditionalFormatting sqref="AM416">
    <cfRule type="expression" dxfId="2015" priority="10917">
      <formula>IF(RIGHT(TEXT(AM416,"0.#"),1)=".",FALSE,TRUE)</formula>
    </cfRule>
    <cfRule type="expression" dxfId="2014" priority="10918">
      <formula>IF(RIGHT(TEXT(AM416,"0.#"),1)=".",TRUE,FALSE)</formula>
    </cfRule>
  </conditionalFormatting>
  <conditionalFormatting sqref="AE415">
    <cfRule type="expression" dxfId="2013" priority="10931">
      <formula>IF(RIGHT(TEXT(AE415,"0.#"),1)=".",FALSE,TRUE)</formula>
    </cfRule>
    <cfRule type="expression" dxfId="2012" priority="10932">
      <formula>IF(RIGHT(TEXT(AE415,"0.#"),1)=".",TRUE,FALSE)</formula>
    </cfRule>
  </conditionalFormatting>
  <conditionalFormatting sqref="AE416">
    <cfRule type="expression" dxfId="2011" priority="10929">
      <formula>IF(RIGHT(TEXT(AE416,"0.#"),1)=".",FALSE,TRUE)</formula>
    </cfRule>
    <cfRule type="expression" dxfId="2010" priority="10930">
      <formula>IF(RIGHT(TEXT(AE416,"0.#"),1)=".",TRUE,FALSE)</formula>
    </cfRule>
  </conditionalFormatting>
  <conditionalFormatting sqref="AM414">
    <cfRule type="expression" dxfId="2009" priority="10921">
      <formula>IF(RIGHT(TEXT(AM414,"0.#"),1)=".",FALSE,TRUE)</formula>
    </cfRule>
    <cfRule type="expression" dxfId="2008" priority="10922">
      <formula>IF(RIGHT(TEXT(AM414,"0.#"),1)=".",TRUE,FALSE)</formula>
    </cfRule>
  </conditionalFormatting>
  <conditionalFormatting sqref="AM415">
    <cfRule type="expression" dxfId="2007" priority="10919">
      <formula>IF(RIGHT(TEXT(AM415,"0.#"),1)=".",FALSE,TRUE)</formula>
    </cfRule>
    <cfRule type="expression" dxfId="2006" priority="10920">
      <formula>IF(RIGHT(TEXT(AM415,"0.#"),1)=".",TRUE,FALSE)</formula>
    </cfRule>
  </conditionalFormatting>
  <conditionalFormatting sqref="AU414">
    <cfRule type="expression" dxfId="2005" priority="10909">
      <formula>IF(RIGHT(TEXT(AU414,"0.#"),1)=".",FALSE,TRUE)</formula>
    </cfRule>
    <cfRule type="expression" dxfId="2004" priority="10910">
      <formula>IF(RIGHT(TEXT(AU414,"0.#"),1)=".",TRUE,FALSE)</formula>
    </cfRule>
  </conditionalFormatting>
  <conditionalFormatting sqref="AU415">
    <cfRule type="expression" dxfId="2003" priority="10907">
      <formula>IF(RIGHT(TEXT(AU415,"0.#"),1)=".",FALSE,TRUE)</formula>
    </cfRule>
    <cfRule type="expression" dxfId="2002" priority="10908">
      <formula>IF(RIGHT(TEXT(AU415,"0.#"),1)=".",TRUE,FALSE)</formula>
    </cfRule>
  </conditionalFormatting>
  <conditionalFormatting sqref="AU416">
    <cfRule type="expression" dxfId="2001" priority="10905">
      <formula>IF(RIGHT(TEXT(AU416,"0.#"),1)=".",FALSE,TRUE)</formula>
    </cfRule>
    <cfRule type="expression" dxfId="2000" priority="10906">
      <formula>IF(RIGHT(TEXT(AU416,"0.#"),1)=".",TRUE,FALSE)</formula>
    </cfRule>
  </conditionalFormatting>
  <conditionalFormatting sqref="AI416">
    <cfRule type="expression" dxfId="1999" priority="10839">
      <formula>IF(RIGHT(TEXT(AI416,"0.#"),1)=".",FALSE,TRUE)</formula>
    </cfRule>
    <cfRule type="expression" dxfId="1998" priority="10840">
      <formula>IF(RIGHT(TEXT(AI416,"0.#"),1)=".",TRUE,FALSE)</formula>
    </cfRule>
  </conditionalFormatting>
  <conditionalFormatting sqref="AI414">
    <cfRule type="expression" dxfId="1997" priority="10843">
      <formula>IF(RIGHT(TEXT(AI414,"0.#"),1)=".",FALSE,TRUE)</formula>
    </cfRule>
    <cfRule type="expression" dxfId="1996" priority="10844">
      <formula>IF(RIGHT(TEXT(AI414,"0.#"),1)=".",TRUE,FALSE)</formula>
    </cfRule>
  </conditionalFormatting>
  <conditionalFormatting sqref="AI415">
    <cfRule type="expression" dxfId="1995" priority="10841">
      <formula>IF(RIGHT(TEXT(AI415,"0.#"),1)=".",FALSE,TRUE)</formula>
    </cfRule>
    <cfRule type="expression" dxfId="1994" priority="10842">
      <formula>IF(RIGHT(TEXT(AI415,"0.#"),1)=".",TRUE,FALSE)</formula>
    </cfRule>
  </conditionalFormatting>
  <conditionalFormatting sqref="AQ415">
    <cfRule type="expression" dxfId="1993" priority="10825">
      <formula>IF(RIGHT(TEXT(AQ415,"0.#"),1)=".",FALSE,TRUE)</formula>
    </cfRule>
    <cfRule type="expression" dxfId="1992" priority="10826">
      <formula>IF(RIGHT(TEXT(AQ415,"0.#"),1)=".",TRUE,FALSE)</formula>
    </cfRule>
  </conditionalFormatting>
  <conditionalFormatting sqref="AQ416">
    <cfRule type="expression" dxfId="1991" priority="10811">
      <formula>IF(RIGHT(TEXT(AQ416,"0.#"),1)=".",FALSE,TRUE)</formula>
    </cfRule>
    <cfRule type="expression" dxfId="1990" priority="10812">
      <formula>IF(RIGHT(TEXT(AQ416,"0.#"),1)=".",TRUE,FALSE)</formula>
    </cfRule>
  </conditionalFormatting>
  <conditionalFormatting sqref="AQ414">
    <cfRule type="expression" dxfId="1989" priority="10809">
      <formula>IF(RIGHT(TEXT(AQ414,"0.#"),1)=".",FALSE,TRUE)</formula>
    </cfRule>
    <cfRule type="expression" dxfId="1988" priority="10810">
      <formula>IF(RIGHT(TEXT(AQ414,"0.#"),1)=".",TRUE,FALSE)</formula>
    </cfRule>
  </conditionalFormatting>
  <conditionalFormatting sqref="AL845:AO845">
    <cfRule type="expression" dxfId="1987" priority="4533">
      <formula>IF(AND(AL845&gt;=0, RIGHT(TEXT(AL845,"0.#"),1)&lt;&gt;"."),TRUE,FALSE)</formula>
    </cfRule>
    <cfRule type="expression" dxfId="1986" priority="4534">
      <formula>IF(AND(AL845&gt;=0, RIGHT(TEXT(AL845,"0.#"),1)="."),TRUE,FALSE)</formula>
    </cfRule>
    <cfRule type="expression" dxfId="1985" priority="4535">
      <formula>IF(AND(AL845&lt;0, RIGHT(TEXT(AL845,"0.#"),1)&lt;&gt;"."),TRUE,FALSE)</formula>
    </cfRule>
    <cfRule type="expression" dxfId="1984" priority="4536">
      <formula>IF(AND(AL845&lt;0, RIGHT(TEXT(AL845,"0.#"),1)="."),TRUE,FALSE)</formula>
    </cfRule>
  </conditionalFormatting>
  <conditionalFormatting sqref="AQ28:AQ30">
    <cfRule type="expression" dxfId="1983" priority="2563">
      <formula>IF(RIGHT(TEXT(AQ28,"0.#"),1)=".",FALSE,TRUE)</formula>
    </cfRule>
    <cfRule type="expression" dxfId="1982" priority="2564">
      <formula>IF(RIGHT(TEXT(AQ28,"0.#"),1)=".",TRUE,FALSE)</formula>
    </cfRule>
  </conditionalFormatting>
  <conditionalFormatting sqref="AU28:AU30">
    <cfRule type="expression" dxfId="1981" priority="2561">
      <formula>IF(RIGHT(TEXT(AU28,"0.#"),1)=".",FALSE,TRUE)</formula>
    </cfRule>
    <cfRule type="expression" dxfId="1980" priority="2562">
      <formula>IF(RIGHT(TEXT(AU28,"0.#"),1)=".",TRUE,FALSE)</formula>
    </cfRule>
  </conditionalFormatting>
  <conditionalFormatting sqref="AQ33:AQ35">
    <cfRule type="expression" dxfId="1979" priority="2559">
      <formula>IF(RIGHT(TEXT(AQ33,"0.#"),1)=".",FALSE,TRUE)</formula>
    </cfRule>
    <cfRule type="expression" dxfId="1978" priority="2560">
      <formula>IF(RIGHT(TEXT(AQ33,"0.#"),1)=".",TRUE,FALSE)</formula>
    </cfRule>
  </conditionalFormatting>
  <conditionalFormatting sqref="AU33:AU35">
    <cfRule type="expression" dxfId="1977" priority="2557">
      <formula>IF(RIGHT(TEXT(AU33,"0.#"),1)=".",FALSE,TRUE)</formula>
    </cfRule>
    <cfRule type="expression" dxfId="1976" priority="2558">
      <formula>IF(RIGHT(TEXT(AU33,"0.#"),1)=".",TRUE,FALSE)</formula>
    </cfRule>
  </conditionalFormatting>
  <conditionalFormatting sqref="AQ38:AQ40">
    <cfRule type="expression" dxfId="1975" priority="2555">
      <formula>IF(RIGHT(TEXT(AQ38,"0.#"),1)=".",FALSE,TRUE)</formula>
    </cfRule>
    <cfRule type="expression" dxfId="1974" priority="2556">
      <formula>IF(RIGHT(TEXT(AQ38,"0.#"),1)=".",TRUE,FALSE)</formula>
    </cfRule>
  </conditionalFormatting>
  <conditionalFormatting sqref="AU38:AU40">
    <cfRule type="expression" dxfId="1973" priority="2553">
      <formula>IF(RIGHT(TEXT(AU38,"0.#"),1)=".",FALSE,TRUE)</formula>
    </cfRule>
    <cfRule type="expression" dxfId="1972" priority="2554">
      <formula>IF(RIGHT(TEXT(AU38,"0.#"),1)=".",TRUE,FALSE)</formula>
    </cfRule>
  </conditionalFormatting>
  <conditionalFormatting sqref="AQ43:AQ45">
    <cfRule type="expression" dxfId="1971" priority="2551">
      <formula>IF(RIGHT(TEXT(AQ43,"0.#"),1)=".",FALSE,TRUE)</formula>
    </cfRule>
    <cfRule type="expression" dxfId="1970" priority="2552">
      <formula>IF(RIGHT(TEXT(AQ43,"0.#"),1)=".",TRUE,FALSE)</formula>
    </cfRule>
  </conditionalFormatting>
  <conditionalFormatting sqref="AU43:AU45">
    <cfRule type="expression" dxfId="1969" priority="2549">
      <formula>IF(RIGHT(TEXT(AU43,"0.#"),1)=".",FALSE,TRUE)</formula>
    </cfRule>
    <cfRule type="expression" dxfId="1968" priority="2550">
      <formula>IF(RIGHT(TEXT(AU43,"0.#"),1)=".",TRUE,FALSE)</formula>
    </cfRule>
  </conditionalFormatting>
  <conditionalFormatting sqref="AQ48:AQ50">
    <cfRule type="expression" dxfId="1967" priority="2547">
      <formula>IF(RIGHT(TEXT(AQ48,"0.#"),1)=".",FALSE,TRUE)</formula>
    </cfRule>
    <cfRule type="expression" dxfId="1966" priority="2548">
      <formula>IF(RIGHT(TEXT(AQ48,"0.#"),1)=".",TRUE,FALSE)</formula>
    </cfRule>
  </conditionalFormatting>
  <conditionalFormatting sqref="AU48:AU50">
    <cfRule type="expression" dxfId="1965" priority="2545">
      <formula>IF(RIGHT(TEXT(AU48,"0.#"),1)=".",FALSE,TRUE)</formula>
    </cfRule>
    <cfRule type="expression" dxfId="1964" priority="2546">
      <formula>IF(RIGHT(TEXT(AU48,"0.#"),1)=".",TRUE,FALSE)</formula>
    </cfRule>
  </conditionalFormatting>
  <conditionalFormatting sqref="AQ60:AQ62">
    <cfRule type="expression" dxfId="1963" priority="2543">
      <formula>IF(RIGHT(TEXT(AQ60,"0.#"),1)=".",FALSE,TRUE)</formula>
    </cfRule>
    <cfRule type="expression" dxfId="1962" priority="2544">
      <formula>IF(RIGHT(TEXT(AQ60,"0.#"),1)=".",TRUE,FALSE)</formula>
    </cfRule>
  </conditionalFormatting>
  <conditionalFormatting sqref="AU60:AU62">
    <cfRule type="expression" dxfId="1961" priority="2541">
      <formula>IF(RIGHT(TEXT(AU60,"0.#"),1)=".",FALSE,TRUE)</formula>
    </cfRule>
    <cfRule type="expression" dxfId="1960" priority="2542">
      <formula>IF(RIGHT(TEXT(AU60,"0.#"),1)=".",TRUE,FALSE)</formula>
    </cfRule>
  </conditionalFormatting>
  <conditionalFormatting sqref="AQ65:AQ67">
    <cfRule type="expression" dxfId="1959" priority="2539">
      <formula>IF(RIGHT(TEXT(AQ65,"0.#"),1)=".",FALSE,TRUE)</formula>
    </cfRule>
    <cfRule type="expression" dxfId="1958" priority="2540">
      <formula>IF(RIGHT(TEXT(AQ65,"0.#"),1)=".",TRUE,FALSE)</formula>
    </cfRule>
  </conditionalFormatting>
  <conditionalFormatting sqref="AU65:AU67">
    <cfRule type="expression" dxfId="1957" priority="2537">
      <formula>IF(RIGHT(TEXT(AU65,"0.#"),1)=".",FALSE,TRUE)</formula>
    </cfRule>
    <cfRule type="expression" dxfId="1956" priority="2538">
      <formula>IF(RIGHT(TEXT(AU65,"0.#"),1)=".",TRUE,FALSE)</formula>
    </cfRule>
  </conditionalFormatting>
  <conditionalFormatting sqref="AQ70:AQ72">
    <cfRule type="expression" dxfId="1955" priority="2535">
      <formula>IF(RIGHT(TEXT(AQ70,"0.#"),1)=".",FALSE,TRUE)</formula>
    </cfRule>
    <cfRule type="expression" dxfId="1954" priority="2536">
      <formula>IF(RIGHT(TEXT(AQ70,"0.#"),1)=".",TRUE,FALSE)</formula>
    </cfRule>
  </conditionalFormatting>
  <conditionalFormatting sqref="AU70:AU72">
    <cfRule type="expression" dxfId="1953" priority="2533">
      <formula>IF(RIGHT(TEXT(AU70,"0.#"),1)=".",FALSE,TRUE)</formula>
    </cfRule>
    <cfRule type="expression" dxfId="1952" priority="2534">
      <formula>IF(RIGHT(TEXT(AU70,"0.#"),1)=".",TRUE,FALSE)</formula>
    </cfRule>
  </conditionalFormatting>
  <conditionalFormatting sqref="AQ77">
    <cfRule type="expression" dxfId="1951" priority="2531">
      <formula>IF(RIGHT(TEXT(AQ77,"0.#"),1)=".",FALSE,TRUE)</formula>
    </cfRule>
    <cfRule type="expression" dxfId="1950" priority="2532">
      <formula>IF(RIGHT(TEXT(AQ77,"0.#"),1)=".",TRUE,FALSE)</formula>
    </cfRule>
  </conditionalFormatting>
  <conditionalFormatting sqref="AQ78">
    <cfRule type="expression" dxfId="1949" priority="2529">
      <formula>IF(RIGHT(TEXT(AQ78,"0.#"),1)=".",FALSE,TRUE)</formula>
    </cfRule>
    <cfRule type="expression" dxfId="1948" priority="2530">
      <formula>IF(RIGHT(TEXT(AQ78,"0.#"),1)=".",TRUE,FALSE)</formula>
    </cfRule>
  </conditionalFormatting>
  <conditionalFormatting sqref="AQ80">
    <cfRule type="expression" dxfId="1947" priority="2527">
      <formula>IF(RIGHT(TEXT(AQ80,"0.#"),1)=".",FALSE,TRUE)</formula>
    </cfRule>
    <cfRule type="expression" dxfId="1946" priority="2528">
      <formula>IF(RIGHT(TEXT(AQ80,"0.#"),1)=".",TRUE,FALSE)</formula>
    </cfRule>
  </conditionalFormatting>
  <conditionalFormatting sqref="AQ81">
    <cfRule type="expression" dxfId="1945" priority="2525">
      <formula>IF(RIGHT(TEXT(AQ81,"0.#"),1)=".",FALSE,TRUE)</formula>
    </cfRule>
    <cfRule type="expression" dxfId="1944" priority="2526">
      <formula>IF(RIGHT(TEXT(AQ81,"0.#"),1)=".",TRUE,FALSE)</formula>
    </cfRule>
  </conditionalFormatting>
  <conditionalFormatting sqref="AQ83">
    <cfRule type="expression" dxfId="1943" priority="2523">
      <formula>IF(RIGHT(TEXT(AQ83,"0.#"),1)=".",FALSE,TRUE)</formula>
    </cfRule>
    <cfRule type="expression" dxfId="1942" priority="2524">
      <formula>IF(RIGHT(TEXT(AQ83,"0.#"),1)=".",TRUE,FALSE)</formula>
    </cfRule>
  </conditionalFormatting>
  <conditionalFormatting sqref="AQ84">
    <cfRule type="expression" dxfId="1941" priority="2521">
      <formula>IF(RIGHT(TEXT(AQ84,"0.#"),1)=".",FALSE,TRUE)</formula>
    </cfRule>
    <cfRule type="expression" dxfId="1940" priority="2522">
      <formula>IF(RIGHT(TEXT(AQ84,"0.#"),1)=".",TRUE,FALSE)</formula>
    </cfRule>
  </conditionalFormatting>
  <conditionalFormatting sqref="AQ86">
    <cfRule type="expression" dxfId="1939" priority="2519">
      <formula>IF(RIGHT(TEXT(AQ86,"0.#"),1)=".",FALSE,TRUE)</formula>
    </cfRule>
    <cfRule type="expression" dxfId="1938" priority="2520">
      <formula>IF(RIGHT(TEXT(AQ86,"0.#"),1)=".",TRUE,FALSE)</formula>
    </cfRule>
  </conditionalFormatting>
  <conditionalFormatting sqref="AQ87">
    <cfRule type="expression" dxfId="1937" priority="2517">
      <formula>IF(RIGHT(TEXT(AQ87,"0.#"),1)=".",FALSE,TRUE)</formula>
    </cfRule>
    <cfRule type="expression" dxfId="1936" priority="2518">
      <formula>IF(RIGHT(TEXT(AQ87,"0.#"),1)=".",TRUE,FALSE)</formula>
    </cfRule>
  </conditionalFormatting>
  <conditionalFormatting sqref="AE419">
    <cfRule type="expression" dxfId="1935" priority="2347">
      <formula>IF(RIGHT(TEXT(AE419,"0.#"),1)=".",FALSE,TRUE)</formula>
    </cfRule>
    <cfRule type="expression" dxfId="1934" priority="2348">
      <formula>IF(RIGHT(TEXT(AE419,"0.#"),1)=".",TRUE,FALSE)</formula>
    </cfRule>
  </conditionalFormatting>
  <conditionalFormatting sqref="AM421">
    <cfRule type="expression" dxfId="1933" priority="2337">
      <formula>IF(RIGHT(TEXT(AM421,"0.#"),1)=".",FALSE,TRUE)</formula>
    </cfRule>
    <cfRule type="expression" dxfId="1932" priority="2338">
      <formula>IF(RIGHT(TEXT(AM421,"0.#"),1)=".",TRUE,FALSE)</formula>
    </cfRule>
  </conditionalFormatting>
  <conditionalFormatting sqref="AE420">
    <cfRule type="expression" dxfId="1931" priority="2345">
      <formula>IF(RIGHT(TEXT(AE420,"0.#"),1)=".",FALSE,TRUE)</formula>
    </cfRule>
    <cfRule type="expression" dxfId="1930" priority="2346">
      <formula>IF(RIGHT(TEXT(AE420,"0.#"),1)=".",TRUE,FALSE)</formula>
    </cfRule>
  </conditionalFormatting>
  <conditionalFormatting sqref="AE421">
    <cfRule type="expression" dxfId="1929" priority="2343">
      <formula>IF(RIGHT(TEXT(AE421,"0.#"),1)=".",FALSE,TRUE)</formula>
    </cfRule>
    <cfRule type="expression" dxfId="1928" priority="2344">
      <formula>IF(RIGHT(TEXT(AE421,"0.#"),1)=".",TRUE,FALSE)</formula>
    </cfRule>
  </conditionalFormatting>
  <conditionalFormatting sqref="AM419">
    <cfRule type="expression" dxfId="1927" priority="2341">
      <formula>IF(RIGHT(TEXT(AM419,"0.#"),1)=".",FALSE,TRUE)</formula>
    </cfRule>
    <cfRule type="expression" dxfId="1926" priority="2342">
      <formula>IF(RIGHT(TEXT(AM419,"0.#"),1)=".",TRUE,FALSE)</formula>
    </cfRule>
  </conditionalFormatting>
  <conditionalFormatting sqref="AM420">
    <cfRule type="expression" dxfId="1925" priority="2339">
      <formula>IF(RIGHT(TEXT(AM420,"0.#"),1)=".",FALSE,TRUE)</formula>
    </cfRule>
    <cfRule type="expression" dxfId="1924" priority="2340">
      <formula>IF(RIGHT(TEXT(AM420,"0.#"),1)=".",TRUE,FALSE)</formula>
    </cfRule>
  </conditionalFormatting>
  <conditionalFormatting sqref="AU419">
    <cfRule type="expression" dxfId="1923" priority="2335">
      <formula>IF(RIGHT(TEXT(AU419,"0.#"),1)=".",FALSE,TRUE)</formula>
    </cfRule>
    <cfRule type="expression" dxfId="1922" priority="2336">
      <formula>IF(RIGHT(TEXT(AU419,"0.#"),1)=".",TRUE,FALSE)</formula>
    </cfRule>
  </conditionalFormatting>
  <conditionalFormatting sqref="AU420">
    <cfRule type="expression" dxfId="1921" priority="2333">
      <formula>IF(RIGHT(TEXT(AU420,"0.#"),1)=".",FALSE,TRUE)</formula>
    </cfRule>
    <cfRule type="expression" dxfId="1920" priority="2334">
      <formula>IF(RIGHT(TEXT(AU420,"0.#"),1)=".",TRUE,FALSE)</formula>
    </cfRule>
  </conditionalFormatting>
  <conditionalFormatting sqref="AU421">
    <cfRule type="expression" dxfId="1919" priority="2331">
      <formula>IF(RIGHT(TEXT(AU421,"0.#"),1)=".",FALSE,TRUE)</formula>
    </cfRule>
    <cfRule type="expression" dxfId="1918" priority="2332">
      <formula>IF(RIGHT(TEXT(AU421,"0.#"),1)=".",TRUE,FALSE)</formula>
    </cfRule>
  </conditionalFormatting>
  <conditionalFormatting sqref="AI421">
    <cfRule type="expression" dxfId="1917" priority="2325">
      <formula>IF(RIGHT(TEXT(AI421,"0.#"),1)=".",FALSE,TRUE)</formula>
    </cfRule>
    <cfRule type="expression" dxfId="1916" priority="2326">
      <formula>IF(RIGHT(TEXT(AI421,"0.#"),1)=".",TRUE,FALSE)</formula>
    </cfRule>
  </conditionalFormatting>
  <conditionalFormatting sqref="AI419">
    <cfRule type="expression" dxfId="1915" priority="2329">
      <formula>IF(RIGHT(TEXT(AI419,"0.#"),1)=".",FALSE,TRUE)</formula>
    </cfRule>
    <cfRule type="expression" dxfId="1914" priority="2330">
      <formula>IF(RIGHT(TEXT(AI419,"0.#"),1)=".",TRUE,FALSE)</formula>
    </cfRule>
  </conditionalFormatting>
  <conditionalFormatting sqref="AI420">
    <cfRule type="expression" dxfId="1913" priority="2327">
      <formula>IF(RIGHT(TEXT(AI420,"0.#"),1)=".",FALSE,TRUE)</formula>
    </cfRule>
    <cfRule type="expression" dxfId="1912" priority="2328">
      <formula>IF(RIGHT(TEXT(AI420,"0.#"),1)=".",TRUE,FALSE)</formula>
    </cfRule>
  </conditionalFormatting>
  <conditionalFormatting sqref="AQ420">
    <cfRule type="expression" dxfId="1911" priority="2323">
      <formula>IF(RIGHT(TEXT(AQ420,"0.#"),1)=".",FALSE,TRUE)</formula>
    </cfRule>
    <cfRule type="expression" dxfId="1910" priority="2324">
      <formula>IF(RIGHT(TEXT(AQ420,"0.#"),1)=".",TRUE,FALSE)</formula>
    </cfRule>
  </conditionalFormatting>
  <conditionalFormatting sqref="AQ421">
    <cfRule type="expression" dxfId="1909" priority="2321">
      <formula>IF(RIGHT(TEXT(AQ421,"0.#"),1)=".",FALSE,TRUE)</formula>
    </cfRule>
    <cfRule type="expression" dxfId="1908" priority="2322">
      <formula>IF(RIGHT(TEXT(AQ421,"0.#"),1)=".",TRUE,FALSE)</formula>
    </cfRule>
  </conditionalFormatting>
  <conditionalFormatting sqref="AQ419">
    <cfRule type="expression" dxfId="1907" priority="2319">
      <formula>IF(RIGHT(TEXT(AQ419,"0.#"),1)=".",FALSE,TRUE)</formula>
    </cfRule>
    <cfRule type="expression" dxfId="1906" priority="2320">
      <formula>IF(RIGHT(TEXT(AQ419,"0.#"),1)=".",TRUE,FALSE)</formula>
    </cfRule>
  </conditionalFormatting>
  <conditionalFormatting sqref="AE424">
    <cfRule type="expression" dxfId="1905" priority="2317">
      <formula>IF(RIGHT(TEXT(AE424,"0.#"),1)=".",FALSE,TRUE)</formula>
    </cfRule>
    <cfRule type="expression" dxfId="1904" priority="2318">
      <formula>IF(RIGHT(TEXT(AE424,"0.#"),1)=".",TRUE,FALSE)</formula>
    </cfRule>
  </conditionalFormatting>
  <conditionalFormatting sqref="AM426">
    <cfRule type="expression" dxfId="1903" priority="2307">
      <formula>IF(RIGHT(TEXT(AM426,"0.#"),1)=".",FALSE,TRUE)</formula>
    </cfRule>
    <cfRule type="expression" dxfId="1902" priority="2308">
      <formula>IF(RIGHT(TEXT(AM426,"0.#"),1)=".",TRUE,FALSE)</formula>
    </cfRule>
  </conditionalFormatting>
  <conditionalFormatting sqref="AE425">
    <cfRule type="expression" dxfId="1901" priority="2315">
      <formula>IF(RIGHT(TEXT(AE425,"0.#"),1)=".",FALSE,TRUE)</formula>
    </cfRule>
    <cfRule type="expression" dxfId="1900" priority="2316">
      <formula>IF(RIGHT(TEXT(AE425,"0.#"),1)=".",TRUE,FALSE)</formula>
    </cfRule>
  </conditionalFormatting>
  <conditionalFormatting sqref="AE426">
    <cfRule type="expression" dxfId="1899" priority="2313">
      <formula>IF(RIGHT(TEXT(AE426,"0.#"),1)=".",FALSE,TRUE)</formula>
    </cfRule>
    <cfRule type="expression" dxfId="1898" priority="2314">
      <formula>IF(RIGHT(TEXT(AE426,"0.#"),1)=".",TRUE,FALSE)</formula>
    </cfRule>
  </conditionalFormatting>
  <conditionalFormatting sqref="AM424">
    <cfRule type="expression" dxfId="1897" priority="2311">
      <formula>IF(RIGHT(TEXT(AM424,"0.#"),1)=".",FALSE,TRUE)</formula>
    </cfRule>
    <cfRule type="expression" dxfId="1896" priority="2312">
      <formula>IF(RIGHT(TEXT(AM424,"0.#"),1)=".",TRUE,FALSE)</formula>
    </cfRule>
  </conditionalFormatting>
  <conditionalFormatting sqref="AM425">
    <cfRule type="expression" dxfId="1895" priority="2309">
      <formula>IF(RIGHT(TEXT(AM425,"0.#"),1)=".",FALSE,TRUE)</formula>
    </cfRule>
    <cfRule type="expression" dxfId="1894" priority="2310">
      <formula>IF(RIGHT(TEXT(AM425,"0.#"),1)=".",TRUE,FALSE)</formula>
    </cfRule>
  </conditionalFormatting>
  <conditionalFormatting sqref="AU424">
    <cfRule type="expression" dxfId="1893" priority="2305">
      <formula>IF(RIGHT(TEXT(AU424,"0.#"),1)=".",FALSE,TRUE)</formula>
    </cfRule>
    <cfRule type="expression" dxfId="1892" priority="2306">
      <formula>IF(RIGHT(TEXT(AU424,"0.#"),1)=".",TRUE,FALSE)</formula>
    </cfRule>
  </conditionalFormatting>
  <conditionalFormatting sqref="AU425">
    <cfRule type="expression" dxfId="1891" priority="2303">
      <formula>IF(RIGHT(TEXT(AU425,"0.#"),1)=".",FALSE,TRUE)</formula>
    </cfRule>
    <cfRule type="expression" dxfId="1890" priority="2304">
      <formula>IF(RIGHT(TEXT(AU425,"0.#"),1)=".",TRUE,FALSE)</formula>
    </cfRule>
  </conditionalFormatting>
  <conditionalFormatting sqref="AU426">
    <cfRule type="expression" dxfId="1889" priority="2301">
      <formula>IF(RIGHT(TEXT(AU426,"0.#"),1)=".",FALSE,TRUE)</formula>
    </cfRule>
    <cfRule type="expression" dxfId="1888" priority="2302">
      <formula>IF(RIGHT(TEXT(AU426,"0.#"),1)=".",TRUE,FALSE)</formula>
    </cfRule>
  </conditionalFormatting>
  <conditionalFormatting sqref="AI426">
    <cfRule type="expression" dxfId="1887" priority="2295">
      <formula>IF(RIGHT(TEXT(AI426,"0.#"),1)=".",FALSE,TRUE)</formula>
    </cfRule>
    <cfRule type="expression" dxfId="1886" priority="2296">
      <formula>IF(RIGHT(TEXT(AI426,"0.#"),1)=".",TRUE,FALSE)</formula>
    </cfRule>
  </conditionalFormatting>
  <conditionalFormatting sqref="AI424">
    <cfRule type="expression" dxfId="1885" priority="2299">
      <formula>IF(RIGHT(TEXT(AI424,"0.#"),1)=".",FALSE,TRUE)</formula>
    </cfRule>
    <cfRule type="expression" dxfId="1884" priority="2300">
      <formula>IF(RIGHT(TEXT(AI424,"0.#"),1)=".",TRUE,FALSE)</formula>
    </cfRule>
  </conditionalFormatting>
  <conditionalFormatting sqref="AI425">
    <cfRule type="expression" dxfId="1883" priority="2297">
      <formula>IF(RIGHT(TEXT(AI425,"0.#"),1)=".",FALSE,TRUE)</formula>
    </cfRule>
    <cfRule type="expression" dxfId="1882" priority="2298">
      <formula>IF(RIGHT(TEXT(AI425,"0.#"),1)=".",TRUE,FALSE)</formula>
    </cfRule>
  </conditionalFormatting>
  <conditionalFormatting sqref="AQ425">
    <cfRule type="expression" dxfId="1881" priority="2293">
      <formula>IF(RIGHT(TEXT(AQ425,"0.#"),1)=".",FALSE,TRUE)</formula>
    </cfRule>
    <cfRule type="expression" dxfId="1880" priority="2294">
      <formula>IF(RIGHT(TEXT(AQ425,"0.#"),1)=".",TRUE,FALSE)</formula>
    </cfRule>
  </conditionalFormatting>
  <conditionalFormatting sqref="AQ426">
    <cfRule type="expression" dxfId="1879" priority="2291">
      <formula>IF(RIGHT(TEXT(AQ426,"0.#"),1)=".",FALSE,TRUE)</formula>
    </cfRule>
    <cfRule type="expression" dxfId="1878" priority="2292">
      <formula>IF(RIGHT(TEXT(AQ426,"0.#"),1)=".",TRUE,FALSE)</formula>
    </cfRule>
  </conditionalFormatting>
  <conditionalFormatting sqref="AQ424">
    <cfRule type="expression" dxfId="1877" priority="2289">
      <formula>IF(RIGHT(TEXT(AQ424,"0.#"),1)=".",FALSE,TRUE)</formula>
    </cfRule>
    <cfRule type="expression" dxfId="1876" priority="2290">
      <formula>IF(RIGHT(TEXT(AQ424,"0.#"),1)=".",TRUE,FALSE)</formula>
    </cfRule>
  </conditionalFormatting>
  <conditionalFormatting sqref="AE429">
    <cfRule type="expression" dxfId="1875" priority="2287">
      <formula>IF(RIGHT(TEXT(AE429,"0.#"),1)=".",FALSE,TRUE)</formula>
    </cfRule>
    <cfRule type="expression" dxfId="1874" priority="2288">
      <formula>IF(RIGHT(TEXT(AE429,"0.#"),1)=".",TRUE,FALSE)</formula>
    </cfRule>
  </conditionalFormatting>
  <conditionalFormatting sqref="AM431">
    <cfRule type="expression" dxfId="1873" priority="2277">
      <formula>IF(RIGHT(TEXT(AM431,"0.#"),1)=".",FALSE,TRUE)</formula>
    </cfRule>
    <cfRule type="expression" dxfId="1872" priority="2278">
      <formula>IF(RIGHT(TEXT(AM431,"0.#"),1)=".",TRUE,FALSE)</formula>
    </cfRule>
  </conditionalFormatting>
  <conditionalFormatting sqref="AE430">
    <cfRule type="expression" dxfId="1871" priority="2285">
      <formula>IF(RIGHT(TEXT(AE430,"0.#"),1)=".",FALSE,TRUE)</formula>
    </cfRule>
    <cfRule type="expression" dxfId="1870" priority="2286">
      <formula>IF(RIGHT(TEXT(AE430,"0.#"),1)=".",TRUE,FALSE)</formula>
    </cfRule>
  </conditionalFormatting>
  <conditionalFormatting sqref="AE431">
    <cfRule type="expression" dxfId="1869" priority="2283">
      <formula>IF(RIGHT(TEXT(AE431,"0.#"),1)=".",FALSE,TRUE)</formula>
    </cfRule>
    <cfRule type="expression" dxfId="1868" priority="2284">
      <formula>IF(RIGHT(TEXT(AE431,"0.#"),1)=".",TRUE,FALSE)</formula>
    </cfRule>
  </conditionalFormatting>
  <conditionalFormatting sqref="AM429">
    <cfRule type="expression" dxfId="1867" priority="2281">
      <formula>IF(RIGHT(TEXT(AM429,"0.#"),1)=".",FALSE,TRUE)</formula>
    </cfRule>
    <cfRule type="expression" dxfId="1866" priority="2282">
      <formula>IF(RIGHT(TEXT(AM429,"0.#"),1)=".",TRUE,FALSE)</formula>
    </cfRule>
  </conditionalFormatting>
  <conditionalFormatting sqref="AM430">
    <cfRule type="expression" dxfId="1865" priority="2279">
      <formula>IF(RIGHT(TEXT(AM430,"0.#"),1)=".",FALSE,TRUE)</formula>
    </cfRule>
    <cfRule type="expression" dxfId="1864" priority="2280">
      <formula>IF(RIGHT(TEXT(AM430,"0.#"),1)=".",TRUE,FALSE)</formula>
    </cfRule>
  </conditionalFormatting>
  <conditionalFormatting sqref="AU429">
    <cfRule type="expression" dxfId="1863" priority="2275">
      <formula>IF(RIGHT(TEXT(AU429,"0.#"),1)=".",FALSE,TRUE)</formula>
    </cfRule>
    <cfRule type="expression" dxfId="1862" priority="2276">
      <formula>IF(RIGHT(TEXT(AU429,"0.#"),1)=".",TRUE,FALSE)</formula>
    </cfRule>
  </conditionalFormatting>
  <conditionalFormatting sqref="AU430">
    <cfRule type="expression" dxfId="1861" priority="2273">
      <formula>IF(RIGHT(TEXT(AU430,"0.#"),1)=".",FALSE,TRUE)</formula>
    </cfRule>
    <cfRule type="expression" dxfId="1860" priority="2274">
      <formula>IF(RIGHT(TEXT(AU430,"0.#"),1)=".",TRUE,FALSE)</formula>
    </cfRule>
  </conditionalFormatting>
  <conditionalFormatting sqref="AU431">
    <cfRule type="expression" dxfId="1859" priority="2271">
      <formula>IF(RIGHT(TEXT(AU431,"0.#"),1)=".",FALSE,TRUE)</formula>
    </cfRule>
    <cfRule type="expression" dxfId="1858" priority="2272">
      <formula>IF(RIGHT(TEXT(AU431,"0.#"),1)=".",TRUE,FALSE)</formula>
    </cfRule>
  </conditionalFormatting>
  <conditionalFormatting sqref="AI431">
    <cfRule type="expression" dxfId="1857" priority="2265">
      <formula>IF(RIGHT(TEXT(AI431,"0.#"),1)=".",FALSE,TRUE)</formula>
    </cfRule>
    <cfRule type="expression" dxfId="1856" priority="2266">
      <formula>IF(RIGHT(TEXT(AI431,"0.#"),1)=".",TRUE,FALSE)</formula>
    </cfRule>
  </conditionalFormatting>
  <conditionalFormatting sqref="AI429">
    <cfRule type="expression" dxfId="1855" priority="2269">
      <formula>IF(RIGHT(TEXT(AI429,"0.#"),1)=".",FALSE,TRUE)</formula>
    </cfRule>
    <cfRule type="expression" dxfId="1854" priority="2270">
      <formula>IF(RIGHT(TEXT(AI429,"0.#"),1)=".",TRUE,FALSE)</formula>
    </cfRule>
  </conditionalFormatting>
  <conditionalFormatting sqref="AI430">
    <cfRule type="expression" dxfId="1853" priority="2267">
      <formula>IF(RIGHT(TEXT(AI430,"0.#"),1)=".",FALSE,TRUE)</formula>
    </cfRule>
    <cfRule type="expression" dxfId="1852" priority="2268">
      <formula>IF(RIGHT(TEXT(AI430,"0.#"),1)=".",TRUE,FALSE)</formula>
    </cfRule>
  </conditionalFormatting>
  <conditionalFormatting sqref="AQ430">
    <cfRule type="expression" dxfId="1851" priority="2263">
      <formula>IF(RIGHT(TEXT(AQ430,"0.#"),1)=".",FALSE,TRUE)</formula>
    </cfRule>
    <cfRule type="expression" dxfId="1850" priority="2264">
      <formula>IF(RIGHT(TEXT(AQ430,"0.#"),1)=".",TRUE,FALSE)</formula>
    </cfRule>
  </conditionalFormatting>
  <conditionalFormatting sqref="AQ431">
    <cfRule type="expression" dxfId="1849" priority="2261">
      <formula>IF(RIGHT(TEXT(AQ431,"0.#"),1)=".",FALSE,TRUE)</formula>
    </cfRule>
    <cfRule type="expression" dxfId="1848" priority="2262">
      <formula>IF(RIGHT(TEXT(AQ431,"0.#"),1)=".",TRUE,FALSE)</formula>
    </cfRule>
  </conditionalFormatting>
  <conditionalFormatting sqref="AQ429">
    <cfRule type="expression" dxfId="1847" priority="2259">
      <formula>IF(RIGHT(TEXT(AQ429,"0.#"),1)=".",FALSE,TRUE)</formula>
    </cfRule>
    <cfRule type="expression" dxfId="1846" priority="2260">
      <formula>IF(RIGHT(TEXT(AQ429,"0.#"),1)=".",TRUE,FALSE)</formula>
    </cfRule>
  </conditionalFormatting>
  <conditionalFormatting sqref="AE434">
    <cfRule type="expression" dxfId="1845" priority="2257">
      <formula>IF(RIGHT(TEXT(AE434,"0.#"),1)=".",FALSE,TRUE)</formula>
    </cfRule>
    <cfRule type="expression" dxfId="1844" priority="2258">
      <formula>IF(RIGHT(TEXT(AE434,"0.#"),1)=".",TRUE,FALSE)</formula>
    </cfRule>
  </conditionalFormatting>
  <conditionalFormatting sqref="AM436">
    <cfRule type="expression" dxfId="1843" priority="2247">
      <formula>IF(RIGHT(TEXT(AM436,"0.#"),1)=".",FALSE,TRUE)</formula>
    </cfRule>
    <cfRule type="expression" dxfId="1842" priority="2248">
      <formula>IF(RIGHT(TEXT(AM436,"0.#"),1)=".",TRUE,FALSE)</formula>
    </cfRule>
  </conditionalFormatting>
  <conditionalFormatting sqref="AE435">
    <cfRule type="expression" dxfId="1841" priority="2255">
      <formula>IF(RIGHT(TEXT(AE435,"0.#"),1)=".",FALSE,TRUE)</formula>
    </cfRule>
    <cfRule type="expression" dxfId="1840" priority="2256">
      <formula>IF(RIGHT(TEXT(AE435,"0.#"),1)=".",TRUE,FALSE)</formula>
    </cfRule>
  </conditionalFormatting>
  <conditionalFormatting sqref="AE436">
    <cfRule type="expression" dxfId="1839" priority="2253">
      <formula>IF(RIGHT(TEXT(AE436,"0.#"),1)=".",FALSE,TRUE)</formula>
    </cfRule>
    <cfRule type="expression" dxfId="1838" priority="2254">
      <formula>IF(RIGHT(TEXT(AE436,"0.#"),1)=".",TRUE,FALSE)</formula>
    </cfRule>
  </conditionalFormatting>
  <conditionalFormatting sqref="AM434">
    <cfRule type="expression" dxfId="1837" priority="2251">
      <formula>IF(RIGHT(TEXT(AM434,"0.#"),1)=".",FALSE,TRUE)</formula>
    </cfRule>
    <cfRule type="expression" dxfId="1836" priority="2252">
      <formula>IF(RIGHT(TEXT(AM434,"0.#"),1)=".",TRUE,FALSE)</formula>
    </cfRule>
  </conditionalFormatting>
  <conditionalFormatting sqref="AM435">
    <cfRule type="expression" dxfId="1835" priority="2249">
      <formula>IF(RIGHT(TEXT(AM435,"0.#"),1)=".",FALSE,TRUE)</formula>
    </cfRule>
    <cfRule type="expression" dxfId="1834" priority="2250">
      <formula>IF(RIGHT(TEXT(AM435,"0.#"),1)=".",TRUE,FALSE)</formula>
    </cfRule>
  </conditionalFormatting>
  <conditionalFormatting sqref="AU434">
    <cfRule type="expression" dxfId="1833" priority="2245">
      <formula>IF(RIGHT(TEXT(AU434,"0.#"),1)=".",FALSE,TRUE)</formula>
    </cfRule>
    <cfRule type="expression" dxfId="1832" priority="2246">
      <formula>IF(RIGHT(TEXT(AU434,"0.#"),1)=".",TRUE,FALSE)</formula>
    </cfRule>
  </conditionalFormatting>
  <conditionalFormatting sqref="AU435">
    <cfRule type="expression" dxfId="1831" priority="2243">
      <formula>IF(RIGHT(TEXT(AU435,"0.#"),1)=".",FALSE,TRUE)</formula>
    </cfRule>
    <cfRule type="expression" dxfId="1830" priority="2244">
      <formula>IF(RIGHT(TEXT(AU435,"0.#"),1)=".",TRUE,FALSE)</formula>
    </cfRule>
  </conditionalFormatting>
  <conditionalFormatting sqref="AU436">
    <cfRule type="expression" dxfId="1829" priority="2241">
      <formula>IF(RIGHT(TEXT(AU436,"0.#"),1)=".",FALSE,TRUE)</formula>
    </cfRule>
    <cfRule type="expression" dxfId="1828" priority="2242">
      <formula>IF(RIGHT(TEXT(AU436,"0.#"),1)=".",TRUE,FALSE)</formula>
    </cfRule>
  </conditionalFormatting>
  <conditionalFormatting sqref="AI436">
    <cfRule type="expression" dxfId="1827" priority="2235">
      <formula>IF(RIGHT(TEXT(AI436,"0.#"),1)=".",FALSE,TRUE)</formula>
    </cfRule>
    <cfRule type="expression" dxfId="1826" priority="2236">
      <formula>IF(RIGHT(TEXT(AI436,"0.#"),1)=".",TRUE,FALSE)</formula>
    </cfRule>
  </conditionalFormatting>
  <conditionalFormatting sqref="AI434">
    <cfRule type="expression" dxfId="1825" priority="2239">
      <formula>IF(RIGHT(TEXT(AI434,"0.#"),1)=".",FALSE,TRUE)</formula>
    </cfRule>
    <cfRule type="expression" dxfId="1824" priority="2240">
      <formula>IF(RIGHT(TEXT(AI434,"0.#"),1)=".",TRUE,FALSE)</formula>
    </cfRule>
  </conditionalFormatting>
  <conditionalFormatting sqref="AI435">
    <cfRule type="expression" dxfId="1823" priority="2237">
      <formula>IF(RIGHT(TEXT(AI435,"0.#"),1)=".",FALSE,TRUE)</formula>
    </cfRule>
    <cfRule type="expression" dxfId="1822" priority="2238">
      <formula>IF(RIGHT(TEXT(AI435,"0.#"),1)=".",TRUE,FALSE)</formula>
    </cfRule>
  </conditionalFormatting>
  <conditionalFormatting sqref="AQ435">
    <cfRule type="expression" dxfId="1821" priority="2233">
      <formula>IF(RIGHT(TEXT(AQ435,"0.#"),1)=".",FALSE,TRUE)</formula>
    </cfRule>
    <cfRule type="expression" dxfId="1820" priority="2234">
      <formula>IF(RIGHT(TEXT(AQ435,"0.#"),1)=".",TRUE,FALSE)</formula>
    </cfRule>
  </conditionalFormatting>
  <conditionalFormatting sqref="AQ436">
    <cfRule type="expression" dxfId="1819" priority="2231">
      <formula>IF(RIGHT(TEXT(AQ436,"0.#"),1)=".",FALSE,TRUE)</formula>
    </cfRule>
    <cfRule type="expression" dxfId="1818" priority="2232">
      <formula>IF(RIGHT(TEXT(AQ436,"0.#"),1)=".",TRUE,FALSE)</formula>
    </cfRule>
  </conditionalFormatting>
  <conditionalFormatting sqref="AQ434">
    <cfRule type="expression" dxfId="1817" priority="2229">
      <formula>IF(RIGHT(TEXT(AQ434,"0.#"),1)=".",FALSE,TRUE)</formula>
    </cfRule>
    <cfRule type="expression" dxfId="1816" priority="2230">
      <formula>IF(RIGHT(TEXT(AQ434,"0.#"),1)=".",TRUE,FALSE)</formula>
    </cfRule>
  </conditionalFormatting>
  <conditionalFormatting sqref="AE439">
    <cfRule type="expression" dxfId="1815" priority="2227">
      <formula>IF(RIGHT(TEXT(AE439,"0.#"),1)=".",FALSE,TRUE)</formula>
    </cfRule>
    <cfRule type="expression" dxfId="1814" priority="2228">
      <formula>IF(RIGHT(TEXT(AE439,"0.#"),1)=".",TRUE,FALSE)</formula>
    </cfRule>
  </conditionalFormatting>
  <conditionalFormatting sqref="AM441">
    <cfRule type="expression" dxfId="1813" priority="2217">
      <formula>IF(RIGHT(TEXT(AM441,"0.#"),1)=".",FALSE,TRUE)</formula>
    </cfRule>
    <cfRule type="expression" dxfId="1812" priority="2218">
      <formula>IF(RIGHT(TEXT(AM441,"0.#"),1)=".",TRUE,FALSE)</formula>
    </cfRule>
  </conditionalFormatting>
  <conditionalFormatting sqref="AE440">
    <cfRule type="expression" dxfId="1811" priority="2225">
      <formula>IF(RIGHT(TEXT(AE440,"0.#"),1)=".",FALSE,TRUE)</formula>
    </cfRule>
    <cfRule type="expression" dxfId="1810" priority="2226">
      <formula>IF(RIGHT(TEXT(AE440,"0.#"),1)=".",TRUE,FALSE)</formula>
    </cfRule>
  </conditionalFormatting>
  <conditionalFormatting sqref="AE441">
    <cfRule type="expression" dxfId="1809" priority="2223">
      <formula>IF(RIGHT(TEXT(AE441,"0.#"),1)=".",FALSE,TRUE)</formula>
    </cfRule>
    <cfRule type="expression" dxfId="1808" priority="2224">
      <formula>IF(RIGHT(TEXT(AE441,"0.#"),1)=".",TRUE,FALSE)</formula>
    </cfRule>
  </conditionalFormatting>
  <conditionalFormatting sqref="AM439">
    <cfRule type="expression" dxfId="1807" priority="2221">
      <formula>IF(RIGHT(TEXT(AM439,"0.#"),1)=".",FALSE,TRUE)</formula>
    </cfRule>
    <cfRule type="expression" dxfId="1806" priority="2222">
      <formula>IF(RIGHT(TEXT(AM439,"0.#"),1)=".",TRUE,FALSE)</formula>
    </cfRule>
  </conditionalFormatting>
  <conditionalFormatting sqref="AM440">
    <cfRule type="expression" dxfId="1805" priority="2219">
      <formula>IF(RIGHT(TEXT(AM440,"0.#"),1)=".",FALSE,TRUE)</formula>
    </cfRule>
    <cfRule type="expression" dxfId="1804" priority="2220">
      <formula>IF(RIGHT(TEXT(AM440,"0.#"),1)=".",TRUE,FALSE)</formula>
    </cfRule>
  </conditionalFormatting>
  <conditionalFormatting sqref="AU439">
    <cfRule type="expression" dxfId="1803" priority="2215">
      <formula>IF(RIGHT(TEXT(AU439,"0.#"),1)=".",FALSE,TRUE)</formula>
    </cfRule>
    <cfRule type="expression" dxfId="1802" priority="2216">
      <formula>IF(RIGHT(TEXT(AU439,"0.#"),1)=".",TRUE,FALSE)</formula>
    </cfRule>
  </conditionalFormatting>
  <conditionalFormatting sqref="AU440">
    <cfRule type="expression" dxfId="1801" priority="2213">
      <formula>IF(RIGHT(TEXT(AU440,"0.#"),1)=".",FALSE,TRUE)</formula>
    </cfRule>
    <cfRule type="expression" dxfId="1800" priority="2214">
      <formula>IF(RIGHT(TEXT(AU440,"0.#"),1)=".",TRUE,FALSE)</formula>
    </cfRule>
  </conditionalFormatting>
  <conditionalFormatting sqref="AU441">
    <cfRule type="expression" dxfId="1799" priority="2211">
      <formula>IF(RIGHT(TEXT(AU441,"0.#"),1)=".",FALSE,TRUE)</formula>
    </cfRule>
    <cfRule type="expression" dxfId="1798" priority="2212">
      <formula>IF(RIGHT(TEXT(AU441,"0.#"),1)=".",TRUE,FALSE)</formula>
    </cfRule>
  </conditionalFormatting>
  <conditionalFormatting sqref="AI441">
    <cfRule type="expression" dxfId="1797" priority="2205">
      <formula>IF(RIGHT(TEXT(AI441,"0.#"),1)=".",FALSE,TRUE)</formula>
    </cfRule>
    <cfRule type="expression" dxfId="1796" priority="2206">
      <formula>IF(RIGHT(TEXT(AI441,"0.#"),1)=".",TRUE,FALSE)</formula>
    </cfRule>
  </conditionalFormatting>
  <conditionalFormatting sqref="AI439">
    <cfRule type="expression" dxfId="1795" priority="2209">
      <formula>IF(RIGHT(TEXT(AI439,"0.#"),1)=".",FALSE,TRUE)</formula>
    </cfRule>
    <cfRule type="expression" dxfId="1794" priority="2210">
      <formula>IF(RIGHT(TEXT(AI439,"0.#"),1)=".",TRUE,FALSE)</formula>
    </cfRule>
  </conditionalFormatting>
  <conditionalFormatting sqref="AI440">
    <cfRule type="expression" dxfId="1793" priority="2207">
      <formula>IF(RIGHT(TEXT(AI440,"0.#"),1)=".",FALSE,TRUE)</formula>
    </cfRule>
    <cfRule type="expression" dxfId="1792" priority="2208">
      <formula>IF(RIGHT(TEXT(AI440,"0.#"),1)=".",TRUE,FALSE)</formula>
    </cfRule>
  </conditionalFormatting>
  <conditionalFormatting sqref="AQ440">
    <cfRule type="expression" dxfId="1791" priority="2203">
      <formula>IF(RIGHT(TEXT(AQ440,"0.#"),1)=".",FALSE,TRUE)</formula>
    </cfRule>
    <cfRule type="expression" dxfId="1790" priority="2204">
      <formula>IF(RIGHT(TEXT(AQ440,"0.#"),1)=".",TRUE,FALSE)</formula>
    </cfRule>
  </conditionalFormatting>
  <conditionalFormatting sqref="AQ441">
    <cfRule type="expression" dxfId="1789" priority="2201">
      <formula>IF(RIGHT(TEXT(AQ441,"0.#"),1)=".",FALSE,TRUE)</formula>
    </cfRule>
    <cfRule type="expression" dxfId="1788" priority="2202">
      <formula>IF(RIGHT(TEXT(AQ441,"0.#"),1)=".",TRUE,FALSE)</formula>
    </cfRule>
  </conditionalFormatting>
  <conditionalFormatting sqref="AQ439">
    <cfRule type="expression" dxfId="1787" priority="2199">
      <formula>IF(RIGHT(TEXT(AQ439,"0.#"),1)=".",FALSE,TRUE)</formula>
    </cfRule>
    <cfRule type="expression" dxfId="1786" priority="2200">
      <formula>IF(RIGHT(TEXT(AQ439,"0.#"),1)=".",TRUE,FALSE)</formula>
    </cfRule>
  </conditionalFormatting>
  <conditionalFormatting sqref="AE444">
    <cfRule type="expression" dxfId="1785" priority="2197">
      <formula>IF(RIGHT(TEXT(AE444,"0.#"),1)=".",FALSE,TRUE)</formula>
    </cfRule>
    <cfRule type="expression" dxfId="1784" priority="2198">
      <formula>IF(RIGHT(TEXT(AE444,"0.#"),1)=".",TRUE,FALSE)</formula>
    </cfRule>
  </conditionalFormatting>
  <conditionalFormatting sqref="AM446">
    <cfRule type="expression" dxfId="1783" priority="2187">
      <formula>IF(RIGHT(TEXT(AM446,"0.#"),1)=".",FALSE,TRUE)</formula>
    </cfRule>
    <cfRule type="expression" dxfId="1782" priority="2188">
      <formula>IF(RIGHT(TEXT(AM446,"0.#"),1)=".",TRUE,FALSE)</formula>
    </cfRule>
  </conditionalFormatting>
  <conditionalFormatting sqref="AE445">
    <cfRule type="expression" dxfId="1781" priority="2195">
      <formula>IF(RIGHT(TEXT(AE445,"0.#"),1)=".",FALSE,TRUE)</formula>
    </cfRule>
    <cfRule type="expression" dxfId="1780" priority="2196">
      <formula>IF(RIGHT(TEXT(AE445,"0.#"),1)=".",TRUE,FALSE)</formula>
    </cfRule>
  </conditionalFormatting>
  <conditionalFormatting sqref="AE446">
    <cfRule type="expression" dxfId="1779" priority="2193">
      <formula>IF(RIGHT(TEXT(AE446,"0.#"),1)=".",FALSE,TRUE)</formula>
    </cfRule>
    <cfRule type="expression" dxfId="1778" priority="2194">
      <formula>IF(RIGHT(TEXT(AE446,"0.#"),1)=".",TRUE,FALSE)</formula>
    </cfRule>
  </conditionalFormatting>
  <conditionalFormatting sqref="AM444">
    <cfRule type="expression" dxfId="1777" priority="2191">
      <formula>IF(RIGHT(TEXT(AM444,"0.#"),1)=".",FALSE,TRUE)</formula>
    </cfRule>
    <cfRule type="expression" dxfId="1776" priority="2192">
      <formula>IF(RIGHT(TEXT(AM444,"0.#"),1)=".",TRUE,FALSE)</formula>
    </cfRule>
  </conditionalFormatting>
  <conditionalFormatting sqref="AM445">
    <cfRule type="expression" dxfId="1775" priority="2189">
      <formula>IF(RIGHT(TEXT(AM445,"0.#"),1)=".",FALSE,TRUE)</formula>
    </cfRule>
    <cfRule type="expression" dxfId="1774" priority="2190">
      <formula>IF(RIGHT(TEXT(AM445,"0.#"),1)=".",TRUE,FALSE)</formula>
    </cfRule>
  </conditionalFormatting>
  <conditionalFormatting sqref="AU444">
    <cfRule type="expression" dxfId="1773" priority="2185">
      <formula>IF(RIGHT(TEXT(AU444,"0.#"),1)=".",FALSE,TRUE)</formula>
    </cfRule>
    <cfRule type="expression" dxfId="1772" priority="2186">
      <formula>IF(RIGHT(TEXT(AU444,"0.#"),1)=".",TRUE,FALSE)</formula>
    </cfRule>
  </conditionalFormatting>
  <conditionalFormatting sqref="AU445">
    <cfRule type="expression" dxfId="1771" priority="2183">
      <formula>IF(RIGHT(TEXT(AU445,"0.#"),1)=".",FALSE,TRUE)</formula>
    </cfRule>
    <cfRule type="expression" dxfId="1770" priority="2184">
      <formula>IF(RIGHT(TEXT(AU445,"0.#"),1)=".",TRUE,FALSE)</formula>
    </cfRule>
  </conditionalFormatting>
  <conditionalFormatting sqref="AU446">
    <cfRule type="expression" dxfId="1769" priority="2181">
      <formula>IF(RIGHT(TEXT(AU446,"0.#"),1)=".",FALSE,TRUE)</formula>
    </cfRule>
    <cfRule type="expression" dxfId="1768" priority="2182">
      <formula>IF(RIGHT(TEXT(AU446,"0.#"),1)=".",TRUE,FALSE)</formula>
    </cfRule>
  </conditionalFormatting>
  <conditionalFormatting sqref="AI446">
    <cfRule type="expression" dxfId="1767" priority="2175">
      <formula>IF(RIGHT(TEXT(AI446,"0.#"),1)=".",FALSE,TRUE)</formula>
    </cfRule>
    <cfRule type="expression" dxfId="1766" priority="2176">
      <formula>IF(RIGHT(TEXT(AI446,"0.#"),1)=".",TRUE,FALSE)</formula>
    </cfRule>
  </conditionalFormatting>
  <conditionalFormatting sqref="AI444">
    <cfRule type="expression" dxfId="1765" priority="2179">
      <formula>IF(RIGHT(TEXT(AI444,"0.#"),1)=".",FALSE,TRUE)</formula>
    </cfRule>
    <cfRule type="expression" dxfId="1764" priority="2180">
      <formula>IF(RIGHT(TEXT(AI444,"0.#"),1)=".",TRUE,FALSE)</formula>
    </cfRule>
  </conditionalFormatting>
  <conditionalFormatting sqref="AI445">
    <cfRule type="expression" dxfId="1763" priority="2177">
      <formula>IF(RIGHT(TEXT(AI445,"0.#"),1)=".",FALSE,TRUE)</formula>
    </cfRule>
    <cfRule type="expression" dxfId="1762" priority="2178">
      <formula>IF(RIGHT(TEXT(AI445,"0.#"),1)=".",TRUE,FALSE)</formula>
    </cfRule>
  </conditionalFormatting>
  <conditionalFormatting sqref="AQ445">
    <cfRule type="expression" dxfId="1761" priority="2173">
      <formula>IF(RIGHT(TEXT(AQ445,"0.#"),1)=".",FALSE,TRUE)</formula>
    </cfRule>
    <cfRule type="expression" dxfId="1760" priority="2174">
      <formula>IF(RIGHT(TEXT(AQ445,"0.#"),1)=".",TRUE,FALSE)</formula>
    </cfRule>
  </conditionalFormatting>
  <conditionalFormatting sqref="AQ446">
    <cfRule type="expression" dxfId="1759" priority="2171">
      <formula>IF(RIGHT(TEXT(AQ446,"0.#"),1)=".",FALSE,TRUE)</formula>
    </cfRule>
    <cfRule type="expression" dxfId="1758" priority="2172">
      <formula>IF(RIGHT(TEXT(AQ446,"0.#"),1)=".",TRUE,FALSE)</formula>
    </cfRule>
  </conditionalFormatting>
  <conditionalFormatting sqref="AQ444">
    <cfRule type="expression" dxfId="1757" priority="2169">
      <formula>IF(RIGHT(TEXT(AQ444,"0.#"),1)=".",FALSE,TRUE)</formula>
    </cfRule>
    <cfRule type="expression" dxfId="1756" priority="2170">
      <formula>IF(RIGHT(TEXT(AQ444,"0.#"),1)=".",TRUE,FALSE)</formula>
    </cfRule>
  </conditionalFormatting>
  <conditionalFormatting sqref="AE449">
    <cfRule type="expression" dxfId="1755" priority="2167">
      <formula>IF(RIGHT(TEXT(AE449,"0.#"),1)=".",FALSE,TRUE)</formula>
    </cfRule>
    <cfRule type="expression" dxfId="1754" priority="2168">
      <formula>IF(RIGHT(TEXT(AE449,"0.#"),1)=".",TRUE,FALSE)</formula>
    </cfRule>
  </conditionalFormatting>
  <conditionalFormatting sqref="AM451">
    <cfRule type="expression" dxfId="1753" priority="2157">
      <formula>IF(RIGHT(TEXT(AM451,"0.#"),1)=".",FALSE,TRUE)</formula>
    </cfRule>
    <cfRule type="expression" dxfId="1752" priority="2158">
      <formula>IF(RIGHT(TEXT(AM451,"0.#"),1)=".",TRUE,FALSE)</formula>
    </cfRule>
  </conditionalFormatting>
  <conditionalFormatting sqref="AE450">
    <cfRule type="expression" dxfId="1751" priority="2165">
      <formula>IF(RIGHT(TEXT(AE450,"0.#"),1)=".",FALSE,TRUE)</formula>
    </cfRule>
    <cfRule type="expression" dxfId="1750" priority="2166">
      <formula>IF(RIGHT(TEXT(AE450,"0.#"),1)=".",TRUE,FALSE)</formula>
    </cfRule>
  </conditionalFormatting>
  <conditionalFormatting sqref="AE451">
    <cfRule type="expression" dxfId="1749" priority="2163">
      <formula>IF(RIGHT(TEXT(AE451,"0.#"),1)=".",FALSE,TRUE)</formula>
    </cfRule>
    <cfRule type="expression" dxfId="1748" priority="2164">
      <formula>IF(RIGHT(TEXT(AE451,"0.#"),1)=".",TRUE,FALSE)</formula>
    </cfRule>
  </conditionalFormatting>
  <conditionalFormatting sqref="AM449">
    <cfRule type="expression" dxfId="1747" priority="2161">
      <formula>IF(RIGHT(TEXT(AM449,"0.#"),1)=".",FALSE,TRUE)</formula>
    </cfRule>
    <cfRule type="expression" dxfId="1746" priority="2162">
      <formula>IF(RIGHT(TEXT(AM449,"0.#"),1)=".",TRUE,FALSE)</formula>
    </cfRule>
  </conditionalFormatting>
  <conditionalFormatting sqref="AM450">
    <cfRule type="expression" dxfId="1745" priority="2159">
      <formula>IF(RIGHT(TEXT(AM450,"0.#"),1)=".",FALSE,TRUE)</formula>
    </cfRule>
    <cfRule type="expression" dxfId="1744" priority="2160">
      <formula>IF(RIGHT(TEXT(AM450,"0.#"),1)=".",TRUE,FALSE)</formula>
    </cfRule>
  </conditionalFormatting>
  <conditionalFormatting sqref="AU449">
    <cfRule type="expression" dxfId="1743" priority="2155">
      <formula>IF(RIGHT(TEXT(AU449,"0.#"),1)=".",FALSE,TRUE)</formula>
    </cfRule>
    <cfRule type="expression" dxfId="1742" priority="2156">
      <formula>IF(RIGHT(TEXT(AU449,"0.#"),1)=".",TRUE,FALSE)</formula>
    </cfRule>
  </conditionalFormatting>
  <conditionalFormatting sqref="AU450">
    <cfRule type="expression" dxfId="1741" priority="2153">
      <formula>IF(RIGHT(TEXT(AU450,"0.#"),1)=".",FALSE,TRUE)</formula>
    </cfRule>
    <cfRule type="expression" dxfId="1740" priority="2154">
      <formula>IF(RIGHT(TEXT(AU450,"0.#"),1)=".",TRUE,FALSE)</formula>
    </cfRule>
  </conditionalFormatting>
  <conditionalFormatting sqref="AU451">
    <cfRule type="expression" dxfId="1739" priority="2151">
      <formula>IF(RIGHT(TEXT(AU451,"0.#"),1)=".",FALSE,TRUE)</formula>
    </cfRule>
    <cfRule type="expression" dxfId="1738" priority="2152">
      <formula>IF(RIGHT(TEXT(AU451,"0.#"),1)=".",TRUE,FALSE)</formula>
    </cfRule>
  </conditionalFormatting>
  <conditionalFormatting sqref="AI451">
    <cfRule type="expression" dxfId="1737" priority="2145">
      <formula>IF(RIGHT(TEXT(AI451,"0.#"),1)=".",FALSE,TRUE)</formula>
    </cfRule>
    <cfRule type="expression" dxfId="1736" priority="2146">
      <formula>IF(RIGHT(TEXT(AI451,"0.#"),1)=".",TRUE,FALSE)</formula>
    </cfRule>
  </conditionalFormatting>
  <conditionalFormatting sqref="AI449">
    <cfRule type="expression" dxfId="1735" priority="2149">
      <formula>IF(RIGHT(TEXT(AI449,"0.#"),1)=".",FALSE,TRUE)</formula>
    </cfRule>
    <cfRule type="expression" dxfId="1734" priority="2150">
      <formula>IF(RIGHT(TEXT(AI449,"0.#"),1)=".",TRUE,FALSE)</formula>
    </cfRule>
  </conditionalFormatting>
  <conditionalFormatting sqref="AI450">
    <cfRule type="expression" dxfId="1733" priority="2147">
      <formula>IF(RIGHT(TEXT(AI450,"0.#"),1)=".",FALSE,TRUE)</formula>
    </cfRule>
    <cfRule type="expression" dxfId="1732" priority="2148">
      <formula>IF(RIGHT(TEXT(AI450,"0.#"),1)=".",TRUE,FALSE)</formula>
    </cfRule>
  </conditionalFormatting>
  <conditionalFormatting sqref="AQ450">
    <cfRule type="expression" dxfId="1731" priority="2143">
      <formula>IF(RIGHT(TEXT(AQ450,"0.#"),1)=".",FALSE,TRUE)</formula>
    </cfRule>
    <cfRule type="expression" dxfId="1730" priority="2144">
      <formula>IF(RIGHT(TEXT(AQ450,"0.#"),1)=".",TRUE,FALSE)</formula>
    </cfRule>
  </conditionalFormatting>
  <conditionalFormatting sqref="AQ451">
    <cfRule type="expression" dxfId="1729" priority="2141">
      <formula>IF(RIGHT(TEXT(AQ451,"0.#"),1)=".",FALSE,TRUE)</formula>
    </cfRule>
    <cfRule type="expression" dxfId="1728" priority="2142">
      <formula>IF(RIGHT(TEXT(AQ451,"0.#"),1)=".",TRUE,FALSE)</formula>
    </cfRule>
  </conditionalFormatting>
  <conditionalFormatting sqref="AQ449">
    <cfRule type="expression" dxfId="1727" priority="2139">
      <formula>IF(RIGHT(TEXT(AQ449,"0.#"),1)=".",FALSE,TRUE)</formula>
    </cfRule>
    <cfRule type="expression" dxfId="1726" priority="2140">
      <formula>IF(RIGHT(TEXT(AQ449,"0.#"),1)=".",TRUE,FALSE)</formula>
    </cfRule>
  </conditionalFormatting>
  <conditionalFormatting sqref="AE454">
    <cfRule type="expression" dxfId="1725" priority="2137">
      <formula>IF(RIGHT(TEXT(AE454,"0.#"),1)=".",FALSE,TRUE)</formula>
    </cfRule>
    <cfRule type="expression" dxfId="1724" priority="2138">
      <formula>IF(RIGHT(TEXT(AE454,"0.#"),1)=".",TRUE,FALSE)</formula>
    </cfRule>
  </conditionalFormatting>
  <conditionalFormatting sqref="AM456">
    <cfRule type="expression" dxfId="1723" priority="2127">
      <formula>IF(RIGHT(TEXT(AM456,"0.#"),1)=".",FALSE,TRUE)</formula>
    </cfRule>
    <cfRule type="expression" dxfId="1722" priority="2128">
      <formula>IF(RIGHT(TEXT(AM456,"0.#"),1)=".",TRUE,FALSE)</formula>
    </cfRule>
  </conditionalFormatting>
  <conditionalFormatting sqref="AE455">
    <cfRule type="expression" dxfId="1721" priority="2135">
      <formula>IF(RIGHT(TEXT(AE455,"0.#"),1)=".",FALSE,TRUE)</formula>
    </cfRule>
    <cfRule type="expression" dxfId="1720" priority="2136">
      <formula>IF(RIGHT(TEXT(AE455,"0.#"),1)=".",TRUE,FALSE)</formula>
    </cfRule>
  </conditionalFormatting>
  <conditionalFormatting sqref="AE456">
    <cfRule type="expression" dxfId="1719" priority="2133">
      <formula>IF(RIGHT(TEXT(AE456,"0.#"),1)=".",FALSE,TRUE)</formula>
    </cfRule>
    <cfRule type="expression" dxfId="1718" priority="2134">
      <formula>IF(RIGHT(TEXT(AE456,"0.#"),1)=".",TRUE,FALSE)</formula>
    </cfRule>
  </conditionalFormatting>
  <conditionalFormatting sqref="AM454">
    <cfRule type="expression" dxfId="1717" priority="2131">
      <formula>IF(RIGHT(TEXT(AM454,"0.#"),1)=".",FALSE,TRUE)</formula>
    </cfRule>
    <cfRule type="expression" dxfId="1716" priority="2132">
      <formula>IF(RIGHT(TEXT(AM454,"0.#"),1)=".",TRUE,FALSE)</formula>
    </cfRule>
  </conditionalFormatting>
  <conditionalFormatting sqref="AM455">
    <cfRule type="expression" dxfId="1715" priority="2129">
      <formula>IF(RIGHT(TEXT(AM455,"0.#"),1)=".",FALSE,TRUE)</formula>
    </cfRule>
    <cfRule type="expression" dxfId="1714" priority="2130">
      <formula>IF(RIGHT(TEXT(AM455,"0.#"),1)=".",TRUE,FALSE)</formula>
    </cfRule>
  </conditionalFormatting>
  <conditionalFormatting sqref="AU454">
    <cfRule type="expression" dxfId="1713" priority="2125">
      <formula>IF(RIGHT(TEXT(AU454,"0.#"),1)=".",FALSE,TRUE)</formula>
    </cfRule>
    <cfRule type="expression" dxfId="1712" priority="2126">
      <formula>IF(RIGHT(TEXT(AU454,"0.#"),1)=".",TRUE,FALSE)</formula>
    </cfRule>
  </conditionalFormatting>
  <conditionalFormatting sqref="AU455">
    <cfRule type="expression" dxfId="1711" priority="2123">
      <formula>IF(RIGHT(TEXT(AU455,"0.#"),1)=".",FALSE,TRUE)</formula>
    </cfRule>
    <cfRule type="expression" dxfId="1710" priority="2124">
      <formula>IF(RIGHT(TEXT(AU455,"0.#"),1)=".",TRUE,FALSE)</formula>
    </cfRule>
  </conditionalFormatting>
  <conditionalFormatting sqref="AU456">
    <cfRule type="expression" dxfId="1709" priority="2121">
      <formula>IF(RIGHT(TEXT(AU456,"0.#"),1)=".",FALSE,TRUE)</formula>
    </cfRule>
    <cfRule type="expression" dxfId="1708" priority="2122">
      <formula>IF(RIGHT(TEXT(AU456,"0.#"),1)=".",TRUE,FALSE)</formula>
    </cfRule>
  </conditionalFormatting>
  <conditionalFormatting sqref="AI456">
    <cfRule type="expression" dxfId="1707" priority="2115">
      <formula>IF(RIGHT(TEXT(AI456,"0.#"),1)=".",FALSE,TRUE)</formula>
    </cfRule>
    <cfRule type="expression" dxfId="1706" priority="2116">
      <formula>IF(RIGHT(TEXT(AI456,"0.#"),1)=".",TRUE,FALSE)</formula>
    </cfRule>
  </conditionalFormatting>
  <conditionalFormatting sqref="AI454">
    <cfRule type="expression" dxfId="1705" priority="2119">
      <formula>IF(RIGHT(TEXT(AI454,"0.#"),1)=".",FALSE,TRUE)</formula>
    </cfRule>
    <cfRule type="expression" dxfId="1704" priority="2120">
      <formula>IF(RIGHT(TEXT(AI454,"0.#"),1)=".",TRUE,FALSE)</formula>
    </cfRule>
  </conditionalFormatting>
  <conditionalFormatting sqref="AI455">
    <cfRule type="expression" dxfId="1703" priority="2117">
      <formula>IF(RIGHT(TEXT(AI455,"0.#"),1)=".",FALSE,TRUE)</formula>
    </cfRule>
    <cfRule type="expression" dxfId="1702" priority="2118">
      <formula>IF(RIGHT(TEXT(AI455,"0.#"),1)=".",TRUE,FALSE)</formula>
    </cfRule>
  </conditionalFormatting>
  <conditionalFormatting sqref="AQ455">
    <cfRule type="expression" dxfId="1701" priority="2113">
      <formula>IF(RIGHT(TEXT(AQ455,"0.#"),1)=".",FALSE,TRUE)</formula>
    </cfRule>
    <cfRule type="expression" dxfId="1700" priority="2114">
      <formula>IF(RIGHT(TEXT(AQ455,"0.#"),1)=".",TRUE,FALSE)</formula>
    </cfRule>
  </conditionalFormatting>
  <conditionalFormatting sqref="AQ456">
    <cfRule type="expression" dxfId="1699" priority="2111">
      <formula>IF(RIGHT(TEXT(AQ456,"0.#"),1)=".",FALSE,TRUE)</formula>
    </cfRule>
    <cfRule type="expression" dxfId="1698" priority="2112">
      <formula>IF(RIGHT(TEXT(AQ456,"0.#"),1)=".",TRUE,FALSE)</formula>
    </cfRule>
  </conditionalFormatting>
  <conditionalFormatting sqref="AQ454">
    <cfRule type="expression" dxfId="1697" priority="2109">
      <formula>IF(RIGHT(TEXT(AQ454,"0.#"),1)=".",FALSE,TRUE)</formula>
    </cfRule>
    <cfRule type="expression" dxfId="1696" priority="2110">
      <formula>IF(RIGHT(TEXT(AQ454,"0.#"),1)=".",TRUE,FALSE)</formula>
    </cfRule>
  </conditionalFormatting>
  <conditionalFormatting sqref="AE459">
    <cfRule type="expression" dxfId="1695" priority="2107">
      <formula>IF(RIGHT(TEXT(AE459,"0.#"),1)=".",FALSE,TRUE)</formula>
    </cfRule>
    <cfRule type="expression" dxfId="1694" priority="2108">
      <formula>IF(RIGHT(TEXT(AE459,"0.#"),1)=".",TRUE,FALSE)</formula>
    </cfRule>
  </conditionalFormatting>
  <conditionalFormatting sqref="AM461">
    <cfRule type="expression" dxfId="1693" priority="2097">
      <formula>IF(RIGHT(TEXT(AM461,"0.#"),1)=".",FALSE,TRUE)</formula>
    </cfRule>
    <cfRule type="expression" dxfId="1692" priority="2098">
      <formula>IF(RIGHT(TEXT(AM461,"0.#"),1)=".",TRUE,FALSE)</formula>
    </cfRule>
  </conditionalFormatting>
  <conditionalFormatting sqref="AE460">
    <cfRule type="expression" dxfId="1691" priority="2105">
      <formula>IF(RIGHT(TEXT(AE460,"0.#"),1)=".",FALSE,TRUE)</formula>
    </cfRule>
    <cfRule type="expression" dxfId="1690" priority="2106">
      <formula>IF(RIGHT(TEXT(AE460,"0.#"),1)=".",TRUE,FALSE)</formula>
    </cfRule>
  </conditionalFormatting>
  <conditionalFormatting sqref="AE461">
    <cfRule type="expression" dxfId="1689" priority="2103">
      <formula>IF(RIGHT(TEXT(AE461,"0.#"),1)=".",FALSE,TRUE)</formula>
    </cfRule>
    <cfRule type="expression" dxfId="1688" priority="2104">
      <formula>IF(RIGHT(TEXT(AE461,"0.#"),1)=".",TRUE,FALSE)</formula>
    </cfRule>
  </conditionalFormatting>
  <conditionalFormatting sqref="AM459">
    <cfRule type="expression" dxfId="1687" priority="2101">
      <formula>IF(RIGHT(TEXT(AM459,"0.#"),1)=".",FALSE,TRUE)</formula>
    </cfRule>
    <cfRule type="expression" dxfId="1686" priority="2102">
      <formula>IF(RIGHT(TEXT(AM459,"0.#"),1)=".",TRUE,FALSE)</formula>
    </cfRule>
  </conditionalFormatting>
  <conditionalFormatting sqref="AM460">
    <cfRule type="expression" dxfId="1685" priority="2099">
      <formula>IF(RIGHT(TEXT(AM460,"0.#"),1)=".",FALSE,TRUE)</formula>
    </cfRule>
    <cfRule type="expression" dxfId="1684" priority="2100">
      <formula>IF(RIGHT(TEXT(AM460,"0.#"),1)=".",TRUE,FALSE)</formula>
    </cfRule>
  </conditionalFormatting>
  <conditionalFormatting sqref="AU459">
    <cfRule type="expression" dxfId="1683" priority="2095">
      <formula>IF(RIGHT(TEXT(AU459,"0.#"),1)=".",FALSE,TRUE)</formula>
    </cfRule>
    <cfRule type="expression" dxfId="1682" priority="2096">
      <formula>IF(RIGHT(TEXT(AU459,"0.#"),1)=".",TRUE,FALSE)</formula>
    </cfRule>
  </conditionalFormatting>
  <conditionalFormatting sqref="AU460">
    <cfRule type="expression" dxfId="1681" priority="2093">
      <formula>IF(RIGHT(TEXT(AU460,"0.#"),1)=".",FALSE,TRUE)</formula>
    </cfRule>
    <cfRule type="expression" dxfId="1680" priority="2094">
      <formula>IF(RIGHT(TEXT(AU460,"0.#"),1)=".",TRUE,FALSE)</formula>
    </cfRule>
  </conditionalFormatting>
  <conditionalFormatting sqref="AU461">
    <cfRule type="expression" dxfId="1679" priority="2091">
      <formula>IF(RIGHT(TEXT(AU461,"0.#"),1)=".",FALSE,TRUE)</formula>
    </cfRule>
    <cfRule type="expression" dxfId="1678" priority="2092">
      <formula>IF(RIGHT(TEXT(AU461,"0.#"),1)=".",TRUE,FALSE)</formula>
    </cfRule>
  </conditionalFormatting>
  <conditionalFormatting sqref="AI461">
    <cfRule type="expression" dxfId="1677" priority="2085">
      <formula>IF(RIGHT(TEXT(AI461,"0.#"),1)=".",FALSE,TRUE)</formula>
    </cfRule>
    <cfRule type="expression" dxfId="1676" priority="2086">
      <formula>IF(RIGHT(TEXT(AI461,"0.#"),1)=".",TRUE,FALSE)</formula>
    </cfRule>
  </conditionalFormatting>
  <conditionalFormatting sqref="AI459">
    <cfRule type="expression" dxfId="1675" priority="2089">
      <formula>IF(RIGHT(TEXT(AI459,"0.#"),1)=".",FALSE,TRUE)</formula>
    </cfRule>
    <cfRule type="expression" dxfId="1674" priority="2090">
      <formula>IF(RIGHT(TEXT(AI459,"0.#"),1)=".",TRUE,FALSE)</formula>
    </cfRule>
  </conditionalFormatting>
  <conditionalFormatting sqref="AI460">
    <cfRule type="expression" dxfId="1673" priority="2087">
      <formula>IF(RIGHT(TEXT(AI460,"0.#"),1)=".",FALSE,TRUE)</formula>
    </cfRule>
    <cfRule type="expression" dxfId="1672" priority="2088">
      <formula>IF(RIGHT(TEXT(AI460,"0.#"),1)=".",TRUE,FALSE)</formula>
    </cfRule>
  </conditionalFormatting>
  <conditionalFormatting sqref="AQ460">
    <cfRule type="expression" dxfId="1671" priority="2083">
      <formula>IF(RIGHT(TEXT(AQ460,"0.#"),1)=".",FALSE,TRUE)</formula>
    </cfRule>
    <cfRule type="expression" dxfId="1670" priority="2084">
      <formula>IF(RIGHT(TEXT(AQ460,"0.#"),1)=".",TRUE,FALSE)</formula>
    </cfRule>
  </conditionalFormatting>
  <conditionalFormatting sqref="AQ461">
    <cfRule type="expression" dxfId="1669" priority="2081">
      <formula>IF(RIGHT(TEXT(AQ461,"0.#"),1)=".",FALSE,TRUE)</formula>
    </cfRule>
    <cfRule type="expression" dxfId="1668" priority="2082">
      <formula>IF(RIGHT(TEXT(AQ461,"0.#"),1)=".",TRUE,FALSE)</formula>
    </cfRule>
  </conditionalFormatting>
  <conditionalFormatting sqref="AQ459">
    <cfRule type="expression" dxfId="1667" priority="2079">
      <formula>IF(RIGHT(TEXT(AQ459,"0.#"),1)=".",FALSE,TRUE)</formula>
    </cfRule>
    <cfRule type="expression" dxfId="1666" priority="2080">
      <formula>IF(RIGHT(TEXT(AQ459,"0.#"),1)=".",TRUE,FALSE)</formula>
    </cfRule>
  </conditionalFormatting>
  <conditionalFormatting sqref="AE468">
    <cfRule type="expression" dxfId="1665" priority="2077">
      <formula>IF(RIGHT(TEXT(AE468,"0.#"),1)=".",FALSE,TRUE)</formula>
    </cfRule>
    <cfRule type="expression" dxfId="1664" priority="2078">
      <formula>IF(RIGHT(TEXT(AE468,"0.#"),1)=".",TRUE,FALSE)</formula>
    </cfRule>
  </conditionalFormatting>
  <conditionalFormatting sqref="AM470">
    <cfRule type="expression" dxfId="1663" priority="2067">
      <formula>IF(RIGHT(TEXT(AM470,"0.#"),1)=".",FALSE,TRUE)</formula>
    </cfRule>
    <cfRule type="expression" dxfId="1662" priority="2068">
      <formula>IF(RIGHT(TEXT(AM470,"0.#"),1)=".",TRUE,FALSE)</formula>
    </cfRule>
  </conditionalFormatting>
  <conditionalFormatting sqref="AE469">
    <cfRule type="expression" dxfId="1661" priority="2075">
      <formula>IF(RIGHT(TEXT(AE469,"0.#"),1)=".",FALSE,TRUE)</formula>
    </cfRule>
    <cfRule type="expression" dxfId="1660" priority="2076">
      <formula>IF(RIGHT(TEXT(AE469,"0.#"),1)=".",TRUE,FALSE)</formula>
    </cfRule>
  </conditionalFormatting>
  <conditionalFormatting sqref="AE470">
    <cfRule type="expression" dxfId="1659" priority="2073">
      <formula>IF(RIGHT(TEXT(AE470,"0.#"),1)=".",FALSE,TRUE)</formula>
    </cfRule>
    <cfRule type="expression" dxfId="1658" priority="2074">
      <formula>IF(RIGHT(TEXT(AE470,"0.#"),1)=".",TRUE,FALSE)</formula>
    </cfRule>
  </conditionalFormatting>
  <conditionalFormatting sqref="AM468">
    <cfRule type="expression" dxfId="1657" priority="2071">
      <formula>IF(RIGHT(TEXT(AM468,"0.#"),1)=".",FALSE,TRUE)</formula>
    </cfRule>
    <cfRule type="expression" dxfId="1656" priority="2072">
      <formula>IF(RIGHT(TEXT(AM468,"0.#"),1)=".",TRUE,FALSE)</formula>
    </cfRule>
  </conditionalFormatting>
  <conditionalFormatting sqref="AM469">
    <cfRule type="expression" dxfId="1655" priority="2069">
      <formula>IF(RIGHT(TEXT(AM469,"0.#"),1)=".",FALSE,TRUE)</formula>
    </cfRule>
    <cfRule type="expression" dxfId="1654" priority="2070">
      <formula>IF(RIGHT(TEXT(AM469,"0.#"),1)=".",TRUE,FALSE)</formula>
    </cfRule>
  </conditionalFormatting>
  <conditionalFormatting sqref="AU468">
    <cfRule type="expression" dxfId="1653" priority="2065">
      <formula>IF(RIGHT(TEXT(AU468,"0.#"),1)=".",FALSE,TRUE)</formula>
    </cfRule>
    <cfRule type="expression" dxfId="1652" priority="2066">
      <formula>IF(RIGHT(TEXT(AU468,"0.#"),1)=".",TRUE,FALSE)</formula>
    </cfRule>
  </conditionalFormatting>
  <conditionalFormatting sqref="AU469">
    <cfRule type="expression" dxfId="1651" priority="2063">
      <formula>IF(RIGHT(TEXT(AU469,"0.#"),1)=".",FALSE,TRUE)</formula>
    </cfRule>
    <cfRule type="expression" dxfId="1650" priority="2064">
      <formula>IF(RIGHT(TEXT(AU469,"0.#"),1)=".",TRUE,FALSE)</formula>
    </cfRule>
  </conditionalFormatting>
  <conditionalFormatting sqref="AU470">
    <cfRule type="expression" dxfId="1649" priority="2061">
      <formula>IF(RIGHT(TEXT(AU470,"0.#"),1)=".",FALSE,TRUE)</formula>
    </cfRule>
    <cfRule type="expression" dxfId="1648" priority="2062">
      <formula>IF(RIGHT(TEXT(AU470,"0.#"),1)=".",TRUE,FALSE)</formula>
    </cfRule>
  </conditionalFormatting>
  <conditionalFormatting sqref="AI470">
    <cfRule type="expression" dxfId="1647" priority="2055">
      <formula>IF(RIGHT(TEXT(AI470,"0.#"),1)=".",FALSE,TRUE)</formula>
    </cfRule>
    <cfRule type="expression" dxfId="1646" priority="2056">
      <formula>IF(RIGHT(TEXT(AI470,"0.#"),1)=".",TRUE,FALSE)</formula>
    </cfRule>
  </conditionalFormatting>
  <conditionalFormatting sqref="AI468">
    <cfRule type="expression" dxfId="1645" priority="2059">
      <formula>IF(RIGHT(TEXT(AI468,"0.#"),1)=".",FALSE,TRUE)</formula>
    </cfRule>
    <cfRule type="expression" dxfId="1644" priority="2060">
      <formula>IF(RIGHT(TEXT(AI468,"0.#"),1)=".",TRUE,FALSE)</formula>
    </cfRule>
  </conditionalFormatting>
  <conditionalFormatting sqref="AI469">
    <cfRule type="expression" dxfId="1643" priority="2057">
      <formula>IF(RIGHT(TEXT(AI469,"0.#"),1)=".",FALSE,TRUE)</formula>
    </cfRule>
    <cfRule type="expression" dxfId="1642" priority="2058">
      <formula>IF(RIGHT(TEXT(AI469,"0.#"),1)=".",TRUE,FALSE)</formula>
    </cfRule>
  </conditionalFormatting>
  <conditionalFormatting sqref="AQ469">
    <cfRule type="expression" dxfId="1641" priority="2053">
      <formula>IF(RIGHT(TEXT(AQ469,"0.#"),1)=".",FALSE,TRUE)</formula>
    </cfRule>
    <cfRule type="expression" dxfId="1640" priority="2054">
      <formula>IF(RIGHT(TEXT(AQ469,"0.#"),1)=".",TRUE,FALSE)</formula>
    </cfRule>
  </conditionalFormatting>
  <conditionalFormatting sqref="AQ470">
    <cfRule type="expression" dxfId="1639" priority="2051">
      <formula>IF(RIGHT(TEXT(AQ470,"0.#"),1)=".",FALSE,TRUE)</formula>
    </cfRule>
    <cfRule type="expression" dxfId="1638" priority="2052">
      <formula>IF(RIGHT(TEXT(AQ470,"0.#"),1)=".",TRUE,FALSE)</formula>
    </cfRule>
  </conditionalFormatting>
  <conditionalFormatting sqref="AQ468">
    <cfRule type="expression" dxfId="1637" priority="2049">
      <formula>IF(RIGHT(TEXT(AQ468,"0.#"),1)=".",FALSE,TRUE)</formula>
    </cfRule>
    <cfRule type="expression" dxfId="1636" priority="2050">
      <formula>IF(RIGHT(TEXT(AQ468,"0.#"),1)=".",TRUE,FALSE)</formula>
    </cfRule>
  </conditionalFormatting>
  <conditionalFormatting sqref="AE473">
    <cfRule type="expression" dxfId="1635" priority="2047">
      <formula>IF(RIGHT(TEXT(AE473,"0.#"),1)=".",FALSE,TRUE)</formula>
    </cfRule>
    <cfRule type="expression" dxfId="1634" priority="2048">
      <formula>IF(RIGHT(TEXT(AE473,"0.#"),1)=".",TRUE,FALSE)</formula>
    </cfRule>
  </conditionalFormatting>
  <conditionalFormatting sqref="AM475">
    <cfRule type="expression" dxfId="1633" priority="2037">
      <formula>IF(RIGHT(TEXT(AM475,"0.#"),1)=".",FALSE,TRUE)</formula>
    </cfRule>
    <cfRule type="expression" dxfId="1632" priority="2038">
      <formula>IF(RIGHT(TEXT(AM475,"0.#"),1)=".",TRUE,FALSE)</formula>
    </cfRule>
  </conditionalFormatting>
  <conditionalFormatting sqref="AE474">
    <cfRule type="expression" dxfId="1631" priority="2045">
      <formula>IF(RIGHT(TEXT(AE474,"0.#"),1)=".",FALSE,TRUE)</formula>
    </cfRule>
    <cfRule type="expression" dxfId="1630" priority="2046">
      <formula>IF(RIGHT(TEXT(AE474,"0.#"),1)=".",TRUE,FALSE)</formula>
    </cfRule>
  </conditionalFormatting>
  <conditionalFormatting sqref="AE475">
    <cfRule type="expression" dxfId="1629" priority="2043">
      <formula>IF(RIGHT(TEXT(AE475,"0.#"),1)=".",FALSE,TRUE)</formula>
    </cfRule>
    <cfRule type="expression" dxfId="1628" priority="2044">
      <formula>IF(RIGHT(TEXT(AE475,"0.#"),1)=".",TRUE,FALSE)</formula>
    </cfRule>
  </conditionalFormatting>
  <conditionalFormatting sqref="AM473">
    <cfRule type="expression" dxfId="1627" priority="2041">
      <formula>IF(RIGHT(TEXT(AM473,"0.#"),1)=".",FALSE,TRUE)</formula>
    </cfRule>
    <cfRule type="expression" dxfId="1626" priority="2042">
      <formula>IF(RIGHT(TEXT(AM473,"0.#"),1)=".",TRUE,FALSE)</formula>
    </cfRule>
  </conditionalFormatting>
  <conditionalFormatting sqref="AM474">
    <cfRule type="expression" dxfId="1625" priority="2039">
      <formula>IF(RIGHT(TEXT(AM474,"0.#"),1)=".",FALSE,TRUE)</formula>
    </cfRule>
    <cfRule type="expression" dxfId="1624" priority="2040">
      <formula>IF(RIGHT(TEXT(AM474,"0.#"),1)=".",TRUE,FALSE)</formula>
    </cfRule>
  </conditionalFormatting>
  <conditionalFormatting sqref="AU473">
    <cfRule type="expression" dxfId="1623" priority="2035">
      <formula>IF(RIGHT(TEXT(AU473,"0.#"),1)=".",FALSE,TRUE)</formula>
    </cfRule>
    <cfRule type="expression" dxfId="1622" priority="2036">
      <formula>IF(RIGHT(TEXT(AU473,"0.#"),1)=".",TRUE,FALSE)</formula>
    </cfRule>
  </conditionalFormatting>
  <conditionalFormatting sqref="AU474">
    <cfRule type="expression" dxfId="1621" priority="2033">
      <formula>IF(RIGHT(TEXT(AU474,"0.#"),1)=".",FALSE,TRUE)</formula>
    </cfRule>
    <cfRule type="expression" dxfId="1620" priority="2034">
      <formula>IF(RIGHT(TEXT(AU474,"0.#"),1)=".",TRUE,FALSE)</formula>
    </cfRule>
  </conditionalFormatting>
  <conditionalFormatting sqref="AU475">
    <cfRule type="expression" dxfId="1619" priority="2031">
      <formula>IF(RIGHT(TEXT(AU475,"0.#"),1)=".",FALSE,TRUE)</formula>
    </cfRule>
    <cfRule type="expression" dxfId="1618" priority="2032">
      <formula>IF(RIGHT(TEXT(AU475,"0.#"),1)=".",TRUE,FALSE)</formula>
    </cfRule>
  </conditionalFormatting>
  <conditionalFormatting sqref="AI475">
    <cfRule type="expression" dxfId="1617" priority="2025">
      <formula>IF(RIGHT(TEXT(AI475,"0.#"),1)=".",FALSE,TRUE)</formula>
    </cfRule>
    <cfRule type="expression" dxfId="1616" priority="2026">
      <formula>IF(RIGHT(TEXT(AI475,"0.#"),1)=".",TRUE,FALSE)</formula>
    </cfRule>
  </conditionalFormatting>
  <conditionalFormatting sqref="AI473">
    <cfRule type="expression" dxfId="1615" priority="2029">
      <formula>IF(RIGHT(TEXT(AI473,"0.#"),1)=".",FALSE,TRUE)</formula>
    </cfRule>
    <cfRule type="expression" dxfId="1614" priority="2030">
      <formula>IF(RIGHT(TEXT(AI473,"0.#"),1)=".",TRUE,FALSE)</formula>
    </cfRule>
  </conditionalFormatting>
  <conditionalFormatting sqref="AI474">
    <cfRule type="expression" dxfId="1613" priority="2027">
      <formula>IF(RIGHT(TEXT(AI474,"0.#"),1)=".",FALSE,TRUE)</formula>
    </cfRule>
    <cfRule type="expression" dxfId="1612" priority="2028">
      <formula>IF(RIGHT(TEXT(AI474,"0.#"),1)=".",TRUE,FALSE)</formula>
    </cfRule>
  </conditionalFormatting>
  <conditionalFormatting sqref="AQ474">
    <cfRule type="expression" dxfId="1611" priority="2023">
      <formula>IF(RIGHT(TEXT(AQ474,"0.#"),1)=".",FALSE,TRUE)</formula>
    </cfRule>
    <cfRule type="expression" dxfId="1610" priority="2024">
      <formula>IF(RIGHT(TEXT(AQ474,"0.#"),1)=".",TRUE,FALSE)</formula>
    </cfRule>
  </conditionalFormatting>
  <conditionalFormatting sqref="AQ475">
    <cfRule type="expression" dxfId="1609" priority="2021">
      <formula>IF(RIGHT(TEXT(AQ475,"0.#"),1)=".",FALSE,TRUE)</formula>
    </cfRule>
    <cfRule type="expression" dxfId="1608" priority="2022">
      <formula>IF(RIGHT(TEXT(AQ475,"0.#"),1)=".",TRUE,FALSE)</formula>
    </cfRule>
  </conditionalFormatting>
  <conditionalFormatting sqref="AQ473">
    <cfRule type="expression" dxfId="1607" priority="2019">
      <formula>IF(RIGHT(TEXT(AQ473,"0.#"),1)=".",FALSE,TRUE)</formula>
    </cfRule>
    <cfRule type="expression" dxfId="1606" priority="2020">
      <formula>IF(RIGHT(TEXT(AQ473,"0.#"),1)=".",TRUE,FALSE)</formula>
    </cfRule>
  </conditionalFormatting>
  <conditionalFormatting sqref="AE478">
    <cfRule type="expression" dxfId="1605" priority="2017">
      <formula>IF(RIGHT(TEXT(AE478,"0.#"),1)=".",FALSE,TRUE)</formula>
    </cfRule>
    <cfRule type="expression" dxfId="1604" priority="2018">
      <formula>IF(RIGHT(TEXT(AE478,"0.#"),1)=".",TRUE,FALSE)</formula>
    </cfRule>
  </conditionalFormatting>
  <conditionalFormatting sqref="AM480">
    <cfRule type="expression" dxfId="1603" priority="2007">
      <formula>IF(RIGHT(TEXT(AM480,"0.#"),1)=".",FALSE,TRUE)</formula>
    </cfRule>
    <cfRule type="expression" dxfId="1602" priority="2008">
      <formula>IF(RIGHT(TEXT(AM480,"0.#"),1)=".",TRUE,FALSE)</formula>
    </cfRule>
  </conditionalFormatting>
  <conditionalFormatting sqref="AE479">
    <cfRule type="expression" dxfId="1601" priority="2015">
      <formula>IF(RIGHT(TEXT(AE479,"0.#"),1)=".",FALSE,TRUE)</formula>
    </cfRule>
    <cfRule type="expression" dxfId="1600" priority="2016">
      <formula>IF(RIGHT(TEXT(AE479,"0.#"),1)=".",TRUE,FALSE)</formula>
    </cfRule>
  </conditionalFormatting>
  <conditionalFormatting sqref="AE480">
    <cfRule type="expression" dxfId="1599" priority="2013">
      <formula>IF(RIGHT(TEXT(AE480,"0.#"),1)=".",FALSE,TRUE)</formula>
    </cfRule>
    <cfRule type="expression" dxfId="1598" priority="2014">
      <formula>IF(RIGHT(TEXT(AE480,"0.#"),1)=".",TRUE,FALSE)</formula>
    </cfRule>
  </conditionalFormatting>
  <conditionalFormatting sqref="AM478">
    <cfRule type="expression" dxfId="1597" priority="2011">
      <formula>IF(RIGHT(TEXT(AM478,"0.#"),1)=".",FALSE,TRUE)</formula>
    </cfRule>
    <cfRule type="expression" dxfId="1596" priority="2012">
      <formula>IF(RIGHT(TEXT(AM478,"0.#"),1)=".",TRUE,FALSE)</formula>
    </cfRule>
  </conditionalFormatting>
  <conditionalFormatting sqref="AM479">
    <cfRule type="expression" dxfId="1595" priority="2009">
      <formula>IF(RIGHT(TEXT(AM479,"0.#"),1)=".",FALSE,TRUE)</formula>
    </cfRule>
    <cfRule type="expression" dxfId="1594" priority="2010">
      <formula>IF(RIGHT(TEXT(AM479,"0.#"),1)=".",TRUE,FALSE)</formula>
    </cfRule>
  </conditionalFormatting>
  <conditionalFormatting sqref="AU478">
    <cfRule type="expression" dxfId="1593" priority="2005">
      <formula>IF(RIGHT(TEXT(AU478,"0.#"),1)=".",FALSE,TRUE)</formula>
    </cfRule>
    <cfRule type="expression" dxfId="1592" priority="2006">
      <formula>IF(RIGHT(TEXT(AU478,"0.#"),1)=".",TRUE,FALSE)</formula>
    </cfRule>
  </conditionalFormatting>
  <conditionalFormatting sqref="AU479">
    <cfRule type="expression" dxfId="1591" priority="2003">
      <formula>IF(RIGHT(TEXT(AU479,"0.#"),1)=".",FALSE,TRUE)</formula>
    </cfRule>
    <cfRule type="expression" dxfId="1590" priority="2004">
      <formula>IF(RIGHT(TEXT(AU479,"0.#"),1)=".",TRUE,FALSE)</formula>
    </cfRule>
  </conditionalFormatting>
  <conditionalFormatting sqref="AU480">
    <cfRule type="expression" dxfId="1589" priority="2001">
      <formula>IF(RIGHT(TEXT(AU480,"0.#"),1)=".",FALSE,TRUE)</formula>
    </cfRule>
    <cfRule type="expression" dxfId="1588" priority="2002">
      <formula>IF(RIGHT(TEXT(AU480,"0.#"),1)=".",TRUE,FALSE)</formula>
    </cfRule>
  </conditionalFormatting>
  <conditionalFormatting sqref="AI480">
    <cfRule type="expression" dxfId="1587" priority="1995">
      <formula>IF(RIGHT(TEXT(AI480,"0.#"),1)=".",FALSE,TRUE)</formula>
    </cfRule>
    <cfRule type="expression" dxfId="1586" priority="1996">
      <formula>IF(RIGHT(TEXT(AI480,"0.#"),1)=".",TRUE,FALSE)</formula>
    </cfRule>
  </conditionalFormatting>
  <conditionalFormatting sqref="AI478">
    <cfRule type="expression" dxfId="1585" priority="1999">
      <formula>IF(RIGHT(TEXT(AI478,"0.#"),1)=".",FALSE,TRUE)</formula>
    </cfRule>
    <cfRule type="expression" dxfId="1584" priority="2000">
      <formula>IF(RIGHT(TEXT(AI478,"0.#"),1)=".",TRUE,FALSE)</formula>
    </cfRule>
  </conditionalFormatting>
  <conditionalFormatting sqref="AI479">
    <cfRule type="expression" dxfId="1583" priority="1997">
      <formula>IF(RIGHT(TEXT(AI479,"0.#"),1)=".",FALSE,TRUE)</formula>
    </cfRule>
    <cfRule type="expression" dxfId="1582" priority="1998">
      <formula>IF(RIGHT(TEXT(AI479,"0.#"),1)=".",TRUE,FALSE)</formula>
    </cfRule>
  </conditionalFormatting>
  <conditionalFormatting sqref="AQ479">
    <cfRule type="expression" dxfId="1581" priority="1993">
      <formula>IF(RIGHT(TEXT(AQ479,"0.#"),1)=".",FALSE,TRUE)</formula>
    </cfRule>
    <cfRule type="expression" dxfId="1580" priority="1994">
      <formula>IF(RIGHT(TEXT(AQ479,"0.#"),1)=".",TRUE,FALSE)</formula>
    </cfRule>
  </conditionalFormatting>
  <conditionalFormatting sqref="AQ480">
    <cfRule type="expression" dxfId="1579" priority="1991">
      <formula>IF(RIGHT(TEXT(AQ480,"0.#"),1)=".",FALSE,TRUE)</formula>
    </cfRule>
    <cfRule type="expression" dxfId="1578" priority="1992">
      <formula>IF(RIGHT(TEXT(AQ480,"0.#"),1)=".",TRUE,FALSE)</formula>
    </cfRule>
  </conditionalFormatting>
  <conditionalFormatting sqref="AQ478">
    <cfRule type="expression" dxfId="1577" priority="1989">
      <formula>IF(RIGHT(TEXT(AQ478,"0.#"),1)=".",FALSE,TRUE)</formula>
    </cfRule>
    <cfRule type="expression" dxfId="1576" priority="1990">
      <formula>IF(RIGHT(TEXT(AQ478,"0.#"),1)=".",TRUE,FALSE)</formula>
    </cfRule>
  </conditionalFormatting>
  <conditionalFormatting sqref="AE483">
    <cfRule type="expression" dxfId="1575" priority="1987">
      <formula>IF(RIGHT(TEXT(AE483,"0.#"),1)=".",FALSE,TRUE)</formula>
    </cfRule>
    <cfRule type="expression" dxfId="1574" priority="1988">
      <formula>IF(RIGHT(TEXT(AE483,"0.#"),1)=".",TRUE,FALSE)</formula>
    </cfRule>
  </conditionalFormatting>
  <conditionalFormatting sqref="AM485">
    <cfRule type="expression" dxfId="1573" priority="1977">
      <formula>IF(RIGHT(TEXT(AM485,"0.#"),1)=".",FALSE,TRUE)</formula>
    </cfRule>
    <cfRule type="expression" dxfId="1572" priority="1978">
      <formula>IF(RIGHT(TEXT(AM485,"0.#"),1)=".",TRUE,FALSE)</formula>
    </cfRule>
  </conditionalFormatting>
  <conditionalFormatting sqref="AE484">
    <cfRule type="expression" dxfId="1571" priority="1985">
      <formula>IF(RIGHT(TEXT(AE484,"0.#"),1)=".",FALSE,TRUE)</formula>
    </cfRule>
    <cfRule type="expression" dxfId="1570" priority="1986">
      <formula>IF(RIGHT(TEXT(AE484,"0.#"),1)=".",TRUE,FALSE)</formula>
    </cfRule>
  </conditionalFormatting>
  <conditionalFormatting sqref="AE485">
    <cfRule type="expression" dxfId="1569" priority="1983">
      <formula>IF(RIGHT(TEXT(AE485,"0.#"),1)=".",FALSE,TRUE)</formula>
    </cfRule>
    <cfRule type="expression" dxfId="1568" priority="1984">
      <formula>IF(RIGHT(TEXT(AE485,"0.#"),1)=".",TRUE,FALSE)</formula>
    </cfRule>
  </conditionalFormatting>
  <conditionalFormatting sqref="AM483">
    <cfRule type="expression" dxfId="1567" priority="1981">
      <formula>IF(RIGHT(TEXT(AM483,"0.#"),1)=".",FALSE,TRUE)</formula>
    </cfRule>
    <cfRule type="expression" dxfId="1566" priority="1982">
      <formula>IF(RIGHT(TEXT(AM483,"0.#"),1)=".",TRUE,FALSE)</formula>
    </cfRule>
  </conditionalFormatting>
  <conditionalFormatting sqref="AM484">
    <cfRule type="expression" dxfId="1565" priority="1979">
      <formula>IF(RIGHT(TEXT(AM484,"0.#"),1)=".",FALSE,TRUE)</formula>
    </cfRule>
    <cfRule type="expression" dxfId="1564" priority="1980">
      <formula>IF(RIGHT(TEXT(AM484,"0.#"),1)=".",TRUE,FALSE)</formula>
    </cfRule>
  </conditionalFormatting>
  <conditionalFormatting sqref="AU483">
    <cfRule type="expression" dxfId="1563" priority="1975">
      <formula>IF(RIGHT(TEXT(AU483,"0.#"),1)=".",FALSE,TRUE)</formula>
    </cfRule>
    <cfRule type="expression" dxfId="1562" priority="1976">
      <formula>IF(RIGHT(TEXT(AU483,"0.#"),1)=".",TRUE,FALSE)</formula>
    </cfRule>
  </conditionalFormatting>
  <conditionalFormatting sqref="AU484">
    <cfRule type="expression" dxfId="1561" priority="1973">
      <formula>IF(RIGHT(TEXT(AU484,"0.#"),1)=".",FALSE,TRUE)</formula>
    </cfRule>
    <cfRule type="expression" dxfId="1560" priority="1974">
      <formula>IF(RIGHT(TEXT(AU484,"0.#"),1)=".",TRUE,FALSE)</formula>
    </cfRule>
  </conditionalFormatting>
  <conditionalFormatting sqref="AU485">
    <cfRule type="expression" dxfId="1559" priority="1971">
      <formula>IF(RIGHT(TEXT(AU485,"0.#"),1)=".",FALSE,TRUE)</formula>
    </cfRule>
    <cfRule type="expression" dxfId="1558" priority="1972">
      <formula>IF(RIGHT(TEXT(AU485,"0.#"),1)=".",TRUE,FALSE)</formula>
    </cfRule>
  </conditionalFormatting>
  <conditionalFormatting sqref="AI485">
    <cfRule type="expression" dxfId="1557" priority="1965">
      <formula>IF(RIGHT(TEXT(AI485,"0.#"),1)=".",FALSE,TRUE)</formula>
    </cfRule>
    <cfRule type="expression" dxfId="1556" priority="1966">
      <formula>IF(RIGHT(TEXT(AI485,"0.#"),1)=".",TRUE,FALSE)</formula>
    </cfRule>
  </conditionalFormatting>
  <conditionalFormatting sqref="AI483">
    <cfRule type="expression" dxfId="1555" priority="1969">
      <formula>IF(RIGHT(TEXT(AI483,"0.#"),1)=".",FALSE,TRUE)</formula>
    </cfRule>
    <cfRule type="expression" dxfId="1554" priority="1970">
      <formula>IF(RIGHT(TEXT(AI483,"0.#"),1)=".",TRUE,FALSE)</formula>
    </cfRule>
  </conditionalFormatting>
  <conditionalFormatting sqref="AI484">
    <cfRule type="expression" dxfId="1553" priority="1967">
      <formula>IF(RIGHT(TEXT(AI484,"0.#"),1)=".",FALSE,TRUE)</formula>
    </cfRule>
    <cfRule type="expression" dxfId="1552" priority="1968">
      <formula>IF(RIGHT(TEXT(AI484,"0.#"),1)=".",TRUE,FALSE)</formula>
    </cfRule>
  </conditionalFormatting>
  <conditionalFormatting sqref="AQ484">
    <cfRule type="expression" dxfId="1551" priority="1963">
      <formula>IF(RIGHT(TEXT(AQ484,"0.#"),1)=".",FALSE,TRUE)</formula>
    </cfRule>
    <cfRule type="expression" dxfId="1550" priority="1964">
      <formula>IF(RIGHT(TEXT(AQ484,"0.#"),1)=".",TRUE,FALSE)</formula>
    </cfRule>
  </conditionalFormatting>
  <conditionalFormatting sqref="AQ485">
    <cfRule type="expression" dxfId="1549" priority="1961">
      <formula>IF(RIGHT(TEXT(AQ485,"0.#"),1)=".",FALSE,TRUE)</formula>
    </cfRule>
    <cfRule type="expression" dxfId="1548" priority="1962">
      <formula>IF(RIGHT(TEXT(AQ485,"0.#"),1)=".",TRUE,FALSE)</formula>
    </cfRule>
  </conditionalFormatting>
  <conditionalFormatting sqref="AQ483">
    <cfRule type="expression" dxfId="1547" priority="1959">
      <formula>IF(RIGHT(TEXT(AQ483,"0.#"),1)=".",FALSE,TRUE)</formula>
    </cfRule>
    <cfRule type="expression" dxfId="1546" priority="1960">
      <formula>IF(RIGHT(TEXT(AQ483,"0.#"),1)=".",TRUE,FALSE)</formula>
    </cfRule>
  </conditionalFormatting>
  <conditionalFormatting sqref="AE488">
    <cfRule type="expression" dxfId="1545" priority="1957">
      <formula>IF(RIGHT(TEXT(AE488,"0.#"),1)=".",FALSE,TRUE)</formula>
    </cfRule>
    <cfRule type="expression" dxfId="1544" priority="1958">
      <formula>IF(RIGHT(TEXT(AE488,"0.#"),1)=".",TRUE,FALSE)</formula>
    </cfRule>
  </conditionalFormatting>
  <conditionalFormatting sqref="AM490">
    <cfRule type="expression" dxfId="1543" priority="1947">
      <formula>IF(RIGHT(TEXT(AM490,"0.#"),1)=".",FALSE,TRUE)</formula>
    </cfRule>
    <cfRule type="expression" dxfId="1542" priority="1948">
      <formula>IF(RIGHT(TEXT(AM490,"0.#"),1)=".",TRUE,FALSE)</formula>
    </cfRule>
  </conditionalFormatting>
  <conditionalFormatting sqref="AE489">
    <cfRule type="expression" dxfId="1541" priority="1955">
      <formula>IF(RIGHT(TEXT(AE489,"0.#"),1)=".",FALSE,TRUE)</formula>
    </cfRule>
    <cfRule type="expression" dxfId="1540" priority="1956">
      <formula>IF(RIGHT(TEXT(AE489,"0.#"),1)=".",TRUE,FALSE)</formula>
    </cfRule>
  </conditionalFormatting>
  <conditionalFormatting sqref="AE490">
    <cfRule type="expression" dxfId="1539" priority="1953">
      <formula>IF(RIGHT(TEXT(AE490,"0.#"),1)=".",FALSE,TRUE)</formula>
    </cfRule>
    <cfRule type="expression" dxfId="1538" priority="1954">
      <formula>IF(RIGHT(TEXT(AE490,"0.#"),1)=".",TRUE,FALSE)</formula>
    </cfRule>
  </conditionalFormatting>
  <conditionalFormatting sqref="AM488">
    <cfRule type="expression" dxfId="1537" priority="1951">
      <formula>IF(RIGHT(TEXT(AM488,"0.#"),1)=".",FALSE,TRUE)</formula>
    </cfRule>
    <cfRule type="expression" dxfId="1536" priority="1952">
      <formula>IF(RIGHT(TEXT(AM488,"0.#"),1)=".",TRUE,FALSE)</formula>
    </cfRule>
  </conditionalFormatting>
  <conditionalFormatting sqref="AM489">
    <cfRule type="expression" dxfId="1535" priority="1949">
      <formula>IF(RIGHT(TEXT(AM489,"0.#"),1)=".",FALSE,TRUE)</formula>
    </cfRule>
    <cfRule type="expression" dxfId="1534" priority="1950">
      <formula>IF(RIGHT(TEXT(AM489,"0.#"),1)=".",TRUE,FALSE)</formula>
    </cfRule>
  </conditionalFormatting>
  <conditionalFormatting sqref="AU488">
    <cfRule type="expression" dxfId="1533" priority="1945">
      <formula>IF(RIGHT(TEXT(AU488,"0.#"),1)=".",FALSE,TRUE)</formula>
    </cfRule>
    <cfRule type="expression" dxfId="1532" priority="1946">
      <formula>IF(RIGHT(TEXT(AU488,"0.#"),1)=".",TRUE,FALSE)</formula>
    </cfRule>
  </conditionalFormatting>
  <conditionalFormatting sqref="AU489">
    <cfRule type="expression" dxfId="1531" priority="1943">
      <formula>IF(RIGHT(TEXT(AU489,"0.#"),1)=".",FALSE,TRUE)</formula>
    </cfRule>
    <cfRule type="expression" dxfId="1530" priority="1944">
      <formula>IF(RIGHT(TEXT(AU489,"0.#"),1)=".",TRUE,FALSE)</formula>
    </cfRule>
  </conditionalFormatting>
  <conditionalFormatting sqref="AU490">
    <cfRule type="expression" dxfId="1529" priority="1941">
      <formula>IF(RIGHT(TEXT(AU490,"0.#"),1)=".",FALSE,TRUE)</formula>
    </cfRule>
    <cfRule type="expression" dxfId="1528" priority="1942">
      <formula>IF(RIGHT(TEXT(AU490,"0.#"),1)=".",TRUE,FALSE)</formula>
    </cfRule>
  </conditionalFormatting>
  <conditionalFormatting sqref="AI490">
    <cfRule type="expression" dxfId="1527" priority="1935">
      <formula>IF(RIGHT(TEXT(AI490,"0.#"),1)=".",FALSE,TRUE)</formula>
    </cfRule>
    <cfRule type="expression" dxfId="1526" priority="1936">
      <formula>IF(RIGHT(TEXT(AI490,"0.#"),1)=".",TRUE,FALSE)</formula>
    </cfRule>
  </conditionalFormatting>
  <conditionalFormatting sqref="AI488">
    <cfRule type="expression" dxfId="1525" priority="1939">
      <formula>IF(RIGHT(TEXT(AI488,"0.#"),1)=".",FALSE,TRUE)</formula>
    </cfRule>
    <cfRule type="expression" dxfId="1524" priority="1940">
      <formula>IF(RIGHT(TEXT(AI488,"0.#"),1)=".",TRUE,FALSE)</formula>
    </cfRule>
  </conditionalFormatting>
  <conditionalFormatting sqref="AI489">
    <cfRule type="expression" dxfId="1523" priority="1937">
      <formula>IF(RIGHT(TEXT(AI489,"0.#"),1)=".",FALSE,TRUE)</formula>
    </cfRule>
    <cfRule type="expression" dxfId="1522" priority="1938">
      <formula>IF(RIGHT(TEXT(AI489,"0.#"),1)=".",TRUE,FALSE)</formula>
    </cfRule>
  </conditionalFormatting>
  <conditionalFormatting sqref="AQ489">
    <cfRule type="expression" dxfId="1521" priority="1933">
      <formula>IF(RIGHT(TEXT(AQ489,"0.#"),1)=".",FALSE,TRUE)</formula>
    </cfRule>
    <cfRule type="expression" dxfId="1520" priority="1934">
      <formula>IF(RIGHT(TEXT(AQ489,"0.#"),1)=".",TRUE,FALSE)</formula>
    </cfRule>
  </conditionalFormatting>
  <conditionalFormatting sqref="AQ490">
    <cfRule type="expression" dxfId="1519" priority="1931">
      <formula>IF(RIGHT(TEXT(AQ490,"0.#"),1)=".",FALSE,TRUE)</formula>
    </cfRule>
    <cfRule type="expression" dxfId="1518" priority="1932">
      <formula>IF(RIGHT(TEXT(AQ490,"0.#"),1)=".",TRUE,FALSE)</formula>
    </cfRule>
  </conditionalFormatting>
  <conditionalFormatting sqref="AQ488">
    <cfRule type="expression" dxfId="1517" priority="1929">
      <formula>IF(RIGHT(TEXT(AQ488,"0.#"),1)=".",FALSE,TRUE)</formula>
    </cfRule>
    <cfRule type="expression" dxfId="1516" priority="1930">
      <formula>IF(RIGHT(TEXT(AQ488,"0.#"),1)=".",TRUE,FALSE)</formula>
    </cfRule>
  </conditionalFormatting>
  <conditionalFormatting sqref="AE493">
    <cfRule type="expression" dxfId="1515" priority="1927">
      <formula>IF(RIGHT(TEXT(AE493,"0.#"),1)=".",FALSE,TRUE)</formula>
    </cfRule>
    <cfRule type="expression" dxfId="1514" priority="1928">
      <formula>IF(RIGHT(TEXT(AE493,"0.#"),1)=".",TRUE,FALSE)</formula>
    </cfRule>
  </conditionalFormatting>
  <conditionalFormatting sqref="AM495">
    <cfRule type="expression" dxfId="1513" priority="1917">
      <formula>IF(RIGHT(TEXT(AM495,"0.#"),1)=".",FALSE,TRUE)</formula>
    </cfRule>
    <cfRule type="expression" dxfId="1512" priority="1918">
      <formula>IF(RIGHT(TEXT(AM495,"0.#"),1)=".",TRUE,FALSE)</formula>
    </cfRule>
  </conditionalFormatting>
  <conditionalFormatting sqref="AE494">
    <cfRule type="expression" dxfId="1511" priority="1925">
      <formula>IF(RIGHT(TEXT(AE494,"0.#"),1)=".",FALSE,TRUE)</formula>
    </cfRule>
    <cfRule type="expression" dxfId="1510" priority="1926">
      <formula>IF(RIGHT(TEXT(AE494,"0.#"),1)=".",TRUE,FALSE)</formula>
    </cfRule>
  </conditionalFormatting>
  <conditionalFormatting sqref="AE495">
    <cfRule type="expression" dxfId="1509" priority="1923">
      <formula>IF(RIGHT(TEXT(AE495,"0.#"),1)=".",FALSE,TRUE)</formula>
    </cfRule>
    <cfRule type="expression" dxfId="1508" priority="1924">
      <formula>IF(RIGHT(TEXT(AE495,"0.#"),1)=".",TRUE,FALSE)</formula>
    </cfRule>
  </conditionalFormatting>
  <conditionalFormatting sqref="AM493">
    <cfRule type="expression" dxfId="1507" priority="1921">
      <formula>IF(RIGHT(TEXT(AM493,"0.#"),1)=".",FALSE,TRUE)</formula>
    </cfRule>
    <cfRule type="expression" dxfId="1506" priority="1922">
      <formula>IF(RIGHT(TEXT(AM493,"0.#"),1)=".",TRUE,FALSE)</formula>
    </cfRule>
  </conditionalFormatting>
  <conditionalFormatting sqref="AM494">
    <cfRule type="expression" dxfId="1505" priority="1919">
      <formula>IF(RIGHT(TEXT(AM494,"0.#"),1)=".",FALSE,TRUE)</formula>
    </cfRule>
    <cfRule type="expression" dxfId="1504" priority="1920">
      <formula>IF(RIGHT(TEXT(AM494,"0.#"),1)=".",TRUE,FALSE)</formula>
    </cfRule>
  </conditionalFormatting>
  <conditionalFormatting sqref="AU493">
    <cfRule type="expression" dxfId="1503" priority="1915">
      <formula>IF(RIGHT(TEXT(AU493,"0.#"),1)=".",FALSE,TRUE)</formula>
    </cfRule>
    <cfRule type="expression" dxfId="1502" priority="1916">
      <formula>IF(RIGHT(TEXT(AU493,"0.#"),1)=".",TRUE,FALSE)</formula>
    </cfRule>
  </conditionalFormatting>
  <conditionalFormatting sqref="AU494">
    <cfRule type="expression" dxfId="1501" priority="1913">
      <formula>IF(RIGHT(TEXT(AU494,"0.#"),1)=".",FALSE,TRUE)</formula>
    </cfRule>
    <cfRule type="expression" dxfId="1500" priority="1914">
      <formula>IF(RIGHT(TEXT(AU494,"0.#"),1)=".",TRUE,FALSE)</formula>
    </cfRule>
  </conditionalFormatting>
  <conditionalFormatting sqref="AU495">
    <cfRule type="expression" dxfId="1499" priority="1911">
      <formula>IF(RIGHT(TEXT(AU495,"0.#"),1)=".",FALSE,TRUE)</formula>
    </cfRule>
    <cfRule type="expression" dxfId="1498" priority="1912">
      <formula>IF(RIGHT(TEXT(AU495,"0.#"),1)=".",TRUE,FALSE)</formula>
    </cfRule>
  </conditionalFormatting>
  <conditionalFormatting sqref="AI495">
    <cfRule type="expression" dxfId="1497" priority="1905">
      <formula>IF(RIGHT(TEXT(AI495,"0.#"),1)=".",FALSE,TRUE)</formula>
    </cfRule>
    <cfRule type="expression" dxfId="1496" priority="1906">
      <formula>IF(RIGHT(TEXT(AI495,"0.#"),1)=".",TRUE,FALSE)</formula>
    </cfRule>
  </conditionalFormatting>
  <conditionalFormatting sqref="AI493">
    <cfRule type="expression" dxfId="1495" priority="1909">
      <formula>IF(RIGHT(TEXT(AI493,"0.#"),1)=".",FALSE,TRUE)</formula>
    </cfRule>
    <cfRule type="expression" dxfId="1494" priority="1910">
      <formula>IF(RIGHT(TEXT(AI493,"0.#"),1)=".",TRUE,FALSE)</formula>
    </cfRule>
  </conditionalFormatting>
  <conditionalFormatting sqref="AI494">
    <cfRule type="expression" dxfId="1493" priority="1907">
      <formula>IF(RIGHT(TEXT(AI494,"0.#"),1)=".",FALSE,TRUE)</formula>
    </cfRule>
    <cfRule type="expression" dxfId="1492" priority="1908">
      <formula>IF(RIGHT(TEXT(AI494,"0.#"),1)=".",TRUE,FALSE)</formula>
    </cfRule>
  </conditionalFormatting>
  <conditionalFormatting sqref="AQ494">
    <cfRule type="expression" dxfId="1491" priority="1903">
      <formula>IF(RIGHT(TEXT(AQ494,"0.#"),1)=".",FALSE,TRUE)</formula>
    </cfRule>
    <cfRule type="expression" dxfId="1490" priority="1904">
      <formula>IF(RIGHT(TEXT(AQ494,"0.#"),1)=".",TRUE,FALSE)</formula>
    </cfRule>
  </conditionalFormatting>
  <conditionalFormatting sqref="AQ495">
    <cfRule type="expression" dxfId="1489" priority="1901">
      <formula>IF(RIGHT(TEXT(AQ495,"0.#"),1)=".",FALSE,TRUE)</formula>
    </cfRule>
    <cfRule type="expression" dxfId="1488" priority="1902">
      <formula>IF(RIGHT(TEXT(AQ495,"0.#"),1)=".",TRUE,FALSE)</formula>
    </cfRule>
  </conditionalFormatting>
  <conditionalFormatting sqref="AQ493">
    <cfRule type="expression" dxfId="1487" priority="1899">
      <formula>IF(RIGHT(TEXT(AQ493,"0.#"),1)=".",FALSE,TRUE)</formula>
    </cfRule>
    <cfRule type="expression" dxfId="1486" priority="1900">
      <formula>IF(RIGHT(TEXT(AQ493,"0.#"),1)=".",TRUE,FALSE)</formula>
    </cfRule>
  </conditionalFormatting>
  <conditionalFormatting sqref="AE498">
    <cfRule type="expression" dxfId="1485" priority="1897">
      <formula>IF(RIGHT(TEXT(AE498,"0.#"),1)=".",FALSE,TRUE)</formula>
    </cfRule>
    <cfRule type="expression" dxfId="1484" priority="1898">
      <formula>IF(RIGHT(TEXT(AE498,"0.#"),1)=".",TRUE,FALSE)</formula>
    </cfRule>
  </conditionalFormatting>
  <conditionalFormatting sqref="AM500">
    <cfRule type="expression" dxfId="1483" priority="1887">
      <formula>IF(RIGHT(TEXT(AM500,"0.#"),1)=".",FALSE,TRUE)</formula>
    </cfRule>
    <cfRule type="expression" dxfId="1482" priority="1888">
      <formula>IF(RIGHT(TEXT(AM500,"0.#"),1)=".",TRUE,FALSE)</formula>
    </cfRule>
  </conditionalFormatting>
  <conditionalFormatting sqref="AE499">
    <cfRule type="expression" dxfId="1481" priority="1895">
      <formula>IF(RIGHT(TEXT(AE499,"0.#"),1)=".",FALSE,TRUE)</formula>
    </cfRule>
    <cfRule type="expression" dxfId="1480" priority="1896">
      <formula>IF(RIGHT(TEXT(AE499,"0.#"),1)=".",TRUE,FALSE)</formula>
    </cfRule>
  </conditionalFormatting>
  <conditionalFormatting sqref="AE500">
    <cfRule type="expression" dxfId="1479" priority="1893">
      <formula>IF(RIGHT(TEXT(AE500,"0.#"),1)=".",FALSE,TRUE)</formula>
    </cfRule>
    <cfRule type="expression" dxfId="1478" priority="1894">
      <formula>IF(RIGHT(TEXT(AE500,"0.#"),1)=".",TRUE,FALSE)</formula>
    </cfRule>
  </conditionalFormatting>
  <conditionalFormatting sqref="AM498">
    <cfRule type="expression" dxfId="1477" priority="1891">
      <formula>IF(RIGHT(TEXT(AM498,"0.#"),1)=".",FALSE,TRUE)</formula>
    </cfRule>
    <cfRule type="expression" dxfId="1476" priority="1892">
      <formula>IF(RIGHT(TEXT(AM498,"0.#"),1)=".",TRUE,FALSE)</formula>
    </cfRule>
  </conditionalFormatting>
  <conditionalFormatting sqref="AM499">
    <cfRule type="expression" dxfId="1475" priority="1889">
      <formula>IF(RIGHT(TEXT(AM499,"0.#"),1)=".",FALSE,TRUE)</formula>
    </cfRule>
    <cfRule type="expression" dxfId="1474" priority="1890">
      <formula>IF(RIGHT(TEXT(AM499,"0.#"),1)=".",TRUE,FALSE)</formula>
    </cfRule>
  </conditionalFormatting>
  <conditionalFormatting sqref="AU498">
    <cfRule type="expression" dxfId="1473" priority="1885">
      <formula>IF(RIGHT(TEXT(AU498,"0.#"),1)=".",FALSE,TRUE)</formula>
    </cfRule>
    <cfRule type="expression" dxfId="1472" priority="1886">
      <formula>IF(RIGHT(TEXT(AU498,"0.#"),1)=".",TRUE,FALSE)</formula>
    </cfRule>
  </conditionalFormatting>
  <conditionalFormatting sqref="AU499">
    <cfRule type="expression" dxfId="1471" priority="1883">
      <formula>IF(RIGHT(TEXT(AU499,"0.#"),1)=".",FALSE,TRUE)</formula>
    </cfRule>
    <cfRule type="expression" dxfId="1470" priority="1884">
      <formula>IF(RIGHT(TEXT(AU499,"0.#"),1)=".",TRUE,FALSE)</formula>
    </cfRule>
  </conditionalFormatting>
  <conditionalFormatting sqref="AU500">
    <cfRule type="expression" dxfId="1469" priority="1881">
      <formula>IF(RIGHT(TEXT(AU500,"0.#"),1)=".",FALSE,TRUE)</formula>
    </cfRule>
    <cfRule type="expression" dxfId="1468" priority="1882">
      <formula>IF(RIGHT(TEXT(AU500,"0.#"),1)=".",TRUE,FALSE)</formula>
    </cfRule>
  </conditionalFormatting>
  <conditionalFormatting sqref="AI500">
    <cfRule type="expression" dxfId="1467" priority="1875">
      <formula>IF(RIGHT(TEXT(AI500,"0.#"),1)=".",FALSE,TRUE)</formula>
    </cfRule>
    <cfRule type="expression" dxfId="1466" priority="1876">
      <formula>IF(RIGHT(TEXT(AI500,"0.#"),1)=".",TRUE,FALSE)</formula>
    </cfRule>
  </conditionalFormatting>
  <conditionalFormatting sqref="AI498">
    <cfRule type="expression" dxfId="1465" priority="1879">
      <formula>IF(RIGHT(TEXT(AI498,"0.#"),1)=".",FALSE,TRUE)</formula>
    </cfRule>
    <cfRule type="expression" dxfId="1464" priority="1880">
      <formula>IF(RIGHT(TEXT(AI498,"0.#"),1)=".",TRUE,FALSE)</formula>
    </cfRule>
  </conditionalFormatting>
  <conditionalFormatting sqref="AI499">
    <cfRule type="expression" dxfId="1463" priority="1877">
      <formula>IF(RIGHT(TEXT(AI499,"0.#"),1)=".",FALSE,TRUE)</formula>
    </cfRule>
    <cfRule type="expression" dxfId="1462" priority="1878">
      <formula>IF(RIGHT(TEXT(AI499,"0.#"),1)=".",TRUE,FALSE)</formula>
    </cfRule>
  </conditionalFormatting>
  <conditionalFormatting sqref="AQ499">
    <cfRule type="expression" dxfId="1461" priority="1873">
      <formula>IF(RIGHT(TEXT(AQ499,"0.#"),1)=".",FALSE,TRUE)</formula>
    </cfRule>
    <cfRule type="expression" dxfId="1460" priority="1874">
      <formula>IF(RIGHT(TEXT(AQ499,"0.#"),1)=".",TRUE,FALSE)</formula>
    </cfRule>
  </conditionalFormatting>
  <conditionalFormatting sqref="AQ500">
    <cfRule type="expression" dxfId="1459" priority="1871">
      <formula>IF(RIGHT(TEXT(AQ500,"0.#"),1)=".",FALSE,TRUE)</formula>
    </cfRule>
    <cfRule type="expression" dxfId="1458" priority="1872">
      <formula>IF(RIGHT(TEXT(AQ500,"0.#"),1)=".",TRUE,FALSE)</formula>
    </cfRule>
  </conditionalFormatting>
  <conditionalFormatting sqref="AQ498">
    <cfRule type="expression" dxfId="1457" priority="1869">
      <formula>IF(RIGHT(TEXT(AQ498,"0.#"),1)=".",FALSE,TRUE)</formula>
    </cfRule>
    <cfRule type="expression" dxfId="1456" priority="1870">
      <formula>IF(RIGHT(TEXT(AQ498,"0.#"),1)=".",TRUE,FALSE)</formula>
    </cfRule>
  </conditionalFormatting>
  <conditionalFormatting sqref="AE503">
    <cfRule type="expression" dxfId="1455" priority="1867">
      <formula>IF(RIGHT(TEXT(AE503,"0.#"),1)=".",FALSE,TRUE)</formula>
    </cfRule>
    <cfRule type="expression" dxfId="1454" priority="1868">
      <formula>IF(RIGHT(TEXT(AE503,"0.#"),1)=".",TRUE,FALSE)</formula>
    </cfRule>
  </conditionalFormatting>
  <conditionalFormatting sqref="AM505">
    <cfRule type="expression" dxfId="1453" priority="1857">
      <formula>IF(RIGHT(TEXT(AM505,"0.#"),1)=".",FALSE,TRUE)</formula>
    </cfRule>
    <cfRule type="expression" dxfId="1452" priority="1858">
      <formula>IF(RIGHT(TEXT(AM505,"0.#"),1)=".",TRUE,FALSE)</formula>
    </cfRule>
  </conditionalFormatting>
  <conditionalFormatting sqref="AE504">
    <cfRule type="expression" dxfId="1451" priority="1865">
      <formula>IF(RIGHT(TEXT(AE504,"0.#"),1)=".",FALSE,TRUE)</formula>
    </cfRule>
    <cfRule type="expression" dxfId="1450" priority="1866">
      <formula>IF(RIGHT(TEXT(AE504,"0.#"),1)=".",TRUE,FALSE)</formula>
    </cfRule>
  </conditionalFormatting>
  <conditionalFormatting sqref="AE505">
    <cfRule type="expression" dxfId="1449" priority="1863">
      <formula>IF(RIGHT(TEXT(AE505,"0.#"),1)=".",FALSE,TRUE)</formula>
    </cfRule>
    <cfRule type="expression" dxfId="1448" priority="1864">
      <formula>IF(RIGHT(TEXT(AE505,"0.#"),1)=".",TRUE,FALSE)</formula>
    </cfRule>
  </conditionalFormatting>
  <conditionalFormatting sqref="AM503">
    <cfRule type="expression" dxfId="1447" priority="1861">
      <formula>IF(RIGHT(TEXT(AM503,"0.#"),1)=".",FALSE,TRUE)</formula>
    </cfRule>
    <cfRule type="expression" dxfId="1446" priority="1862">
      <formula>IF(RIGHT(TEXT(AM503,"0.#"),1)=".",TRUE,FALSE)</formula>
    </cfRule>
  </conditionalFormatting>
  <conditionalFormatting sqref="AM504">
    <cfRule type="expression" dxfId="1445" priority="1859">
      <formula>IF(RIGHT(TEXT(AM504,"0.#"),1)=".",FALSE,TRUE)</formula>
    </cfRule>
    <cfRule type="expression" dxfId="1444" priority="1860">
      <formula>IF(RIGHT(TEXT(AM504,"0.#"),1)=".",TRUE,FALSE)</formula>
    </cfRule>
  </conditionalFormatting>
  <conditionalFormatting sqref="AU503">
    <cfRule type="expression" dxfId="1443" priority="1855">
      <formula>IF(RIGHT(TEXT(AU503,"0.#"),1)=".",FALSE,TRUE)</formula>
    </cfRule>
    <cfRule type="expression" dxfId="1442" priority="1856">
      <formula>IF(RIGHT(TEXT(AU503,"0.#"),1)=".",TRUE,FALSE)</formula>
    </cfRule>
  </conditionalFormatting>
  <conditionalFormatting sqref="AU504">
    <cfRule type="expression" dxfId="1441" priority="1853">
      <formula>IF(RIGHT(TEXT(AU504,"0.#"),1)=".",FALSE,TRUE)</formula>
    </cfRule>
    <cfRule type="expression" dxfId="1440" priority="1854">
      <formula>IF(RIGHT(TEXT(AU504,"0.#"),1)=".",TRUE,FALSE)</formula>
    </cfRule>
  </conditionalFormatting>
  <conditionalFormatting sqref="AU505">
    <cfRule type="expression" dxfId="1439" priority="1851">
      <formula>IF(RIGHT(TEXT(AU505,"0.#"),1)=".",FALSE,TRUE)</formula>
    </cfRule>
    <cfRule type="expression" dxfId="1438" priority="1852">
      <formula>IF(RIGHT(TEXT(AU505,"0.#"),1)=".",TRUE,FALSE)</formula>
    </cfRule>
  </conditionalFormatting>
  <conditionalFormatting sqref="AI505">
    <cfRule type="expression" dxfId="1437" priority="1845">
      <formula>IF(RIGHT(TEXT(AI505,"0.#"),1)=".",FALSE,TRUE)</formula>
    </cfRule>
    <cfRule type="expression" dxfId="1436" priority="1846">
      <formula>IF(RIGHT(TEXT(AI505,"0.#"),1)=".",TRUE,FALSE)</formula>
    </cfRule>
  </conditionalFormatting>
  <conditionalFormatting sqref="AI503">
    <cfRule type="expression" dxfId="1435" priority="1849">
      <formula>IF(RIGHT(TEXT(AI503,"0.#"),1)=".",FALSE,TRUE)</formula>
    </cfRule>
    <cfRule type="expression" dxfId="1434" priority="1850">
      <formula>IF(RIGHT(TEXT(AI503,"0.#"),1)=".",TRUE,FALSE)</formula>
    </cfRule>
  </conditionalFormatting>
  <conditionalFormatting sqref="AI504">
    <cfRule type="expression" dxfId="1433" priority="1847">
      <formula>IF(RIGHT(TEXT(AI504,"0.#"),1)=".",FALSE,TRUE)</formula>
    </cfRule>
    <cfRule type="expression" dxfId="1432" priority="1848">
      <formula>IF(RIGHT(TEXT(AI504,"0.#"),1)=".",TRUE,FALSE)</formula>
    </cfRule>
  </conditionalFormatting>
  <conditionalFormatting sqref="AQ504">
    <cfRule type="expression" dxfId="1431" priority="1843">
      <formula>IF(RIGHT(TEXT(AQ504,"0.#"),1)=".",FALSE,TRUE)</formula>
    </cfRule>
    <cfRule type="expression" dxfId="1430" priority="1844">
      <formula>IF(RIGHT(TEXT(AQ504,"0.#"),1)=".",TRUE,FALSE)</formula>
    </cfRule>
  </conditionalFormatting>
  <conditionalFormatting sqref="AQ505">
    <cfRule type="expression" dxfId="1429" priority="1841">
      <formula>IF(RIGHT(TEXT(AQ505,"0.#"),1)=".",FALSE,TRUE)</formula>
    </cfRule>
    <cfRule type="expression" dxfId="1428" priority="1842">
      <formula>IF(RIGHT(TEXT(AQ505,"0.#"),1)=".",TRUE,FALSE)</formula>
    </cfRule>
  </conditionalFormatting>
  <conditionalFormatting sqref="AQ503">
    <cfRule type="expression" dxfId="1427" priority="1839">
      <formula>IF(RIGHT(TEXT(AQ503,"0.#"),1)=".",FALSE,TRUE)</formula>
    </cfRule>
    <cfRule type="expression" dxfId="1426" priority="1840">
      <formula>IF(RIGHT(TEXT(AQ503,"0.#"),1)=".",TRUE,FALSE)</formula>
    </cfRule>
  </conditionalFormatting>
  <conditionalFormatting sqref="AE508">
    <cfRule type="expression" dxfId="1425" priority="1837">
      <formula>IF(RIGHT(TEXT(AE508,"0.#"),1)=".",FALSE,TRUE)</formula>
    </cfRule>
    <cfRule type="expression" dxfId="1424" priority="1838">
      <formula>IF(RIGHT(TEXT(AE508,"0.#"),1)=".",TRUE,FALSE)</formula>
    </cfRule>
  </conditionalFormatting>
  <conditionalFormatting sqref="AM510">
    <cfRule type="expression" dxfId="1423" priority="1827">
      <formula>IF(RIGHT(TEXT(AM510,"0.#"),1)=".",FALSE,TRUE)</formula>
    </cfRule>
    <cfRule type="expression" dxfId="1422" priority="1828">
      <formula>IF(RIGHT(TEXT(AM510,"0.#"),1)=".",TRUE,FALSE)</formula>
    </cfRule>
  </conditionalFormatting>
  <conditionalFormatting sqref="AE509">
    <cfRule type="expression" dxfId="1421" priority="1835">
      <formula>IF(RIGHT(TEXT(AE509,"0.#"),1)=".",FALSE,TRUE)</formula>
    </cfRule>
    <cfRule type="expression" dxfId="1420" priority="1836">
      <formula>IF(RIGHT(TEXT(AE509,"0.#"),1)=".",TRUE,FALSE)</formula>
    </cfRule>
  </conditionalFormatting>
  <conditionalFormatting sqref="AE510">
    <cfRule type="expression" dxfId="1419" priority="1833">
      <formula>IF(RIGHT(TEXT(AE510,"0.#"),1)=".",FALSE,TRUE)</formula>
    </cfRule>
    <cfRule type="expression" dxfId="1418" priority="1834">
      <formula>IF(RIGHT(TEXT(AE510,"0.#"),1)=".",TRUE,FALSE)</formula>
    </cfRule>
  </conditionalFormatting>
  <conditionalFormatting sqref="AM508">
    <cfRule type="expression" dxfId="1417" priority="1831">
      <formula>IF(RIGHT(TEXT(AM508,"0.#"),1)=".",FALSE,TRUE)</formula>
    </cfRule>
    <cfRule type="expression" dxfId="1416" priority="1832">
      <formula>IF(RIGHT(TEXT(AM508,"0.#"),1)=".",TRUE,FALSE)</formula>
    </cfRule>
  </conditionalFormatting>
  <conditionalFormatting sqref="AM509">
    <cfRule type="expression" dxfId="1415" priority="1829">
      <formula>IF(RIGHT(TEXT(AM509,"0.#"),1)=".",FALSE,TRUE)</formula>
    </cfRule>
    <cfRule type="expression" dxfId="1414" priority="1830">
      <formula>IF(RIGHT(TEXT(AM509,"0.#"),1)=".",TRUE,FALSE)</formula>
    </cfRule>
  </conditionalFormatting>
  <conditionalFormatting sqref="AU508">
    <cfRule type="expression" dxfId="1413" priority="1825">
      <formula>IF(RIGHT(TEXT(AU508,"0.#"),1)=".",FALSE,TRUE)</formula>
    </cfRule>
    <cfRule type="expression" dxfId="1412" priority="1826">
      <formula>IF(RIGHT(TEXT(AU508,"0.#"),1)=".",TRUE,FALSE)</formula>
    </cfRule>
  </conditionalFormatting>
  <conditionalFormatting sqref="AU509">
    <cfRule type="expression" dxfId="1411" priority="1823">
      <formula>IF(RIGHT(TEXT(AU509,"0.#"),1)=".",FALSE,TRUE)</formula>
    </cfRule>
    <cfRule type="expression" dxfId="1410" priority="1824">
      <formula>IF(RIGHT(TEXT(AU509,"0.#"),1)=".",TRUE,FALSE)</formula>
    </cfRule>
  </conditionalFormatting>
  <conditionalFormatting sqref="AU510">
    <cfRule type="expression" dxfId="1409" priority="1821">
      <formula>IF(RIGHT(TEXT(AU510,"0.#"),1)=".",FALSE,TRUE)</formula>
    </cfRule>
    <cfRule type="expression" dxfId="1408" priority="1822">
      <formula>IF(RIGHT(TEXT(AU510,"0.#"),1)=".",TRUE,FALSE)</formula>
    </cfRule>
  </conditionalFormatting>
  <conditionalFormatting sqref="AI510">
    <cfRule type="expression" dxfId="1407" priority="1815">
      <formula>IF(RIGHT(TEXT(AI510,"0.#"),1)=".",FALSE,TRUE)</formula>
    </cfRule>
    <cfRule type="expression" dxfId="1406" priority="1816">
      <formula>IF(RIGHT(TEXT(AI510,"0.#"),1)=".",TRUE,FALSE)</formula>
    </cfRule>
  </conditionalFormatting>
  <conditionalFormatting sqref="AI508">
    <cfRule type="expression" dxfId="1405" priority="1819">
      <formula>IF(RIGHT(TEXT(AI508,"0.#"),1)=".",FALSE,TRUE)</formula>
    </cfRule>
    <cfRule type="expression" dxfId="1404" priority="1820">
      <formula>IF(RIGHT(TEXT(AI508,"0.#"),1)=".",TRUE,FALSE)</formula>
    </cfRule>
  </conditionalFormatting>
  <conditionalFormatting sqref="AI509">
    <cfRule type="expression" dxfId="1403" priority="1817">
      <formula>IF(RIGHT(TEXT(AI509,"0.#"),1)=".",FALSE,TRUE)</formula>
    </cfRule>
    <cfRule type="expression" dxfId="1402" priority="1818">
      <formula>IF(RIGHT(TEXT(AI509,"0.#"),1)=".",TRUE,FALSE)</formula>
    </cfRule>
  </conditionalFormatting>
  <conditionalFormatting sqref="AQ509">
    <cfRule type="expression" dxfId="1401" priority="1813">
      <formula>IF(RIGHT(TEXT(AQ509,"0.#"),1)=".",FALSE,TRUE)</formula>
    </cfRule>
    <cfRule type="expression" dxfId="1400" priority="1814">
      <formula>IF(RIGHT(TEXT(AQ509,"0.#"),1)=".",TRUE,FALSE)</formula>
    </cfRule>
  </conditionalFormatting>
  <conditionalFormatting sqref="AQ510">
    <cfRule type="expression" dxfId="1399" priority="1811">
      <formula>IF(RIGHT(TEXT(AQ510,"0.#"),1)=".",FALSE,TRUE)</formula>
    </cfRule>
    <cfRule type="expression" dxfId="1398" priority="1812">
      <formula>IF(RIGHT(TEXT(AQ510,"0.#"),1)=".",TRUE,FALSE)</formula>
    </cfRule>
  </conditionalFormatting>
  <conditionalFormatting sqref="AQ508">
    <cfRule type="expression" dxfId="1397" priority="1809">
      <formula>IF(RIGHT(TEXT(AQ508,"0.#"),1)=".",FALSE,TRUE)</formula>
    </cfRule>
    <cfRule type="expression" dxfId="1396" priority="1810">
      <formula>IF(RIGHT(TEXT(AQ508,"0.#"),1)=".",TRUE,FALSE)</formula>
    </cfRule>
  </conditionalFormatting>
  <conditionalFormatting sqref="AE513">
    <cfRule type="expression" dxfId="1395" priority="1807">
      <formula>IF(RIGHT(TEXT(AE513,"0.#"),1)=".",FALSE,TRUE)</formula>
    </cfRule>
    <cfRule type="expression" dxfId="1394" priority="1808">
      <formula>IF(RIGHT(TEXT(AE513,"0.#"),1)=".",TRUE,FALSE)</formula>
    </cfRule>
  </conditionalFormatting>
  <conditionalFormatting sqref="AM515">
    <cfRule type="expression" dxfId="1393" priority="1797">
      <formula>IF(RIGHT(TEXT(AM515,"0.#"),1)=".",FALSE,TRUE)</formula>
    </cfRule>
    <cfRule type="expression" dxfId="1392" priority="1798">
      <formula>IF(RIGHT(TEXT(AM515,"0.#"),1)=".",TRUE,FALSE)</formula>
    </cfRule>
  </conditionalFormatting>
  <conditionalFormatting sqref="AE514">
    <cfRule type="expression" dxfId="1391" priority="1805">
      <formula>IF(RIGHT(TEXT(AE514,"0.#"),1)=".",FALSE,TRUE)</formula>
    </cfRule>
    <cfRule type="expression" dxfId="1390" priority="1806">
      <formula>IF(RIGHT(TEXT(AE514,"0.#"),1)=".",TRUE,FALSE)</formula>
    </cfRule>
  </conditionalFormatting>
  <conditionalFormatting sqref="AE515">
    <cfRule type="expression" dxfId="1389" priority="1803">
      <formula>IF(RIGHT(TEXT(AE515,"0.#"),1)=".",FALSE,TRUE)</formula>
    </cfRule>
    <cfRule type="expression" dxfId="1388" priority="1804">
      <formula>IF(RIGHT(TEXT(AE515,"0.#"),1)=".",TRUE,FALSE)</formula>
    </cfRule>
  </conditionalFormatting>
  <conditionalFormatting sqref="AM513">
    <cfRule type="expression" dxfId="1387" priority="1801">
      <formula>IF(RIGHT(TEXT(AM513,"0.#"),1)=".",FALSE,TRUE)</formula>
    </cfRule>
    <cfRule type="expression" dxfId="1386" priority="1802">
      <formula>IF(RIGHT(TEXT(AM513,"0.#"),1)=".",TRUE,FALSE)</formula>
    </cfRule>
  </conditionalFormatting>
  <conditionalFormatting sqref="AM514">
    <cfRule type="expression" dxfId="1385" priority="1799">
      <formula>IF(RIGHT(TEXT(AM514,"0.#"),1)=".",FALSE,TRUE)</formula>
    </cfRule>
    <cfRule type="expression" dxfId="1384" priority="1800">
      <formula>IF(RIGHT(TEXT(AM514,"0.#"),1)=".",TRUE,FALSE)</formula>
    </cfRule>
  </conditionalFormatting>
  <conditionalFormatting sqref="AU513">
    <cfRule type="expression" dxfId="1383" priority="1795">
      <formula>IF(RIGHT(TEXT(AU513,"0.#"),1)=".",FALSE,TRUE)</formula>
    </cfRule>
    <cfRule type="expression" dxfId="1382" priority="1796">
      <formula>IF(RIGHT(TEXT(AU513,"0.#"),1)=".",TRUE,FALSE)</formula>
    </cfRule>
  </conditionalFormatting>
  <conditionalFormatting sqref="AU514">
    <cfRule type="expression" dxfId="1381" priority="1793">
      <formula>IF(RIGHT(TEXT(AU514,"0.#"),1)=".",FALSE,TRUE)</formula>
    </cfRule>
    <cfRule type="expression" dxfId="1380" priority="1794">
      <formula>IF(RIGHT(TEXT(AU514,"0.#"),1)=".",TRUE,FALSE)</formula>
    </cfRule>
  </conditionalFormatting>
  <conditionalFormatting sqref="AU515">
    <cfRule type="expression" dxfId="1379" priority="1791">
      <formula>IF(RIGHT(TEXT(AU515,"0.#"),1)=".",FALSE,TRUE)</formula>
    </cfRule>
    <cfRule type="expression" dxfId="1378" priority="1792">
      <formula>IF(RIGHT(TEXT(AU515,"0.#"),1)=".",TRUE,FALSE)</formula>
    </cfRule>
  </conditionalFormatting>
  <conditionalFormatting sqref="AI515">
    <cfRule type="expression" dxfId="1377" priority="1785">
      <formula>IF(RIGHT(TEXT(AI515,"0.#"),1)=".",FALSE,TRUE)</formula>
    </cfRule>
    <cfRule type="expression" dxfId="1376" priority="1786">
      <formula>IF(RIGHT(TEXT(AI515,"0.#"),1)=".",TRUE,FALSE)</formula>
    </cfRule>
  </conditionalFormatting>
  <conditionalFormatting sqref="AI513">
    <cfRule type="expression" dxfId="1375" priority="1789">
      <formula>IF(RIGHT(TEXT(AI513,"0.#"),1)=".",FALSE,TRUE)</formula>
    </cfRule>
    <cfRule type="expression" dxfId="1374" priority="1790">
      <formula>IF(RIGHT(TEXT(AI513,"0.#"),1)=".",TRUE,FALSE)</formula>
    </cfRule>
  </conditionalFormatting>
  <conditionalFormatting sqref="AI514">
    <cfRule type="expression" dxfId="1373" priority="1787">
      <formula>IF(RIGHT(TEXT(AI514,"0.#"),1)=".",FALSE,TRUE)</formula>
    </cfRule>
    <cfRule type="expression" dxfId="1372" priority="1788">
      <formula>IF(RIGHT(TEXT(AI514,"0.#"),1)=".",TRUE,FALSE)</formula>
    </cfRule>
  </conditionalFormatting>
  <conditionalFormatting sqref="AQ514">
    <cfRule type="expression" dxfId="1371" priority="1783">
      <formula>IF(RIGHT(TEXT(AQ514,"0.#"),1)=".",FALSE,TRUE)</formula>
    </cfRule>
    <cfRule type="expression" dxfId="1370" priority="1784">
      <formula>IF(RIGHT(TEXT(AQ514,"0.#"),1)=".",TRUE,FALSE)</formula>
    </cfRule>
  </conditionalFormatting>
  <conditionalFormatting sqref="AQ515">
    <cfRule type="expression" dxfId="1369" priority="1781">
      <formula>IF(RIGHT(TEXT(AQ515,"0.#"),1)=".",FALSE,TRUE)</formula>
    </cfRule>
    <cfRule type="expression" dxfId="1368" priority="1782">
      <formula>IF(RIGHT(TEXT(AQ515,"0.#"),1)=".",TRUE,FALSE)</formula>
    </cfRule>
  </conditionalFormatting>
  <conditionalFormatting sqref="AQ513">
    <cfRule type="expression" dxfId="1367" priority="1779">
      <formula>IF(RIGHT(TEXT(AQ513,"0.#"),1)=".",FALSE,TRUE)</formula>
    </cfRule>
    <cfRule type="expression" dxfId="1366" priority="1780">
      <formula>IF(RIGHT(TEXT(AQ513,"0.#"),1)=".",TRUE,FALSE)</formula>
    </cfRule>
  </conditionalFormatting>
  <conditionalFormatting sqref="AE522">
    <cfRule type="expression" dxfId="1365" priority="1777">
      <formula>IF(RIGHT(TEXT(AE522,"0.#"),1)=".",FALSE,TRUE)</formula>
    </cfRule>
    <cfRule type="expression" dxfId="1364" priority="1778">
      <formula>IF(RIGHT(TEXT(AE522,"0.#"),1)=".",TRUE,FALSE)</formula>
    </cfRule>
  </conditionalFormatting>
  <conditionalFormatting sqref="AM524">
    <cfRule type="expression" dxfId="1363" priority="1767">
      <formula>IF(RIGHT(TEXT(AM524,"0.#"),1)=".",FALSE,TRUE)</formula>
    </cfRule>
    <cfRule type="expression" dxfId="1362" priority="1768">
      <formula>IF(RIGHT(TEXT(AM524,"0.#"),1)=".",TRUE,FALSE)</formula>
    </cfRule>
  </conditionalFormatting>
  <conditionalFormatting sqref="AE523">
    <cfRule type="expression" dxfId="1361" priority="1775">
      <formula>IF(RIGHT(TEXT(AE523,"0.#"),1)=".",FALSE,TRUE)</formula>
    </cfRule>
    <cfRule type="expression" dxfId="1360" priority="1776">
      <formula>IF(RIGHT(TEXT(AE523,"0.#"),1)=".",TRUE,FALSE)</formula>
    </cfRule>
  </conditionalFormatting>
  <conditionalFormatting sqref="AE524">
    <cfRule type="expression" dxfId="1359" priority="1773">
      <formula>IF(RIGHT(TEXT(AE524,"0.#"),1)=".",FALSE,TRUE)</formula>
    </cfRule>
    <cfRule type="expression" dxfId="1358" priority="1774">
      <formula>IF(RIGHT(TEXT(AE524,"0.#"),1)=".",TRUE,FALSE)</formula>
    </cfRule>
  </conditionalFormatting>
  <conditionalFormatting sqref="AM522">
    <cfRule type="expression" dxfId="1357" priority="1771">
      <formula>IF(RIGHT(TEXT(AM522,"0.#"),1)=".",FALSE,TRUE)</formula>
    </cfRule>
    <cfRule type="expression" dxfId="1356" priority="1772">
      <formula>IF(RIGHT(TEXT(AM522,"0.#"),1)=".",TRUE,FALSE)</formula>
    </cfRule>
  </conditionalFormatting>
  <conditionalFormatting sqref="AM523">
    <cfRule type="expression" dxfId="1355" priority="1769">
      <formula>IF(RIGHT(TEXT(AM523,"0.#"),1)=".",FALSE,TRUE)</formula>
    </cfRule>
    <cfRule type="expression" dxfId="1354" priority="1770">
      <formula>IF(RIGHT(TEXT(AM523,"0.#"),1)=".",TRUE,FALSE)</formula>
    </cfRule>
  </conditionalFormatting>
  <conditionalFormatting sqref="AU522">
    <cfRule type="expression" dxfId="1353" priority="1765">
      <formula>IF(RIGHT(TEXT(AU522,"0.#"),1)=".",FALSE,TRUE)</formula>
    </cfRule>
    <cfRule type="expression" dxfId="1352" priority="1766">
      <formula>IF(RIGHT(TEXT(AU522,"0.#"),1)=".",TRUE,FALSE)</formula>
    </cfRule>
  </conditionalFormatting>
  <conditionalFormatting sqref="AU523">
    <cfRule type="expression" dxfId="1351" priority="1763">
      <formula>IF(RIGHT(TEXT(AU523,"0.#"),1)=".",FALSE,TRUE)</formula>
    </cfRule>
    <cfRule type="expression" dxfId="1350" priority="1764">
      <formula>IF(RIGHT(TEXT(AU523,"0.#"),1)=".",TRUE,FALSE)</formula>
    </cfRule>
  </conditionalFormatting>
  <conditionalFormatting sqref="AU524">
    <cfRule type="expression" dxfId="1349" priority="1761">
      <formula>IF(RIGHT(TEXT(AU524,"0.#"),1)=".",FALSE,TRUE)</formula>
    </cfRule>
    <cfRule type="expression" dxfId="1348" priority="1762">
      <formula>IF(RIGHT(TEXT(AU524,"0.#"),1)=".",TRUE,FALSE)</formula>
    </cfRule>
  </conditionalFormatting>
  <conditionalFormatting sqref="AI524">
    <cfRule type="expression" dxfId="1347" priority="1755">
      <formula>IF(RIGHT(TEXT(AI524,"0.#"),1)=".",FALSE,TRUE)</formula>
    </cfRule>
    <cfRule type="expression" dxfId="1346" priority="1756">
      <formula>IF(RIGHT(TEXT(AI524,"0.#"),1)=".",TRUE,FALSE)</formula>
    </cfRule>
  </conditionalFormatting>
  <conditionalFormatting sqref="AI522">
    <cfRule type="expression" dxfId="1345" priority="1759">
      <formula>IF(RIGHT(TEXT(AI522,"0.#"),1)=".",FALSE,TRUE)</formula>
    </cfRule>
    <cfRule type="expression" dxfId="1344" priority="1760">
      <formula>IF(RIGHT(TEXT(AI522,"0.#"),1)=".",TRUE,FALSE)</formula>
    </cfRule>
  </conditionalFormatting>
  <conditionalFormatting sqref="AI523">
    <cfRule type="expression" dxfId="1343" priority="1757">
      <formula>IF(RIGHT(TEXT(AI523,"0.#"),1)=".",FALSE,TRUE)</formula>
    </cfRule>
    <cfRule type="expression" dxfId="1342" priority="1758">
      <formula>IF(RIGHT(TEXT(AI523,"0.#"),1)=".",TRUE,FALSE)</formula>
    </cfRule>
  </conditionalFormatting>
  <conditionalFormatting sqref="AQ523">
    <cfRule type="expression" dxfId="1341" priority="1753">
      <formula>IF(RIGHT(TEXT(AQ523,"0.#"),1)=".",FALSE,TRUE)</formula>
    </cfRule>
    <cfRule type="expression" dxfId="1340" priority="1754">
      <formula>IF(RIGHT(TEXT(AQ523,"0.#"),1)=".",TRUE,FALSE)</formula>
    </cfRule>
  </conditionalFormatting>
  <conditionalFormatting sqref="AQ524">
    <cfRule type="expression" dxfId="1339" priority="1751">
      <formula>IF(RIGHT(TEXT(AQ524,"0.#"),1)=".",FALSE,TRUE)</formula>
    </cfRule>
    <cfRule type="expression" dxfId="1338" priority="1752">
      <formula>IF(RIGHT(TEXT(AQ524,"0.#"),1)=".",TRUE,FALSE)</formula>
    </cfRule>
  </conditionalFormatting>
  <conditionalFormatting sqref="AQ522">
    <cfRule type="expression" dxfId="1337" priority="1749">
      <formula>IF(RIGHT(TEXT(AQ522,"0.#"),1)=".",FALSE,TRUE)</formula>
    </cfRule>
    <cfRule type="expression" dxfId="1336" priority="1750">
      <formula>IF(RIGHT(TEXT(AQ522,"0.#"),1)=".",TRUE,FALSE)</formula>
    </cfRule>
  </conditionalFormatting>
  <conditionalFormatting sqref="AE527">
    <cfRule type="expression" dxfId="1335" priority="1747">
      <formula>IF(RIGHT(TEXT(AE527,"0.#"),1)=".",FALSE,TRUE)</formula>
    </cfRule>
    <cfRule type="expression" dxfId="1334" priority="1748">
      <formula>IF(RIGHT(TEXT(AE527,"0.#"),1)=".",TRUE,FALSE)</formula>
    </cfRule>
  </conditionalFormatting>
  <conditionalFormatting sqref="AM529">
    <cfRule type="expression" dxfId="1333" priority="1737">
      <formula>IF(RIGHT(TEXT(AM529,"0.#"),1)=".",FALSE,TRUE)</formula>
    </cfRule>
    <cfRule type="expression" dxfId="1332" priority="1738">
      <formula>IF(RIGHT(TEXT(AM529,"0.#"),1)=".",TRUE,FALSE)</formula>
    </cfRule>
  </conditionalFormatting>
  <conditionalFormatting sqref="AE528">
    <cfRule type="expression" dxfId="1331" priority="1745">
      <formula>IF(RIGHT(TEXT(AE528,"0.#"),1)=".",FALSE,TRUE)</formula>
    </cfRule>
    <cfRule type="expression" dxfId="1330" priority="1746">
      <formula>IF(RIGHT(TEXT(AE528,"0.#"),1)=".",TRUE,FALSE)</formula>
    </cfRule>
  </conditionalFormatting>
  <conditionalFormatting sqref="AE529">
    <cfRule type="expression" dxfId="1329" priority="1743">
      <formula>IF(RIGHT(TEXT(AE529,"0.#"),1)=".",FALSE,TRUE)</formula>
    </cfRule>
    <cfRule type="expression" dxfId="1328" priority="1744">
      <formula>IF(RIGHT(TEXT(AE529,"0.#"),1)=".",TRUE,FALSE)</formula>
    </cfRule>
  </conditionalFormatting>
  <conditionalFormatting sqref="AM527">
    <cfRule type="expression" dxfId="1327" priority="1741">
      <formula>IF(RIGHT(TEXT(AM527,"0.#"),1)=".",FALSE,TRUE)</formula>
    </cfRule>
    <cfRule type="expression" dxfId="1326" priority="1742">
      <formula>IF(RIGHT(TEXT(AM527,"0.#"),1)=".",TRUE,FALSE)</formula>
    </cfRule>
  </conditionalFormatting>
  <conditionalFormatting sqref="AM528">
    <cfRule type="expression" dxfId="1325" priority="1739">
      <formula>IF(RIGHT(TEXT(AM528,"0.#"),1)=".",FALSE,TRUE)</formula>
    </cfRule>
    <cfRule type="expression" dxfId="1324" priority="1740">
      <formula>IF(RIGHT(TEXT(AM528,"0.#"),1)=".",TRUE,FALSE)</formula>
    </cfRule>
  </conditionalFormatting>
  <conditionalFormatting sqref="AU527">
    <cfRule type="expression" dxfId="1323" priority="1735">
      <formula>IF(RIGHT(TEXT(AU527,"0.#"),1)=".",FALSE,TRUE)</formula>
    </cfRule>
    <cfRule type="expression" dxfId="1322" priority="1736">
      <formula>IF(RIGHT(TEXT(AU527,"0.#"),1)=".",TRUE,FALSE)</formula>
    </cfRule>
  </conditionalFormatting>
  <conditionalFormatting sqref="AU528">
    <cfRule type="expression" dxfId="1321" priority="1733">
      <formula>IF(RIGHT(TEXT(AU528,"0.#"),1)=".",FALSE,TRUE)</formula>
    </cfRule>
    <cfRule type="expression" dxfId="1320" priority="1734">
      <formula>IF(RIGHT(TEXT(AU528,"0.#"),1)=".",TRUE,FALSE)</formula>
    </cfRule>
  </conditionalFormatting>
  <conditionalFormatting sqref="AU529">
    <cfRule type="expression" dxfId="1319" priority="1731">
      <formula>IF(RIGHT(TEXT(AU529,"0.#"),1)=".",FALSE,TRUE)</formula>
    </cfRule>
    <cfRule type="expression" dxfId="1318" priority="1732">
      <formula>IF(RIGHT(TEXT(AU529,"0.#"),1)=".",TRUE,FALSE)</formula>
    </cfRule>
  </conditionalFormatting>
  <conditionalFormatting sqref="AI529">
    <cfRule type="expression" dxfId="1317" priority="1725">
      <formula>IF(RIGHT(TEXT(AI529,"0.#"),1)=".",FALSE,TRUE)</formula>
    </cfRule>
    <cfRule type="expression" dxfId="1316" priority="1726">
      <formula>IF(RIGHT(TEXT(AI529,"0.#"),1)=".",TRUE,FALSE)</formula>
    </cfRule>
  </conditionalFormatting>
  <conditionalFormatting sqref="AI527">
    <cfRule type="expression" dxfId="1315" priority="1729">
      <formula>IF(RIGHT(TEXT(AI527,"0.#"),1)=".",FALSE,TRUE)</formula>
    </cfRule>
    <cfRule type="expression" dxfId="1314" priority="1730">
      <formula>IF(RIGHT(TEXT(AI527,"0.#"),1)=".",TRUE,FALSE)</formula>
    </cfRule>
  </conditionalFormatting>
  <conditionalFormatting sqref="AI528">
    <cfRule type="expression" dxfId="1313" priority="1727">
      <formula>IF(RIGHT(TEXT(AI528,"0.#"),1)=".",FALSE,TRUE)</formula>
    </cfRule>
    <cfRule type="expression" dxfId="1312" priority="1728">
      <formula>IF(RIGHT(TEXT(AI528,"0.#"),1)=".",TRUE,FALSE)</formula>
    </cfRule>
  </conditionalFormatting>
  <conditionalFormatting sqref="AQ528">
    <cfRule type="expression" dxfId="1311" priority="1723">
      <formula>IF(RIGHT(TEXT(AQ528,"0.#"),1)=".",FALSE,TRUE)</formula>
    </cfRule>
    <cfRule type="expression" dxfId="1310" priority="1724">
      <formula>IF(RIGHT(TEXT(AQ528,"0.#"),1)=".",TRUE,FALSE)</formula>
    </cfRule>
  </conditionalFormatting>
  <conditionalFormatting sqref="AQ529">
    <cfRule type="expression" dxfId="1309" priority="1721">
      <formula>IF(RIGHT(TEXT(AQ529,"0.#"),1)=".",FALSE,TRUE)</formula>
    </cfRule>
    <cfRule type="expression" dxfId="1308" priority="1722">
      <formula>IF(RIGHT(TEXT(AQ529,"0.#"),1)=".",TRUE,FALSE)</formula>
    </cfRule>
  </conditionalFormatting>
  <conditionalFormatting sqref="AQ527">
    <cfRule type="expression" dxfId="1307" priority="1719">
      <formula>IF(RIGHT(TEXT(AQ527,"0.#"),1)=".",FALSE,TRUE)</formula>
    </cfRule>
    <cfRule type="expression" dxfId="1306" priority="1720">
      <formula>IF(RIGHT(TEXT(AQ527,"0.#"),1)=".",TRUE,FALSE)</formula>
    </cfRule>
  </conditionalFormatting>
  <conditionalFormatting sqref="AE532">
    <cfRule type="expression" dxfId="1305" priority="1717">
      <formula>IF(RIGHT(TEXT(AE532,"0.#"),1)=".",FALSE,TRUE)</formula>
    </cfRule>
    <cfRule type="expression" dxfId="1304" priority="1718">
      <formula>IF(RIGHT(TEXT(AE532,"0.#"),1)=".",TRUE,FALSE)</formula>
    </cfRule>
  </conditionalFormatting>
  <conditionalFormatting sqref="AM534">
    <cfRule type="expression" dxfId="1303" priority="1707">
      <formula>IF(RIGHT(TEXT(AM534,"0.#"),1)=".",FALSE,TRUE)</formula>
    </cfRule>
    <cfRule type="expression" dxfId="1302" priority="1708">
      <formula>IF(RIGHT(TEXT(AM534,"0.#"),1)=".",TRUE,FALSE)</formula>
    </cfRule>
  </conditionalFormatting>
  <conditionalFormatting sqref="AE533">
    <cfRule type="expression" dxfId="1301" priority="1715">
      <formula>IF(RIGHT(TEXT(AE533,"0.#"),1)=".",FALSE,TRUE)</formula>
    </cfRule>
    <cfRule type="expression" dxfId="1300" priority="1716">
      <formula>IF(RIGHT(TEXT(AE533,"0.#"),1)=".",TRUE,FALSE)</formula>
    </cfRule>
  </conditionalFormatting>
  <conditionalFormatting sqref="AE534">
    <cfRule type="expression" dxfId="1299" priority="1713">
      <formula>IF(RIGHT(TEXT(AE534,"0.#"),1)=".",FALSE,TRUE)</formula>
    </cfRule>
    <cfRule type="expression" dxfId="1298" priority="1714">
      <formula>IF(RIGHT(TEXT(AE534,"0.#"),1)=".",TRUE,FALSE)</formula>
    </cfRule>
  </conditionalFormatting>
  <conditionalFormatting sqref="AM532">
    <cfRule type="expression" dxfId="1297" priority="1711">
      <formula>IF(RIGHT(TEXT(AM532,"0.#"),1)=".",FALSE,TRUE)</formula>
    </cfRule>
    <cfRule type="expression" dxfId="1296" priority="1712">
      <formula>IF(RIGHT(TEXT(AM532,"0.#"),1)=".",TRUE,FALSE)</formula>
    </cfRule>
  </conditionalFormatting>
  <conditionalFormatting sqref="AM533">
    <cfRule type="expression" dxfId="1295" priority="1709">
      <formula>IF(RIGHT(TEXT(AM533,"0.#"),1)=".",FALSE,TRUE)</formula>
    </cfRule>
    <cfRule type="expression" dxfId="1294" priority="1710">
      <formula>IF(RIGHT(TEXT(AM533,"0.#"),1)=".",TRUE,FALSE)</formula>
    </cfRule>
  </conditionalFormatting>
  <conditionalFormatting sqref="AU532">
    <cfRule type="expression" dxfId="1293" priority="1705">
      <formula>IF(RIGHT(TEXT(AU532,"0.#"),1)=".",FALSE,TRUE)</formula>
    </cfRule>
    <cfRule type="expression" dxfId="1292" priority="1706">
      <formula>IF(RIGHT(TEXT(AU532,"0.#"),1)=".",TRUE,FALSE)</formula>
    </cfRule>
  </conditionalFormatting>
  <conditionalFormatting sqref="AU533">
    <cfRule type="expression" dxfId="1291" priority="1703">
      <formula>IF(RIGHT(TEXT(AU533,"0.#"),1)=".",FALSE,TRUE)</formula>
    </cfRule>
    <cfRule type="expression" dxfId="1290" priority="1704">
      <formula>IF(RIGHT(TEXT(AU533,"0.#"),1)=".",TRUE,FALSE)</formula>
    </cfRule>
  </conditionalFormatting>
  <conditionalFormatting sqref="AU534">
    <cfRule type="expression" dxfId="1289" priority="1701">
      <formula>IF(RIGHT(TEXT(AU534,"0.#"),1)=".",FALSE,TRUE)</formula>
    </cfRule>
    <cfRule type="expression" dxfId="1288" priority="1702">
      <formula>IF(RIGHT(TEXT(AU534,"0.#"),1)=".",TRUE,FALSE)</formula>
    </cfRule>
  </conditionalFormatting>
  <conditionalFormatting sqref="AI534">
    <cfRule type="expression" dxfId="1287" priority="1695">
      <formula>IF(RIGHT(TEXT(AI534,"0.#"),1)=".",FALSE,TRUE)</formula>
    </cfRule>
    <cfRule type="expression" dxfId="1286" priority="1696">
      <formula>IF(RIGHT(TEXT(AI534,"0.#"),1)=".",TRUE,FALSE)</formula>
    </cfRule>
  </conditionalFormatting>
  <conditionalFormatting sqref="AI532">
    <cfRule type="expression" dxfId="1285" priority="1699">
      <formula>IF(RIGHT(TEXT(AI532,"0.#"),1)=".",FALSE,TRUE)</formula>
    </cfRule>
    <cfRule type="expression" dxfId="1284" priority="1700">
      <formula>IF(RIGHT(TEXT(AI532,"0.#"),1)=".",TRUE,FALSE)</formula>
    </cfRule>
  </conditionalFormatting>
  <conditionalFormatting sqref="AI533">
    <cfRule type="expression" dxfId="1283" priority="1697">
      <formula>IF(RIGHT(TEXT(AI533,"0.#"),1)=".",FALSE,TRUE)</formula>
    </cfRule>
    <cfRule type="expression" dxfId="1282" priority="1698">
      <formula>IF(RIGHT(TEXT(AI533,"0.#"),1)=".",TRUE,FALSE)</formula>
    </cfRule>
  </conditionalFormatting>
  <conditionalFormatting sqref="AQ533">
    <cfRule type="expression" dxfId="1281" priority="1693">
      <formula>IF(RIGHT(TEXT(AQ533,"0.#"),1)=".",FALSE,TRUE)</formula>
    </cfRule>
    <cfRule type="expression" dxfId="1280" priority="1694">
      <formula>IF(RIGHT(TEXT(AQ533,"0.#"),1)=".",TRUE,FALSE)</formula>
    </cfRule>
  </conditionalFormatting>
  <conditionalFormatting sqref="AQ534">
    <cfRule type="expression" dxfId="1279" priority="1691">
      <formula>IF(RIGHT(TEXT(AQ534,"0.#"),1)=".",FALSE,TRUE)</formula>
    </cfRule>
    <cfRule type="expression" dxfId="1278" priority="1692">
      <formula>IF(RIGHT(TEXT(AQ534,"0.#"),1)=".",TRUE,FALSE)</formula>
    </cfRule>
  </conditionalFormatting>
  <conditionalFormatting sqref="AQ532">
    <cfRule type="expression" dxfId="1277" priority="1689">
      <formula>IF(RIGHT(TEXT(AQ532,"0.#"),1)=".",FALSE,TRUE)</formula>
    </cfRule>
    <cfRule type="expression" dxfId="1276" priority="1690">
      <formula>IF(RIGHT(TEXT(AQ532,"0.#"),1)=".",TRUE,FALSE)</formula>
    </cfRule>
  </conditionalFormatting>
  <conditionalFormatting sqref="AE537">
    <cfRule type="expression" dxfId="1275" priority="1687">
      <formula>IF(RIGHT(TEXT(AE537,"0.#"),1)=".",FALSE,TRUE)</formula>
    </cfRule>
    <cfRule type="expression" dxfId="1274" priority="1688">
      <formula>IF(RIGHT(TEXT(AE537,"0.#"),1)=".",TRUE,FALSE)</formula>
    </cfRule>
  </conditionalFormatting>
  <conditionalFormatting sqref="AM539">
    <cfRule type="expression" dxfId="1273" priority="1677">
      <formula>IF(RIGHT(TEXT(AM539,"0.#"),1)=".",FALSE,TRUE)</formula>
    </cfRule>
    <cfRule type="expression" dxfId="1272" priority="1678">
      <formula>IF(RIGHT(TEXT(AM539,"0.#"),1)=".",TRUE,FALSE)</formula>
    </cfRule>
  </conditionalFormatting>
  <conditionalFormatting sqref="AE538">
    <cfRule type="expression" dxfId="1271" priority="1685">
      <formula>IF(RIGHT(TEXT(AE538,"0.#"),1)=".",FALSE,TRUE)</formula>
    </cfRule>
    <cfRule type="expression" dxfId="1270" priority="1686">
      <formula>IF(RIGHT(TEXT(AE538,"0.#"),1)=".",TRUE,FALSE)</formula>
    </cfRule>
  </conditionalFormatting>
  <conditionalFormatting sqref="AE539">
    <cfRule type="expression" dxfId="1269" priority="1683">
      <formula>IF(RIGHT(TEXT(AE539,"0.#"),1)=".",FALSE,TRUE)</formula>
    </cfRule>
    <cfRule type="expression" dxfId="1268" priority="1684">
      <formula>IF(RIGHT(TEXT(AE539,"0.#"),1)=".",TRUE,FALSE)</formula>
    </cfRule>
  </conditionalFormatting>
  <conditionalFormatting sqref="AM537">
    <cfRule type="expression" dxfId="1267" priority="1681">
      <formula>IF(RIGHT(TEXT(AM537,"0.#"),1)=".",FALSE,TRUE)</formula>
    </cfRule>
    <cfRule type="expression" dxfId="1266" priority="1682">
      <formula>IF(RIGHT(TEXT(AM537,"0.#"),1)=".",TRUE,FALSE)</formula>
    </cfRule>
  </conditionalFormatting>
  <conditionalFormatting sqref="AM538">
    <cfRule type="expression" dxfId="1265" priority="1679">
      <formula>IF(RIGHT(TEXT(AM538,"0.#"),1)=".",FALSE,TRUE)</formula>
    </cfRule>
    <cfRule type="expression" dxfId="1264" priority="1680">
      <formula>IF(RIGHT(TEXT(AM538,"0.#"),1)=".",TRUE,FALSE)</formula>
    </cfRule>
  </conditionalFormatting>
  <conditionalFormatting sqref="AU537">
    <cfRule type="expression" dxfId="1263" priority="1675">
      <formula>IF(RIGHT(TEXT(AU537,"0.#"),1)=".",FALSE,TRUE)</formula>
    </cfRule>
    <cfRule type="expression" dxfId="1262" priority="1676">
      <formula>IF(RIGHT(TEXT(AU537,"0.#"),1)=".",TRUE,FALSE)</formula>
    </cfRule>
  </conditionalFormatting>
  <conditionalFormatting sqref="AU538">
    <cfRule type="expression" dxfId="1261" priority="1673">
      <formula>IF(RIGHT(TEXT(AU538,"0.#"),1)=".",FALSE,TRUE)</formula>
    </cfRule>
    <cfRule type="expression" dxfId="1260" priority="1674">
      <formula>IF(RIGHT(TEXT(AU538,"0.#"),1)=".",TRUE,FALSE)</formula>
    </cfRule>
  </conditionalFormatting>
  <conditionalFormatting sqref="AU539">
    <cfRule type="expression" dxfId="1259" priority="1671">
      <formula>IF(RIGHT(TEXT(AU539,"0.#"),1)=".",FALSE,TRUE)</formula>
    </cfRule>
    <cfRule type="expression" dxfId="1258" priority="1672">
      <formula>IF(RIGHT(TEXT(AU539,"0.#"),1)=".",TRUE,FALSE)</formula>
    </cfRule>
  </conditionalFormatting>
  <conditionalFormatting sqref="AI539">
    <cfRule type="expression" dxfId="1257" priority="1665">
      <formula>IF(RIGHT(TEXT(AI539,"0.#"),1)=".",FALSE,TRUE)</formula>
    </cfRule>
    <cfRule type="expression" dxfId="1256" priority="1666">
      <formula>IF(RIGHT(TEXT(AI539,"0.#"),1)=".",TRUE,FALSE)</formula>
    </cfRule>
  </conditionalFormatting>
  <conditionalFormatting sqref="AI537">
    <cfRule type="expression" dxfId="1255" priority="1669">
      <formula>IF(RIGHT(TEXT(AI537,"0.#"),1)=".",FALSE,TRUE)</formula>
    </cfRule>
    <cfRule type="expression" dxfId="1254" priority="1670">
      <formula>IF(RIGHT(TEXT(AI537,"0.#"),1)=".",TRUE,FALSE)</formula>
    </cfRule>
  </conditionalFormatting>
  <conditionalFormatting sqref="AI538">
    <cfRule type="expression" dxfId="1253" priority="1667">
      <formula>IF(RIGHT(TEXT(AI538,"0.#"),1)=".",FALSE,TRUE)</formula>
    </cfRule>
    <cfRule type="expression" dxfId="1252" priority="1668">
      <formula>IF(RIGHT(TEXT(AI538,"0.#"),1)=".",TRUE,FALSE)</formula>
    </cfRule>
  </conditionalFormatting>
  <conditionalFormatting sqref="AQ538">
    <cfRule type="expression" dxfId="1251" priority="1663">
      <formula>IF(RIGHT(TEXT(AQ538,"0.#"),1)=".",FALSE,TRUE)</formula>
    </cfRule>
    <cfRule type="expression" dxfId="1250" priority="1664">
      <formula>IF(RIGHT(TEXT(AQ538,"0.#"),1)=".",TRUE,FALSE)</formula>
    </cfRule>
  </conditionalFormatting>
  <conditionalFormatting sqref="AQ539">
    <cfRule type="expression" dxfId="1249" priority="1661">
      <formula>IF(RIGHT(TEXT(AQ539,"0.#"),1)=".",FALSE,TRUE)</formula>
    </cfRule>
    <cfRule type="expression" dxfId="1248" priority="1662">
      <formula>IF(RIGHT(TEXT(AQ539,"0.#"),1)=".",TRUE,FALSE)</formula>
    </cfRule>
  </conditionalFormatting>
  <conditionalFormatting sqref="AQ537">
    <cfRule type="expression" dxfId="1247" priority="1659">
      <formula>IF(RIGHT(TEXT(AQ537,"0.#"),1)=".",FALSE,TRUE)</formula>
    </cfRule>
    <cfRule type="expression" dxfId="1246" priority="1660">
      <formula>IF(RIGHT(TEXT(AQ537,"0.#"),1)=".",TRUE,FALSE)</formula>
    </cfRule>
  </conditionalFormatting>
  <conditionalFormatting sqref="AE542">
    <cfRule type="expression" dxfId="1245" priority="1657">
      <formula>IF(RIGHT(TEXT(AE542,"0.#"),1)=".",FALSE,TRUE)</formula>
    </cfRule>
    <cfRule type="expression" dxfId="1244" priority="1658">
      <formula>IF(RIGHT(TEXT(AE542,"0.#"),1)=".",TRUE,FALSE)</formula>
    </cfRule>
  </conditionalFormatting>
  <conditionalFormatting sqref="AM544">
    <cfRule type="expression" dxfId="1243" priority="1647">
      <formula>IF(RIGHT(TEXT(AM544,"0.#"),1)=".",FALSE,TRUE)</formula>
    </cfRule>
    <cfRule type="expression" dxfId="1242" priority="1648">
      <formula>IF(RIGHT(TEXT(AM544,"0.#"),1)=".",TRUE,FALSE)</formula>
    </cfRule>
  </conditionalFormatting>
  <conditionalFormatting sqref="AE543">
    <cfRule type="expression" dxfId="1241" priority="1655">
      <formula>IF(RIGHT(TEXT(AE543,"0.#"),1)=".",FALSE,TRUE)</formula>
    </cfRule>
    <cfRule type="expression" dxfId="1240" priority="1656">
      <formula>IF(RIGHT(TEXT(AE543,"0.#"),1)=".",TRUE,FALSE)</formula>
    </cfRule>
  </conditionalFormatting>
  <conditionalFormatting sqref="AE544">
    <cfRule type="expression" dxfId="1239" priority="1653">
      <formula>IF(RIGHT(TEXT(AE544,"0.#"),1)=".",FALSE,TRUE)</formula>
    </cfRule>
    <cfRule type="expression" dxfId="1238" priority="1654">
      <formula>IF(RIGHT(TEXT(AE544,"0.#"),1)=".",TRUE,FALSE)</formula>
    </cfRule>
  </conditionalFormatting>
  <conditionalFormatting sqref="AM542">
    <cfRule type="expression" dxfId="1237" priority="1651">
      <formula>IF(RIGHT(TEXT(AM542,"0.#"),1)=".",FALSE,TRUE)</formula>
    </cfRule>
    <cfRule type="expression" dxfId="1236" priority="1652">
      <formula>IF(RIGHT(TEXT(AM542,"0.#"),1)=".",TRUE,FALSE)</formula>
    </cfRule>
  </conditionalFormatting>
  <conditionalFormatting sqref="AM543">
    <cfRule type="expression" dxfId="1235" priority="1649">
      <formula>IF(RIGHT(TEXT(AM543,"0.#"),1)=".",FALSE,TRUE)</formula>
    </cfRule>
    <cfRule type="expression" dxfId="1234" priority="1650">
      <formula>IF(RIGHT(TEXT(AM543,"0.#"),1)=".",TRUE,FALSE)</formula>
    </cfRule>
  </conditionalFormatting>
  <conditionalFormatting sqref="AU542">
    <cfRule type="expression" dxfId="1233" priority="1645">
      <formula>IF(RIGHT(TEXT(AU542,"0.#"),1)=".",FALSE,TRUE)</formula>
    </cfRule>
    <cfRule type="expression" dxfId="1232" priority="1646">
      <formula>IF(RIGHT(TEXT(AU542,"0.#"),1)=".",TRUE,FALSE)</formula>
    </cfRule>
  </conditionalFormatting>
  <conditionalFormatting sqref="AU543">
    <cfRule type="expression" dxfId="1231" priority="1643">
      <formula>IF(RIGHT(TEXT(AU543,"0.#"),1)=".",FALSE,TRUE)</formula>
    </cfRule>
    <cfRule type="expression" dxfId="1230" priority="1644">
      <formula>IF(RIGHT(TEXT(AU543,"0.#"),1)=".",TRUE,FALSE)</formula>
    </cfRule>
  </conditionalFormatting>
  <conditionalFormatting sqref="AU544">
    <cfRule type="expression" dxfId="1229" priority="1641">
      <formula>IF(RIGHT(TEXT(AU544,"0.#"),1)=".",FALSE,TRUE)</formula>
    </cfRule>
    <cfRule type="expression" dxfId="1228" priority="1642">
      <formula>IF(RIGHT(TEXT(AU544,"0.#"),1)=".",TRUE,FALSE)</formula>
    </cfRule>
  </conditionalFormatting>
  <conditionalFormatting sqref="AI544">
    <cfRule type="expression" dxfId="1227" priority="1635">
      <formula>IF(RIGHT(TEXT(AI544,"0.#"),1)=".",FALSE,TRUE)</formula>
    </cfRule>
    <cfRule type="expression" dxfId="1226" priority="1636">
      <formula>IF(RIGHT(TEXT(AI544,"0.#"),1)=".",TRUE,FALSE)</formula>
    </cfRule>
  </conditionalFormatting>
  <conditionalFormatting sqref="AI542">
    <cfRule type="expression" dxfId="1225" priority="1639">
      <formula>IF(RIGHT(TEXT(AI542,"0.#"),1)=".",FALSE,TRUE)</formula>
    </cfRule>
    <cfRule type="expression" dxfId="1224" priority="1640">
      <formula>IF(RIGHT(TEXT(AI542,"0.#"),1)=".",TRUE,FALSE)</formula>
    </cfRule>
  </conditionalFormatting>
  <conditionalFormatting sqref="AI543">
    <cfRule type="expression" dxfId="1223" priority="1637">
      <formula>IF(RIGHT(TEXT(AI543,"0.#"),1)=".",FALSE,TRUE)</formula>
    </cfRule>
    <cfRule type="expression" dxfId="1222" priority="1638">
      <formula>IF(RIGHT(TEXT(AI543,"0.#"),1)=".",TRUE,FALSE)</formula>
    </cfRule>
  </conditionalFormatting>
  <conditionalFormatting sqref="AQ543">
    <cfRule type="expression" dxfId="1221" priority="1633">
      <formula>IF(RIGHT(TEXT(AQ543,"0.#"),1)=".",FALSE,TRUE)</formula>
    </cfRule>
    <cfRule type="expression" dxfId="1220" priority="1634">
      <formula>IF(RIGHT(TEXT(AQ543,"0.#"),1)=".",TRUE,FALSE)</formula>
    </cfRule>
  </conditionalFormatting>
  <conditionalFormatting sqref="AQ544">
    <cfRule type="expression" dxfId="1219" priority="1631">
      <formula>IF(RIGHT(TEXT(AQ544,"0.#"),1)=".",FALSE,TRUE)</formula>
    </cfRule>
    <cfRule type="expression" dxfId="1218" priority="1632">
      <formula>IF(RIGHT(TEXT(AQ544,"0.#"),1)=".",TRUE,FALSE)</formula>
    </cfRule>
  </conditionalFormatting>
  <conditionalFormatting sqref="AQ542">
    <cfRule type="expression" dxfId="1217" priority="1629">
      <formula>IF(RIGHT(TEXT(AQ542,"0.#"),1)=".",FALSE,TRUE)</formula>
    </cfRule>
    <cfRule type="expression" dxfId="1216" priority="1630">
      <formula>IF(RIGHT(TEXT(AQ542,"0.#"),1)=".",TRUE,FALSE)</formula>
    </cfRule>
  </conditionalFormatting>
  <conditionalFormatting sqref="AE547">
    <cfRule type="expression" dxfId="1215" priority="1627">
      <formula>IF(RIGHT(TEXT(AE547,"0.#"),1)=".",FALSE,TRUE)</formula>
    </cfRule>
    <cfRule type="expression" dxfId="1214" priority="1628">
      <formula>IF(RIGHT(TEXT(AE547,"0.#"),1)=".",TRUE,FALSE)</formula>
    </cfRule>
  </conditionalFormatting>
  <conditionalFormatting sqref="AM549">
    <cfRule type="expression" dxfId="1213" priority="1617">
      <formula>IF(RIGHT(TEXT(AM549,"0.#"),1)=".",FALSE,TRUE)</formula>
    </cfRule>
    <cfRule type="expression" dxfId="1212" priority="1618">
      <formula>IF(RIGHT(TEXT(AM549,"0.#"),1)=".",TRUE,FALSE)</formula>
    </cfRule>
  </conditionalFormatting>
  <conditionalFormatting sqref="AE548">
    <cfRule type="expression" dxfId="1211" priority="1625">
      <formula>IF(RIGHT(TEXT(AE548,"0.#"),1)=".",FALSE,TRUE)</formula>
    </cfRule>
    <cfRule type="expression" dxfId="1210" priority="1626">
      <formula>IF(RIGHT(TEXT(AE548,"0.#"),1)=".",TRUE,FALSE)</formula>
    </cfRule>
  </conditionalFormatting>
  <conditionalFormatting sqref="AE549">
    <cfRule type="expression" dxfId="1209" priority="1623">
      <formula>IF(RIGHT(TEXT(AE549,"0.#"),1)=".",FALSE,TRUE)</formula>
    </cfRule>
    <cfRule type="expression" dxfId="1208" priority="1624">
      <formula>IF(RIGHT(TEXT(AE549,"0.#"),1)=".",TRUE,FALSE)</formula>
    </cfRule>
  </conditionalFormatting>
  <conditionalFormatting sqref="AM547">
    <cfRule type="expression" dxfId="1207" priority="1621">
      <formula>IF(RIGHT(TEXT(AM547,"0.#"),1)=".",FALSE,TRUE)</formula>
    </cfRule>
    <cfRule type="expression" dxfId="1206" priority="1622">
      <formula>IF(RIGHT(TEXT(AM547,"0.#"),1)=".",TRUE,FALSE)</formula>
    </cfRule>
  </conditionalFormatting>
  <conditionalFormatting sqref="AM548">
    <cfRule type="expression" dxfId="1205" priority="1619">
      <formula>IF(RIGHT(TEXT(AM548,"0.#"),1)=".",FALSE,TRUE)</formula>
    </cfRule>
    <cfRule type="expression" dxfId="1204" priority="1620">
      <formula>IF(RIGHT(TEXT(AM548,"0.#"),1)=".",TRUE,FALSE)</formula>
    </cfRule>
  </conditionalFormatting>
  <conditionalFormatting sqref="AU547">
    <cfRule type="expression" dxfId="1203" priority="1615">
      <formula>IF(RIGHT(TEXT(AU547,"0.#"),1)=".",FALSE,TRUE)</formula>
    </cfRule>
    <cfRule type="expression" dxfId="1202" priority="1616">
      <formula>IF(RIGHT(TEXT(AU547,"0.#"),1)=".",TRUE,FALSE)</formula>
    </cfRule>
  </conditionalFormatting>
  <conditionalFormatting sqref="AU548">
    <cfRule type="expression" dxfId="1201" priority="1613">
      <formula>IF(RIGHT(TEXT(AU548,"0.#"),1)=".",FALSE,TRUE)</formula>
    </cfRule>
    <cfRule type="expression" dxfId="1200" priority="1614">
      <formula>IF(RIGHT(TEXT(AU548,"0.#"),1)=".",TRUE,FALSE)</formula>
    </cfRule>
  </conditionalFormatting>
  <conditionalFormatting sqref="AU549">
    <cfRule type="expression" dxfId="1199" priority="1611">
      <formula>IF(RIGHT(TEXT(AU549,"0.#"),1)=".",FALSE,TRUE)</formula>
    </cfRule>
    <cfRule type="expression" dxfId="1198" priority="1612">
      <formula>IF(RIGHT(TEXT(AU549,"0.#"),1)=".",TRUE,FALSE)</formula>
    </cfRule>
  </conditionalFormatting>
  <conditionalFormatting sqref="AI549">
    <cfRule type="expression" dxfId="1197" priority="1605">
      <formula>IF(RIGHT(TEXT(AI549,"0.#"),1)=".",FALSE,TRUE)</formula>
    </cfRule>
    <cfRule type="expression" dxfId="1196" priority="1606">
      <formula>IF(RIGHT(TEXT(AI549,"0.#"),1)=".",TRUE,FALSE)</formula>
    </cfRule>
  </conditionalFormatting>
  <conditionalFormatting sqref="AI547">
    <cfRule type="expression" dxfId="1195" priority="1609">
      <formula>IF(RIGHT(TEXT(AI547,"0.#"),1)=".",FALSE,TRUE)</formula>
    </cfRule>
    <cfRule type="expression" dxfId="1194" priority="1610">
      <formula>IF(RIGHT(TEXT(AI547,"0.#"),1)=".",TRUE,FALSE)</formula>
    </cfRule>
  </conditionalFormatting>
  <conditionalFormatting sqref="AI548">
    <cfRule type="expression" dxfId="1193" priority="1607">
      <formula>IF(RIGHT(TEXT(AI548,"0.#"),1)=".",FALSE,TRUE)</formula>
    </cfRule>
    <cfRule type="expression" dxfId="1192" priority="1608">
      <formula>IF(RIGHT(TEXT(AI548,"0.#"),1)=".",TRUE,FALSE)</formula>
    </cfRule>
  </conditionalFormatting>
  <conditionalFormatting sqref="AQ548">
    <cfRule type="expression" dxfId="1191" priority="1603">
      <formula>IF(RIGHT(TEXT(AQ548,"0.#"),1)=".",FALSE,TRUE)</formula>
    </cfRule>
    <cfRule type="expression" dxfId="1190" priority="1604">
      <formula>IF(RIGHT(TEXT(AQ548,"0.#"),1)=".",TRUE,FALSE)</formula>
    </cfRule>
  </conditionalFormatting>
  <conditionalFormatting sqref="AQ549">
    <cfRule type="expression" dxfId="1189" priority="1601">
      <formula>IF(RIGHT(TEXT(AQ549,"0.#"),1)=".",FALSE,TRUE)</formula>
    </cfRule>
    <cfRule type="expression" dxfId="1188" priority="1602">
      <formula>IF(RIGHT(TEXT(AQ549,"0.#"),1)=".",TRUE,FALSE)</formula>
    </cfRule>
  </conditionalFormatting>
  <conditionalFormatting sqref="AQ547">
    <cfRule type="expression" dxfId="1187" priority="1599">
      <formula>IF(RIGHT(TEXT(AQ547,"0.#"),1)=".",FALSE,TRUE)</formula>
    </cfRule>
    <cfRule type="expression" dxfId="1186" priority="1600">
      <formula>IF(RIGHT(TEXT(AQ547,"0.#"),1)=".",TRUE,FALSE)</formula>
    </cfRule>
  </conditionalFormatting>
  <conditionalFormatting sqref="AE552">
    <cfRule type="expression" dxfId="1185" priority="1597">
      <formula>IF(RIGHT(TEXT(AE552,"0.#"),1)=".",FALSE,TRUE)</formula>
    </cfRule>
    <cfRule type="expression" dxfId="1184" priority="1598">
      <formula>IF(RIGHT(TEXT(AE552,"0.#"),1)=".",TRUE,FALSE)</formula>
    </cfRule>
  </conditionalFormatting>
  <conditionalFormatting sqref="AM554">
    <cfRule type="expression" dxfId="1183" priority="1587">
      <formula>IF(RIGHT(TEXT(AM554,"0.#"),1)=".",FALSE,TRUE)</formula>
    </cfRule>
    <cfRule type="expression" dxfId="1182" priority="1588">
      <formula>IF(RIGHT(TEXT(AM554,"0.#"),1)=".",TRUE,FALSE)</formula>
    </cfRule>
  </conditionalFormatting>
  <conditionalFormatting sqref="AE553">
    <cfRule type="expression" dxfId="1181" priority="1595">
      <formula>IF(RIGHT(TEXT(AE553,"0.#"),1)=".",FALSE,TRUE)</formula>
    </cfRule>
    <cfRule type="expression" dxfId="1180" priority="1596">
      <formula>IF(RIGHT(TEXT(AE553,"0.#"),1)=".",TRUE,FALSE)</formula>
    </cfRule>
  </conditionalFormatting>
  <conditionalFormatting sqref="AE554">
    <cfRule type="expression" dxfId="1179" priority="1593">
      <formula>IF(RIGHT(TEXT(AE554,"0.#"),1)=".",FALSE,TRUE)</formula>
    </cfRule>
    <cfRule type="expression" dxfId="1178" priority="1594">
      <formula>IF(RIGHT(TEXT(AE554,"0.#"),1)=".",TRUE,FALSE)</formula>
    </cfRule>
  </conditionalFormatting>
  <conditionalFormatting sqref="AM552">
    <cfRule type="expression" dxfId="1177" priority="1591">
      <formula>IF(RIGHT(TEXT(AM552,"0.#"),1)=".",FALSE,TRUE)</formula>
    </cfRule>
    <cfRule type="expression" dxfId="1176" priority="1592">
      <formula>IF(RIGHT(TEXT(AM552,"0.#"),1)=".",TRUE,FALSE)</formula>
    </cfRule>
  </conditionalFormatting>
  <conditionalFormatting sqref="AM553">
    <cfRule type="expression" dxfId="1175" priority="1589">
      <formula>IF(RIGHT(TEXT(AM553,"0.#"),1)=".",FALSE,TRUE)</formula>
    </cfRule>
    <cfRule type="expression" dxfId="1174" priority="1590">
      <formula>IF(RIGHT(TEXT(AM553,"0.#"),1)=".",TRUE,FALSE)</formula>
    </cfRule>
  </conditionalFormatting>
  <conditionalFormatting sqref="AU552">
    <cfRule type="expression" dxfId="1173" priority="1585">
      <formula>IF(RIGHT(TEXT(AU552,"0.#"),1)=".",FALSE,TRUE)</formula>
    </cfRule>
    <cfRule type="expression" dxfId="1172" priority="1586">
      <formula>IF(RIGHT(TEXT(AU552,"0.#"),1)=".",TRUE,FALSE)</formula>
    </cfRule>
  </conditionalFormatting>
  <conditionalFormatting sqref="AU553">
    <cfRule type="expression" dxfId="1171" priority="1583">
      <formula>IF(RIGHT(TEXT(AU553,"0.#"),1)=".",FALSE,TRUE)</formula>
    </cfRule>
    <cfRule type="expression" dxfId="1170" priority="1584">
      <formula>IF(RIGHT(TEXT(AU553,"0.#"),1)=".",TRUE,FALSE)</formula>
    </cfRule>
  </conditionalFormatting>
  <conditionalFormatting sqref="AU554">
    <cfRule type="expression" dxfId="1169" priority="1581">
      <formula>IF(RIGHT(TEXT(AU554,"0.#"),1)=".",FALSE,TRUE)</formula>
    </cfRule>
    <cfRule type="expression" dxfId="1168" priority="1582">
      <formula>IF(RIGHT(TEXT(AU554,"0.#"),1)=".",TRUE,FALSE)</formula>
    </cfRule>
  </conditionalFormatting>
  <conditionalFormatting sqref="AI554">
    <cfRule type="expression" dxfId="1167" priority="1575">
      <formula>IF(RIGHT(TEXT(AI554,"0.#"),1)=".",FALSE,TRUE)</formula>
    </cfRule>
    <cfRule type="expression" dxfId="1166" priority="1576">
      <formula>IF(RIGHT(TEXT(AI554,"0.#"),1)=".",TRUE,FALSE)</formula>
    </cfRule>
  </conditionalFormatting>
  <conditionalFormatting sqref="AI552">
    <cfRule type="expression" dxfId="1165" priority="1579">
      <formula>IF(RIGHT(TEXT(AI552,"0.#"),1)=".",FALSE,TRUE)</formula>
    </cfRule>
    <cfRule type="expression" dxfId="1164" priority="1580">
      <formula>IF(RIGHT(TEXT(AI552,"0.#"),1)=".",TRUE,FALSE)</formula>
    </cfRule>
  </conditionalFormatting>
  <conditionalFormatting sqref="AI553">
    <cfRule type="expression" dxfId="1163" priority="1577">
      <formula>IF(RIGHT(TEXT(AI553,"0.#"),1)=".",FALSE,TRUE)</formula>
    </cfRule>
    <cfRule type="expression" dxfId="1162" priority="1578">
      <formula>IF(RIGHT(TEXT(AI553,"0.#"),1)=".",TRUE,FALSE)</formula>
    </cfRule>
  </conditionalFormatting>
  <conditionalFormatting sqref="AQ553">
    <cfRule type="expression" dxfId="1161" priority="1573">
      <formula>IF(RIGHT(TEXT(AQ553,"0.#"),1)=".",FALSE,TRUE)</formula>
    </cfRule>
    <cfRule type="expression" dxfId="1160" priority="1574">
      <formula>IF(RIGHT(TEXT(AQ553,"0.#"),1)=".",TRUE,FALSE)</formula>
    </cfRule>
  </conditionalFormatting>
  <conditionalFormatting sqref="AQ554">
    <cfRule type="expression" dxfId="1159" priority="1571">
      <formula>IF(RIGHT(TEXT(AQ554,"0.#"),1)=".",FALSE,TRUE)</formula>
    </cfRule>
    <cfRule type="expression" dxfId="1158" priority="1572">
      <formula>IF(RIGHT(TEXT(AQ554,"0.#"),1)=".",TRUE,FALSE)</formula>
    </cfRule>
  </conditionalFormatting>
  <conditionalFormatting sqref="AQ552">
    <cfRule type="expression" dxfId="1157" priority="1569">
      <formula>IF(RIGHT(TEXT(AQ552,"0.#"),1)=".",FALSE,TRUE)</formula>
    </cfRule>
    <cfRule type="expression" dxfId="1156" priority="1570">
      <formula>IF(RIGHT(TEXT(AQ552,"0.#"),1)=".",TRUE,FALSE)</formula>
    </cfRule>
  </conditionalFormatting>
  <conditionalFormatting sqref="AE557">
    <cfRule type="expression" dxfId="1155" priority="1567">
      <formula>IF(RIGHT(TEXT(AE557,"0.#"),1)=".",FALSE,TRUE)</formula>
    </cfRule>
    <cfRule type="expression" dxfId="1154" priority="1568">
      <formula>IF(RIGHT(TEXT(AE557,"0.#"),1)=".",TRUE,FALSE)</formula>
    </cfRule>
  </conditionalFormatting>
  <conditionalFormatting sqref="AM559">
    <cfRule type="expression" dxfId="1153" priority="1557">
      <formula>IF(RIGHT(TEXT(AM559,"0.#"),1)=".",FALSE,TRUE)</formula>
    </cfRule>
    <cfRule type="expression" dxfId="1152" priority="1558">
      <formula>IF(RIGHT(TEXT(AM559,"0.#"),1)=".",TRUE,FALSE)</formula>
    </cfRule>
  </conditionalFormatting>
  <conditionalFormatting sqref="AE558">
    <cfRule type="expression" dxfId="1151" priority="1565">
      <formula>IF(RIGHT(TEXT(AE558,"0.#"),1)=".",FALSE,TRUE)</formula>
    </cfRule>
    <cfRule type="expression" dxfId="1150" priority="1566">
      <formula>IF(RIGHT(TEXT(AE558,"0.#"),1)=".",TRUE,FALSE)</formula>
    </cfRule>
  </conditionalFormatting>
  <conditionalFormatting sqref="AE559">
    <cfRule type="expression" dxfId="1149" priority="1563">
      <formula>IF(RIGHT(TEXT(AE559,"0.#"),1)=".",FALSE,TRUE)</formula>
    </cfRule>
    <cfRule type="expression" dxfId="1148" priority="1564">
      <formula>IF(RIGHT(TEXT(AE559,"0.#"),1)=".",TRUE,FALSE)</formula>
    </cfRule>
  </conditionalFormatting>
  <conditionalFormatting sqref="AM557">
    <cfRule type="expression" dxfId="1147" priority="1561">
      <formula>IF(RIGHT(TEXT(AM557,"0.#"),1)=".",FALSE,TRUE)</formula>
    </cfRule>
    <cfRule type="expression" dxfId="1146" priority="1562">
      <formula>IF(RIGHT(TEXT(AM557,"0.#"),1)=".",TRUE,FALSE)</formula>
    </cfRule>
  </conditionalFormatting>
  <conditionalFormatting sqref="AM558">
    <cfRule type="expression" dxfId="1145" priority="1559">
      <formula>IF(RIGHT(TEXT(AM558,"0.#"),1)=".",FALSE,TRUE)</formula>
    </cfRule>
    <cfRule type="expression" dxfId="1144" priority="1560">
      <formula>IF(RIGHT(TEXT(AM558,"0.#"),1)=".",TRUE,FALSE)</formula>
    </cfRule>
  </conditionalFormatting>
  <conditionalFormatting sqref="AU557">
    <cfRule type="expression" dxfId="1143" priority="1555">
      <formula>IF(RIGHT(TEXT(AU557,"0.#"),1)=".",FALSE,TRUE)</formula>
    </cfRule>
    <cfRule type="expression" dxfId="1142" priority="1556">
      <formula>IF(RIGHT(TEXT(AU557,"0.#"),1)=".",TRUE,FALSE)</formula>
    </cfRule>
  </conditionalFormatting>
  <conditionalFormatting sqref="AU558">
    <cfRule type="expression" dxfId="1141" priority="1553">
      <formula>IF(RIGHT(TEXT(AU558,"0.#"),1)=".",FALSE,TRUE)</formula>
    </cfRule>
    <cfRule type="expression" dxfId="1140" priority="1554">
      <formula>IF(RIGHT(TEXT(AU558,"0.#"),1)=".",TRUE,FALSE)</formula>
    </cfRule>
  </conditionalFormatting>
  <conditionalFormatting sqref="AU559">
    <cfRule type="expression" dxfId="1139" priority="1551">
      <formula>IF(RIGHT(TEXT(AU559,"0.#"),1)=".",FALSE,TRUE)</formula>
    </cfRule>
    <cfRule type="expression" dxfId="1138" priority="1552">
      <formula>IF(RIGHT(TEXT(AU559,"0.#"),1)=".",TRUE,FALSE)</formula>
    </cfRule>
  </conditionalFormatting>
  <conditionalFormatting sqref="AI559">
    <cfRule type="expression" dxfId="1137" priority="1545">
      <formula>IF(RIGHT(TEXT(AI559,"0.#"),1)=".",FALSE,TRUE)</formula>
    </cfRule>
    <cfRule type="expression" dxfId="1136" priority="1546">
      <formula>IF(RIGHT(TEXT(AI559,"0.#"),1)=".",TRUE,FALSE)</formula>
    </cfRule>
  </conditionalFormatting>
  <conditionalFormatting sqref="AI557">
    <cfRule type="expression" dxfId="1135" priority="1549">
      <formula>IF(RIGHT(TEXT(AI557,"0.#"),1)=".",FALSE,TRUE)</formula>
    </cfRule>
    <cfRule type="expression" dxfId="1134" priority="1550">
      <formula>IF(RIGHT(TEXT(AI557,"0.#"),1)=".",TRUE,FALSE)</formula>
    </cfRule>
  </conditionalFormatting>
  <conditionalFormatting sqref="AI558">
    <cfRule type="expression" dxfId="1133" priority="1547">
      <formula>IF(RIGHT(TEXT(AI558,"0.#"),1)=".",FALSE,TRUE)</formula>
    </cfRule>
    <cfRule type="expression" dxfId="1132" priority="1548">
      <formula>IF(RIGHT(TEXT(AI558,"0.#"),1)=".",TRUE,FALSE)</formula>
    </cfRule>
  </conditionalFormatting>
  <conditionalFormatting sqref="AQ558">
    <cfRule type="expression" dxfId="1131" priority="1543">
      <formula>IF(RIGHT(TEXT(AQ558,"0.#"),1)=".",FALSE,TRUE)</formula>
    </cfRule>
    <cfRule type="expression" dxfId="1130" priority="1544">
      <formula>IF(RIGHT(TEXT(AQ558,"0.#"),1)=".",TRUE,FALSE)</formula>
    </cfRule>
  </conditionalFormatting>
  <conditionalFormatting sqref="AQ559">
    <cfRule type="expression" dxfId="1129" priority="1541">
      <formula>IF(RIGHT(TEXT(AQ559,"0.#"),1)=".",FALSE,TRUE)</formula>
    </cfRule>
    <cfRule type="expression" dxfId="1128" priority="1542">
      <formula>IF(RIGHT(TEXT(AQ559,"0.#"),1)=".",TRUE,FALSE)</formula>
    </cfRule>
  </conditionalFormatting>
  <conditionalFormatting sqref="AQ557">
    <cfRule type="expression" dxfId="1127" priority="1539">
      <formula>IF(RIGHT(TEXT(AQ557,"0.#"),1)=".",FALSE,TRUE)</formula>
    </cfRule>
    <cfRule type="expression" dxfId="1126" priority="1540">
      <formula>IF(RIGHT(TEXT(AQ557,"0.#"),1)=".",TRUE,FALSE)</formula>
    </cfRule>
  </conditionalFormatting>
  <conditionalFormatting sqref="AE562">
    <cfRule type="expression" dxfId="1125" priority="1537">
      <formula>IF(RIGHT(TEXT(AE562,"0.#"),1)=".",FALSE,TRUE)</formula>
    </cfRule>
    <cfRule type="expression" dxfId="1124" priority="1538">
      <formula>IF(RIGHT(TEXT(AE562,"0.#"),1)=".",TRUE,FALSE)</formula>
    </cfRule>
  </conditionalFormatting>
  <conditionalFormatting sqref="AM564">
    <cfRule type="expression" dxfId="1123" priority="1527">
      <formula>IF(RIGHT(TEXT(AM564,"0.#"),1)=".",FALSE,TRUE)</formula>
    </cfRule>
    <cfRule type="expression" dxfId="1122" priority="1528">
      <formula>IF(RIGHT(TEXT(AM564,"0.#"),1)=".",TRUE,FALSE)</formula>
    </cfRule>
  </conditionalFormatting>
  <conditionalFormatting sqref="AE563">
    <cfRule type="expression" dxfId="1121" priority="1535">
      <formula>IF(RIGHT(TEXT(AE563,"0.#"),1)=".",FALSE,TRUE)</formula>
    </cfRule>
    <cfRule type="expression" dxfId="1120" priority="1536">
      <formula>IF(RIGHT(TEXT(AE563,"0.#"),1)=".",TRUE,FALSE)</formula>
    </cfRule>
  </conditionalFormatting>
  <conditionalFormatting sqref="AE564">
    <cfRule type="expression" dxfId="1119" priority="1533">
      <formula>IF(RIGHT(TEXT(AE564,"0.#"),1)=".",FALSE,TRUE)</formula>
    </cfRule>
    <cfRule type="expression" dxfId="1118" priority="1534">
      <formula>IF(RIGHT(TEXT(AE564,"0.#"),1)=".",TRUE,FALSE)</formula>
    </cfRule>
  </conditionalFormatting>
  <conditionalFormatting sqref="AM562">
    <cfRule type="expression" dxfId="1117" priority="1531">
      <formula>IF(RIGHT(TEXT(AM562,"0.#"),1)=".",FALSE,TRUE)</formula>
    </cfRule>
    <cfRule type="expression" dxfId="1116" priority="1532">
      <formula>IF(RIGHT(TEXT(AM562,"0.#"),1)=".",TRUE,FALSE)</formula>
    </cfRule>
  </conditionalFormatting>
  <conditionalFormatting sqref="AM563">
    <cfRule type="expression" dxfId="1115" priority="1529">
      <formula>IF(RIGHT(TEXT(AM563,"0.#"),1)=".",FALSE,TRUE)</formula>
    </cfRule>
    <cfRule type="expression" dxfId="1114" priority="1530">
      <formula>IF(RIGHT(TEXT(AM563,"0.#"),1)=".",TRUE,FALSE)</formula>
    </cfRule>
  </conditionalFormatting>
  <conditionalFormatting sqref="AU562">
    <cfRule type="expression" dxfId="1113" priority="1525">
      <formula>IF(RIGHT(TEXT(AU562,"0.#"),1)=".",FALSE,TRUE)</formula>
    </cfRule>
    <cfRule type="expression" dxfId="1112" priority="1526">
      <formula>IF(RIGHT(TEXT(AU562,"0.#"),1)=".",TRUE,FALSE)</formula>
    </cfRule>
  </conditionalFormatting>
  <conditionalFormatting sqref="AU563">
    <cfRule type="expression" dxfId="1111" priority="1523">
      <formula>IF(RIGHT(TEXT(AU563,"0.#"),1)=".",FALSE,TRUE)</formula>
    </cfRule>
    <cfRule type="expression" dxfId="1110" priority="1524">
      <formula>IF(RIGHT(TEXT(AU563,"0.#"),1)=".",TRUE,FALSE)</formula>
    </cfRule>
  </conditionalFormatting>
  <conditionalFormatting sqref="AU564">
    <cfRule type="expression" dxfId="1109" priority="1521">
      <formula>IF(RIGHT(TEXT(AU564,"0.#"),1)=".",FALSE,TRUE)</formula>
    </cfRule>
    <cfRule type="expression" dxfId="1108" priority="1522">
      <formula>IF(RIGHT(TEXT(AU564,"0.#"),1)=".",TRUE,FALSE)</formula>
    </cfRule>
  </conditionalFormatting>
  <conditionalFormatting sqref="AI564">
    <cfRule type="expression" dxfId="1107" priority="1515">
      <formula>IF(RIGHT(TEXT(AI564,"0.#"),1)=".",FALSE,TRUE)</formula>
    </cfRule>
    <cfRule type="expression" dxfId="1106" priority="1516">
      <formula>IF(RIGHT(TEXT(AI564,"0.#"),1)=".",TRUE,FALSE)</formula>
    </cfRule>
  </conditionalFormatting>
  <conditionalFormatting sqref="AI562">
    <cfRule type="expression" dxfId="1105" priority="1519">
      <formula>IF(RIGHT(TEXT(AI562,"0.#"),1)=".",FALSE,TRUE)</formula>
    </cfRule>
    <cfRule type="expression" dxfId="1104" priority="1520">
      <formula>IF(RIGHT(TEXT(AI562,"0.#"),1)=".",TRUE,FALSE)</formula>
    </cfRule>
  </conditionalFormatting>
  <conditionalFormatting sqref="AI563">
    <cfRule type="expression" dxfId="1103" priority="1517">
      <formula>IF(RIGHT(TEXT(AI563,"0.#"),1)=".",FALSE,TRUE)</formula>
    </cfRule>
    <cfRule type="expression" dxfId="1102" priority="1518">
      <formula>IF(RIGHT(TEXT(AI563,"0.#"),1)=".",TRUE,FALSE)</formula>
    </cfRule>
  </conditionalFormatting>
  <conditionalFormatting sqref="AQ563">
    <cfRule type="expression" dxfId="1101" priority="1513">
      <formula>IF(RIGHT(TEXT(AQ563,"0.#"),1)=".",FALSE,TRUE)</formula>
    </cfRule>
    <cfRule type="expression" dxfId="1100" priority="1514">
      <formula>IF(RIGHT(TEXT(AQ563,"0.#"),1)=".",TRUE,FALSE)</formula>
    </cfRule>
  </conditionalFormatting>
  <conditionalFormatting sqref="AQ564">
    <cfRule type="expression" dxfId="1099" priority="1511">
      <formula>IF(RIGHT(TEXT(AQ564,"0.#"),1)=".",FALSE,TRUE)</formula>
    </cfRule>
    <cfRule type="expression" dxfId="1098" priority="1512">
      <formula>IF(RIGHT(TEXT(AQ564,"0.#"),1)=".",TRUE,FALSE)</formula>
    </cfRule>
  </conditionalFormatting>
  <conditionalFormatting sqref="AQ562">
    <cfRule type="expression" dxfId="1097" priority="1509">
      <formula>IF(RIGHT(TEXT(AQ562,"0.#"),1)=".",FALSE,TRUE)</formula>
    </cfRule>
    <cfRule type="expression" dxfId="1096" priority="1510">
      <formula>IF(RIGHT(TEXT(AQ562,"0.#"),1)=".",TRUE,FALSE)</formula>
    </cfRule>
  </conditionalFormatting>
  <conditionalFormatting sqref="AE567">
    <cfRule type="expression" dxfId="1095" priority="1507">
      <formula>IF(RIGHT(TEXT(AE567,"0.#"),1)=".",FALSE,TRUE)</formula>
    </cfRule>
    <cfRule type="expression" dxfId="1094" priority="1508">
      <formula>IF(RIGHT(TEXT(AE567,"0.#"),1)=".",TRUE,FALSE)</formula>
    </cfRule>
  </conditionalFormatting>
  <conditionalFormatting sqref="AM569">
    <cfRule type="expression" dxfId="1093" priority="1497">
      <formula>IF(RIGHT(TEXT(AM569,"0.#"),1)=".",FALSE,TRUE)</formula>
    </cfRule>
    <cfRule type="expression" dxfId="1092" priority="1498">
      <formula>IF(RIGHT(TEXT(AM569,"0.#"),1)=".",TRUE,FALSE)</formula>
    </cfRule>
  </conditionalFormatting>
  <conditionalFormatting sqref="AE568">
    <cfRule type="expression" dxfId="1091" priority="1505">
      <formula>IF(RIGHT(TEXT(AE568,"0.#"),1)=".",FALSE,TRUE)</formula>
    </cfRule>
    <cfRule type="expression" dxfId="1090" priority="1506">
      <formula>IF(RIGHT(TEXT(AE568,"0.#"),1)=".",TRUE,FALSE)</formula>
    </cfRule>
  </conditionalFormatting>
  <conditionalFormatting sqref="AE569">
    <cfRule type="expression" dxfId="1089" priority="1503">
      <formula>IF(RIGHT(TEXT(AE569,"0.#"),1)=".",FALSE,TRUE)</formula>
    </cfRule>
    <cfRule type="expression" dxfId="1088" priority="1504">
      <formula>IF(RIGHT(TEXT(AE569,"0.#"),1)=".",TRUE,FALSE)</formula>
    </cfRule>
  </conditionalFormatting>
  <conditionalFormatting sqref="AM567">
    <cfRule type="expression" dxfId="1087" priority="1501">
      <formula>IF(RIGHT(TEXT(AM567,"0.#"),1)=".",FALSE,TRUE)</formula>
    </cfRule>
    <cfRule type="expression" dxfId="1086" priority="1502">
      <formula>IF(RIGHT(TEXT(AM567,"0.#"),1)=".",TRUE,FALSE)</formula>
    </cfRule>
  </conditionalFormatting>
  <conditionalFormatting sqref="AM568">
    <cfRule type="expression" dxfId="1085" priority="1499">
      <formula>IF(RIGHT(TEXT(AM568,"0.#"),1)=".",FALSE,TRUE)</formula>
    </cfRule>
    <cfRule type="expression" dxfId="1084" priority="1500">
      <formula>IF(RIGHT(TEXT(AM568,"0.#"),1)=".",TRUE,FALSE)</formula>
    </cfRule>
  </conditionalFormatting>
  <conditionalFormatting sqref="AU567">
    <cfRule type="expression" dxfId="1083" priority="1495">
      <formula>IF(RIGHT(TEXT(AU567,"0.#"),1)=".",FALSE,TRUE)</formula>
    </cfRule>
    <cfRule type="expression" dxfId="1082" priority="1496">
      <formula>IF(RIGHT(TEXT(AU567,"0.#"),1)=".",TRUE,FALSE)</formula>
    </cfRule>
  </conditionalFormatting>
  <conditionalFormatting sqref="AU568">
    <cfRule type="expression" dxfId="1081" priority="1493">
      <formula>IF(RIGHT(TEXT(AU568,"0.#"),1)=".",FALSE,TRUE)</formula>
    </cfRule>
    <cfRule type="expression" dxfId="1080" priority="1494">
      <formula>IF(RIGHT(TEXT(AU568,"0.#"),1)=".",TRUE,FALSE)</formula>
    </cfRule>
  </conditionalFormatting>
  <conditionalFormatting sqref="AU569">
    <cfRule type="expression" dxfId="1079" priority="1491">
      <formula>IF(RIGHT(TEXT(AU569,"0.#"),1)=".",FALSE,TRUE)</formula>
    </cfRule>
    <cfRule type="expression" dxfId="1078" priority="1492">
      <formula>IF(RIGHT(TEXT(AU569,"0.#"),1)=".",TRUE,FALSE)</formula>
    </cfRule>
  </conditionalFormatting>
  <conditionalFormatting sqref="AI569">
    <cfRule type="expression" dxfId="1077" priority="1485">
      <formula>IF(RIGHT(TEXT(AI569,"0.#"),1)=".",FALSE,TRUE)</formula>
    </cfRule>
    <cfRule type="expression" dxfId="1076" priority="1486">
      <formula>IF(RIGHT(TEXT(AI569,"0.#"),1)=".",TRUE,FALSE)</formula>
    </cfRule>
  </conditionalFormatting>
  <conditionalFormatting sqref="AI567">
    <cfRule type="expression" dxfId="1075" priority="1489">
      <formula>IF(RIGHT(TEXT(AI567,"0.#"),1)=".",FALSE,TRUE)</formula>
    </cfRule>
    <cfRule type="expression" dxfId="1074" priority="1490">
      <formula>IF(RIGHT(TEXT(AI567,"0.#"),1)=".",TRUE,FALSE)</formula>
    </cfRule>
  </conditionalFormatting>
  <conditionalFormatting sqref="AI568">
    <cfRule type="expression" dxfId="1073" priority="1487">
      <formula>IF(RIGHT(TEXT(AI568,"0.#"),1)=".",FALSE,TRUE)</formula>
    </cfRule>
    <cfRule type="expression" dxfId="1072" priority="1488">
      <formula>IF(RIGHT(TEXT(AI568,"0.#"),1)=".",TRUE,FALSE)</formula>
    </cfRule>
  </conditionalFormatting>
  <conditionalFormatting sqref="AQ568">
    <cfRule type="expression" dxfId="1071" priority="1483">
      <formula>IF(RIGHT(TEXT(AQ568,"0.#"),1)=".",FALSE,TRUE)</formula>
    </cfRule>
    <cfRule type="expression" dxfId="1070" priority="1484">
      <formula>IF(RIGHT(TEXT(AQ568,"0.#"),1)=".",TRUE,FALSE)</formula>
    </cfRule>
  </conditionalFormatting>
  <conditionalFormatting sqref="AQ569">
    <cfRule type="expression" dxfId="1069" priority="1481">
      <formula>IF(RIGHT(TEXT(AQ569,"0.#"),1)=".",FALSE,TRUE)</formula>
    </cfRule>
    <cfRule type="expression" dxfId="1068" priority="1482">
      <formula>IF(RIGHT(TEXT(AQ569,"0.#"),1)=".",TRUE,FALSE)</formula>
    </cfRule>
  </conditionalFormatting>
  <conditionalFormatting sqref="AQ567">
    <cfRule type="expression" dxfId="1067" priority="1479">
      <formula>IF(RIGHT(TEXT(AQ567,"0.#"),1)=".",FALSE,TRUE)</formula>
    </cfRule>
    <cfRule type="expression" dxfId="1066" priority="1480">
      <formula>IF(RIGHT(TEXT(AQ567,"0.#"),1)=".",TRUE,FALSE)</formula>
    </cfRule>
  </conditionalFormatting>
  <conditionalFormatting sqref="AE576">
    <cfRule type="expression" dxfId="1065" priority="1477">
      <formula>IF(RIGHT(TEXT(AE576,"0.#"),1)=".",FALSE,TRUE)</formula>
    </cfRule>
    <cfRule type="expression" dxfId="1064" priority="1478">
      <formula>IF(RIGHT(TEXT(AE576,"0.#"),1)=".",TRUE,FALSE)</formula>
    </cfRule>
  </conditionalFormatting>
  <conditionalFormatting sqref="AM578">
    <cfRule type="expression" dxfId="1063" priority="1467">
      <formula>IF(RIGHT(TEXT(AM578,"0.#"),1)=".",FALSE,TRUE)</formula>
    </cfRule>
    <cfRule type="expression" dxfId="1062" priority="1468">
      <formula>IF(RIGHT(TEXT(AM578,"0.#"),1)=".",TRUE,FALSE)</formula>
    </cfRule>
  </conditionalFormatting>
  <conditionalFormatting sqref="AE577">
    <cfRule type="expression" dxfId="1061" priority="1475">
      <formula>IF(RIGHT(TEXT(AE577,"0.#"),1)=".",FALSE,TRUE)</formula>
    </cfRule>
    <cfRule type="expression" dxfId="1060" priority="1476">
      <formula>IF(RIGHT(TEXT(AE577,"0.#"),1)=".",TRUE,FALSE)</formula>
    </cfRule>
  </conditionalFormatting>
  <conditionalFormatting sqref="AE578">
    <cfRule type="expression" dxfId="1059" priority="1473">
      <formula>IF(RIGHT(TEXT(AE578,"0.#"),1)=".",FALSE,TRUE)</formula>
    </cfRule>
    <cfRule type="expression" dxfId="1058" priority="1474">
      <formula>IF(RIGHT(TEXT(AE578,"0.#"),1)=".",TRUE,FALSE)</formula>
    </cfRule>
  </conditionalFormatting>
  <conditionalFormatting sqref="AM576">
    <cfRule type="expression" dxfId="1057" priority="1471">
      <formula>IF(RIGHT(TEXT(AM576,"0.#"),1)=".",FALSE,TRUE)</formula>
    </cfRule>
    <cfRule type="expression" dxfId="1056" priority="1472">
      <formula>IF(RIGHT(TEXT(AM576,"0.#"),1)=".",TRUE,FALSE)</formula>
    </cfRule>
  </conditionalFormatting>
  <conditionalFormatting sqref="AM577">
    <cfRule type="expression" dxfId="1055" priority="1469">
      <formula>IF(RIGHT(TEXT(AM577,"0.#"),1)=".",FALSE,TRUE)</formula>
    </cfRule>
    <cfRule type="expression" dxfId="1054" priority="1470">
      <formula>IF(RIGHT(TEXT(AM577,"0.#"),1)=".",TRUE,FALSE)</formula>
    </cfRule>
  </conditionalFormatting>
  <conditionalFormatting sqref="AU576">
    <cfRule type="expression" dxfId="1053" priority="1465">
      <formula>IF(RIGHT(TEXT(AU576,"0.#"),1)=".",FALSE,TRUE)</formula>
    </cfRule>
    <cfRule type="expression" dxfId="1052" priority="1466">
      <formula>IF(RIGHT(TEXT(AU576,"0.#"),1)=".",TRUE,FALSE)</formula>
    </cfRule>
  </conditionalFormatting>
  <conditionalFormatting sqref="AU577">
    <cfRule type="expression" dxfId="1051" priority="1463">
      <formula>IF(RIGHT(TEXT(AU577,"0.#"),1)=".",FALSE,TRUE)</formula>
    </cfRule>
    <cfRule type="expression" dxfId="1050" priority="1464">
      <formula>IF(RIGHT(TEXT(AU577,"0.#"),1)=".",TRUE,FALSE)</formula>
    </cfRule>
  </conditionalFormatting>
  <conditionalFormatting sqref="AU578">
    <cfRule type="expression" dxfId="1049" priority="1461">
      <formula>IF(RIGHT(TEXT(AU578,"0.#"),1)=".",FALSE,TRUE)</formula>
    </cfRule>
    <cfRule type="expression" dxfId="1048" priority="1462">
      <formula>IF(RIGHT(TEXT(AU578,"0.#"),1)=".",TRUE,FALSE)</formula>
    </cfRule>
  </conditionalFormatting>
  <conditionalFormatting sqref="AI578">
    <cfRule type="expression" dxfId="1047" priority="1455">
      <formula>IF(RIGHT(TEXT(AI578,"0.#"),1)=".",FALSE,TRUE)</formula>
    </cfRule>
    <cfRule type="expression" dxfId="1046" priority="1456">
      <formula>IF(RIGHT(TEXT(AI578,"0.#"),1)=".",TRUE,FALSE)</formula>
    </cfRule>
  </conditionalFormatting>
  <conditionalFormatting sqref="AI576">
    <cfRule type="expression" dxfId="1045" priority="1459">
      <formula>IF(RIGHT(TEXT(AI576,"0.#"),1)=".",FALSE,TRUE)</formula>
    </cfRule>
    <cfRule type="expression" dxfId="1044" priority="1460">
      <formula>IF(RIGHT(TEXT(AI576,"0.#"),1)=".",TRUE,FALSE)</formula>
    </cfRule>
  </conditionalFormatting>
  <conditionalFormatting sqref="AI577">
    <cfRule type="expression" dxfId="1043" priority="1457">
      <formula>IF(RIGHT(TEXT(AI577,"0.#"),1)=".",FALSE,TRUE)</formula>
    </cfRule>
    <cfRule type="expression" dxfId="1042" priority="1458">
      <formula>IF(RIGHT(TEXT(AI577,"0.#"),1)=".",TRUE,FALSE)</formula>
    </cfRule>
  </conditionalFormatting>
  <conditionalFormatting sqref="AQ577">
    <cfRule type="expression" dxfId="1041" priority="1453">
      <formula>IF(RIGHT(TEXT(AQ577,"0.#"),1)=".",FALSE,TRUE)</formula>
    </cfRule>
    <cfRule type="expression" dxfId="1040" priority="1454">
      <formula>IF(RIGHT(TEXT(AQ577,"0.#"),1)=".",TRUE,FALSE)</formula>
    </cfRule>
  </conditionalFormatting>
  <conditionalFormatting sqref="AQ578">
    <cfRule type="expression" dxfId="1039" priority="1451">
      <formula>IF(RIGHT(TEXT(AQ578,"0.#"),1)=".",FALSE,TRUE)</formula>
    </cfRule>
    <cfRule type="expression" dxfId="1038" priority="1452">
      <formula>IF(RIGHT(TEXT(AQ578,"0.#"),1)=".",TRUE,FALSE)</formula>
    </cfRule>
  </conditionalFormatting>
  <conditionalFormatting sqref="AQ576">
    <cfRule type="expression" dxfId="1037" priority="1449">
      <formula>IF(RIGHT(TEXT(AQ576,"0.#"),1)=".",FALSE,TRUE)</formula>
    </cfRule>
    <cfRule type="expression" dxfId="1036" priority="1450">
      <formula>IF(RIGHT(TEXT(AQ576,"0.#"),1)=".",TRUE,FALSE)</formula>
    </cfRule>
  </conditionalFormatting>
  <conditionalFormatting sqref="AE581">
    <cfRule type="expression" dxfId="1035" priority="1447">
      <formula>IF(RIGHT(TEXT(AE581,"0.#"),1)=".",FALSE,TRUE)</formula>
    </cfRule>
    <cfRule type="expression" dxfId="1034" priority="1448">
      <formula>IF(RIGHT(TEXT(AE581,"0.#"),1)=".",TRUE,FALSE)</formula>
    </cfRule>
  </conditionalFormatting>
  <conditionalFormatting sqref="AM583">
    <cfRule type="expression" dxfId="1033" priority="1437">
      <formula>IF(RIGHT(TEXT(AM583,"0.#"),1)=".",FALSE,TRUE)</formula>
    </cfRule>
    <cfRule type="expression" dxfId="1032" priority="1438">
      <formula>IF(RIGHT(TEXT(AM583,"0.#"),1)=".",TRUE,FALSE)</formula>
    </cfRule>
  </conditionalFormatting>
  <conditionalFormatting sqref="AE582">
    <cfRule type="expression" dxfId="1031" priority="1445">
      <formula>IF(RIGHT(TEXT(AE582,"0.#"),1)=".",FALSE,TRUE)</formula>
    </cfRule>
    <cfRule type="expression" dxfId="1030" priority="1446">
      <formula>IF(RIGHT(TEXT(AE582,"0.#"),1)=".",TRUE,FALSE)</formula>
    </cfRule>
  </conditionalFormatting>
  <conditionalFormatting sqref="AE583">
    <cfRule type="expression" dxfId="1029" priority="1443">
      <formula>IF(RIGHT(TEXT(AE583,"0.#"),1)=".",FALSE,TRUE)</formula>
    </cfRule>
    <cfRule type="expression" dxfId="1028" priority="1444">
      <formula>IF(RIGHT(TEXT(AE583,"0.#"),1)=".",TRUE,FALSE)</formula>
    </cfRule>
  </conditionalFormatting>
  <conditionalFormatting sqref="AM581">
    <cfRule type="expression" dxfId="1027" priority="1441">
      <formula>IF(RIGHT(TEXT(AM581,"0.#"),1)=".",FALSE,TRUE)</formula>
    </cfRule>
    <cfRule type="expression" dxfId="1026" priority="1442">
      <formula>IF(RIGHT(TEXT(AM581,"0.#"),1)=".",TRUE,FALSE)</formula>
    </cfRule>
  </conditionalFormatting>
  <conditionalFormatting sqref="AM582">
    <cfRule type="expression" dxfId="1025" priority="1439">
      <formula>IF(RIGHT(TEXT(AM582,"0.#"),1)=".",FALSE,TRUE)</formula>
    </cfRule>
    <cfRule type="expression" dxfId="1024" priority="1440">
      <formula>IF(RIGHT(TEXT(AM582,"0.#"),1)=".",TRUE,FALSE)</formula>
    </cfRule>
  </conditionalFormatting>
  <conditionalFormatting sqref="AU581">
    <cfRule type="expression" dxfId="1023" priority="1435">
      <formula>IF(RIGHT(TEXT(AU581,"0.#"),1)=".",FALSE,TRUE)</formula>
    </cfRule>
    <cfRule type="expression" dxfId="1022" priority="1436">
      <formula>IF(RIGHT(TEXT(AU581,"0.#"),1)=".",TRUE,FALSE)</formula>
    </cfRule>
  </conditionalFormatting>
  <conditionalFormatting sqref="AU582">
    <cfRule type="expression" dxfId="1021" priority="1433">
      <formula>IF(RIGHT(TEXT(AU582,"0.#"),1)=".",FALSE,TRUE)</formula>
    </cfRule>
    <cfRule type="expression" dxfId="1020" priority="1434">
      <formula>IF(RIGHT(TEXT(AU582,"0.#"),1)=".",TRUE,FALSE)</formula>
    </cfRule>
  </conditionalFormatting>
  <conditionalFormatting sqref="AU583">
    <cfRule type="expression" dxfId="1019" priority="1431">
      <formula>IF(RIGHT(TEXT(AU583,"0.#"),1)=".",FALSE,TRUE)</formula>
    </cfRule>
    <cfRule type="expression" dxfId="1018" priority="1432">
      <formula>IF(RIGHT(TEXT(AU583,"0.#"),1)=".",TRUE,FALSE)</formula>
    </cfRule>
  </conditionalFormatting>
  <conditionalFormatting sqref="AI583">
    <cfRule type="expression" dxfId="1017" priority="1425">
      <formula>IF(RIGHT(TEXT(AI583,"0.#"),1)=".",FALSE,TRUE)</formula>
    </cfRule>
    <cfRule type="expression" dxfId="1016" priority="1426">
      <formula>IF(RIGHT(TEXT(AI583,"0.#"),1)=".",TRUE,FALSE)</formula>
    </cfRule>
  </conditionalFormatting>
  <conditionalFormatting sqref="AI581">
    <cfRule type="expression" dxfId="1015" priority="1429">
      <formula>IF(RIGHT(TEXT(AI581,"0.#"),1)=".",FALSE,TRUE)</formula>
    </cfRule>
    <cfRule type="expression" dxfId="1014" priority="1430">
      <formula>IF(RIGHT(TEXT(AI581,"0.#"),1)=".",TRUE,FALSE)</formula>
    </cfRule>
  </conditionalFormatting>
  <conditionalFormatting sqref="AI582">
    <cfRule type="expression" dxfId="1013" priority="1427">
      <formula>IF(RIGHT(TEXT(AI582,"0.#"),1)=".",FALSE,TRUE)</formula>
    </cfRule>
    <cfRule type="expression" dxfId="1012" priority="1428">
      <formula>IF(RIGHT(TEXT(AI582,"0.#"),1)=".",TRUE,FALSE)</formula>
    </cfRule>
  </conditionalFormatting>
  <conditionalFormatting sqref="AQ582">
    <cfRule type="expression" dxfId="1011" priority="1423">
      <formula>IF(RIGHT(TEXT(AQ582,"0.#"),1)=".",FALSE,TRUE)</formula>
    </cfRule>
    <cfRule type="expression" dxfId="1010" priority="1424">
      <formula>IF(RIGHT(TEXT(AQ582,"0.#"),1)=".",TRUE,FALSE)</formula>
    </cfRule>
  </conditionalFormatting>
  <conditionalFormatting sqref="AQ583">
    <cfRule type="expression" dxfId="1009" priority="1421">
      <formula>IF(RIGHT(TEXT(AQ583,"0.#"),1)=".",FALSE,TRUE)</formula>
    </cfRule>
    <cfRule type="expression" dxfId="1008" priority="1422">
      <formula>IF(RIGHT(TEXT(AQ583,"0.#"),1)=".",TRUE,FALSE)</formula>
    </cfRule>
  </conditionalFormatting>
  <conditionalFormatting sqref="AQ581">
    <cfRule type="expression" dxfId="1007" priority="1419">
      <formula>IF(RIGHT(TEXT(AQ581,"0.#"),1)=".",FALSE,TRUE)</formula>
    </cfRule>
    <cfRule type="expression" dxfId="1006" priority="1420">
      <formula>IF(RIGHT(TEXT(AQ581,"0.#"),1)=".",TRUE,FALSE)</formula>
    </cfRule>
  </conditionalFormatting>
  <conditionalFormatting sqref="AE586">
    <cfRule type="expression" dxfId="1005" priority="1417">
      <formula>IF(RIGHT(TEXT(AE586,"0.#"),1)=".",FALSE,TRUE)</formula>
    </cfRule>
    <cfRule type="expression" dxfId="1004" priority="1418">
      <formula>IF(RIGHT(TEXT(AE586,"0.#"),1)=".",TRUE,FALSE)</formula>
    </cfRule>
  </conditionalFormatting>
  <conditionalFormatting sqref="AM588">
    <cfRule type="expression" dxfId="1003" priority="1407">
      <formula>IF(RIGHT(TEXT(AM588,"0.#"),1)=".",FALSE,TRUE)</formula>
    </cfRule>
    <cfRule type="expression" dxfId="1002" priority="1408">
      <formula>IF(RIGHT(TEXT(AM588,"0.#"),1)=".",TRUE,FALSE)</formula>
    </cfRule>
  </conditionalFormatting>
  <conditionalFormatting sqref="AE587">
    <cfRule type="expression" dxfId="1001" priority="1415">
      <formula>IF(RIGHT(TEXT(AE587,"0.#"),1)=".",FALSE,TRUE)</formula>
    </cfRule>
    <cfRule type="expression" dxfId="1000" priority="1416">
      <formula>IF(RIGHT(TEXT(AE587,"0.#"),1)=".",TRUE,FALSE)</formula>
    </cfRule>
  </conditionalFormatting>
  <conditionalFormatting sqref="AE588">
    <cfRule type="expression" dxfId="999" priority="1413">
      <formula>IF(RIGHT(TEXT(AE588,"0.#"),1)=".",FALSE,TRUE)</formula>
    </cfRule>
    <cfRule type="expression" dxfId="998" priority="1414">
      <formula>IF(RIGHT(TEXT(AE588,"0.#"),1)=".",TRUE,FALSE)</formula>
    </cfRule>
  </conditionalFormatting>
  <conditionalFormatting sqref="AM586">
    <cfRule type="expression" dxfId="997" priority="1411">
      <formula>IF(RIGHT(TEXT(AM586,"0.#"),1)=".",FALSE,TRUE)</formula>
    </cfRule>
    <cfRule type="expression" dxfId="996" priority="1412">
      <formula>IF(RIGHT(TEXT(AM586,"0.#"),1)=".",TRUE,FALSE)</formula>
    </cfRule>
  </conditionalFormatting>
  <conditionalFormatting sqref="AM587">
    <cfRule type="expression" dxfId="995" priority="1409">
      <formula>IF(RIGHT(TEXT(AM587,"0.#"),1)=".",FALSE,TRUE)</formula>
    </cfRule>
    <cfRule type="expression" dxfId="994" priority="1410">
      <formula>IF(RIGHT(TEXT(AM587,"0.#"),1)=".",TRUE,FALSE)</formula>
    </cfRule>
  </conditionalFormatting>
  <conditionalFormatting sqref="AU586">
    <cfRule type="expression" dxfId="993" priority="1405">
      <formula>IF(RIGHT(TEXT(AU586,"0.#"),1)=".",FALSE,TRUE)</formula>
    </cfRule>
    <cfRule type="expression" dxfId="992" priority="1406">
      <formula>IF(RIGHT(TEXT(AU586,"0.#"),1)=".",TRUE,FALSE)</formula>
    </cfRule>
  </conditionalFormatting>
  <conditionalFormatting sqref="AU587">
    <cfRule type="expression" dxfId="991" priority="1403">
      <formula>IF(RIGHT(TEXT(AU587,"0.#"),1)=".",FALSE,TRUE)</formula>
    </cfRule>
    <cfRule type="expression" dxfId="990" priority="1404">
      <formula>IF(RIGHT(TEXT(AU587,"0.#"),1)=".",TRUE,FALSE)</formula>
    </cfRule>
  </conditionalFormatting>
  <conditionalFormatting sqref="AU588">
    <cfRule type="expression" dxfId="989" priority="1401">
      <formula>IF(RIGHT(TEXT(AU588,"0.#"),1)=".",FALSE,TRUE)</formula>
    </cfRule>
    <cfRule type="expression" dxfId="988" priority="1402">
      <formula>IF(RIGHT(TEXT(AU588,"0.#"),1)=".",TRUE,FALSE)</formula>
    </cfRule>
  </conditionalFormatting>
  <conditionalFormatting sqref="AI588">
    <cfRule type="expression" dxfId="987" priority="1395">
      <formula>IF(RIGHT(TEXT(AI588,"0.#"),1)=".",FALSE,TRUE)</formula>
    </cfRule>
    <cfRule type="expression" dxfId="986" priority="1396">
      <formula>IF(RIGHT(TEXT(AI588,"0.#"),1)=".",TRUE,FALSE)</formula>
    </cfRule>
  </conditionalFormatting>
  <conditionalFormatting sqref="AI586">
    <cfRule type="expression" dxfId="985" priority="1399">
      <formula>IF(RIGHT(TEXT(AI586,"0.#"),1)=".",FALSE,TRUE)</formula>
    </cfRule>
    <cfRule type="expression" dxfId="984" priority="1400">
      <formula>IF(RIGHT(TEXT(AI586,"0.#"),1)=".",TRUE,FALSE)</formula>
    </cfRule>
  </conditionalFormatting>
  <conditionalFormatting sqref="AI587">
    <cfRule type="expression" dxfId="983" priority="1397">
      <formula>IF(RIGHT(TEXT(AI587,"0.#"),1)=".",FALSE,TRUE)</formula>
    </cfRule>
    <cfRule type="expression" dxfId="982" priority="1398">
      <formula>IF(RIGHT(TEXT(AI587,"0.#"),1)=".",TRUE,FALSE)</formula>
    </cfRule>
  </conditionalFormatting>
  <conditionalFormatting sqref="AQ587">
    <cfRule type="expression" dxfId="981" priority="1393">
      <formula>IF(RIGHT(TEXT(AQ587,"0.#"),1)=".",FALSE,TRUE)</formula>
    </cfRule>
    <cfRule type="expression" dxfId="980" priority="1394">
      <formula>IF(RIGHT(TEXT(AQ587,"0.#"),1)=".",TRUE,FALSE)</formula>
    </cfRule>
  </conditionalFormatting>
  <conditionalFormatting sqref="AQ588">
    <cfRule type="expression" dxfId="979" priority="1391">
      <formula>IF(RIGHT(TEXT(AQ588,"0.#"),1)=".",FALSE,TRUE)</formula>
    </cfRule>
    <cfRule type="expression" dxfId="978" priority="1392">
      <formula>IF(RIGHT(TEXT(AQ588,"0.#"),1)=".",TRUE,FALSE)</formula>
    </cfRule>
  </conditionalFormatting>
  <conditionalFormatting sqref="AQ586">
    <cfRule type="expression" dxfId="977" priority="1389">
      <formula>IF(RIGHT(TEXT(AQ586,"0.#"),1)=".",FALSE,TRUE)</formula>
    </cfRule>
    <cfRule type="expression" dxfId="976" priority="1390">
      <formula>IF(RIGHT(TEXT(AQ586,"0.#"),1)=".",TRUE,FALSE)</formula>
    </cfRule>
  </conditionalFormatting>
  <conditionalFormatting sqref="AE591">
    <cfRule type="expression" dxfId="975" priority="1387">
      <formula>IF(RIGHT(TEXT(AE591,"0.#"),1)=".",FALSE,TRUE)</formula>
    </cfRule>
    <cfRule type="expression" dxfId="974" priority="1388">
      <formula>IF(RIGHT(TEXT(AE591,"0.#"),1)=".",TRUE,FALSE)</formula>
    </cfRule>
  </conditionalFormatting>
  <conditionalFormatting sqref="AM593">
    <cfRule type="expression" dxfId="973" priority="1377">
      <formula>IF(RIGHT(TEXT(AM593,"0.#"),1)=".",FALSE,TRUE)</formula>
    </cfRule>
    <cfRule type="expression" dxfId="972" priority="1378">
      <formula>IF(RIGHT(TEXT(AM593,"0.#"),1)=".",TRUE,FALSE)</formula>
    </cfRule>
  </conditionalFormatting>
  <conditionalFormatting sqref="AE592">
    <cfRule type="expression" dxfId="971" priority="1385">
      <formula>IF(RIGHT(TEXT(AE592,"0.#"),1)=".",FALSE,TRUE)</formula>
    </cfRule>
    <cfRule type="expression" dxfId="970" priority="1386">
      <formula>IF(RIGHT(TEXT(AE592,"0.#"),1)=".",TRUE,FALSE)</formula>
    </cfRule>
  </conditionalFormatting>
  <conditionalFormatting sqref="AE593">
    <cfRule type="expression" dxfId="969" priority="1383">
      <formula>IF(RIGHT(TEXT(AE593,"0.#"),1)=".",FALSE,TRUE)</formula>
    </cfRule>
    <cfRule type="expression" dxfId="968" priority="1384">
      <formula>IF(RIGHT(TEXT(AE593,"0.#"),1)=".",TRUE,FALSE)</formula>
    </cfRule>
  </conditionalFormatting>
  <conditionalFormatting sqref="AM591">
    <cfRule type="expression" dxfId="967" priority="1381">
      <formula>IF(RIGHT(TEXT(AM591,"0.#"),1)=".",FALSE,TRUE)</formula>
    </cfRule>
    <cfRule type="expression" dxfId="966" priority="1382">
      <formula>IF(RIGHT(TEXT(AM591,"0.#"),1)=".",TRUE,FALSE)</formula>
    </cfRule>
  </conditionalFormatting>
  <conditionalFormatting sqref="AM592">
    <cfRule type="expression" dxfId="965" priority="1379">
      <formula>IF(RIGHT(TEXT(AM592,"0.#"),1)=".",FALSE,TRUE)</formula>
    </cfRule>
    <cfRule type="expression" dxfId="964" priority="1380">
      <formula>IF(RIGHT(TEXT(AM592,"0.#"),1)=".",TRUE,FALSE)</formula>
    </cfRule>
  </conditionalFormatting>
  <conditionalFormatting sqref="AU591">
    <cfRule type="expression" dxfId="963" priority="1375">
      <formula>IF(RIGHT(TEXT(AU591,"0.#"),1)=".",FALSE,TRUE)</formula>
    </cfRule>
    <cfRule type="expression" dxfId="962" priority="1376">
      <formula>IF(RIGHT(TEXT(AU591,"0.#"),1)=".",TRUE,FALSE)</formula>
    </cfRule>
  </conditionalFormatting>
  <conditionalFormatting sqref="AU592">
    <cfRule type="expression" dxfId="961" priority="1373">
      <formula>IF(RIGHT(TEXT(AU592,"0.#"),1)=".",FALSE,TRUE)</formula>
    </cfRule>
    <cfRule type="expression" dxfId="960" priority="1374">
      <formula>IF(RIGHT(TEXT(AU592,"0.#"),1)=".",TRUE,FALSE)</formula>
    </cfRule>
  </conditionalFormatting>
  <conditionalFormatting sqref="AU593">
    <cfRule type="expression" dxfId="959" priority="1371">
      <formula>IF(RIGHT(TEXT(AU593,"0.#"),1)=".",FALSE,TRUE)</formula>
    </cfRule>
    <cfRule type="expression" dxfId="958" priority="1372">
      <formula>IF(RIGHT(TEXT(AU593,"0.#"),1)=".",TRUE,FALSE)</formula>
    </cfRule>
  </conditionalFormatting>
  <conditionalFormatting sqref="AI593">
    <cfRule type="expression" dxfId="957" priority="1365">
      <formula>IF(RIGHT(TEXT(AI593,"0.#"),1)=".",FALSE,TRUE)</formula>
    </cfRule>
    <cfRule type="expression" dxfId="956" priority="1366">
      <formula>IF(RIGHT(TEXT(AI593,"0.#"),1)=".",TRUE,FALSE)</formula>
    </cfRule>
  </conditionalFormatting>
  <conditionalFormatting sqref="AI591">
    <cfRule type="expression" dxfId="955" priority="1369">
      <formula>IF(RIGHT(TEXT(AI591,"0.#"),1)=".",FALSE,TRUE)</formula>
    </cfRule>
    <cfRule type="expression" dxfId="954" priority="1370">
      <formula>IF(RIGHT(TEXT(AI591,"0.#"),1)=".",TRUE,FALSE)</formula>
    </cfRule>
  </conditionalFormatting>
  <conditionalFormatting sqref="AI592">
    <cfRule type="expression" dxfId="953" priority="1367">
      <formula>IF(RIGHT(TEXT(AI592,"0.#"),1)=".",FALSE,TRUE)</formula>
    </cfRule>
    <cfRule type="expression" dxfId="952" priority="1368">
      <formula>IF(RIGHT(TEXT(AI592,"0.#"),1)=".",TRUE,FALSE)</formula>
    </cfRule>
  </conditionalFormatting>
  <conditionalFormatting sqref="AQ592">
    <cfRule type="expression" dxfId="951" priority="1363">
      <formula>IF(RIGHT(TEXT(AQ592,"0.#"),1)=".",FALSE,TRUE)</formula>
    </cfRule>
    <cfRule type="expression" dxfId="950" priority="1364">
      <formula>IF(RIGHT(TEXT(AQ592,"0.#"),1)=".",TRUE,FALSE)</formula>
    </cfRule>
  </conditionalFormatting>
  <conditionalFormatting sqref="AQ593">
    <cfRule type="expression" dxfId="949" priority="1361">
      <formula>IF(RIGHT(TEXT(AQ593,"0.#"),1)=".",FALSE,TRUE)</formula>
    </cfRule>
    <cfRule type="expression" dxfId="948" priority="1362">
      <formula>IF(RIGHT(TEXT(AQ593,"0.#"),1)=".",TRUE,FALSE)</formula>
    </cfRule>
  </conditionalFormatting>
  <conditionalFormatting sqref="AQ591">
    <cfRule type="expression" dxfId="947" priority="1359">
      <formula>IF(RIGHT(TEXT(AQ591,"0.#"),1)=".",FALSE,TRUE)</formula>
    </cfRule>
    <cfRule type="expression" dxfId="946" priority="1360">
      <formula>IF(RIGHT(TEXT(AQ591,"0.#"),1)=".",TRUE,FALSE)</formula>
    </cfRule>
  </conditionalFormatting>
  <conditionalFormatting sqref="AE596">
    <cfRule type="expression" dxfId="945" priority="1357">
      <formula>IF(RIGHT(TEXT(AE596,"0.#"),1)=".",FALSE,TRUE)</formula>
    </cfRule>
    <cfRule type="expression" dxfId="944" priority="1358">
      <formula>IF(RIGHT(TEXT(AE596,"0.#"),1)=".",TRUE,FALSE)</formula>
    </cfRule>
  </conditionalFormatting>
  <conditionalFormatting sqref="AM598">
    <cfRule type="expression" dxfId="943" priority="1347">
      <formula>IF(RIGHT(TEXT(AM598,"0.#"),1)=".",FALSE,TRUE)</formula>
    </cfRule>
    <cfRule type="expression" dxfId="942" priority="1348">
      <formula>IF(RIGHT(TEXT(AM598,"0.#"),1)=".",TRUE,FALSE)</formula>
    </cfRule>
  </conditionalFormatting>
  <conditionalFormatting sqref="AE597">
    <cfRule type="expression" dxfId="941" priority="1355">
      <formula>IF(RIGHT(TEXT(AE597,"0.#"),1)=".",FALSE,TRUE)</formula>
    </cfRule>
    <cfRule type="expression" dxfId="940" priority="1356">
      <formula>IF(RIGHT(TEXT(AE597,"0.#"),1)=".",TRUE,FALSE)</formula>
    </cfRule>
  </conditionalFormatting>
  <conditionalFormatting sqref="AE598">
    <cfRule type="expression" dxfId="939" priority="1353">
      <formula>IF(RIGHT(TEXT(AE598,"0.#"),1)=".",FALSE,TRUE)</formula>
    </cfRule>
    <cfRule type="expression" dxfId="938" priority="1354">
      <formula>IF(RIGHT(TEXT(AE598,"0.#"),1)=".",TRUE,FALSE)</formula>
    </cfRule>
  </conditionalFormatting>
  <conditionalFormatting sqref="AM596">
    <cfRule type="expression" dxfId="937" priority="1351">
      <formula>IF(RIGHT(TEXT(AM596,"0.#"),1)=".",FALSE,TRUE)</formula>
    </cfRule>
    <cfRule type="expression" dxfId="936" priority="1352">
      <formula>IF(RIGHT(TEXT(AM596,"0.#"),1)=".",TRUE,FALSE)</formula>
    </cfRule>
  </conditionalFormatting>
  <conditionalFormatting sqref="AM597">
    <cfRule type="expression" dxfId="935" priority="1349">
      <formula>IF(RIGHT(TEXT(AM597,"0.#"),1)=".",FALSE,TRUE)</formula>
    </cfRule>
    <cfRule type="expression" dxfId="934" priority="1350">
      <formula>IF(RIGHT(TEXT(AM597,"0.#"),1)=".",TRUE,FALSE)</formula>
    </cfRule>
  </conditionalFormatting>
  <conditionalFormatting sqref="AU596">
    <cfRule type="expression" dxfId="933" priority="1345">
      <formula>IF(RIGHT(TEXT(AU596,"0.#"),1)=".",FALSE,TRUE)</formula>
    </cfRule>
    <cfRule type="expression" dxfId="932" priority="1346">
      <formula>IF(RIGHT(TEXT(AU596,"0.#"),1)=".",TRUE,FALSE)</formula>
    </cfRule>
  </conditionalFormatting>
  <conditionalFormatting sqref="AU597">
    <cfRule type="expression" dxfId="931" priority="1343">
      <formula>IF(RIGHT(TEXT(AU597,"0.#"),1)=".",FALSE,TRUE)</formula>
    </cfRule>
    <cfRule type="expression" dxfId="930" priority="1344">
      <formula>IF(RIGHT(TEXT(AU597,"0.#"),1)=".",TRUE,FALSE)</formula>
    </cfRule>
  </conditionalFormatting>
  <conditionalFormatting sqref="AU598">
    <cfRule type="expression" dxfId="929" priority="1341">
      <formula>IF(RIGHT(TEXT(AU598,"0.#"),1)=".",FALSE,TRUE)</formula>
    </cfRule>
    <cfRule type="expression" dxfId="928" priority="1342">
      <formula>IF(RIGHT(TEXT(AU598,"0.#"),1)=".",TRUE,FALSE)</formula>
    </cfRule>
  </conditionalFormatting>
  <conditionalFormatting sqref="AI598">
    <cfRule type="expression" dxfId="927" priority="1335">
      <formula>IF(RIGHT(TEXT(AI598,"0.#"),1)=".",FALSE,TRUE)</formula>
    </cfRule>
    <cfRule type="expression" dxfId="926" priority="1336">
      <formula>IF(RIGHT(TEXT(AI598,"0.#"),1)=".",TRUE,FALSE)</formula>
    </cfRule>
  </conditionalFormatting>
  <conditionalFormatting sqref="AI596">
    <cfRule type="expression" dxfId="925" priority="1339">
      <formula>IF(RIGHT(TEXT(AI596,"0.#"),1)=".",FALSE,TRUE)</formula>
    </cfRule>
    <cfRule type="expression" dxfId="924" priority="1340">
      <formula>IF(RIGHT(TEXT(AI596,"0.#"),1)=".",TRUE,FALSE)</formula>
    </cfRule>
  </conditionalFormatting>
  <conditionalFormatting sqref="AI597">
    <cfRule type="expression" dxfId="923" priority="1337">
      <formula>IF(RIGHT(TEXT(AI597,"0.#"),1)=".",FALSE,TRUE)</formula>
    </cfRule>
    <cfRule type="expression" dxfId="922" priority="1338">
      <formula>IF(RIGHT(TEXT(AI597,"0.#"),1)=".",TRUE,FALSE)</formula>
    </cfRule>
  </conditionalFormatting>
  <conditionalFormatting sqref="AQ597">
    <cfRule type="expression" dxfId="921" priority="1333">
      <formula>IF(RIGHT(TEXT(AQ597,"0.#"),1)=".",FALSE,TRUE)</formula>
    </cfRule>
    <cfRule type="expression" dxfId="920" priority="1334">
      <formula>IF(RIGHT(TEXT(AQ597,"0.#"),1)=".",TRUE,FALSE)</formula>
    </cfRule>
  </conditionalFormatting>
  <conditionalFormatting sqref="AQ598">
    <cfRule type="expression" dxfId="919" priority="1331">
      <formula>IF(RIGHT(TEXT(AQ598,"0.#"),1)=".",FALSE,TRUE)</formula>
    </cfRule>
    <cfRule type="expression" dxfId="918" priority="1332">
      <formula>IF(RIGHT(TEXT(AQ598,"0.#"),1)=".",TRUE,FALSE)</formula>
    </cfRule>
  </conditionalFormatting>
  <conditionalFormatting sqref="AQ596">
    <cfRule type="expression" dxfId="917" priority="1329">
      <formula>IF(RIGHT(TEXT(AQ596,"0.#"),1)=".",FALSE,TRUE)</formula>
    </cfRule>
    <cfRule type="expression" dxfId="916" priority="1330">
      <formula>IF(RIGHT(TEXT(AQ596,"0.#"),1)=".",TRUE,FALSE)</formula>
    </cfRule>
  </conditionalFormatting>
  <conditionalFormatting sqref="AE601">
    <cfRule type="expression" dxfId="915" priority="1327">
      <formula>IF(RIGHT(TEXT(AE601,"0.#"),1)=".",FALSE,TRUE)</formula>
    </cfRule>
    <cfRule type="expression" dxfId="914" priority="1328">
      <formula>IF(RIGHT(TEXT(AE601,"0.#"),1)=".",TRUE,FALSE)</formula>
    </cfRule>
  </conditionalFormatting>
  <conditionalFormatting sqref="AM603">
    <cfRule type="expression" dxfId="913" priority="1317">
      <formula>IF(RIGHT(TEXT(AM603,"0.#"),1)=".",FALSE,TRUE)</formula>
    </cfRule>
    <cfRule type="expression" dxfId="912" priority="1318">
      <formula>IF(RIGHT(TEXT(AM603,"0.#"),1)=".",TRUE,FALSE)</formula>
    </cfRule>
  </conditionalFormatting>
  <conditionalFormatting sqref="AE602">
    <cfRule type="expression" dxfId="911" priority="1325">
      <formula>IF(RIGHT(TEXT(AE602,"0.#"),1)=".",FALSE,TRUE)</formula>
    </cfRule>
    <cfRule type="expression" dxfId="910" priority="1326">
      <formula>IF(RIGHT(TEXT(AE602,"0.#"),1)=".",TRUE,FALSE)</formula>
    </cfRule>
  </conditionalFormatting>
  <conditionalFormatting sqref="AE603">
    <cfRule type="expression" dxfId="909" priority="1323">
      <formula>IF(RIGHT(TEXT(AE603,"0.#"),1)=".",FALSE,TRUE)</formula>
    </cfRule>
    <cfRule type="expression" dxfId="908" priority="1324">
      <formula>IF(RIGHT(TEXT(AE603,"0.#"),1)=".",TRUE,FALSE)</formula>
    </cfRule>
  </conditionalFormatting>
  <conditionalFormatting sqref="AM601">
    <cfRule type="expression" dxfId="907" priority="1321">
      <formula>IF(RIGHT(TEXT(AM601,"0.#"),1)=".",FALSE,TRUE)</formula>
    </cfRule>
    <cfRule type="expression" dxfId="906" priority="1322">
      <formula>IF(RIGHT(TEXT(AM601,"0.#"),1)=".",TRUE,FALSE)</formula>
    </cfRule>
  </conditionalFormatting>
  <conditionalFormatting sqref="AM602">
    <cfRule type="expression" dxfId="905" priority="1319">
      <formula>IF(RIGHT(TEXT(AM602,"0.#"),1)=".",FALSE,TRUE)</formula>
    </cfRule>
    <cfRule type="expression" dxfId="904" priority="1320">
      <formula>IF(RIGHT(TEXT(AM602,"0.#"),1)=".",TRUE,FALSE)</formula>
    </cfRule>
  </conditionalFormatting>
  <conditionalFormatting sqref="AU601">
    <cfRule type="expression" dxfId="903" priority="1315">
      <formula>IF(RIGHT(TEXT(AU601,"0.#"),1)=".",FALSE,TRUE)</formula>
    </cfRule>
    <cfRule type="expression" dxfId="902" priority="1316">
      <formula>IF(RIGHT(TEXT(AU601,"0.#"),1)=".",TRUE,FALSE)</formula>
    </cfRule>
  </conditionalFormatting>
  <conditionalFormatting sqref="AU602">
    <cfRule type="expression" dxfId="901" priority="1313">
      <formula>IF(RIGHT(TEXT(AU602,"0.#"),1)=".",FALSE,TRUE)</formula>
    </cfRule>
    <cfRule type="expression" dxfId="900" priority="1314">
      <formula>IF(RIGHT(TEXT(AU602,"0.#"),1)=".",TRUE,FALSE)</formula>
    </cfRule>
  </conditionalFormatting>
  <conditionalFormatting sqref="AU603">
    <cfRule type="expression" dxfId="899" priority="1311">
      <formula>IF(RIGHT(TEXT(AU603,"0.#"),1)=".",FALSE,TRUE)</formula>
    </cfRule>
    <cfRule type="expression" dxfId="898" priority="1312">
      <formula>IF(RIGHT(TEXT(AU603,"0.#"),1)=".",TRUE,FALSE)</formula>
    </cfRule>
  </conditionalFormatting>
  <conditionalFormatting sqref="AI603">
    <cfRule type="expression" dxfId="897" priority="1305">
      <formula>IF(RIGHT(TEXT(AI603,"0.#"),1)=".",FALSE,TRUE)</formula>
    </cfRule>
    <cfRule type="expression" dxfId="896" priority="1306">
      <formula>IF(RIGHT(TEXT(AI603,"0.#"),1)=".",TRUE,FALSE)</formula>
    </cfRule>
  </conditionalFormatting>
  <conditionalFormatting sqref="AI601">
    <cfRule type="expression" dxfId="895" priority="1309">
      <formula>IF(RIGHT(TEXT(AI601,"0.#"),1)=".",FALSE,TRUE)</formula>
    </cfRule>
    <cfRule type="expression" dxfId="894" priority="1310">
      <formula>IF(RIGHT(TEXT(AI601,"0.#"),1)=".",TRUE,FALSE)</formula>
    </cfRule>
  </conditionalFormatting>
  <conditionalFormatting sqref="AI602">
    <cfRule type="expression" dxfId="893" priority="1307">
      <formula>IF(RIGHT(TEXT(AI602,"0.#"),1)=".",FALSE,TRUE)</formula>
    </cfRule>
    <cfRule type="expression" dxfId="892" priority="1308">
      <formula>IF(RIGHT(TEXT(AI602,"0.#"),1)=".",TRUE,FALSE)</formula>
    </cfRule>
  </conditionalFormatting>
  <conditionalFormatting sqref="AQ602">
    <cfRule type="expression" dxfId="891" priority="1303">
      <formula>IF(RIGHT(TEXT(AQ602,"0.#"),1)=".",FALSE,TRUE)</formula>
    </cfRule>
    <cfRule type="expression" dxfId="890" priority="1304">
      <formula>IF(RIGHT(TEXT(AQ602,"0.#"),1)=".",TRUE,FALSE)</formula>
    </cfRule>
  </conditionalFormatting>
  <conditionalFormatting sqref="AQ603">
    <cfRule type="expression" dxfId="889" priority="1301">
      <formula>IF(RIGHT(TEXT(AQ603,"0.#"),1)=".",FALSE,TRUE)</formula>
    </cfRule>
    <cfRule type="expression" dxfId="888" priority="1302">
      <formula>IF(RIGHT(TEXT(AQ603,"0.#"),1)=".",TRUE,FALSE)</formula>
    </cfRule>
  </conditionalFormatting>
  <conditionalFormatting sqref="AQ601">
    <cfRule type="expression" dxfId="887" priority="1299">
      <formula>IF(RIGHT(TEXT(AQ601,"0.#"),1)=".",FALSE,TRUE)</formula>
    </cfRule>
    <cfRule type="expression" dxfId="886" priority="1300">
      <formula>IF(RIGHT(TEXT(AQ601,"0.#"),1)=".",TRUE,FALSE)</formula>
    </cfRule>
  </conditionalFormatting>
  <conditionalFormatting sqref="AE606">
    <cfRule type="expression" dxfId="885" priority="1297">
      <formula>IF(RIGHT(TEXT(AE606,"0.#"),1)=".",FALSE,TRUE)</formula>
    </cfRule>
    <cfRule type="expression" dxfId="884" priority="1298">
      <formula>IF(RIGHT(TEXT(AE606,"0.#"),1)=".",TRUE,FALSE)</formula>
    </cfRule>
  </conditionalFormatting>
  <conditionalFormatting sqref="AM608">
    <cfRule type="expression" dxfId="883" priority="1287">
      <formula>IF(RIGHT(TEXT(AM608,"0.#"),1)=".",FALSE,TRUE)</formula>
    </cfRule>
    <cfRule type="expression" dxfId="882" priority="1288">
      <formula>IF(RIGHT(TEXT(AM608,"0.#"),1)=".",TRUE,FALSE)</formula>
    </cfRule>
  </conditionalFormatting>
  <conditionalFormatting sqref="AE607">
    <cfRule type="expression" dxfId="881" priority="1295">
      <formula>IF(RIGHT(TEXT(AE607,"0.#"),1)=".",FALSE,TRUE)</formula>
    </cfRule>
    <cfRule type="expression" dxfId="880" priority="1296">
      <formula>IF(RIGHT(TEXT(AE607,"0.#"),1)=".",TRUE,FALSE)</formula>
    </cfRule>
  </conditionalFormatting>
  <conditionalFormatting sqref="AE608">
    <cfRule type="expression" dxfId="879" priority="1293">
      <formula>IF(RIGHT(TEXT(AE608,"0.#"),1)=".",FALSE,TRUE)</formula>
    </cfRule>
    <cfRule type="expression" dxfId="878" priority="1294">
      <formula>IF(RIGHT(TEXT(AE608,"0.#"),1)=".",TRUE,FALSE)</formula>
    </cfRule>
  </conditionalFormatting>
  <conditionalFormatting sqref="AM606">
    <cfRule type="expression" dxfId="877" priority="1291">
      <formula>IF(RIGHT(TEXT(AM606,"0.#"),1)=".",FALSE,TRUE)</formula>
    </cfRule>
    <cfRule type="expression" dxfId="876" priority="1292">
      <formula>IF(RIGHT(TEXT(AM606,"0.#"),1)=".",TRUE,FALSE)</formula>
    </cfRule>
  </conditionalFormatting>
  <conditionalFormatting sqref="AM607">
    <cfRule type="expression" dxfId="875" priority="1289">
      <formula>IF(RIGHT(TEXT(AM607,"0.#"),1)=".",FALSE,TRUE)</formula>
    </cfRule>
    <cfRule type="expression" dxfId="874" priority="1290">
      <formula>IF(RIGHT(TEXT(AM607,"0.#"),1)=".",TRUE,FALSE)</formula>
    </cfRule>
  </conditionalFormatting>
  <conditionalFormatting sqref="AU606">
    <cfRule type="expression" dxfId="873" priority="1285">
      <formula>IF(RIGHT(TEXT(AU606,"0.#"),1)=".",FALSE,TRUE)</formula>
    </cfRule>
    <cfRule type="expression" dxfId="872" priority="1286">
      <formula>IF(RIGHT(TEXT(AU606,"0.#"),1)=".",TRUE,FALSE)</formula>
    </cfRule>
  </conditionalFormatting>
  <conditionalFormatting sqref="AU607">
    <cfRule type="expression" dxfId="871" priority="1283">
      <formula>IF(RIGHT(TEXT(AU607,"0.#"),1)=".",FALSE,TRUE)</formula>
    </cfRule>
    <cfRule type="expression" dxfId="870" priority="1284">
      <formula>IF(RIGHT(TEXT(AU607,"0.#"),1)=".",TRUE,FALSE)</formula>
    </cfRule>
  </conditionalFormatting>
  <conditionalFormatting sqref="AU608">
    <cfRule type="expression" dxfId="869" priority="1281">
      <formula>IF(RIGHT(TEXT(AU608,"0.#"),1)=".",FALSE,TRUE)</formula>
    </cfRule>
    <cfRule type="expression" dxfId="868" priority="1282">
      <formula>IF(RIGHT(TEXT(AU608,"0.#"),1)=".",TRUE,FALSE)</formula>
    </cfRule>
  </conditionalFormatting>
  <conditionalFormatting sqref="AI608">
    <cfRule type="expression" dxfId="867" priority="1275">
      <formula>IF(RIGHT(TEXT(AI608,"0.#"),1)=".",FALSE,TRUE)</formula>
    </cfRule>
    <cfRule type="expression" dxfId="866" priority="1276">
      <formula>IF(RIGHT(TEXT(AI608,"0.#"),1)=".",TRUE,FALSE)</formula>
    </cfRule>
  </conditionalFormatting>
  <conditionalFormatting sqref="AI606">
    <cfRule type="expression" dxfId="865" priority="1279">
      <formula>IF(RIGHT(TEXT(AI606,"0.#"),1)=".",FALSE,TRUE)</formula>
    </cfRule>
    <cfRule type="expression" dxfId="864" priority="1280">
      <formula>IF(RIGHT(TEXT(AI606,"0.#"),1)=".",TRUE,FALSE)</formula>
    </cfRule>
  </conditionalFormatting>
  <conditionalFormatting sqref="AI607">
    <cfRule type="expression" dxfId="863" priority="1277">
      <formula>IF(RIGHT(TEXT(AI607,"0.#"),1)=".",FALSE,TRUE)</formula>
    </cfRule>
    <cfRule type="expression" dxfId="862" priority="1278">
      <formula>IF(RIGHT(TEXT(AI607,"0.#"),1)=".",TRUE,FALSE)</formula>
    </cfRule>
  </conditionalFormatting>
  <conditionalFormatting sqref="AQ607">
    <cfRule type="expression" dxfId="861" priority="1273">
      <formula>IF(RIGHT(TEXT(AQ607,"0.#"),1)=".",FALSE,TRUE)</formula>
    </cfRule>
    <cfRule type="expression" dxfId="860" priority="1274">
      <formula>IF(RIGHT(TEXT(AQ607,"0.#"),1)=".",TRUE,FALSE)</formula>
    </cfRule>
  </conditionalFormatting>
  <conditionalFormatting sqref="AQ608">
    <cfRule type="expression" dxfId="859" priority="1271">
      <formula>IF(RIGHT(TEXT(AQ608,"0.#"),1)=".",FALSE,TRUE)</formula>
    </cfRule>
    <cfRule type="expression" dxfId="858" priority="1272">
      <formula>IF(RIGHT(TEXT(AQ608,"0.#"),1)=".",TRUE,FALSE)</formula>
    </cfRule>
  </conditionalFormatting>
  <conditionalFormatting sqref="AQ606">
    <cfRule type="expression" dxfId="857" priority="1269">
      <formula>IF(RIGHT(TEXT(AQ606,"0.#"),1)=".",FALSE,TRUE)</formula>
    </cfRule>
    <cfRule type="expression" dxfId="856" priority="1270">
      <formula>IF(RIGHT(TEXT(AQ606,"0.#"),1)=".",TRUE,FALSE)</formula>
    </cfRule>
  </conditionalFormatting>
  <conditionalFormatting sqref="AE611">
    <cfRule type="expression" dxfId="855" priority="1267">
      <formula>IF(RIGHT(TEXT(AE611,"0.#"),1)=".",FALSE,TRUE)</formula>
    </cfRule>
    <cfRule type="expression" dxfId="854" priority="1268">
      <formula>IF(RIGHT(TEXT(AE611,"0.#"),1)=".",TRUE,FALSE)</formula>
    </cfRule>
  </conditionalFormatting>
  <conditionalFormatting sqref="AM613">
    <cfRule type="expression" dxfId="853" priority="1257">
      <formula>IF(RIGHT(TEXT(AM613,"0.#"),1)=".",FALSE,TRUE)</formula>
    </cfRule>
    <cfRule type="expression" dxfId="852" priority="1258">
      <formula>IF(RIGHT(TEXT(AM613,"0.#"),1)=".",TRUE,FALSE)</formula>
    </cfRule>
  </conditionalFormatting>
  <conditionalFormatting sqref="AE612">
    <cfRule type="expression" dxfId="851" priority="1265">
      <formula>IF(RIGHT(TEXT(AE612,"0.#"),1)=".",FALSE,TRUE)</formula>
    </cfRule>
    <cfRule type="expression" dxfId="850" priority="1266">
      <formula>IF(RIGHT(TEXT(AE612,"0.#"),1)=".",TRUE,FALSE)</formula>
    </cfRule>
  </conditionalFormatting>
  <conditionalFormatting sqref="AE613">
    <cfRule type="expression" dxfId="849" priority="1263">
      <formula>IF(RIGHT(TEXT(AE613,"0.#"),1)=".",FALSE,TRUE)</formula>
    </cfRule>
    <cfRule type="expression" dxfId="848" priority="1264">
      <formula>IF(RIGHT(TEXT(AE613,"0.#"),1)=".",TRUE,FALSE)</formula>
    </cfRule>
  </conditionalFormatting>
  <conditionalFormatting sqref="AM611">
    <cfRule type="expression" dxfId="847" priority="1261">
      <formula>IF(RIGHT(TEXT(AM611,"0.#"),1)=".",FALSE,TRUE)</formula>
    </cfRule>
    <cfRule type="expression" dxfId="846" priority="1262">
      <formula>IF(RIGHT(TEXT(AM611,"0.#"),1)=".",TRUE,FALSE)</formula>
    </cfRule>
  </conditionalFormatting>
  <conditionalFormatting sqref="AM612">
    <cfRule type="expression" dxfId="845" priority="1259">
      <formula>IF(RIGHT(TEXT(AM612,"0.#"),1)=".",FALSE,TRUE)</formula>
    </cfRule>
    <cfRule type="expression" dxfId="844" priority="1260">
      <formula>IF(RIGHT(TEXT(AM612,"0.#"),1)=".",TRUE,FALSE)</formula>
    </cfRule>
  </conditionalFormatting>
  <conditionalFormatting sqref="AU611">
    <cfRule type="expression" dxfId="843" priority="1255">
      <formula>IF(RIGHT(TEXT(AU611,"0.#"),1)=".",FALSE,TRUE)</formula>
    </cfRule>
    <cfRule type="expression" dxfId="842" priority="1256">
      <formula>IF(RIGHT(TEXT(AU611,"0.#"),1)=".",TRUE,FALSE)</formula>
    </cfRule>
  </conditionalFormatting>
  <conditionalFormatting sqref="AU612">
    <cfRule type="expression" dxfId="841" priority="1253">
      <formula>IF(RIGHT(TEXT(AU612,"0.#"),1)=".",FALSE,TRUE)</formula>
    </cfRule>
    <cfRule type="expression" dxfId="840" priority="1254">
      <formula>IF(RIGHT(TEXT(AU612,"0.#"),1)=".",TRUE,FALSE)</formula>
    </cfRule>
  </conditionalFormatting>
  <conditionalFormatting sqref="AU613">
    <cfRule type="expression" dxfId="839" priority="1251">
      <formula>IF(RIGHT(TEXT(AU613,"0.#"),1)=".",FALSE,TRUE)</formula>
    </cfRule>
    <cfRule type="expression" dxfId="838" priority="1252">
      <formula>IF(RIGHT(TEXT(AU613,"0.#"),1)=".",TRUE,FALSE)</formula>
    </cfRule>
  </conditionalFormatting>
  <conditionalFormatting sqref="AI613">
    <cfRule type="expression" dxfId="837" priority="1245">
      <formula>IF(RIGHT(TEXT(AI613,"0.#"),1)=".",FALSE,TRUE)</formula>
    </cfRule>
    <cfRule type="expression" dxfId="836" priority="1246">
      <formula>IF(RIGHT(TEXT(AI613,"0.#"),1)=".",TRUE,FALSE)</formula>
    </cfRule>
  </conditionalFormatting>
  <conditionalFormatting sqref="AI611">
    <cfRule type="expression" dxfId="835" priority="1249">
      <formula>IF(RIGHT(TEXT(AI611,"0.#"),1)=".",FALSE,TRUE)</formula>
    </cfRule>
    <cfRule type="expression" dxfId="834" priority="1250">
      <formula>IF(RIGHT(TEXT(AI611,"0.#"),1)=".",TRUE,FALSE)</formula>
    </cfRule>
  </conditionalFormatting>
  <conditionalFormatting sqref="AI612">
    <cfRule type="expression" dxfId="833" priority="1247">
      <formula>IF(RIGHT(TEXT(AI612,"0.#"),1)=".",FALSE,TRUE)</formula>
    </cfRule>
    <cfRule type="expression" dxfId="832" priority="1248">
      <formula>IF(RIGHT(TEXT(AI612,"0.#"),1)=".",TRUE,FALSE)</formula>
    </cfRule>
  </conditionalFormatting>
  <conditionalFormatting sqref="AQ612">
    <cfRule type="expression" dxfId="831" priority="1243">
      <formula>IF(RIGHT(TEXT(AQ612,"0.#"),1)=".",FALSE,TRUE)</formula>
    </cfRule>
    <cfRule type="expression" dxfId="830" priority="1244">
      <formula>IF(RIGHT(TEXT(AQ612,"0.#"),1)=".",TRUE,FALSE)</formula>
    </cfRule>
  </conditionalFormatting>
  <conditionalFormatting sqref="AQ613">
    <cfRule type="expression" dxfId="829" priority="1241">
      <formula>IF(RIGHT(TEXT(AQ613,"0.#"),1)=".",FALSE,TRUE)</formula>
    </cfRule>
    <cfRule type="expression" dxfId="828" priority="1242">
      <formula>IF(RIGHT(TEXT(AQ613,"0.#"),1)=".",TRUE,FALSE)</formula>
    </cfRule>
  </conditionalFormatting>
  <conditionalFormatting sqref="AQ611">
    <cfRule type="expression" dxfId="827" priority="1239">
      <formula>IF(RIGHT(TEXT(AQ611,"0.#"),1)=".",FALSE,TRUE)</formula>
    </cfRule>
    <cfRule type="expression" dxfId="826" priority="1240">
      <formula>IF(RIGHT(TEXT(AQ611,"0.#"),1)=".",TRUE,FALSE)</formula>
    </cfRule>
  </conditionalFormatting>
  <conditionalFormatting sqref="AE616">
    <cfRule type="expression" dxfId="825" priority="1237">
      <formula>IF(RIGHT(TEXT(AE616,"0.#"),1)=".",FALSE,TRUE)</formula>
    </cfRule>
    <cfRule type="expression" dxfId="824" priority="1238">
      <formula>IF(RIGHT(TEXT(AE616,"0.#"),1)=".",TRUE,FALSE)</formula>
    </cfRule>
  </conditionalFormatting>
  <conditionalFormatting sqref="AM618">
    <cfRule type="expression" dxfId="823" priority="1227">
      <formula>IF(RIGHT(TEXT(AM618,"0.#"),1)=".",FALSE,TRUE)</formula>
    </cfRule>
    <cfRule type="expression" dxfId="822" priority="1228">
      <formula>IF(RIGHT(TEXT(AM618,"0.#"),1)=".",TRUE,FALSE)</formula>
    </cfRule>
  </conditionalFormatting>
  <conditionalFormatting sqref="AE617">
    <cfRule type="expression" dxfId="821" priority="1235">
      <formula>IF(RIGHT(TEXT(AE617,"0.#"),1)=".",FALSE,TRUE)</formula>
    </cfRule>
    <cfRule type="expression" dxfId="820" priority="1236">
      <formula>IF(RIGHT(TEXT(AE617,"0.#"),1)=".",TRUE,FALSE)</formula>
    </cfRule>
  </conditionalFormatting>
  <conditionalFormatting sqref="AE618">
    <cfRule type="expression" dxfId="819" priority="1233">
      <formula>IF(RIGHT(TEXT(AE618,"0.#"),1)=".",FALSE,TRUE)</formula>
    </cfRule>
    <cfRule type="expression" dxfId="818" priority="1234">
      <formula>IF(RIGHT(TEXT(AE618,"0.#"),1)=".",TRUE,FALSE)</formula>
    </cfRule>
  </conditionalFormatting>
  <conditionalFormatting sqref="AM616">
    <cfRule type="expression" dxfId="817" priority="1231">
      <formula>IF(RIGHT(TEXT(AM616,"0.#"),1)=".",FALSE,TRUE)</formula>
    </cfRule>
    <cfRule type="expression" dxfId="816" priority="1232">
      <formula>IF(RIGHT(TEXT(AM616,"0.#"),1)=".",TRUE,FALSE)</formula>
    </cfRule>
  </conditionalFormatting>
  <conditionalFormatting sqref="AM617">
    <cfRule type="expression" dxfId="815" priority="1229">
      <formula>IF(RIGHT(TEXT(AM617,"0.#"),1)=".",FALSE,TRUE)</formula>
    </cfRule>
    <cfRule type="expression" dxfId="814" priority="1230">
      <formula>IF(RIGHT(TEXT(AM617,"0.#"),1)=".",TRUE,FALSE)</formula>
    </cfRule>
  </conditionalFormatting>
  <conditionalFormatting sqref="AU616">
    <cfRule type="expression" dxfId="813" priority="1225">
      <formula>IF(RIGHT(TEXT(AU616,"0.#"),1)=".",FALSE,TRUE)</formula>
    </cfRule>
    <cfRule type="expression" dxfId="812" priority="1226">
      <formula>IF(RIGHT(TEXT(AU616,"0.#"),1)=".",TRUE,FALSE)</formula>
    </cfRule>
  </conditionalFormatting>
  <conditionalFormatting sqref="AU617">
    <cfRule type="expression" dxfId="811" priority="1223">
      <formula>IF(RIGHT(TEXT(AU617,"0.#"),1)=".",FALSE,TRUE)</formula>
    </cfRule>
    <cfRule type="expression" dxfId="810" priority="1224">
      <formula>IF(RIGHT(TEXT(AU617,"0.#"),1)=".",TRUE,FALSE)</formula>
    </cfRule>
  </conditionalFormatting>
  <conditionalFormatting sqref="AU618">
    <cfRule type="expression" dxfId="809" priority="1221">
      <formula>IF(RIGHT(TEXT(AU618,"0.#"),1)=".",FALSE,TRUE)</formula>
    </cfRule>
    <cfRule type="expression" dxfId="808" priority="1222">
      <formula>IF(RIGHT(TEXT(AU618,"0.#"),1)=".",TRUE,FALSE)</formula>
    </cfRule>
  </conditionalFormatting>
  <conditionalFormatting sqref="AI618">
    <cfRule type="expression" dxfId="807" priority="1215">
      <formula>IF(RIGHT(TEXT(AI618,"0.#"),1)=".",FALSE,TRUE)</formula>
    </cfRule>
    <cfRule type="expression" dxfId="806" priority="1216">
      <formula>IF(RIGHT(TEXT(AI618,"0.#"),1)=".",TRUE,FALSE)</formula>
    </cfRule>
  </conditionalFormatting>
  <conditionalFormatting sqref="AI616">
    <cfRule type="expression" dxfId="805" priority="1219">
      <formula>IF(RIGHT(TEXT(AI616,"0.#"),1)=".",FALSE,TRUE)</formula>
    </cfRule>
    <cfRule type="expression" dxfId="804" priority="1220">
      <formula>IF(RIGHT(TEXT(AI616,"0.#"),1)=".",TRUE,FALSE)</formula>
    </cfRule>
  </conditionalFormatting>
  <conditionalFormatting sqref="AI617">
    <cfRule type="expression" dxfId="803" priority="1217">
      <formula>IF(RIGHT(TEXT(AI617,"0.#"),1)=".",FALSE,TRUE)</formula>
    </cfRule>
    <cfRule type="expression" dxfId="802" priority="1218">
      <formula>IF(RIGHT(TEXT(AI617,"0.#"),1)=".",TRUE,FALSE)</formula>
    </cfRule>
  </conditionalFormatting>
  <conditionalFormatting sqref="AQ617">
    <cfRule type="expression" dxfId="801" priority="1213">
      <formula>IF(RIGHT(TEXT(AQ617,"0.#"),1)=".",FALSE,TRUE)</formula>
    </cfRule>
    <cfRule type="expression" dxfId="800" priority="1214">
      <formula>IF(RIGHT(TEXT(AQ617,"0.#"),1)=".",TRUE,FALSE)</formula>
    </cfRule>
  </conditionalFormatting>
  <conditionalFormatting sqref="AQ618">
    <cfRule type="expression" dxfId="799" priority="1211">
      <formula>IF(RIGHT(TEXT(AQ618,"0.#"),1)=".",FALSE,TRUE)</formula>
    </cfRule>
    <cfRule type="expression" dxfId="798" priority="1212">
      <formula>IF(RIGHT(TEXT(AQ618,"0.#"),1)=".",TRUE,FALSE)</formula>
    </cfRule>
  </conditionalFormatting>
  <conditionalFormatting sqref="AQ616">
    <cfRule type="expression" dxfId="797" priority="1209">
      <formula>IF(RIGHT(TEXT(AQ616,"0.#"),1)=".",FALSE,TRUE)</formula>
    </cfRule>
    <cfRule type="expression" dxfId="796" priority="1210">
      <formula>IF(RIGHT(TEXT(AQ616,"0.#"),1)=".",TRUE,FALSE)</formula>
    </cfRule>
  </conditionalFormatting>
  <conditionalFormatting sqref="AE621">
    <cfRule type="expression" dxfId="795" priority="1207">
      <formula>IF(RIGHT(TEXT(AE621,"0.#"),1)=".",FALSE,TRUE)</formula>
    </cfRule>
    <cfRule type="expression" dxfId="794" priority="1208">
      <formula>IF(RIGHT(TEXT(AE621,"0.#"),1)=".",TRUE,FALSE)</formula>
    </cfRule>
  </conditionalFormatting>
  <conditionalFormatting sqref="AM623">
    <cfRule type="expression" dxfId="793" priority="1197">
      <formula>IF(RIGHT(TEXT(AM623,"0.#"),1)=".",FALSE,TRUE)</formula>
    </cfRule>
    <cfRule type="expression" dxfId="792" priority="1198">
      <formula>IF(RIGHT(TEXT(AM623,"0.#"),1)=".",TRUE,FALSE)</formula>
    </cfRule>
  </conditionalFormatting>
  <conditionalFormatting sqref="AE622">
    <cfRule type="expression" dxfId="791" priority="1205">
      <formula>IF(RIGHT(TEXT(AE622,"0.#"),1)=".",FALSE,TRUE)</formula>
    </cfRule>
    <cfRule type="expression" dxfId="790" priority="1206">
      <formula>IF(RIGHT(TEXT(AE622,"0.#"),1)=".",TRUE,FALSE)</formula>
    </cfRule>
  </conditionalFormatting>
  <conditionalFormatting sqref="AE623">
    <cfRule type="expression" dxfId="789" priority="1203">
      <formula>IF(RIGHT(TEXT(AE623,"0.#"),1)=".",FALSE,TRUE)</formula>
    </cfRule>
    <cfRule type="expression" dxfId="788" priority="1204">
      <formula>IF(RIGHT(TEXT(AE623,"0.#"),1)=".",TRUE,FALSE)</formula>
    </cfRule>
  </conditionalFormatting>
  <conditionalFormatting sqref="AM621">
    <cfRule type="expression" dxfId="787" priority="1201">
      <formula>IF(RIGHT(TEXT(AM621,"0.#"),1)=".",FALSE,TRUE)</formula>
    </cfRule>
    <cfRule type="expression" dxfId="786" priority="1202">
      <formula>IF(RIGHT(TEXT(AM621,"0.#"),1)=".",TRUE,FALSE)</formula>
    </cfRule>
  </conditionalFormatting>
  <conditionalFormatting sqref="AM622">
    <cfRule type="expression" dxfId="785" priority="1199">
      <formula>IF(RIGHT(TEXT(AM622,"0.#"),1)=".",FALSE,TRUE)</formula>
    </cfRule>
    <cfRule type="expression" dxfId="784" priority="1200">
      <formula>IF(RIGHT(TEXT(AM622,"0.#"),1)=".",TRUE,FALSE)</formula>
    </cfRule>
  </conditionalFormatting>
  <conditionalFormatting sqref="AU621">
    <cfRule type="expression" dxfId="783" priority="1195">
      <formula>IF(RIGHT(TEXT(AU621,"0.#"),1)=".",FALSE,TRUE)</formula>
    </cfRule>
    <cfRule type="expression" dxfId="782" priority="1196">
      <formula>IF(RIGHT(TEXT(AU621,"0.#"),1)=".",TRUE,FALSE)</formula>
    </cfRule>
  </conditionalFormatting>
  <conditionalFormatting sqref="AU622">
    <cfRule type="expression" dxfId="781" priority="1193">
      <formula>IF(RIGHT(TEXT(AU622,"0.#"),1)=".",FALSE,TRUE)</formula>
    </cfRule>
    <cfRule type="expression" dxfId="780" priority="1194">
      <formula>IF(RIGHT(TEXT(AU622,"0.#"),1)=".",TRUE,FALSE)</formula>
    </cfRule>
  </conditionalFormatting>
  <conditionalFormatting sqref="AU623">
    <cfRule type="expression" dxfId="779" priority="1191">
      <formula>IF(RIGHT(TEXT(AU623,"0.#"),1)=".",FALSE,TRUE)</formula>
    </cfRule>
    <cfRule type="expression" dxfId="778" priority="1192">
      <formula>IF(RIGHT(TEXT(AU623,"0.#"),1)=".",TRUE,FALSE)</formula>
    </cfRule>
  </conditionalFormatting>
  <conditionalFormatting sqref="AI623">
    <cfRule type="expression" dxfId="777" priority="1185">
      <formula>IF(RIGHT(TEXT(AI623,"0.#"),1)=".",FALSE,TRUE)</formula>
    </cfRule>
    <cfRule type="expression" dxfId="776" priority="1186">
      <formula>IF(RIGHT(TEXT(AI623,"0.#"),1)=".",TRUE,FALSE)</formula>
    </cfRule>
  </conditionalFormatting>
  <conditionalFormatting sqref="AI621">
    <cfRule type="expression" dxfId="775" priority="1189">
      <formula>IF(RIGHT(TEXT(AI621,"0.#"),1)=".",FALSE,TRUE)</formula>
    </cfRule>
    <cfRule type="expression" dxfId="774" priority="1190">
      <formula>IF(RIGHT(TEXT(AI621,"0.#"),1)=".",TRUE,FALSE)</formula>
    </cfRule>
  </conditionalFormatting>
  <conditionalFormatting sqref="AI622">
    <cfRule type="expression" dxfId="773" priority="1187">
      <formula>IF(RIGHT(TEXT(AI622,"0.#"),1)=".",FALSE,TRUE)</formula>
    </cfRule>
    <cfRule type="expression" dxfId="772" priority="1188">
      <formula>IF(RIGHT(TEXT(AI622,"0.#"),1)=".",TRUE,FALSE)</formula>
    </cfRule>
  </conditionalFormatting>
  <conditionalFormatting sqref="AQ622">
    <cfRule type="expression" dxfId="771" priority="1183">
      <formula>IF(RIGHT(TEXT(AQ622,"0.#"),1)=".",FALSE,TRUE)</formula>
    </cfRule>
    <cfRule type="expression" dxfId="770" priority="1184">
      <formula>IF(RIGHT(TEXT(AQ622,"0.#"),1)=".",TRUE,FALSE)</formula>
    </cfRule>
  </conditionalFormatting>
  <conditionalFormatting sqref="AQ623">
    <cfRule type="expression" dxfId="769" priority="1181">
      <formula>IF(RIGHT(TEXT(AQ623,"0.#"),1)=".",FALSE,TRUE)</formula>
    </cfRule>
    <cfRule type="expression" dxfId="768" priority="1182">
      <formula>IF(RIGHT(TEXT(AQ623,"0.#"),1)=".",TRUE,FALSE)</formula>
    </cfRule>
  </conditionalFormatting>
  <conditionalFormatting sqref="AQ621">
    <cfRule type="expression" dxfId="767" priority="1179">
      <formula>IF(RIGHT(TEXT(AQ621,"0.#"),1)=".",FALSE,TRUE)</formula>
    </cfRule>
    <cfRule type="expression" dxfId="766" priority="1180">
      <formula>IF(RIGHT(TEXT(AQ621,"0.#"),1)=".",TRUE,FALSE)</formula>
    </cfRule>
  </conditionalFormatting>
  <conditionalFormatting sqref="AE630">
    <cfRule type="expression" dxfId="765" priority="1177">
      <formula>IF(RIGHT(TEXT(AE630,"0.#"),1)=".",FALSE,TRUE)</formula>
    </cfRule>
    <cfRule type="expression" dxfId="764" priority="1178">
      <formula>IF(RIGHT(TEXT(AE630,"0.#"),1)=".",TRUE,FALSE)</formula>
    </cfRule>
  </conditionalFormatting>
  <conditionalFormatting sqref="AM632">
    <cfRule type="expression" dxfId="763" priority="1167">
      <formula>IF(RIGHT(TEXT(AM632,"0.#"),1)=".",FALSE,TRUE)</formula>
    </cfRule>
    <cfRule type="expression" dxfId="762" priority="1168">
      <formula>IF(RIGHT(TEXT(AM632,"0.#"),1)=".",TRUE,FALSE)</formula>
    </cfRule>
  </conditionalFormatting>
  <conditionalFormatting sqref="AE631">
    <cfRule type="expression" dxfId="761" priority="1175">
      <formula>IF(RIGHT(TEXT(AE631,"0.#"),1)=".",FALSE,TRUE)</formula>
    </cfRule>
    <cfRule type="expression" dxfId="760" priority="1176">
      <formula>IF(RIGHT(TEXT(AE631,"0.#"),1)=".",TRUE,FALSE)</formula>
    </cfRule>
  </conditionalFormatting>
  <conditionalFormatting sqref="AE632">
    <cfRule type="expression" dxfId="759" priority="1173">
      <formula>IF(RIGHT(TEXT(AE632,"0.#"),1)=".",FALSE,TRUE)</formula>
    </cfRule>
    <cfRule type="expression" dxfId="758" priority="1174">
      <formula>IF(RIGHT(TEXT(AE632,"0.#"),1)=".",TRUE,FALSE)</formula>
    </cfRule>
  </conditionalFormatting>
  <conditionalFormatting sqref="AM630">
    <cfRule type="expression" dxfId="757" priority="1171">
      <formula>IF(RIGHT(TEXT(AM630,"0.#"),1)=".",FALSE,TRUE)</formula>
    </cfRule>
    <cfRule type="expression" dxfId="756" priority="1172">
      <formula>IF(RIGHT(TEXT(AM630,"0.#"),1)=".",TRUE,FALSE)</formula>
    </cfRule>
  </conditionalFormatting>
  <conditionalFormatting sqref="AM631">
    <cfRule type="expression" dxfId="755" priority="1169">
      <formula>IF(RIGHT(TEXT(AM631,"0.#"),1)=".",FALSE,TRUE)</formula>
    </cfRule>
    <cfRule type="expression" dxfId="754" priority="1170">
      <formula>IF(RIGHT(TEXT(AM631,"0.#"),1)=".",TRUE,FALSE)</formula>
    </cfRule>
  </conditionalFormatting>
  <conditionalFormatting sqref="AU630">
    <cfRule type="expression" dxfId="753" priority="1165">
      <formula>IF(RIGHT(TEXT(AU630,"0.#"),1)=".",FALSE,TRUE)</formula>
    </cfRule>
    <cfRule type="expression" dxfId="752" priority="1166">
      <formula>IF(RIGHT(TEXT(AU630,"0.#"),1)=".",TRUE,FALSE)</formula>
    </cfRule>
  </conditionalFormatting>
  <conditionalFormatting sqref="AU631">
    <cfRule type="expression" dxfId="751" priority="1163">
      <formula>IF(RIGHT(TEXT(AU631,"0.#"),1)=".",FALSE,TRUE)</formula>
    </cfRule>
    <cfRule type="expression" dxfId="750" priority="1164">
      <formula>IF(RIGHT(TEXT(AU631,"0.#"),1)=".",TRUE,FALSE)</formula>
    </cfRule>
  </conditionalFormatting>
  <conditionalFormatting sqref="AU632">
    <cfRule type="expression" dxfId="749" priority="1161">
      <formula>IF(RIGHT(TEXT(AU632,"0.#"),1)=".",FALSE,TRUE)</formula>
    </cfRule>
    <cfRule type="expression" dxfId="748" priority="1162">
      <formula>IF(RIGHT(TEXT(AU632,"0.#"),1)=".",TRUE,FALSE)</formula>
    </cfRule>
  </conditionalFormatting>
  <conditionalFormatting sqref="AI632">
    <cfRule type="expression" dxfId="747" priority="1155">
      <formula>IF(RIGHT(TEXT(AI632,"0.#"),1)=".",FALSE,TRUE)</formula>
    </cfRule>
    <cfRule type="expression" dxfId="746" priority="1156">
      <formula>IF(RIGHT(TEXT(AI632,"0.#"),1)=".",TRUE,FALSE)</formula>
    </cfRule>
  </conditionalFormatting>
  <conditionalFormatting sqref="AI630">
    <cfRule type="expression" dxfId="745" priority="1159">
      <formula>IF(RIGHT(TEXT(AI630,"0.#"),1)=".",FALSE,TRUE)</formula>
    </cfRule>
    <cfRule type="expression" dxfId="744" priority="1160">
      <formula>IF(RIGHT(TEXT(AI630,"0.#"),1)=".",TRUE,FALSE)</formula>
    </cfRule>
  </conditionalFormatting>
  <conditionalFormatting sqref="AI631">
    <cfRule type="expression" dxfId="743" priority="1157">
      <formula>IF(RIGHT(TEXT(AI631,"0.#"),1)=".",FALSE,TRUE)</formula>
    </cfRule>
    <cfRule type="expression" dxfId="742" priority="1158">
      <formula>IF(RIGHT(TEXT(AI631,"0.#"),1)=".",TRUE,FALSE)</formula>
    </cfRule>
  </conditionalFormatting>
  <conditionalFormatting sqref="AQ631">
    <cfRule type="expression" dxfId="741" priority="1153">
      <formula>IF(RIGHT(TEXT(AQ631,"0.#"),1)=".",FALSE,TRUE)</formula>
    </cfRule>
    <cfRule type="expression" dxfId="740" priority="1154">
      <formula>IF(RIGHT(TEXT(AQ631,"0.#"),1)=".",TRUE,FALSE)</formula>
    </cfRule>
  </conditionalFormatting>
  <conditionalFormatting sqref="AQ632">
    <cfRule type="expression" dxfId="739" priority="1151">
      <formula>IF(RIGHT(TEXT(AQ632,"0.#"),1)=".",FALSE,TRUE)</formula>
    </cfRule>
    <cfRule type="expression" dxfId="738" priority="1152">
      <formula>IF(RIGHT(TEXT(AQ632,"0.#"),1)=".",TRUE,FALSE)</formula>
    </cfRule>
  </conditionalFormatting>
  <conditionalFormatting sqref="AQ630">
    <cfRule type="expression" dxfId="737" priority="1149">
      <formula>IF(RIGHT(TEXT(AQ630,"0.#"),1)=".",FALSE,TRUE)</formula>
    </cfRule>
    <cfRule type="expression" dxfId="736" priority="1150">
      <formula>IF(RIGHT(TEXT(AQ630,"0.#"),1)=".",TRUE,FALSE)</formula>
    </cfRule>
  </conditionalFormatting>
  <conditionalFormatting sqref="AE635">
    <cfRule type="expression" dxfId="735" priority="1147">
      <formula>IF(RIGHT(TEXT(AE635,"0.#"),1)=".",FALSE,TRUE)</formula>
    </cfRule>
    <cfRule type="expression" dxfId="734" priority="1148">
      <formula>IF(RIGHT(TEXT(AE635,"0.#"),1)=".",TRUE,FALSE)</formula>
    </cfRule>
  </conditionalFormatting>
  <conditionalFormatting sqref="AM637">
    <cfRule type="expression" dxfId="733" priority="1137">
      <formula>IF(RIGHT(TEXT(AM637,"0.#"),1)=".",FALSE,TRUE)</formula>
    </cfRule>
    <cfRule type="expression" dxfId="732" priority="1138">
      <formula>IF(RIGHT(TEXT(AM637,"0.#"),1)=".",TRUE,FALSE)</formula>
    </cfRule>
  </conditionalFormatting>
  <conditionalFormatting sqref="AE636">
    <cfRule type="expression" dxfId="731" priority="1145">
      <formula>IF(RIGHT(TEXT(AE636,"0.#"),1)=".",FALSE,TRUE)</formula>
    </cfRule>
    <cfRule type="expression" dxfId="730" priority="1146">
      <formula>IF(RIGHT(TEXT(AE636,"0.#"),1)=".",TRUE,FALSE)</formula>
    </cfRule>
  </conditionalFormatting>
  <conditionalFormatting sqref="AE637">
    <cfRule type="expression" dxfId="729" priority="1143">
      <formula>IF(RIGHT(TEXT(AE637,"0.#"),1)=".",FALSE,TRUE)</formula>
    </cfRule>
    <cfRule type="expression" dxfId="728" priority="1144">
      <formula>IF(RIGHT(TEXT(AE637,"0.#"),1)=".",TRUE,FALSE)</formula>
    </cfRule>
  </conditionalFormatting>
  <conditionalFormatting sqref="AM635">
    <cfRule type="expression" dxfId="727" priority="1141">
      <formula>IF(RIGHT(TEXT(AM635,"0.#"),1)=".",FALSE,TRUE)</formula>
    </cfRule>
    <cfRule type="expression" dxfId="726" priority="1142">
      <formula>IF(RIGHT(TEXT(AM635,"0.#"),1)=".",TRUE,FALSE)</formula>
    </cfRule>
  </conditionalFormatting>
  <conditionalFormatting sqref="AM636">
    <cfRule type="expression" dxfId="725" priority="1139">
      <formula>IF(RIGHT(TEXT(AM636,"0.#"),1)=".",FALSE,TRUE)</formula>
    </cfRule>
    <cfRule type="expression" dxfId="724" priority="1140">
      <formula>IF(RIGHT(TEXT(AM636,"0.#"),1)=".",TRUE,FALSE)</formula>
    </cfRule>
  </conditionalFormatting>
  <conditionalFormatting sqref="AU635">
    <cfRule type="expression" dxfId="723" priority="1135">
      <formula>IF(RIGHT(TEXT(AU635,"0.#"),1)=".",FALSE,TRUE)</formula>
    </cfRule>
    <cfRule type="expression" dxfId="722" priority="1136">
      <formula>IF(RIGHT(TEXT(AU635,"0.#"),1)=".",TRUE,FALSE)</formula>
    </cfRule>
  </conditionalFormatting>
  <conditionalFormatting sqref="AU636">
    <cfRule type="expression" dxfId="721" priority="1133">
      <formula>IF(RIGHT(TEXT(AU636,"0.#"),1)=".",FALSE,TRUE)</formula>
    </cfRule>
    <cfRule type="expression" dxfId="720" priority="1134">
      <formula>IF(RIGHT(TEXT(AU636,"0.#"),1)=".",TRUE,FALSE)</formula>
    </cfRule>
  </conditionalFormatting>
  <conditionalFormatting sqref="AU637">
    <cfRule type="expression" dxfId="719" priority="1131">
      <formula>IF(RIGHT(TEXT(AU637,"0.#"),1)=".",FALSE,TRUE)</formula>
    </cfRule>
    <cfRule type="expression" dxfId="718" priority="1132">
      <formula>IF(RIGHT(TEXT(AU637,"0.#"),1)=".",TRUE,FALSE)</formula>
    </cfRule>
  </conditionalFormatting>
  <conditionalFormatting sqref="AI637">
    <cfRule type="expression" dxfId="717" priority="1125">
      <formula>IF(RIGHT(TEXT(AI637,"0.#"),1)=".",FALSE,TRUE)</formula>
    </cfRule>
    <cfRule type="expression" dxfId="716" priority="1126">
      <formula>IF(RIGHT(TEXT(AI637,"0.#"),1)=".",TRUE,FALSE)</formula>
    </cfRule>
  </conditionalFormatting>
  <conditionalFormatting sqref="AI635">
    <cfRule type="expression" dxfId="715" priority="1129">
      <formula>IF(RIGHT(TEXT(AI635,"0.#"),1)=".",FALSE,TRUE)</formula>
    </cfRule>
    <cfRule type="expression" dxfId="714" priority="1130">
      <formula>IF(RIGHT(TEXT(AI635,"0.#"),1)=".",TRUE,FALSE)</formula>
    </cfRule>
  </conditionalFormatting>
  <conditionalFormatting sqref="AI636">
    <cfRule type="expression" dxfId="713" priority="1127">
      <formula>IF(RIGHT(TEXT(AI636,"0.#"),1)=".",FALSE,TRUE)</formula>
    </cfRule>
    <cfRule type="expression" dxfId="712" priority="1128">
      <formula>IF(RIGHT(TEXT(AI636,"0.#"),1)=".",TRUE,FALSE)</formula>
    </cfRule>
  </conditionalFormatting>
  <conditionalFormatting sqref="AQ636">
    <cfRule type="expression" dxfId="711" priority="1123">
      <formula>IF(RIGHT(TEXT(AQ636,"0.#"),1)=".",FALSE,TRUE)</formula>
    </cfRule>
    <cfRule type="expression" dxfId="710" priority="1124">
      <formula>IF(RIGHT(TEXT(AQ636,"0.#"),1)=".",TRUE,FALSE)</formula>
    </cfRule>
  </conditionalFormatting>
  <conditionalFormatting sqref="AQ637">
    <cfRule type="expression" dxfId="709" priority="1121">
      <formula>IF(RIGHT(TEXT(AQ637,"0.#"),1)=".",FALSE,TRUE)</formula>
    </cfRule>
    <cfRule type="expression" dxfId="708" priority="1122">
      <formula>IF(RIGHT(TEXT(AQ637,"0.#"),1)=".",TRUE,FALSE)</formula>
    </cfRule>
  </conditionalFormatting>
  <conditionalFormatting sqref="AQ635">
    <cfRule type="expression" dxfId="707" priority="1119">
      <formula>IF(RIGHT(TEXT(AQ635,"0.#"),1)=".",FALSE,TRUE)</formula>
    </cfRule>
    <cfRule type="expression" dxfId="706" priority="1120">
      <formula>IF(RIGHT(TEXT(AQ635,"0.#"),1)=".",TRUE,FALSE)</formula>
    </cfRule>
  </conditionalFormatting>
  <conditionalFormatting sqref="AE640">
    <cfRule type="expression" dxfId="705" priority="1117">
      <formula>IF(RIGHT(TEXT(AE640,"0.#"),1)=".",FALSE,TRUE)</formula>
    </cfRule>
    <cfRule type="expression" dxfId="704" priority="1118">
      <formula>IF(RIGHT(TEXT(AE640,"0.#"),1)=".",TRUE,FALSE)</formula>
    </cfRule>
  </conditionalFormatting>
  <conditionalFormatting sqref="AM642">
    <cfRule type="expression" dxfId="703" priority="1107">
      <formula>IF(RIGHT(TEXT(AM642,"0.#"),1)=".",FALSE,TRUE)</formula>
    </cfRule>
    <cfRule type="expression" dxfId="702" priority="1108">
      <formula>IF(RIGHT(TEXT(AM642,"0.#"),1)=".",TRUE,FALSE)</formula>
    </cfRule>
  </conditionalFormatting>
  <conditionalFormatting sqref="AE641">
    <cfRule type="expression" dxfId="701" priority="1115">
      <formula>IF(RIGHT(TEXT(AE641,"0.#"),1)=".",FALSE,TRUE)</formula>
    </cfRule>
    <cfRule type="expression" dxfId="700" priority="1116">
      <formula>IF(RIGHT(TEXT(AE641,"0.#"),1)=".",TRUE,FALSE)</formula>
    </cfRule>
  </conditionalFormatting>
  <conditionalFormatting sqref="AE642">
    <cfRule type="expression" dxfId="699" priority="1113">
      <formula>IF(RIGHT(TEXT(AE642,"0.#"),1)=".",FALSE,TRUE)</formula>
    </cfRule>
    <cfRule type="expression" dxfId="698" priority="1114">
      <formula>IF(RIGHT(TEXT(AE642,"0.#"),1)=".",TRUE,FALSE)</formula>
    </cfRule>
  </conditionalFormatting>
  <conditionalFormatting sqref="AM640">
    <cfRule type="expression" dxfId="697" priority="1111">
      <formula>IF(RIGHT(TEXT(AM640,"0.#"),1)=".",FALSE,TRUE)</formula>
    </cfRule>
    <cfRule type="expression" dxfId="696" priority="1112">
      <formula>IF(RIGHT(TEXT(AM640,"0.#"),1)=".",TRUE,FALSE)</formula>
    </cfRule>
  </conditionalFormatting>
  <conditionalFormatting sqref="AM641">
    <cfRule type="expression" dxfId="695" priority="1109">
      <formula>IF(RIGHT(TEXT(AM641,"0.#"),1)=".",FALSE,TRUE)</formula>
    </cfRule>
    <cfRule type="expression" dxfId="694" priority="1110">
      <formula>IF(RIGHT(TEXT(AM641,"0.#"),1)=".",TRUE,FALSE)</formula>
    </cfRule>
  </conditionalFormatting>
  <conditionalFormatting sqref="AU640">
    <cfRule type="expression" dxfId="693" priority="1105">
      <formula>IF(RIGHT(TEXT(AU640,"0.#"),1)=".",FALSE,TRUE)</formula>
    </cfRule>
    <cfRule type="expression" dxfId="692" priority="1106">
      <formula>IF(RIGHT(TEXT(AU640,"0.#"),1)=".",TRUE,FALSE)</formula>
    </cfRule>
  </conditionalFormatting>
  <conditionalFormatting sqref="AU641">
    <cfRule type="expression" dxfId="691" priority="1103">
      <formula>IF(RIGHT(TEXT(AU641,"0.#"),1)=".",FALSE,TRUE)</formula>
    </cfRule>
    <cfRule type="expression" dxfId="690" priority="1104">
      <formula>IF(RIGHT(TEXT(AU641,"0.#"),1)=".",TRUE,FALSE)</formula>
    </cfRule>
  </conditionalFormatting>
  <conditionalFormatting sqref="AU642">
    <cfRule type="expression" dxfId="689" priority="1101">
      <formula>IF(RIGHT(TEXT(AU642,"0.#"),1)=".",FALSE,TRUE)</formula>
    </cfRule>
    <cfRule type="expression" dxfId="688" priority="1102">
      <formula>IF(RIGHT(TEXT(AU642,"0.#"),1)=".",TRUE,FALSE)</formula>
    </cfRule>
  </conditionalFormatting>
  <conditionalFormatting sqref="AI642">
    <cfRule type="expression" dxfId="687" priority="1095">
      <formula>IF(RIGHT(TEXT(AI642,"0.#"),1)=".",FALSE,TRUE)</formula>
    </cfRule>
    <cfRule type="expression" dxfId="686" priority="1096">
      <formula>IF(RIGHT(TEXT(AI642,"0.#"),1)=".",TRUE,FALSE)</formula>
    </cfRule>
  </conditionalFormatting>
  <conditionalFormatting sqref="AI640">
    <cfRule type="expression" dxfId="685" priority="1099">
      <formula>IF(RIGHT(TEXT(AI640,"0.#"),1)=".",FALSE,TRUE)</formula>
    </cfRule>
    <cfRule type="expression" dxfId="684" priority="1100">
      <formula>IF(RIGHT(TEXT(AI640,"0.#"),1)=".",TRUE,FALSE)</formula>
    </cfRule>
  </conditionalFormatting>
  <conditionalFormatting sqref="AI641">
    <cfRule type="expression" dxfId="683" priority="1097">
      <formula>IF(RIGHT(TEXT(AI641,"0.#"),1)=".",FALSE,TRUE)</formula>
    </cfRule>
    <cfRule type="expression" dxfId="682" priority="1098">
      <formula>IF(RIGHT(TEXT(AI641,"0.#"),1)=".",TRUE,FALSE)</formula>
    </cfRule>
  </conditionalFormatting>
  <conditionalFormatting sqref="AQ641">
    <cfRule type="expression" dxfId="681" priority="1093">
      <formula>IF(RIGHT(TEXT(AQ641,"0.#"),1)=".",FALSE,TRUE)</formula>
    </cfRule>
    <cfRule type="expression" dxfId="680" priority="1094">
      <formula>IF(RIGHT(TEXT(AQ641,"0.#"),1)=".",TRUE,FALSE)</formula>
    </cfRule>
  </conditionalFormatting>
  <conditionalFormatting sqref="AQ642">
    <cfRule type="expression" dxfId="679" priority="1091">
      <formula>IF(RIGHT(TEXT(AQ642,"0.#"),1)=".",FALSE,TRUE)</formula>
    </cfRule>
    <cfRule type="expression" dxfId="678" priority="1092">
      <formula>IF(RIGHT(TEXT(AQ642,"0.#"),1)=".",TRUE,FALSE)</formula>
    </cfRule>
  </conditionalFormatting>
  <conditionalFormatting sqref="AQ640">
    <cfRule type="expression" dxfId="677" priority="1089">
      <formula>IF(RIGHT(TEXT(AQ640,"0.#"),1)=".",FALSE,TRUE)</formula>
    </cfRule>
    <cfRule type="expression" dxfId="676" priority="1090">
      <formula>IF(RIGHT(TEXT(AQ640,"0.#"),1)=".",TRUE,FALSE)</formula>
    </cfRule>
  </conditionalFormatting>
  <conditionalFormatting sqref="AE645">
    <cfRule type="expression" dxfId="675" priority="1087">
      <formula>IF(RIGHT(TEXT(AE645,"0.#"),1)=".",FALSE,TRUE)</formula>
    </cfRule>
    <cfRule type="expression" dxfId="674" priority="1088">
      <formula>IF(RIGHT(TEXT(AE645,"0.#"),1)=".",TRUE,FALSE)</formula>
    </cfRule>
  </conditionalFormatting>
  <conditionalFormatting sqref="AM647">
    <cfRule type="expression" dxfId="673" priority="1077">
      <formula>IF(RIGHT(TEXT(AM647,"0.#"),1)=".",FALSE,TRUE)</formula>
    </cfRule>
    <cfRule type="expression" dxfId="672" priority="1078">
      <formula>IF(RIGHT(TEXT(AM647,"0.#"),1)=".",TRUE,FALSE)</formula>
    </cfRule>
  </conditionalFormatting>
  <conditionalFormatting sqref="AE646">
    <cfRule type="expression" dxfId="671" priority="1085">
      <formula>IF(RIGHT(TEXT(AE646,"0.#"),1)=".",FALSE,TRUE)</formula>
    </cfRule>
    <cfRule type="expression" dxfId="670" priority="1086">
      <formula>IF(RIGHT(TEXT(AE646,"0.#"),1)=".",TRUE,FALSE)</formula>
    </cfRule>
  </conditionalFormatting>
  <conditionalFormatting sqref="AE647">
    <cfRule type="expression" dxfId="669" priority="1083">
      <formula>IF(RIGHT(TEXT(AE647,"0.#"),1)=".",FALSE,TRUE)</formula>
    </cfRule>
    <cfRule type="expression" dxfId="668" priority="1084">
      <formula>IF(RIGHT(TEXT(AE647,"0.#"),1)=".",TRUE,FALSE)</formula>
    </cfRule>
  </conditionalFormatting>
  <conditionalFormatting sqref="AM645">
    <cfRule type="expression" dxfId="667" priority="1081">
      <formula>IF(RIGHT(TEXT(AM645,"0.#"),1)=".",FALSE,TRUE)</formula>
    </cfRule>
    <cfRule type="expression" dxfId="666" priority="1082">
      <formula>IF(RIGHT(TEXT(AM645,"0.#"),1)=".",TRUE,FALSE)</formula>
    </cfRule>
  </conditionalFormatting>
  <conditionalFormatting sqref="AM646">
    <cfRule type="expression" dxfId="665" priority="1079">
      <formula>IF(RIGHT(TEXT(AM646,"0.#"),1)=".",FALSE,TRUE)</formula>
    </cfRule>
    <cfRule type="expression" dxfId="664" priority="1080">
      <formula>IF(RIGHT(TEXT(AM646,"0.#"),1)=".",TRUE,FALSE)</formula>
    </cfRule>
  </conditionalFormatting>
  <conditionalFormatting sqref="AU645">
    <cfRule type="expression" dxfId="663" priority="1075">
      <formula>IF(RIGHT(TEXT(AU645,"0.#"),1)=".",FALSE,TRUE)</formula>
    </cfRule>
    <cfRule type="expression" dxfId="662" priority="1076">
      <formula>IF(RIGHT(TEXT(AU645,"0.#"),1)=".",TRUE,FALSE)</formula>
    </cfRule>
  </conditionalFormatting>
  <conditionalFormatting sqref="AU646">
    <cfRule type="expression" dxfId="661" priority="1073">
      <formula>IF(RIGHT(TEXT(AU646,"0.#"),1)=".",FALSE,TRUE)</formula>
    </cfRule>
    <cfRule type="expression" dxfId="660" priority="1074">
      <formula>IF(RIGHT(TEXT(AU646,"0.#"),1)=".",TRUE,FALSE)</formula>
    </cfRule>
  </conditionalFormatting>
  <conditionalFormatting sqref="AU647">
    <cfRule type="expression" dxfId="659" priority="1071">
      <formula>IF(RIGHT(TEXT(AU647,"0.#"),1)=".",FALSE,TRUE)</formula>
    </cfRule>
    <cfRule type="expression" dxfId="658" priority="1072">
      <formula>IF(RIGHT(TEXT(AU647,"0.#"),1)=".",TRUE,FALSE)</formula>
    </cfRule>
  </conditionalFormatting>
  <conditionalFormatting sqref="AI647">
    <cfRule type="expression" dxfId="657" priority="1065">
      <formula>IF(RIGHT(TEXT(AI647,"0.#"),1)=".",FALSE,TRUE)</formula>
    </cfRule>
    <cfRule type="expression" dxfId="656" priority="1066">
      <formula>IF(RIGHT(TEXT(AI647,"0.#"),1)=".",TRUE,FALSE)</formula>
    </cfRule>
  </conditionalFormatting>
  <conditionalFormatting sqref="AI645">
    <cfRule type="expression" dxfId="655" priority="1069">
      <formula>IF(RIGHT(TEXT(AI645,"0.#"),1)=".",FALSE,TRUE)</formula>
    </cfRule>
    <cfRule type="expression" dxfId="654" priority="1070">
      <formula>IF(RIGHT(TEXT(AI645,"0.#"),1)=".",TRUE,FALSE)</formula>
    </cfRule>
  </conditionalFormatting>
  <conditionalFormatting sqref="AI646">
    <cfRule type="expression" dxfId="653" priority="1067">
      <formula>IF(RIGHT(TEXT(AI646,"0.#"),1)=".",FALSE,TRUE)</formula>
    </cfRule>
    <cfRule type="expression" dxfId="652" priority="1068">
      <formula>IF(RIGHT(TEXT(AI646,"0.#"),1)=".",TRUE,FALSE)</formula>
    </cfRule>
  </conditionalFormatting>
  <conditionalFormatting sqref="AQ646">
    <cfRule type="expression" dxfId="651" priority="1063">
      <formula>IF(RIGHT(TEXT(AQ646,"0.#"),1)=".",FALSE,TRUE)</formula>
    </cfRule>
    <cfRule type="expression" dxfId="650" priority="1064">
      <formula>IF(RIGHT(TEXT(AQ646,"0.#"),1)=".",TRUE,FALSE)</formula>
    </cfRule>
  </conditionalFormatting>
  <conditionalFormatting sqref="AQ647">
    <cfRule type="expression" dxfId="649" priority="1061">
      <formula>IF(RIGHT(TEXT(AQ647,"0.#"),1)=".",FALSE,TRUE)</formula>
    </cfRule>
    <cfRule type="expression" dxfId="648" priority="1062">
      <formula>IF(RIGHT(TEXT(AQ647,"0.#"),1)=".",TRUE,FALSE)</formula>
    </cfRule>
  </conditionalFormatting>
  <conditionalFormatting sqref="AQ645">
    <cfRule type="expression" dxfId="647" priority="1059">
      <formula>IF(RIGHT(TEXT(AQ645,"0.#"),1)=".",FALSE,TRUE)</formula>
    </cfRule>
    <cfRule type="expression" dxfId="646" priority="1060">
      <formula>IF(RIGHT(TEXT(AQ645,"0.#"),1)=".",TRUE,FALSE)</formula>
    </cfRule>
  </conditionalFormatting>
  <conditionalFormatting sqref="AE650">
    <cfRule type="expression" dxfId="645" priority="1057">
      <formula>IF(RIGHT(TEXT(AE650,"0.#"),1)=".",FALSE,TRUE)</formula>
    </cfRule>
    <cfRule type="expression" dxfId="644" priority="1058">
      <formula>IF(RIGHT(TEXT(AE650,"0.#"),1)=".",TRUE,FALSE)</formula>
    </cfRule>
  </conditionalFormatting>
  <conditionalFormatting sqref="AM652">
    <cfRule type="expression" dxfId="643" priority="1047">
      <formula>IF(RIGHT(TEXT(AM652,"0.#"),1)=".",FALSE,TRUE)</formula>
    </cfRule>
    <cfRule type="expression" dxfId="642" priority="1048">
      <formula>IF(RIGHT(TEXT(AM652,"0.#"),1)=".",TRUE,FALSE)</formula>
    </cfRule>
  </conditionalFormatting>
  <conditionalFormatting sqref="AE651">
    <cfRule type="expression" dxfId="641" priority="1055">
      <formula>IF(RIGHT(TEXT(AE651,"0.#"),1)=".",FALSE,TRUE)</formula>
    </cfRule>
    <cfRule type="expression" dxfId="640" priority="1056">
      <formula>IF(RIGHT(TEXT(AE651,"0.#"),1)=".",TRUE,FALSE)</formula>
    </cfRule>
  </conditionalFormatting>
  <conditionalFormatting sqref="AE652">
    <cfRule type="expression" dxfId="639" priority="1053">
      <formula>IF(RIGHT(TEXT(AE652,"0.#"),1)=".",FALSE,TRUE)</formula>
    </cfRule>
    <cfRule type="expression" dxfId="638" priority="1054">
      <formula>IF(RIGHT(TEXT(AE652,"0.#"),1)=".",TRUE,FALSE)</formula>
    </cfRule>
  </conditionalFormatting>
  <conditionalFormatting sqref="AM650">
    <cfRule type="expression" dxfId="637" priority="1051">
      <formula>IF(RIGHT(TEXT(AM650,"0.#"),1)=".",FALSE,TRUE)</formula>
    </cfRule>
    <cfRule type="expression" dxfId="636" priority="1052">
      <formula>IF(RIGHT(TEXT(AM650,"0.#"),1)=".",TRUE,FALSE)</formula>
    </cfRule>
  </conditionalFormatting>
  <conditionalFormatting sqref="AM651">
    <cfRule type="expression" dxfId="635" priority="1049">
      <formula>IF(RIGHT(TEXT(AM651,"0.#"),1)=".",FALSE,TRUE)</formula>
    </cfRule>
    <cfRule type="expression" dxfId="634" priority="1050">
      <formula>IF(RIGHT(TEXT(AM651,"0.#"),1)=".",TRUE,FALSE)</formula>
    </cfRule>
  </conditionalFormatting>
  <conditionalFormatting sqref="AU650">
    <cfRule type="expression" dxfId="633" priority="1045">
      <formula>IF(RIGHT(TEXT(AU650,"0.#"),1)=".",FALSE,TRUE)</formula>
    </cfRule>
    <cfRule type="expression" dxfId="632" priority="1046">
      <formula>IF(RIGHT(TEXT(AU650,"0.#"),1)=".",TRUE,FALSE)</formula>
    </cfRule>
  </conditionalFormatting>
  <conditionalFormatting sqref="AU651">
    <cfRule type="expression" dxfId="631" priority="1043">
      <formula>IF(RIGHT(TEXT(AU651,"0.#"),1)=".",FALSE,TRUE)</formula>
    </cfRule>
    <cfRule type="expression" dxfId="630" priority="1044">
      <formula>IF(RIGHT(TEXT(AU651,"0.#"),1)=".",TRUE,FALSE)</formula>
    </cfRule>
  </conditionalFormatting>
  <conditionalFormatting sqref="AU652">
    <cfRule type="expression" dxfId="629" priority="1041">
      <formula>IF(RIGHT(TEXT(AU652,"0.#"),1)=".",FALSE,TRUE)</formula>
    </cfRule>
    <cfRule type="expression" dxfId="628" priority="1042">
      <formula>IF(RIGHT(TEXT(AU652,"0.#"),1)=".",TRUE,FALSE)</formula>
    </cfRule>
  </conditionalFormatting>
  <conditionalFormatting sqref="AI652">
    <cfRule type="expression" dxfId="627" priority="1035">
      <formula>IF(RIGHT(TEXT(AI652,"0.#"),1)=".",FALSE,TRUE)</formula>
    </cfRule>
    <cfRule type="expression" dxfId="626" priority="1036">
      <formula>IF(RIGHT(TEXT(AI652,"0.#"),1)=".",TRUE,FALSE)</formula>
    </cfRule>
  </conditionalFormatting>
  <conditionalFormatting sqref="AI650">
    <cfRule type="expression" dxfId="625" priority="1039">
      <formula>IF(RIGHT(TEXT(AI650,"0.#"),1)=".",FALSE,TRUE)</formula>
    </cfRule>
    <cfRule type="expression" dxfId="624" priority="1040">
      <formula>IF(RIGHT(TEXT(AI650,"0.#"),1)=".",TRUE,FALSE)</formula>
    </cfRule>
  </conditionalFormatting>
  <conditionalFormatting sqref="AI651">
    <cfRule type="expression" dxfId="623" priority="1037">
      <formula>IF(RIGHT(TEXT(AI651,"0.#"),1)=".",FALSE,TRUE)</formula>
    </cfRule>
    <cfRule type="expression" dxfId="622" priority="1038">
      <formula>IF(RIGHT(TEXT(AI651,"0.#"),1)=".",TRUE,FALSE)</formula>
    </cfRule>
  </conditionalFormatting>
  <conditionalFormatting sqref="AQ651">
    <cfRule type="expression" dxfId="621" priority="1033">
      <formula>IF(RIGHT(TEXT(AQ651,"0.#"),1)=".",FALSE,TRUE)</formula>
    </cfRule>
    <cfRule type="expression" dxfId="620" priority="1034">
      <formula>IF(RIGHT(TEXT(AQ651,"0.#"),1)=".",TRUE,FALSE)</formula>
    </cfRule>
  </conditionalFormatting>
  <conditionalFormatting sqref="AQ652">
    <cfRule type="expression" dxfId="619" priority="1031">
      <formula>IF(RIGHT(TEXT(AQ652,"0.#"),1)=".",FALSE,TRUE)</formula>
    </cfRule>
    <cfRule type="expression" dxfId="618" priority="1032">
      <formula>IF(RIGHT(TEXT(AQ652,"0.#"),1)=".",TRUE,FALSE)</formula>
    </cfRule>
  </conditionalFormatting>
  <conditionalFormatting sqref="AQ650">
    <cfRule type="expression" dxfId="617" priority="1029">
      <formula>IF(RIGHT(TEXT(AQ650,"0.#"),1)=".",FALSE,TRUE)</formula>
    </cfRule>
    <cfRule type="expression" dxfId="616" priority="1030">
      <formula>IF(RIGHT(TEXT(AQ650,"0.#"),1)=".",TRUE,FALSE)</formula>
    </cfRule>
  </conditionalFormatting>
  <conditionalFormatting sqref="AE655">
    <cfRule type="expression" dxfId="615" priority="1027">
      <formula>IF(RIGHT(TEXT(AE655,"0.#"),1)=".",FALSE,TRUE)</formula>
    </cfRule>
    <cfRule type="expression" dxfId="614" priority="1028">
      <formula>IF(RIGHT(TEXT(AE655,"0.#"),1)=".",TRUE,FALSE)</formula>
    </cfRule>
  </conditionalFormatting>
  <conditionalFormatting sqref="AM657">
    <cfRule type="expression" dxfId="613" priority="1017">
      <formula>IF(RIGHT(TEXT(AM657,"0.#"),1)=".",FALSE,TRUE)</formula>
    </cfRule>
    <cfRule type="expression" dxfId="612" priority="1018">
      <formula>IF(RIGHT(TEXT(AM657,"0.#"),1)=".",TRUE,FALSE)</formula>
    </cfRule>
  </conditionalFormatting>
  <conditionalFormatting sqref="AE656">
    <cfRule type="expression" dxfId="611" priority="1025">
      <formula>IF(RIGHT(TEXT(AE656,"0.#"),1)=".",FALSE,TRUE)</formula>
    </cfRule>
    <cfRule type="expression" dxfId="610" priority="1026">
      <formula>IF(RIGHT(TEXT(AE656,"0.#"),1)=".",TRUE,FALSE)</formula>
    </cfRule>
  </conditionalFormatting>
  <conditionalFormatting sqref="AE657">
    <cfRule type="expression" dxfId="609" priority="1023">
      <formula>IF(RIGHT(TEXT(AE657,"0.#"),1)=".",FALSE,TRUE)</formula>
    </cfRule>
    <cfRule type="expression" dxfId="608" priority="1024">
      <formula>IF(RIGHT(TEXT(AE657,"0.#"),1)=".",TRUE,FALSE)</formula>
    </cfRule>
  </conditionalFormatting>
  <conditionalFormatting sqref="AM655">
    <cfRule type="expression" dxfId="607" priority="1021">
      <formula>IF(RIGHT(TEXT(AM655,"0.#"),1)=".",FALSE,TRUE)</formula>
    </cfRule>
    <cfRule type="expression" dxfId="606" priority="1022">
      <formula>IF(RIGHT(TEXT(AM655,"0.#"),1)=".",TRUE,FALSE)</formula>
    </cfRule>
  </conditionalFormatting>
  <conditionalFormatting sqref="AM656">
    <cfRule type="expression" dxfId="605" priority="1019">
      <formula>IF(RIGHT(TEXT(AM656,"0.#"),1)=".",FALSE,TRUE)</formula>
    </cfRule>
    <cfRule type="expression" dxfId="604" priority="1020">
      <formula>IF(RIGHT(TEXT(AM656,"0.#"),1)=".",TRUE,FALSE)</formula>
    </cfRule>
  </conditionalFormatting>
  <conditionalFormatting sqref="AU655">
    <cfRule type="expression" dxfId="603" priority="1015">
      <formula>IF(RIGHT(TEXT(AU655,"0.#"),1)=".",FALSE,TRUE)</formula>
    </cfRule>
    <cfRule type="expression" dxfId="602" priority="1016">
      <formula>IF(RIGHT(TEXT(AU655,"0.#"),1)=".",TRUE,FALSE)</formula>
    </cfRule>
  </conditionalFormatting>
  <conditionalFormatting sqref="AU656">
    <cfRule type="expression" dxfId="601" priority="1013">
      <formula>IF(RIGHT(TEXT(AU656,"0.#"),1)=".",FALSE,TRUE)</formula>
    </cfRule>
    <cfRule type="expression" dxfId="600" priority="1014">
      <formula>IF(RIGHT(TEXT(AU656,"0.#"),1)=".",TRUE,FALSE)</formula>
    </cfRule>
  </conditionalFormatting>
  <conditionalFormatting sqref="AU657">
    <cfRule type="expression" dxfId="599" priority="1011">
      <formula>IF(RIGHT(TEXT(AU657,"0.#"),1)=".",FALSE,TRUE)</formula>
    </cfRule>
    <cfRule type="expression" dxfId="598" priority="1012">
      <formula>IF(RIGHT(TEXT(AU657,"0.#"),1)=".",TRUE,FALSE)</formula>
    </cfRule>
  </conditionalFormatting>
  <conditionalFormatting sqref="AI657">
    <cfRule type="expression" dxfId="597" priority="1005">
      <formula>IF(RIGHT(TEXT(AI657,"0.#"),1)=".",FALSE,TRUE)</formula>
    </cfRule>
    <cfRule type="expression" dxfId="596" priority="1006">
      <formula>IF(RIGHT(TEXT(AI657,"0.#"),1)=".",TRUE,FALSE)</formula>
    </cfRule>
  </conditionalFormatting>
  <conditionalFormatting sqref="AI655">
    <cfRule type="expression" dxfId="595" priority="1009">
      <formula>IF(RIGHT(TEXT(AI655,"0.#"),1)=".",FALSE,TRUE)</formula>
    </cfRule>
    <cfRule type="expression" dxfId="594" priority="1010">
      <formula>IF(RIGHT(TEXT(AI655,"0.#"),1)=".",TRUE,FALSE)</formula>
    </cfRule>
  </conditionalFormatting>
  <conditionalFormatting sqref="AI656">
    <cfRule type="expression" dxfId="593" priority="1007">
      <formula>IF(RIGHT(TEXT(AI656,"0.#"),1)=".",FALSE,TRUE)</formula>
    </cfRule>
    <cfRule type="expression" dxfId="592" priority="1008">
      <formula>IF(RIGHT(TEXT(AI656,"0.#"),1)=".",TRUE,FALSE)</formula>
    </cfRule>
  </conditionalFormatting>
  <conditionalFormatting sqref="AQ656">
    <cfRule type="expression" dxfId="591" priority="1003">
      <formula>IF(RIGHT(TEXT(AQ656,"0.#"),1)=".",FALSE,TRUE)</formula>
    </cfRule>
    <cfRule type="expression" dxfId="590" priority="1004">
      <formula>IF(RIGHT(TEXT(AQ656,"0.#"),1)=".",TRUE,FALSE)</formula>
    </cfRule>
  </conditionalFormatting>
  <conditionalFormatting sqref="AQ657">
    <cfRule type="expression" dxfId="589" priority="1001">
      <formula>IF(RIGHT(TEXT(AQ657,"0.#"),1)=".",FALSE,TRUE)</formula>
    </cfRule>
    <cfRule type="expression" dxfId="588" priority="1002">
      <formula>IF(RIGHT(TEXT(AQ657,"0.#"),1)=".",TRUE,FALSE)</formula>
    </cfRule>
  </conditionalFormatting>
  <conditionalFormatting sqref="AQ655">
    <cfRule type="expression" dxfId="587" priority="999">
      <formula>IF(RIGHT(TEXT(AQ655,"0.#"),1)=".",FALSE,TRUE)</formula>
    </cfRule>
    <cfRule type="expression" dxfId="586" priority="1000">
      <formula>IF(RIGHT(TEXT(AQ655,"0.#"),1)=".",TRUE,FALSE)</formula>
    </cfRule>
  </conditionalFormatting>
  <conditionalFormatting sqref="AE660">
    <cfRule type="expression" dxfId="585" priority="997">
      <formula>IF(RIGHT(TEXT(AE660,"0.#"),1)=".",FALSE,TRUE)</formula>
    </cfRule>
    <cfRule type="expression" dxfId="584" priority="998">
      <formula>IF(RIGHT(TEXT(AE660,"0.#"),1)=".",TRUE,FALSE)</formula>
    </cfRule>
  </conditionalFormatting>
  <conditionalFormatting sqref="AM662">
    <cfRule type="expression" dxfId="583" priority="987">
      <formula>IF(RIGHT(TEXT(AM662,"0.#"),1)=".",FALSE,TRUE)</formula>
    </cfRule>
    <cfRule type="expression" dxfId="582" priority="988">
      <formula>IF(RIGHT(TEXT(AM662,"0.#"),1)=".",TRUE,FALSE)</formula>
    </cfRule>
  </conditionalFormatting>
  <conditionalFormatting sqref="AE661">
    <cfRule type="expression" dxfId="581" priority="995">
      <formula>IF(RIGHT(TEXT(AE661,"0.#"),1)=".",FALSE,TRUE)</formula>
    </cfRule>
    <cfRule type="expression" dxfId="580" priority="996">
      <formula>IF(RIGHT(TEXT(AE661,"0.#"),1)=".",TRUE,FALSE)</formula>
    </cfRule>
  </conditionalFormatting>
  <conditionalFormatting sqref="AE662">
    <cfRule type="expression" dxfId="579" priority="993">
      <formula>IF(RIGHT(TEXT(AE662,"0.#"),1)=".",FALSE,TRUE)</formula>
    </cfRule>
    <cfRule type="expression" dxfId="578" priority="994">
      <formula>IF(RIGHT(TEXT(AE662,"0.#"),1)=".",TRUE,FALSE)</formula>
    </cfRule>
  </conditionalFormatting>
  <conditionalFormatting sqref="AM660">
    <cfRule type="expression" dxfId="577" priority="991">
      <formula>IF(RIGHT(TEXT(AM660,"0.#"),1)=".",FALSE,TRUE)</formula>
    </cfRule>
    <cfRule type="expression" dxfId="576" priority="992">
      <formula>IF(RIGHT(TEXT(AM660,"0.#"),1)=".",TRUE,FALSE)</formula>
    </cfRule>
  </conditionalFormatting>
  <conditionalFormatting sqref="AM661">
    <cfRule type="expression" dxfId="575" priority="989">
      <formula>IF(RIGHT(TEXT(AM661,"0.#"),1)=".",FALSE,TRUE)</formula>
    </cfRule>
    <cfRule type="expression" dxfId="574" priority="990">
      <formula>IF(RIGHT(TEXT(AM661,"0.#"),1)=".",TRUE,FALSE)</formula>
    </cfRule>
  </conditionalFormatting>
  <conditionalFormatting sqref="AU660">
    <cfRule type="expression" dxfId="573" priority="985">
      <formula>IF(RIGHT(TEXT(AU660,"0.#"),1)=".",FALSE,TRUE)</formula>
    </cfRule>
    <cfRule type="expression" dxfId="572" priority="986">
      <formula>IF(RIGHT(TEXT(AU660,"0.#"),1)=".",TRUE,FALSE)</formula>
    </cfRule>
  </conditionalFormatting>
  <conditionalFormatting sqref="AU661">
    <cfRule type="expression" dxfId="571" priority="983">
      <formula>IF(RIGHT(TEXT(AU661,"0.#"),1)=".",FALSE,TRUE)</formula>
    </cfRule>
    <cfRule type="expression" dxfId="570" priority="984">
      <formula>IF(RIGHT(TEXT(AU661,"0.#"),1)=".",TRUE,FALSE)</formula>
    </cfRule>
  </conditionalFormatting>
  <conditionalFormatting sqref="AU662">
    <cfRule type="expression" dxfId="569" priority="981">
      <formula>IF(RIGHT(TEXT(AU662,"0.#"),1)=".",FALSE,TRUE)</formula>
    </cfRule>
    <cfRule type="expression" dxfId="568" priority="982">
      <formula>IF(RIGHT(TEXT(AU662,"0.#"),1)=".",TRUE,FALSE)</formula>
    </cfRule>
  </conditionalFormatting>
  <conditionalFormatting sqref="AI662">
    <cfRule type="expression" dxfId="567" priority="975">
      <formula>IF(RIGHT(TEXT(AI662,"0.#"),1)=".",FALSE,TRUE)</formula>
    </cfRule>
    <cfRule type="expression" dxfId="566" priority="976">
      <formula>IF(RIGHT(TEXT(AI662,"0.#"),1)=".",TRUE,FALSE)</formula>
    </cfRule>
  </conditionalFormatting>
  <conditionalFormatting sqref="AI660">
    <cfRule type="expression" dxfId="565" priority="979">
      <formula>IF(RIGHT(TEXT(AI660,"0.#"),1)=".",FALSE,TRUE)</formula>
    </cfRule>
    <cfRule type="expression" dxfId="564" priority="980">
      <formula>IF(RIGHT(TEXT(AI660,"0.#"),1)=".",TRUE,FALSE)</formula>
    </cfRule>
  </conditionalFormatting>
  <conditionalFormatting sqref="AI661">
    <cfRule type="expression" dxfId="563" priority="977">
      <formula>IF(RIGHT(TEXT(AI661,"0.#"),1)=".",FALSE,TRUE)</formula>
    </cfRule>
    <cfRule type="expression" dxfId="562" priority="978">
      <formula>IF(RIGHT(TEXT(AI661,"0.#"),1)=".",TRUE,FALSE)</formula>
    </cfRule>
  </conditionalFormatting>
  <conditionalFormatting sqref="AQ661">
    <cfRule type="expression" dxfId="561" priority="973">
      <formula>IF(RIGHT(TEXT(AQ661,"0.#"),1)=".",FALSE,TRUE)</formula>
    </cfRule>
    <cfRule type="expression" dxfId="560" priority="974">
      <formula>IF(RIGHT(TEXT(AQ661,"0.#"),1)=".",TRUE,FALSE)</formula>
    </cfRule>
  </conditionalFormatting>
  <conditionalFormatting sqref="AQ662">
    <cfRule type="expression" dxfId="559" priority="971">
      <formula>IF(RIGHT(TEXT(AQ662,"0.#"),1)=".",FALSE,TRUE)</formula>
    </cfRule>
    <cfRule type="expression" dxfId="558" priority="972">
      <formula>IF(RIGHT(TEXT(AQ662,"0.#"),1)=".",TRUE,FALSE)</formula>
    </cfRule>
  </conditionalFormatting>
  <conditionalFormatting sqref="AQ660">
    <cfRule type="expression" dxfId="557" priority="969">
      <formula>IF(RIGHT(TEXT(AQ660,"0.#"),1)=".",FALSE,TRUE)</formula>
    </cfRule>
    <cfRule type="expression" dxfId="556" priority="970">
      <formula>IF(RIGHT(TEXT(AQ660,"0.#"),1)=".",TRUE,FALSE)</formula>
    </cfRule>
  </conditionalFormatting>
  <conditionalFormatting sqref="AE665">
    <cfRule type="expression" dxfId="555" priority="967">
      <formula>IF(RIGHT(TEXT(AE665,"0.#"),1)=".",FALSE,TRUE)</formula>
    </cfRule>
    <cfRule type="expression" dxfId="554" priority="968">
      <formula>IF(RIGHT(TEXT(AE665,"0.#"),1)=".",TRUE,FALSE)</formula>
    </cfRule>
  </conditionalFormatting>
  <conditionalFormatting sqref="AM667">
    <cfRule type="expression" dxfId="553" priority="957">
      <formula>IF(RIGHT(TEXT(AM667,"0.#"),1)=".",FALSE,TRUE)</formula>
    </cfRule>
    <cfRule type="expression" dxfId="552" priority="958">
      <formula>IF(RIGHT(TEXT(AM667,"0.#"),1)=".",TRUE,FALSE)</formula>
    </cfRule>
  </conditionalFormatting>
  <conditionalFormatting sqref="AE666">
    <cfRule type="expression" dxfId="551" priority="965">
      <formula>IF(RIGHT(TEXT(AE666,"0.#"),1)=".",FALSE,TRUE)</formula>
    </cfRule>
    <cfRule type="expression" dxfId="550" priority="966">
      <formula>IF(RIGHT(TEXT(AE666,"0.#"),1)=".",TRUE,FALSE)</formula>
    </cfRule>
  </conditionalFormatting>
  <conditionalFormatting sqref="AE667">
    <cfRule type="expression" dxfId="549" priority="963">
      <formula>IF(RIGHT(TEXT(AE667,"0.#"),1)=".",FALSE,TRUE)</formula>
    </cfRule>
    <cfRule type="expression" dxfId="548" priority="964">
      <formula>IF(RIGHT(TEXT(AE667,"0.#"),1)=".",TRUE,FALSE)</formula>
    </cfRule>
  </conditionalFormatting>
  <conditionalFormatting sqref="AM665">
    <cfRule type="expression" dxfId="547" priority="961">
      <formula>IF(RIGHT(TEXT(AM665,"0.#"),1)=".",FALSE,TRUE)</formula>
    </cfRule>
    <cfRule type="expression" dxfId="546" priority="962">
      <formula>IF(RIGHT(TEXT(AM665,"0.#"),1)=".",TRUE,FALSE)</formula>
    </cfRule>
  </conditionalFormatting>
  <conditionalFormatting sqref="AM666">
    <cfRule type="expression" dxfId="545" priority="959">
      <formula>IF(RIGHT(TEXT(AM666,"0.#"),1)=".",FALSE,TRUE)</formula>
    </cfRule>
    <cfRule type="expression" dxfId="544" priority="960">
      <formula>IF(RIGHT(TEXT(AM666,"0.#"),1)=".",TRUE,FALSE)</formula>
    </cfRule>
  </conditionalFormatting>
  <conditionalFormatting sqref="AU665">
    <cfRule type="expression" dxfId="543" priority="955">
      <formula>IF(RIGHT(TEXT(AU665,"0.#"),1)=".",FALSE,TRUE)</formula>
    </cfRule>
    <cfRule type="expression" dxfId="542" priority="956">
      <formula>IF(RIGHT(TEXT(AU665,"0.#"),1)=".",TRUE,FALSE)</formula>
    </cfRule>
  </conditionalFormatting>
  <conditionalFormatting sqref="AU666">
    <cfRule type="expression" dxfId="541" priority="953">
      <formula>IF(RIGHT(TEXT(AU666,"0.#"),1)=".",FALSE,TRUE)</formula>
    </cfRule>
    <cfRule type="expression" dxfId="540" priority="954">
      <formula>IF(RIGHT(TEXT(AU666,"0.#"),1)=".",TRUE,FALSE)</formula>
    </cfRule>
  </conditionalFormatting>
  <conditionalFormatting sqref="AU667">
    <cfRule type="expression" dxfId="539" priority="951">
      <formula>IF(RIGHT(TEXT(AU667,"0.#"),1)=".",FALSE,TRUE)</formula>
    </cfRule>
    <cfRule type="expression" dxfId="538" priority="952">
      <formula>IF(RIGHT(TEXT(AU667,"0.#"),1)=".",TRUE,FALSE)</formula>
    </cfRule>
  </conditionalFormatting>
  <conditionalFormatting sqref="AI667">
    <cfRule type="expression" dxfId="537" priority="945">
      <formula>IF(RIGHT(TEXT(AI667,"0.#"),1)=".",FALSE,TRUE)</formula>
    </cfRule>
    <cfRule type="expression" dxfId="536" priority="946">
      <formula>IF(RIGHT(TEXT(AI667,"0.#"),1)=".",TRUE,FALSE)</formula>
    </cfRule>
  </conditionalFormatting>
  <conditionalFormatting sqref="AI665">
    <cfRule type="expression" dxfId="535" priority="949">
      <formula>IF(RIGHT(TEXT(AI665,"0.#"),1)=".",FALSE,TRUE)</formula>
    </cfRule>
    <cfRule type="expression" dxfId="534" priority="950">
      <formula>IF(RIGHT(TEXT(AI665,"0.#"),1)=".",TRUE,FALSE)</formula>
    </cfRule>
  </conditionalFormatting>
  <conditionalFormatting sqref="AI666">
    <cfRule type="expression" dxfId="533" priority="947">
      <formula>IF(RIGHT(TEXT(AI666,"0.#"),1)=".",FALSE,TRUE)</formula>
    </cfRule>
    <cfRule type="expression" dxfId="532" priority="948">
      <formula>IF(RIGHT(TEXT(AI666,"0.#"),1)=".",TRUE,FALSE)</formula>
    </cfRule>
  </conditionalFormatting>
  <conditionalFormatting sqref="AQ666">
    <cfRule type="expression" dxfId="531" priority="943">
      <formula>IF(RIGHT(TEXT(AQ666,"0.#"),1)=".",FALSE,TRUE)</formula>
    </cfRule>
    <cfRule type="expression" dxfId="530" priority="944">
      <formula>IF(RIGHT(TEXT(AQ666,"0.#"),1)=".",TRUE,FALSE)</formula>
    </cfRule>
  </conditionalFormatting>
  <conditionalFormatting sqref="AQ667">
    <cfRule type="expression" dxfId="529" priority="941">
      <formula>IF(RIGHT(TEXT(AQ667,"0.#"),1)=".",FALSE,TRUE)</formula>
    </cfRule>
    <cfRule type="expression" dxfId="528" priority="942">
      <formula>IF(RIGHT(TEXT(AQ667,"0.#"),1)=".",TRUE,FALSE)</formula>
    </cfRule>
  </conditionalFormatting>
  <conditionalFormatting sqref="AQ665">
    <cfRule type="expression" dxfId="527" priority="939">
      <formula>IF(RIGHT(TEXT(AQ665,"0.#"),1)=".",FALSE,TRUE)</formula>
    </cfRule>
    <cfRule type="expression" dxfId="526" priority="940">
      <formula>IF(RIGHT(TEXT(AQ665,"0.#"),1)=".",TRUE,FALSE)</formula>
    </cfRule>
  </conditionalFormatting>
  <conditionalFormatting sqref="AE670">
    <cfRule type="expression" dxfId="525" priority="937">
      <formula>IF(RIGHT(TEXT(AE670,"0.#"),1)=".",FALSE,TRUE)</formula>
    </cfRule>
    <cfRule type="expression" dxfId="524" priority="938">
      <formula>IF(RIGHT(TEXT(AE670,"0.#"),1)=".",TRUE,FALSE)</formula>
    </cfRule>
  </conditionalFormatting>
  <conditionalFormatting sqref="AM672">
    <cfRule type="expression" dxfId="523" priority="927">
      <formula>IF(RIGHT(TEXT(AM672,"0.#"),1)=".",FALSE,TRUE)</formula>
    </cfRule>
    <cfRule type="expression" dxfId="522" priority="928">
      <formula>IF(RIGHT(TEXT(AM672,"0.#"),1)=".",TRUE,FALSE)</formula>
    </cfRule>
  </conditionalFormatting>
  <conditionalFormatting sqref="AE671">
    <cfRule type="expression" dxfId="521" priority="935">
      <formula>IF(RIGHT(TEXT(AE671,"0.#"),1)=".",FALSE,TRUE)</formula>
    </cfRule>
    <cfRule type="expression" dxfId="520" priority="936">
      <formula>IF(RIGHT(TEXT(AE671,"0.#"),1)=".",TRUE,FALSE)</formula>
    </cfRule>
  </conditionalFormatting>
  <conditionalFormatting sqref="AE672">
    <cfRule type="expression" dxfId="519" priority="933">
      <formula>IF(RIGHT(TEXT(AE672,"0.#"),1)=".",FALSE,TRUE)</formula>
    </cfRule>
    <cfRule type="expression" dxfId="518" priority="934">
      <formula>IF(RIGHT(TEXT(AE672,"0.#"),1)=".",TRUE,FALSE)</formula>
    </cfRule>
  </conditionalFormatting>
  <conditionalFormatting sqref="AM670">
    <cfRule type="expression" dxfId="517" priority="931">
      <formula>IF(RIGHT(TEXT(AM670,"0.#"),1)=".",FALSE,TRUE)</formula>
    </cfRule>
    <cfRule type="expression" dxfId="516" priority="932">
      <formula>IF(RIGHT(TEXT(AM670,"0.#"),1)=".",TRUE,FALSE)</formula>
    </cfRule>
  </conditionalFormatting>
  <conditionalFormatting sqref="AM671">
    <cfRule type="expression" dxfId="515" priority="929">
      <formula>IF(RIGHT(TEXT(AM671,"0.#"),1)=".",FALSE,TRUE)</formula>
    </cfRule>
    <cfRule type="expression" dxfId="514" priority="930">
      <formula>IF(RIGHT(TEXT(AM671,"0.#"),1)=".",TRUE,FALSE)</formula>
    </cfRule>
  </conditionalFormatting>
  <conditionalFormatting sqref="AU670">
    <cfRule type="expression" dxfId="513" priority="925">
      <formula>IF(RIGHT(TEXT(AU670,"0.#"),1)=".",FALSE,TRUE)</formula>
    </cfRule>
    <cfRule type="expression" dxfId="512" priority="926">
      <formula>IF(RIGHT(TEXT(AU670,"0.#"),1)=".",TRUE,FALSE)</formula>
    </cfRule>
  </conditionalFormatting>
  <conditionalFormatting sqref="AU671">
    <cfRule type="expression" dxfId="511" priority="923">
      <formula>IF(RIGHT(TEXT(AU671,"0.#"),1)=".",FALSE,TRUE)</formula>
    </cfRule>
    <cfRule type="expression" dxfId="510" priority="924">
      <formula>IF(RIGHT(TEXT(AU671,"0.#"),1)=".",TRUE,FALSE)</formula>
    </cfRule>
  </conditionalFormatting>
  <conditionalFormatting sqref="AU672">
    <cfRule type="expression" dxfId="509" priority="921">
      <formula>IF(RIGHT(TEXT(AU672,"0.#"),1)=".",FALSE,TRUE)</formula>
    </cfRule>
    <cfRule type="expression" dxfId="508" priority="922">
      <formula>IF(RIGHT(TEXT(AU672,"0.#"),1)=".",TRUE,FALSE)</formula>
    </cfRule>
  </conditionalFormatting>
  <conditionalFormatting sqref="AI672">
    <cfRule type="expression" dxfId="507" priority="915">
      <formula>IF(RIGHT(TEXT(AI672,"0.#"),1)=".",FALSE,TRUE)</formula>
    </cfRule>
    <cfRule type="expression" dxfId="506" priority="916">
      <formula>IF(RIGHT(TEXT(AI672,"0.#"),1)=".",TRUE,FALSE)</formula>
    </cfRule>
  </conditionalFormatting>
  <conditionalFormatting sqref="AI670">
    <cfRule type="expression" dxfId="505" priority="919">
      <formula>IF(RIGHT(TEXT(AI670,"0.#"),1)=".",FALSE,TRUE)</formula>
    </cfRule>
    <cfRule type="expression" dxfId="504" priority="920">
      <formula>IF(RIGHT(TEXT(AI670,"0.#"),1)=".",TRUE,FALSE)</formula>
    </cfRule>
  </conditionalFormatting>
  <conditionalFormatting sqref="AI671">
    <cfRule type="expression" dxfId="503" priority="917">
      <formula>IF(RIGHT(TEXT(AI671,"0.#"),1)=".",FALSE,TRUE)</formula>
    </cfRule>
    <cfRule type="expression" dxfId="502" priority="918">
      <formula>IF(RIGHT(TEXT(AI671,"0.#"),1)=".",TRUE,FALSE)</formula>
    </cfRule>
  </conditionalFormatting>
  <conditionalFormatting sqref="AQ671">
    <cfRule type="expression" dxfId="501" priority="913">
      <formula>IF(RIGHT(TEXT(AQ671,"0.#"),1)=".",FALSE,TRUE)</formula>
    </cfRule>
    <cfRule type="expression" dxfId="500" priority="914">
      <formula>IF(RIGHT(TEXT(AQ671,"0.#"),1)=".",TRUE,FALSE)</formula>
    </cfRule>
  </conditionalFormatting>
  <conditionalFormatting sqref="AQ672">
    <cfRule type="expression" dxfId="499" priority="911">
      <formula>IF(RIGHT(TEXT(AQ672,"0.#"),1)=".",FALSE,TRUE)</formula>
    </cfRule>
    <cfRule type="expression" dxfId="498" priority="912">
      <formula>IF(RIGHT(TEXT(AQ672,"0.#"),1)=".",TRUE,FALSE)</formula>
    </cfRule>
  </conditionalFormatting>
  <conditionalFormatting sqref="AQ670">
    <cfRule type="expression" dxfId="497" priority="909">
      <formula>IF(RIGHT(TEXT(AQ670,"0.#"),1)=".",FALSE,TRUE)</formula>
    </cfRule>
    <cfRule type="expression" dxfId="496" priority="910">
      <formula>IF(RIGHT(TEXT(AQ670,"0.#"),1)=".",TRUE,FALSE)</formula>
    </cfRule>
  </conditionalFormatting>
  <conditionalFormatting sqref="AE675">
    <cfRule type="expression" dxfId="495" priority="907">
      <formula>IF(RIGHT(TEXT(AE675,"0.#"),1)=".",FALSE,TRUE)</formula>
    </cfRule>
    <cfRule type="expression" dxfId="494" priority="908">
      <formula>IF(RIGHT(TEXT(AE675,"0.#"),1)=".",TRUE,FALSE)</formula>
    </cfRule>
  </conditionalFormatting>
  <conditionalFormatting sqref="AM677">
    <cfRule type="expression" dxfId="493" priority="897">
      <formula>IF(RIGHT(TEXT(AM677,"0.#"),1)=".",FALSE,TRUE)</formula>
    </cfRule>
    <cfRule type="expression" dxfId="492" priority="898">
      <formula>IF(RIGHT(TEXT(AM677,"0.#"),1)=".",TRUE,FALSE)</formula>
    </cfRule>
  </conditionalFormatting>
  <conditionalFormatting sqref="AE676">
    <cfRule type="expression" dxfId="491" priority="905">
      <formula>IF(RIGHT(TEXT(AE676,"0.#"),1)=".",FALSE,TRUE)</formula>
    </cfRule>
    <cfRule type="expression" dxfId="490" priority="906">
      <formula>IF(RIGHT(TEXT(AE676,"0.#"),1)=".",TRUE,FALSE)</formula>
    </cfRule>
  </conditionalFormatting>
  <conditionalFormatting sqref="AE677">
    <cfRule type="expression" dxfId="489" priority="903">
      <formula>IF(RIGHT(TEXT(AE677,"0.#"),1)=".",FALSE,TRUE)</formula>
    </cfRule>
    <cfRule type="expression" dxfId="488" priority="904">
      <formula>IF(RIGHT(TEXT(AE677,"0.#"),1)=".",TRUE,FALSE)</formula>
    </cfRule>
  </conditionalFormatting>
  <conditionalFormatting sqref="AM675">
    <cfRule type="expression" dxfId="487" priority="901">
      <formula>IF(RIGHT(TEXT(AM675,"0.#"),1)=".",FALSE,TRUE)</formula>
    </cfRule>
    <cfRule type="expression" dxfId="486" priority="902">
      <formula>IF(RIGHT(TEXT(AM675,"0.#"),1)=".",TRUE,FALSE)</formula>
    </cfRule>
  </conditionalFormatting>
  <conditionalFormatting sqref="AM676">
    <cfRule type="expression" dxfId="485" priority="899">
      <formula>IF(RIGHT(TEXT(AM676,"0.#"),1)=".",FALSE,TRUE)</formula>
    </cfRule>
    <cfRule type="expression" dxfId="484" priority="900">
      <formula>IF(RIGHT(TEXT(AM676,"0.#"),1)=".",TRUE,FALSE)</formula>
    </cfRule>
  </conditionalFormatting>
  <conditionalFormatting sqref="AU675">
    <cfRule type="expression" dxfId="483" priority="895">
      <formula>IF(RIGHT(TEXT(AU675,"0.#"),1)=".",FALSE,TRUE)</formula>
    </cfRule>
    <cfRule type="expression" dxfId="482" priority="896">
      <formula>IF(RIGHT(TEXT(AU675,"0.#"),1)=".",TRUE,FALSE)</formula>
    </cfRule>
  </conditionalFormatting>
  <conditionalFormatting sqref="AU676">
    <cfRule type="expression" dxfId="481" priority="893">
      <formula>IF(RIGHT(TEXT(AU676,"0.#"),1)=".",FALSE,TRUE)</formula>
    </cfRule>
    <cfRule type="expression" dxfId="480" priority="894">
      <formula>IF(RIGHT(TEXT(AU676,"0.#"),1)=".",TRUE,FALSE)</formula>
    </cfRule>
  </conditionalFormatting>
  <conditionalFormatting sqref="AU677">
    <cfRule type="expression" dxfId="479" priority="891">
      <formula>IF(RIGHT(TEXT(AU677,"0.#"),1)=".",FALSE,TRUE)</formula>
    </cfRule>
    <cfRule type="expression" dxfId="478" priority="892">
      <formula>IF(RIGHT(TEXT(AU677,"0.#"),1)=".",TRUE,FALSE)</formula>
    </cfRule>
  </conditionalFormatting>
  <conditionalFormatting sqref="AI677">
    <cfRule type="expression" dxfId="477" priority="885">
      <formula>IF(RIGHT(TEXT(AI677,"0.#"),1)=".",FALSE,TRUE)</formula>
    </cfRule>
    <cfRule type="expression" dxfId="476" priority="886">
      <formula>IF(RIGHT(TEXT(AI677,"0.#"),1)=".",TRUE,FALSE)</formula>
    </cfRule>
  </conditionalFormatting>
  <conditionalFormatting sqref="AI675">
    <cfRule type="expression" dxfId="475" priority="889">
      <formula>IF(RIGHT(TEXT(AI675,"0.#"),1)=".",FALSE,TRUE)</formula>
    </cfRule>
    <cfRule type="expression" dxfId="474" priority="890">
      <formula>IF(RIGHT(TEXT(AI675,"0.#"),1)=".",TRUE,FALSE)</formula>
    </cfRule>
  </conditionalFormatting>
  <conditionalFormatting sqref="AI676">
    <cfRule type="expression" dxfId="473" priority="887">
      <formula>IF(RIGHT(TEXT(AI676,"0.#"),1)=".",FALSE,TRUE)</formula>
    </cfRule>
    <cfRule type="expression" dxfId="472" priority="888">
      <formula>IF(RIGHT(TEXT(AI676,"0.#"),1)=".",TRUE,FALSE)</formula>
    </cfRule>
  </conditionalFormatting>
  <conditionalFormatting sqref="AQ676">
    <cfRule type="expression" dxfId="471" priority="883">
      <formula>IF(RIGHT(TEXT(AQ676,"0.#"),1)=".",FALSE,TRUE)</formula>
    </cfRule>
    <cfRule type="expression" dxfId="470" priority="884">
      <formula>IF(RIGHT(TEXT(AQ676,"0.#"),1)=".",TRUE,FALSE)</formula>
    </cfRule>
  </conditionalFormatting>
  <conditionalFormatting sqref="AQ677">
    <cfRule type="expression" dxfId="469" priority="881">
      <formula>IF(RIGHT(TEXT(AQ677,"0.#"),1)=".",FALSE,TRUE)</formula>
    </cfRule>
    <cfRule type="expression" dxfId="468" priority="882">
      <formula>IF(RIGHT(TEXT(AQ677,"0.#"),1)=".",TRUE,FALSE)</formula>
    </cfRule>
  </conditionalFormatting>
  <conditionalFormatting sqref="AQ675">
    <cfRule type="expression" dxfId="467" priority="879">
      <formula>IF(RIGHT(TEXT(AQ675,"0.#"),1)=".",FALSE,TRUE)</formula>
    </cfRule>
    <cfRule type="expression" dxfId="466" priority="880">
      <formula>IF(RIGHT(TEXT(AQ675,"0.#"),1)=".",TRUE,FALSE)</formula>
    </cfRule>
  </conditionalFormatting>
  <conditionalFormatting sqref="AE93 AM93">
    <cfRule type="expression" dxfId="465" priority="877">
      <formula>IF(RIGHT(TEXT(AE93,"0.#"),1)=".",FALSE,TRUE)</formula>
    </cfRule>
    <cfRule type="expression" dxfId="464" priority="878">
      <formula>IF(RIGHT(TEXT(AE93,"0.#"),1)=".",TRUE,FALSE)</formula>
    </cfRule>
  </conditionalFormatting>
  <conditionalFormatting sqref="AI93">
    <cfRule type="expression" dxfId="463" priority="875">
      <formula>IF(RIGHT(TEXT(AI93,"0.#"),1)=".",FALSE,TRUE)</formula>
    </cfRule>
    <cfRule type="expression" dxfId="462" priority="876">
      <formula>IF(RIGHT(TEXT(AI93,"0.#"),1)=".",TRUE,FALSE)</formula>
    </cfRule>
  </conditionalFormatting>
  <conditionalFormatting sqref="AE96 AM96">
    <cfRule type="expression" dxfId="461" priority="873">
      <formula>IF(RIGHT(TEXT(AE96,"0.#"),1)=".",FALSE,TRUE)</formula>
    </cfRule>
    <cfRule type="expression" dxfId="460" priority="874">
      <formula>IF(RIGHT(TEXT(AE96,"0.#"),1)=".",TRUE,FALSE)</formula>
    </cfRule>
  </conditionalFormatting>
  <conditionalFormatting sqref="AI96">
    <cfRule type="expression" dxfId="459" priority="871">
      <formula>IF(RIGHT(TEXT(AI96,"0.#"),1)=".",FALSE,TRUE)</formula>
    </cfRule>
    <cfRule type="expression" dxfId="458" priority="872">
      <formula>IF(RIGHT(TEXT(AI96,"0.#"),1)=".",TRUE,FALSE)</formula>
    </cfRule>
  </conditionalFormatting>
  <conditionalFormatting sqref="AE99 AM99">
    <cfRule type="expression" dxfId="457" priority="869">
      <formula>IF(RIGHT(TEXT(AE99,"0.#"),1)=".",FALSE,TRUE)</formula>
    </cfRule>
    <cfRule type="expression" dxfId="456" priority="870">
      <formula>IF(RIGHT(TEXT(AE99,"0.#"),1)=".",TRUE,FALSE)</formula>
    </cfRule>
  </conditionalFormatting>
  <conditionalFormatting sqref="AI99">
    <cfRule type="expression" dxfId="455" priority="867">
      <formula>IF(RIGHT(TEXT(AI99,"0.#"),1)=".",FALSE,TRUE)</formula>
    </cfRule>
    <cfRule type="expression" dxfId="454" priority="868">
      <formula>IF(RIGHT(TEXT(AI99,"0.#"),1)=".",TRUE,FALSE)</formula>
    </cfRule>
  </conditionalFormatting>
  <conditionalFormatting sqref="AE102 AM102">
    <cfRule type="expression" dxfId="453" priority="865">
      <formula>IF(RIGHT(TEXT(AE102,"0.#"),1)=".",FALSE,TRUE)</formula>
    </cfRule>
    <cfRule type="expression" dxfId="452" priority="866">
      <formula>IF(RIGHT(TEXT(AE102,"0.#"),1)=".",TRUE,FALSE)</formula>
    </cfRule>
  </conditionalFormatting>
  <conditionalFormatting sqref="AI102">
    <cfRule type="expression" dxfId="451" priority="863">
      <formula>IF(RIGHT(TEXT(AI102,"0.#"),1)=".",FALSE,TRUE)</formula>
    </cfRule>
    <cfRule type="expression" dxfId="450" priority="864">
      <formula>IF(RIGHT(TEXT(AI102,"0.#"),1)=".",TRUE,FALSE)</formula>
    </cfRule>
  </conditionalFormatting>
  <conditionalFormatting sqref="Y845">
    <cfRule type="expression" dxfId="449" priority="861">
      <formula>IF(RIGHT(TEXT(Y845,"0.#"),1)=".",FALSE,TRUE)</formula>
    </cfRule>
    <cfRule type="expression" dxfId="448" priority="862">
      <formula>IF(RIGHT(TEXT(Y845,"0.#"),1)=".",TRUE,FALSE)</formula>
    </cfRule>
  </conditionalFormatting>
  <conditionalFormatting sqref="AE119:AE120 AI119:AI120 AQ119:AQ120 AU119:AU120">
    <cfRule type="expression" dxfId="447" priority="859">
      <formula>IF(RIGHT(TEXT(AE119,"0.#"),1)=".",FALSE,TRUE)</formula>
    </cfRule>
    <cfRule type="expression" dxfId="446" priority="860">
      <formula>IF(RIGHT(TEXT(AE119,"0.#"),1)=".",TRUE,FALSE)</formula>
    </cfRule>
  </conditionalFormatting>
  <conditionalFormatting sqref="AE123:AE124 AI123:AI124 AM123:AM124 AQ123:AQ124 AU123:AU124">
    <cfRule type="expression" dxfId="445" priority="857">
      <formula>IF(RIGHT(TEXT(AE123,"0.#"),1)=".",FALSE,TRUE)</formula>
    </cfRule>
    <cfRule type="expression" dxfId="444" priority="858">
      <formula>IF(RIGHT(TEXT(AE123,"0.#"),1)=".",TRUE,FALSE)</formula>
    </cfRule>
  </conditionalFormatting>
  <conditionalFormatting sqref="AE131:AE132 AI131:AI132 AM131:AM132 AQ131:AQ132 AU131:AU132">
    <cfRule type="expression" dxfId="443" priority="853">
      <formula>IF(RIGHT(TEXT(AE131,"0.#"),1)=".",FALSE,TRUE)</formula>
    </cfRule>
    <cfRule type="expression" dxfId="442" priority="854">
      <formula>IF(RIGHT(TEXT(AE131,"0.#"),1)=".",TRUE,FALSE)</formula>
    </cfRule>
  </conditionalFormatting>
  <conditionalFormatting sqref="AE175:AE176 AI175:AI176 AM175:AM176 AQ175:AQ176 AU175:AU176">
    <cfRule type="expression" dxfId="441" priority="851">
      <formula>IF(RIGHT(TEXT(AE175,"0.#"),1)=".",FALSE,TRUE)</formula>
    </cfRule>
    <cfRule type="expression" dxfId="440" priority="852">
      <formula>IF(RIGHT(TEXT(AE175,"0.#"),1)=".",TRUE,FALSE)</formula>
    </cfRule>
  </conditionalFormatting>
  <conditionalFormatting sqref="AE179:AE180 AI179:AI180 AM179:AM180 AQ179:AQ180 AU179:AU180">
    <cfRule type="expression" dxfId="439" priority="849">
      <formula>IF(RIGHT(TEXT(AE179,"0.#"),1)=".",FALSE,TRUE)</formula>
    </cfRule>
    <cfRule type="expression" dxfId="438" priority="850">
      <formula>IF(RIGHT(TEXT(AE179,"0.#"),1)=".",TRUE,FALSE)</formula>
    </cfRule>
  </conditionalFormatting>
  <conditionalFormatting sqref="AE183:AE184 AI183:AI184 AM183:AM184 AQ183:AQ184 AU183:AU184">
    <cfRule type="expression" dxfId="437" priority="847">
      <formula>IF(RIGHT(TEXT(AE183,"0.#"),1)=".",FALSE,TRUE)</formula>
    </cfRule>
    <cfRule type="expression" dxfId="436" priority="848">
      <formula>IF(RIGHT(TEXT(AE183,"0.#"),1)=".",TRUE,FALSE)</formula>
    </cfRule>
  </conditionalFormatting>
  <conditionalFormatting sqref="AE187:AE188 AI187:AI188 AM187:AM188 AQ187:AQ188 AU187:AU188">
    <cfRule type="expression" dxfId="435" priority="845">
      <formula>IF(RIGHT(TEXT(AE187,"0.#"),1)=".",FALSE,TRUE)</formula>
    </cfRule>
    <cfRule type="expression" dxfId="434" priority="846">
      <formula>IF(RIGHT(TEXT(AE187,"0.#"),1)=".",TRUE,FALSE)</formula>
    </cfRule>
  </conditionalFormatting>
  <conditionalFormatting sqref="AE191:AE192 AI191:AI192 AM191:AM192 AQ191:AQ192 AU191:AU192">
    <cfRule type="expression" dxfId="433" priority="843">
      <formula>IF(RIGHT(TEXT(AE191,"0.#"),1)=".",FALSE,TRUE)</formula>
    </cfRule>
    <cfRule type="expression" dxfId="432" priority="844">
      <formula>IF(RIGHT(TEXT(AE191,"0.#"),1)=".",TRUE,FALSE)</formula>
    </cfRule>
  </conditionalFormatting>
  <conditionalFormatting sqref="AE235:AE236 AI235:AI236 AM235:AM236 AQ235:AQ236 AU235:AU236">
    <cfRule type="expression" dxfId="431" priority="841">
      <formula>IF(RIGHT(TEXT(AE235,"0.#"),1)=".",FALSE,TRUE)</formula>
    </cfRule>
    <cfRule type="expression" dxfId="430" priority="842">
      <formula>IF(RIGHT(TEXT(AE235,"0.#"),1)=".",TRUE,FALSE)</formula>
    </cfRule>
  </conditionalFormatting>
  <conditionalFormatting sqref="AE239:AE240 AI239:AI240 AM239:AM240 AQ239:AQ240 AU239:AU240">
    <cfRule type="expression" dxfId="429" priority="839">
      <formula>IF(RIGHT(TEXT(AE239,"0.#"),1)=".",FALSE,TRUE)</formula>
    </cfRule>
    <cfRule type="expression" dxfId="428" priority="840">
      <formula>IF(RIGHT(TEXT(AE239,"0.#"),1)=".",TRUE,FALSE)</formula>
    </cfRule>
  </conditionalFormatting>
  <conditionalFormatting sqref="AE243:AE244 AI243:AI244 AM243:AM244 AQ243:AQ244 AU243:AU244">
    <cfRule type="expression" dxfId="427" priority="837">
      <formula>IF(RIGHT(TEXT(AE243,"0.#"),1)=".",FALSE,TRUE)</formula>
    </cfRule>
    <cfRule type="expression" dxfId="426" priority="838">
      <formula>IF(RIGHT(TEXT(AE243,"0.#"),1)=".",TRUE,FALSE)</formula>
    </cfRule>
  </conditionalFormatting>
  <conditionalFormatting sqref="AE247:AE248 AI247:AI248 AM247:AM248 AQ247:AQ248 AU247:AU248">
    <cfRule type="expression" dxfId="425" priority="835">
      <formula>IF(RIGHT(TEXT(AE247,"0.#"),1)=".",FALSE,TRUE)</formula>
    </cfRule>
    <cfRule type="expression" dxfId="424" priority="836">
      <formula>IF(RIGHT(TEXT(AE247,"0.#"),1)=".",TRUE,FALSE)</formula>
    </cfRule>
  </conditionalFormatting>
  <conditionalFormatting sqref="AE251:AE252 AI251:AI252 AM251:AM252 AQ251:AQ252 AU251:AU252">
    <cfRule type="expression" dxfId="423" priority="833">
      <formula>IF(RIGHT(TEXT(AE251,"0.#"),1)=".",FALSE,TRUE)</formula>
    </cfRule>
    <cfRule type="expression" dxfId="422" priority="834">
      <formula>IF(RIGHT(TEXT(AE251,"0.#"),1)=".",TRUE,FALSE)</formula>
    </cfRule>
  </conditionalFormatting>
  <conditionalFormatting sqref="AE295:AE296 AI295:AI296 AM295:AM296 AQ295:AQ296 AU295:AU296">
    <cfRule type="expression" dxfId="421" priority="831">
      <formula>IF(RIGHT(TEXT(AE295,"0.#"),1)=".",FALSE,TRUE)</formula>
    </cfRule>
    <cfRule type="expression" dxfId="420" priority="832">
      <formula>IF(RIGHT(TEXT(AE295,"0.#"),1)=".",TRUE,FALSE)</formula>
    </cfRule>
  </conditionalFormatting>
  <conditionalFormatting sqref="AE299:AE300 AI299:AI300 AM299:AM300 AQ299:AQ300 AU299:AU300">
    <cfRule type="expression" dxfId="419" priority="829">
      <formula>IF(RIGHT(TEXT(AE299,"0.#"),1)=".",FALSE,TRUE)</formula>
    </cfRule>
    <cfRule type="expression" dxfId="418" priority="830">
      <formula>IF(RIGHT(TEXT(AE299,"0.#"),1)=".",TRUE,FALSE)</formula>
    </cfRule>
  </conditionalFormatting>
  <conditionalFormatting sqref="AE303:AE304 AI303:AI304 AM303:AM304 AQ303:AQ304 AU303:AU304">
    <cfRule type="expression" dxfId="417" priority="827">
      <formula>IF(RIGHT(TEXT(AE303,"0.#"),1)=".",FALSE,TRUE)</formula>
    </cfRule>
    <cfRule type="expression" dxfId="416" priority="828">
      <formula>IF(RIGHT(TEXT(AE303,"0.#"),1)=".",TRUE,FALSE)</formula>
    </cfRule>
  </conditionalFormatting>
  <conditionalFormatting sqref="AE307:AE308 AI307:AI308 AM307:AM308 AQ307:AQ308 AU307:AU308">
    <cfRule type="expression" dxfId="415" priority="825">
      <formula>IF(RIGHT(TEXT(AE307,"0.#"),1)=".",FALSE,TRUE)</formula>
    </cfRule>
    <cfRule type="expression" dxfId="414" priority="826">
      <formula>IF(RIGHT(TEXT(AE307,"0.#"),1)=".",TRUE,FALSE)</formula>
    </cfRule>
  </conditionalFormatting>
  <conditionalFormatting sqref="AE311:AE312 AI311:AI312 AM311:AM312 AQ311:AQ312 AU311:AU312">
    <cfRule type="expression" dxfId="413" priority="823">
      <formula>IF(RIGHT(TEXT(AE311,"0.#"),1)=".",FALSE,TRUE)</formula>
    </cfRule>
    <cfRule type="expression" dxfId="412" priority="824">
      <formula>IF(RIGHT(TEXT(AE311,"0.#"),1)=".",TRUE,FALSE)</formula>
    </cfRule>
  </conditionalFormatting>
  <conditionalFormatting sqref="AE355:AE356 AI355:AI356 AM355:AM356 AQ355:AQ356 AU355:AU356">
    <cfRule type="expression" dxfId="411" priority="821">
      <formula>IF(RIGHT(TEXT(AE355,"0.#"),1)=".",FALSE,TRUE)</formula>
    </cfRule>
    <cfRule type="expression" dxfId="410" priority="822">
      <formula>IF(RIGHT(TEXT(AE355,"0.#"),1)=".",TRUE,FALSE)</formula>
    </cfRule>
  </conditionalFormatting>
  <conditionalFormatting sqref="AE359:AE360 AI359:AI360 AM359:AM360 AQ359:AQ360 AU359:AU360">
    <cfRule type="expression" dxfId="409" priority="819">
      <formula>IF(RIGHT(TEXT(AE359,"0.#"),1)=".",FALSE,TRUE)</formula>
    </cfRule>
    <cfRule type="expression" dxfId="408" priority="820">
      <formula>IF(RIGHT(TEXT(AE359,"0.#"),1)=".",TRUE,FALSE)</formula>
    </cfRule>
  </conditionalFormatting>
  <conditionalFormatting sqref="AE363:AE364 AI363:AI364 AM363:AM364 AQ363:AQ364 AU363:AU364">
    <cfRule type="expression" dxfId="407" priority="817">
      <formula>IF(RIGHT(TEXT(AE363,"0.#"),1)=".",FALSE,TRUE)</formula>
    </cfRule>
    <cfRule type="expression" dxfId="406" priority="818">
      <formula>IF(RIGHT(TEXT(AE363,"0.#"),1)=".",TRUE,FALSE)</formula>
    </cfRule>
  </conditionalFormatting>
  <conditionalFormatting sqref="AE367:AE368 AI367:AI368 AM367:AM368 AQ367:AQ368 AU367:AU368">
    <cfRule type="expression" dxfId="405" priority="815">
      <formula>IF(RIGHT(TEXT(AE367,"0.#"),1)=".",FALSE,TRUE)</formula>
    </cfRule>
    <cfRule type="expression" dxfId="404" priority="816">
      <formula>IF(RIGHT(TEXT(AE367,"0.#"),1)=".",TRUE,FALSE)</formula>
    </cfRule>
  </conditionalFormatting>
  <conditionalFormatting sqref="AE371:AE372 AI371:AI372 AM371:AM372 AQ371:AQ372 AU371:AU372">
    <cfRule type="expression" dxfId="403" priority="813">
      <formula>IF(RIGHT(TEXT(AE371,"0.#"),1)=".",FALSE,TRUE)</formula>
    </cfRule>
    <cfRule type="expression" dxfId="402" priority="814">
      <formula>IF(RIGHT(TEXT(AE371,"0.#"),1)=".",TRUE,FALSE)</formula>
    </cfRule>
  </conditionalFormatting>
  <conditionalFormatting sqref="AL1081:AO1110">
    <cfRule type="expression" dxfId="401" priority="767">
      <formula>IF(AND(AL1081&gt;=0, RIGHT(TEXT(AL1081,"0.#"),1)&lt;&gt;"."),TRUE,FALSE)</formula>
    </cfRule>
    <cfRule type="expression" dxfId="400" priority="768">
      <formula>IF(AND(AL1081&gt;=0, RIGHT(TEXT(AL1081,"0.#"),1)="."),TRUE,FALSE)</formula>
    </cfRule>
    <cfRule type="expression" dxfId="399" priority="769">
      <formula>IF(AND(AL1081&lt;0, RIGHT(TEXT(AL1081,"0.#"),1)&lt;&gt;"."),TRUE,FALSE)</formula>
    </cfRule>
    <cfRule type="expression" dxfId="398" priority="770">
      <formula>IF(AND(AL1081&lt;0, RIGHT(TEXT(AL1081,"0.#"),1)="."),TRUE,FALSE)</formula>
    </cfRule>
  </conditionalFormatting>
  <conditionalFormatting sqref="Y1081:Y1110">
    <cfRule type="expression" dxfId="397" priority="765">
      <formula>IF(RIGHT(TEXT(Y1081,"0.#"),1)=".",FALSE,TRUE)</formula>
    </cfRule>
    <cfRule type="expression" dxfId="396" priority="766">
      <formula>IF(RIGHT(TEXT(Y1081,"0.#"),1)=".",TRUE,FALSE)</formula>
    </cfRule>
  </conditionalFormatting>
  <conditionalFormatting sqref="AL856:AO878">
    <cfRule type="expression" dxfId="395" priority="761">
      <formula>IF(AND(AL856&gt;=0, RIGHT(TEXT(AL856,"0.#"),1)&lt;&gt;"."),TRUE,FALSE)</formula>
    </cfRule>
    <cfRule type="expression" dxfId="394" priority="762">
      <formula>IF(AND(AL856&gt;=0, RIGHT(TEXT(AL856,"0.#"),1)="."),TRUE,FALSE)</formula>
    </cfRule>
    <cfRule type="expression" dxfId="393" priority="763">
      <formula>IF(AND(AL856&lt;0, RIGHT(TEXT(AL856,"0.#"),1)&lt;&gt;"."),TRUE,FALSE)</formula>
    </cfRule>
    <cfRule type="expression" dxfId="392" priority="764">
      <formula>IF(AND(AL856&lt;0, RIGHT(TEXT(AL856,"0.#"),1)="."),TRUE,FALSE)</formula>
    </cfRule>
  </conditionalFormatting>
  <conditionalFormatting sqref="Y856:Y878">
    <cfRule type="expression" dxfId="391" priority="759">
      <formula>IF(RIGHT(TEXT(Y856,"0.#"),1)=".",FALSE,TRUE)</formula>
    </cfRule>
    <cfRule type="expression" dxfId="390" priority="760">
      <formula>IF(RIGHT(TEXT(Y856,"0.#"),1)=".",TRUE,FALSE)</formula>
    </cfRule>
  </conditionalFormatting>
  <conditionalFormatting sqref="AL883:AO911">
    <cfRule type="expression" dxfId="389" priority="755">
      <formula>IF(AND(AL883&gt;=0, RIGHT(TEXT(AL883,"0.#"),1)&lt;&gt;"."),TRUE,FALSE)</formula>
    </cfRule>
    <cfRule type="expression" dxfId="388" priority="756">
      <formula>IF(AND(AL883&gt;=0, RIGHT(TEXT(AL883,"0.#"),1)="."),TRUE,FALSE)</formula>
    </cfRule>
    <cfRule type="expression" dxfId="387" priority="757">
      <formula>IF(AND(AL883&lt;0, RIGHT(TEXT(AL883,"0.#"),1)&lt;&gt;"."),TRUE,FALSE)</formula>
    </cfRule>
    <cfRule type="expression" dxfId="386" priority="758">
      <formula>IF(AND(AL883&lt;0, RIGHT(TEXT(AL883,"0.#"),1)="."),TRUE,FALSE)</formula>
    </cfRule>
  </conditionalFormatting>
  <conditionalFormatting sqref="Y883:Y911">
    <cfRule type="expression" dxfId="385" priority="753">
      <formula>IF(RIGHT(TEXT(Y883,"0.#"),1)=".",FALSE,TRUE)</formula>
    </cfRule>
    <cfRule type="expression" dxfId="384" priority="754">
      <formula>IF(RIGHT(TEXT(Y883,"0.#"),1)=".",TRUE,FALSE)</formula>
    </cfRule>
  </conditionalFormatting>
  <conditionalFormatting sqref="AL965:AO977">
    <cfRule type="expression" dxfId="383" priority="743">
      <formula>IF(AND(AL965&gt;=0, RIGHT(TEXT(AL965,"0.#"),1)&lt;&gt;"."),TRUE,FALSE)</formula>
    </cfRule>
    <cfRule type="expression" dxfId="382" priority="744">
      <formula>IF(AND(AL965&gt;=0, RIGHT(TEXT(AL965,"0.#"),1)="."),TRUE,FALSE)</formula>
    </cfRule>
    <cfRule type="expression" dxfId="381" priority="745">
      <formula>IF(AND(AL965&lt;0, RIGHT(TEXT(AL965,"0.#"),1)&lt;&gt;"."),TRUE,FALSE)</formula>
    </cfRule>
    <cfRule type="expression" dxfId="380" priority="746">
      <formula>IF(AND(AL965&lt;0, RIGHT(TEXT(AL965,"0.#"),1)="."),TRUE,FALSE)</formula>
    </cfRule>
  </conditionalFormatting>
  <conditionalFormatting sqref="Y965:Y977">
    <cfRule type="expression" dxfId="379" priority="741">
      <formula>IF(RIGHT(TEXT(Y965,"0.#"),1)=".",FALSE,TRUE)</formula>
    </cfRule>
    <cfRule type="expression" dxfId="378" priority="742">
      <formula>IF(RIGHT(TEXT(Y965,"0.#"),1)=".",TRUE,FALSE)</formula>
    </cfRule>
  </conditionalFormatting>
  <conditionalFormatting sqref="AL981:AO1010">
    <cfRule type="expression" dxfId="377" priority="737">
      <formula>IF(AND(AL981&gt;=0, RIGHT(TEXT(AL981,"0.#"),1)&lt;&gt;"."),TRUE,FALSE)</formula>
    </cfRule>
    <cfRule type="expression" dxfId="376" priority="738">
      <formula>IF(AND(AL981&gt;=0, RIGHT(TEXT(AL981,"0.#"),1)="."),TRUE,FALSE)</formula>
    </cfRule>
    <cfRule type="expression" dxfId="375" priority="739">
      <formula>IF(AND(AL981&lt;0, RIGHT(TEXT(AL981,"0.#"),1)&lt;&gt;"."),TRUE,FALSE)</formula>
    </cfRule>
    <cfRule type="expression" dxfId="374" priority="740">
      <formula>IF(AND(AL981&lt;0, RIGHT(TEXT(AL981,"0.#"),1)="."),TRUE,FALSE)</formula>
    </cfRule>
  </conditionalFormatting>
  <conditionalFormatting sqref="Y981:Y1010">
    <cfRule type="expression" dxfId="373" priority="735">
      <formula>IF(RIGHT(TEXT(Y981,"0.#"),1)=".",FALSE,TRUE)</formula>
    </cfRule>
    <cfRule type="expression" dxfId="372" priority="736">
      <formula>IF(RIGHT(TEXT(Y981,"0.#"),1)=".",TRUE,FALSE)</formula>
    </cfRule>
  </conditionalFormatting>
  <conditionalFormatting sqref="AL1014:AO1043">
    <cfRule type="expression" dxfId="371" priority="731">
      <formula>IF(AND(AL1014&gt;=0, RIGHT(TEXT(AL1014,"0.#"),1)&lt;&gt;"."),TRUE,FALSE)</formula>
    </cfRule>
    <cfRule type="expression" dxfId="370" priority="732">
      <formula>IF(AND(AL1014&gt;=0, RIGHT(TEXT(AL1014,"0.#"),1)="."),TRUE,FALSE)</formula>
    </cfRule>
    <cfRule type="expression" dxfId="369" priority="733">
      <formula>IF(AND(AL1014&lt;0, RIGHT(TEXT(AL1014,"0.#"),1)&lt;&gt;"."),TRUE,FALSE)</formula>
    </cfRule>
    <cfRule type="expression" dxfId="368" priority="734">
      <formula>IF(AND(AL1014&lt;0, RIGHT(TEXT(AL1014,"0.#"),1)="."),TRUE,FALSE)</formula>
    </cfRule>
  </conditionalFormatting>
  <conditionalFormatting sqref="Y1014:Y1043">
    <cfRule type="expression" dxfId="367" priority="729">
      <formula>IF(RIGHT(TEXT(Y1014,"0.#"),1)=".",FALSE,TRUE)</formula>
    </cfRule>
    <cfRule type="expression" dxfId="366" priority="730">
      <formula>IF(RIGHT(TEXT(Y1014,"0.#"),1)=".",TRUE,FALSE)</formula>
    </cfRule>
  </conditionalFormatting>
  <conditionalFormatting sqref="AL1047:AO1076">
    <cfRule type="expression" dxfId="365" priority="725">
      <formula>IF(AND(AL1047&gt;=0, RIGHT(TEXT(AL1047,"0.#"),1)&lt;&gt;"."),TRUE,FALSE)</formula>
    </cfRule>
    <cfRule type="expression" dxfId="364" priority="726">
      <formula>IF(AND(AL1047&gt;=0, RIGHT(TEXT(AL1047,"0.#"),1)="."),TRUE,FALSE)</formula>
    </cfRule>
    <cfRule type="expression" dxfId="363" priority="727">
      <formula>IF(AND(AL1047&lt;0, RIGHT(TEXT(AL1047,"0.#"),1)&lt;&gt;"."),TRUE,FALSE)</formula>
    </cfRule>
    <cfRule type="expression" dxfId="362" priority="728">
      <formula>IF(AND(AL1047&lt;0, RIGHT(TEXT(AL1047,"0.#"),1)="."),TRUE,FALSE)</formula>
    </cfRule>
  </conditionalFormatting>
  <conditionalFormatting sqref="Y1047:Y1076">
    <cfRule type="expression" dxfId="361" priority="723">
      <formula>IF(RIGHT(TEXT(Y1047,"0.#"),1)=".",FALSE,TRUE)</formula>
    </cfRule>
    <cfRule type="expression" dxfId="360" priority="724">
      <formula>IF(RIGHT(TEXT(Y1047,"0.#"),1)=".",TRUE,FALSE)</formula>
    </cfRule>
  </conditionalFormatting>
  <conditionalFormatting sqref="AL852:AO855">
    <cfRule type="expression" dxfId="359" priority="661">
      <formula>IF(AND(AL852&gt;=0, RIGHT(TEXT(AL852,"0.#"),1)&lt;&gt;"."),TRUE,FALSE)</formula>
    </cfRule>
    <cfRule type="expression" dxfId="358" priority="662">
      <formula>IF(AND(AL852&gt;=0, RIGHT(TEXT(AL852,"0.#"),1)="."),TRUE,FALSE)</formula>
    </cfRule>
    <cfRule type="expression" dxfId="357" priority="663">
      <formula>IF(AND(AL852&lt;0, RIGHT(TEXT(AL852,"0.#"),1)&lt;&gt;"."),TRUE,FALSE)</formula>
    </cfRule>
    <cfRule type="expression" dxfId="356" priority="664">
      <formula>IF(AND(AL852&lt;0, RIGHT(TEXT(AL852,"0.#"),1)="."),TRUE,FALSE)</formula>
    </cfRule>
  </conditionalFormatting>
  <conditionalFormatting sqref="Y849:Y855">
    <cfRule type="expression" dxfId="355" priority="659">
      <formula>IF(RIGHT(TEXT(Y849,"0.#"),1)=".",FALSE,TRUE)</formula>
    </cfRule>
    <cfRule type="expression" dxfId="354" priority="660">
      <formula>IF(RIGHT(TEXT(Y849,"0.#"),1)=".",TRUE,FALSE)</formula>
    </cfRule>
  </conditionalFormatting>
  <conditionalFormatting sqref="AL882:AO882">
    <cfRule type="expression" dxfId="353" priority="655">
      <formula>IF(AND(AL882&gt;=0, RIGHT(TEXT(AL882,"0.#"),1)&lt;&gt;"."),TRUE,FALSE)</formula>
    </cfRule>
    <cfRule type="expression" dxfId="352" priority="656">
      <formula>IF(AND(AL882&gt;=0, RIGHT(TEXT(AL882,"0.#"),1)="."),TRUE,FALSE)</formula>
    </cfRule>
    <cfRule type="expression" dxfId="351" priority="657">
      <formula>IF(AND(AL882&lt;0, RIGHT(TEXT(AL882,"0.#"),1)&lt;&gt;"."),TRUE,FALSE)</formula>
    </cfRule>
    <cfRule type="expression" dxfId="350" priority="658">
      <formula>IF(AND(AL882&lt;0, RIGHT(TEXT(AL882,"0.#"),1)="."),TRUE,FALSE)</formula>
    </cfRule>
  </conditionalFormatting>
  <conditionalFormatting sqref="Y882">
    <cfRule type="expression" dxfId="349" priority="653">
      <formula>IF(RIGHT(TEXT(Y882,"0.#"),1)=".",FALSE,TRUE)</formula>
    </cfRule>
    <cfRule type="expression" dxfId="348" priority="654">
      <formula>IF(RIGHT(TEXT(Y882,"0.#"),1)=".",TRUE,FALSE)</formula>
    </cfRule>
  </conditionalFormatting>
  <conditionalFormatting sqref="Y948">
    <cfRule type="expression" dxfId="347" priority="601">
      <formula>IF(RIGHT(TEXT(Y948,"0.#"),1)=".",FALSE,TRUE)</formula>
    </cfRule>
    <cfRule type="expression" dxfId="346" priority="602">
      <formula>IF(RIGHT(TEXT(Y948,"0.#"),1)=".",TRUE,FALSE)</formula>
    </cfRule>
  </conditionalFormatting>
  <conditionalFormatting sqref="AL948:AO948">
    <cfRule type="expression" dxfId="345" priority="597">
      <formula>IF(AND(AL948&gt;=0, RIGHT(TEXT(AL948,"0.#"),1)&lt;&gt;"."),TRUE,FALSE)</formula>
    </cfRule>
    <cfRule type="expression" dxfId="344" priority="598">
      <formula>IF(AND(AL948&gt;=0, RIGHT(TEXT(AL948,"0.#"),1)="."),TRUE,FALSE)</formula>
    </cfRule>
    <cfRule type="expression" dxfId="343" priority="599">
      <formula>IF(AND(AL948&lt;0, RIGHT(TEXT(AL948,"0.#"),1)&lt;&gt;"."),TRUE,FALSE)</formula>
    </cfRule>
    <cfRule type="expression" dxfId="342" priority="600">
      <formula>IF(AND(AL948&lt;0, RIGHT(TEXT(AL948,"0.#"),1)="."),TRUE,FALSE)</formula>
    </cfRule>
  </conditionalFormatting>
  <conditionalFormatting sqref="Y949:Y953">
    <cfRule type="expression" dxfId="341" priority="595">
      <formula>IF(RIGHT(TEXT(Y949,"0.#"),1)=".",FALSE,TRUE)</formula>
    </cfRule>
    <cfRule type="expression" dxfId="340" priority="596">
      <formula>IF(RIGHT(TEXT(Y949,"0.#"),1)=".",TRUE,FALSE)</formula>
    </cfRule>
  </conditionalFormatting>
  <conditionalFormatting sqref="AL949:AO949">
    <cfRule type="expression" dxfId="339" priority="591">
      <formula>IF(AND(AL949&gt;=0, RIGHT(TEXT(AL949,"0.#"),1)&lt;&gt;"."),TRUE,FALSE)</formula>
    </cfRule>
    <cfRule type="expression" dxfId="338" priority="592">
      <formula>IF(AND(AL949&gt;=0, RIGHT(TEXT(AL949,"0.#"),1)="."),TRUE,FALSE)</formula>
    </cfRule>
    <cfRule type="expression" dxfId="337" priority="593">
      <formula>IF(AND(AL949&lt;0, RIGHT(TEXT(AL949,"0.#"),1)&lt;&gt;"."),TRUE,FALSE)</formula>
    </cfRule>
    <cfRule type="expression" dxfId="336" priority="594">
      <formula>IF(AND(AL949&lt;0, RIGHT(TEXT(AL949,"0.#"),1)="."),TRUE,FALSE)</formula>
    </cfRule>
  </conditionalFormatting>
  <conditionalFormatting sqref="AU775:AU776">
    <cfRule type="expression" dxfId="335" priority="543">
      <formula>IF(RIGHT(TEXT(AU775,"0.#"),1)=".",FALSE,TRUE)</formula>
    </cfRule>
    <cfRule type="expression" dxfId="334" priority="544">
      <formula>IF(RIGHT(TEXT(AU775,"0.#"),1)=".",TRUE,FALSE)</formula>
    </cfRule>
  </conditionalFormatting>
  <conditionalFormatting sqref="AE74">
    <cfRule type="expression" dxfId="333" priority="541">
      <formula>IF(RIGHT(TEXT(AE74,"0.#"),1)=".",FALSE,TRUE)</formula>
    </cfRule>
    <cfRule type="expression" dxfId="332" priority="542">
      <formula>IF(RIGHT(TEXT(AE74,"0.#"),1)=".",TRUE,FALSE)</formula>
    </cfRule>
  </conditionalFormatting>
  <conditionalFormatting sqref="AI74">
    <cfRule type="expression" dxfId="331" priority="539">
      <formula>IF(RIGHT(TEXT(AI74,"0.#"),1)=".",FALSE,TRUE)</formula>
    </cfRule>
    <cfRule type="expression" dxfId="330" priority="540">
      <formula>IF(RIGHT(TEXT(AI74,"0.#"),1)=".",TRUE,FALSE)</formula>
    </cfRule>
  </conditionalFormatting>
  <conditionalFormatting sqref="AM74">
    <cfRule type="expression" dxfId="329" priority="537">
      <formula>IF(RIGHT(TEXT(AM74,"0.#"),1)=".",FALSE,TRUE)</formula>
    </cfRule>
    <cfRule type="expression" dxfId="328" priority="538">
      <formula>IF(RIGHT(TEXT(AM74,"0.#"),1)=".",TRUE,FALSE)</formula>
    </cfRule>
  </conditionalFormatting>
  <conditionalFormatting sqref="AE75">
    <cfRule type="expression" dxfId="327" priority="535">
      <formula>IF(RIGHT(TEXT(AE75,"0.#"),1)=".",FALSE,TRUE)</formula>
    </cfRule>
    <cfRule type="expression" dxfId="326" priority="536">
      <formula>IF(RIGHT(TEXT(AE75,"0.#"),1)=".",TRUE,FALSE)</formula>
    </cfRule>
  </conditionalFormatting>
  <conditionalFormatting sqref="AI75">
    <cfRule type="expression" dxfId="325" priority="533">
      <formula>IF(RIGHT(TEXT(AI75,"0.#"),1)=".",FALSE,TRUE)</formula>
    </cfRule>
    <cfRule type="expression" dxfId="324" priority="534">
      <formula>IF(RIGHT(TEXT(AI75,"0.#"),1)=".",TRUE,FALSE)</formula>
    </cfRule>
  </conditionalFormatting>
  <conditionalFormatting sqref="AM75">
    <cfRule type="expression" dxfId="323" priority="531">
      <formula>IF(RIGHT(TEXT(AM75,"0.#"),1)=".",FALSE,TRUE)</formula>
    </cfRule>
    <cfRule type="expression" dxfId="322" priority="532">
      <formula>IF(RIGHT(TEXT(AM75,"0.#"),1)=".",TRUE,FALSE)</formula>
    </cfRule>
  </conditionalFormatting>
  <conditionalFormatting sqref="AQ74">
    <cfRule type="expression" dxfId="321" priority="529">
      <formula>IF(RIGHT(TEXT(AQ74,"0.#"),1)=".",FALSE,TRUE)</formula>
    </cfRule>
    <cfRule type="expression" dxfId="320" priority="530">
      <formula>IF(RIGHT(TEXT(AQ74,"0.#"),1)=".",TRUE,FALSE)</formula>
    </cfRule>
  </conditionalFormatting>
  <conditionalFormatting sqref="AQ75">
    <cfRule type="expression" dxfId="319" priority="527">
      <formula>IF(RIGHT(TEXT(AQ75,"0.#"),1)=".",FALSE,TRUE)</formula>
    </cfRule>
    <cfRule type="expression" dxfId="318" priority="528">
      <formula>IF(RIGHT(TEXT(AQ75,"0.#"),1)=".",TRUE,FALSE)</formula>
    </cfRule>
  </conditionalFormatting>
  <conditionalFormatting sqref="AE115">
    <cfRule type="expression" dxfId="317" priority="523">
      <formula>IF(RIGHT(TEXT(AE115,"0.#"),1)=".",FALSE,TRUE)</formula>
    </cfRule>
    <cfRule type="expression" dxfId="316" priority="524">
      <formula>IF(RIGHT(TEXT(AE115,"0.#"),1)=".",TRUE,FALSE)</formula>
    </cfRule>
  </conditionalFormatting>
  <conditionalFormatting sqref="AI115">
    <cfRule type="expression" dxfId="315" priority="521">
      <formula>IF(RIGHT(TEXT(AI115,"0.#"),1)=".",FALSE,TRUE)</formula>
    </cfRule>
    <cfRule type="expression" dxfId="314" priority="522">
      <formula>IF(RIGHT(TEXT(AI115,"0.#"),1)=".",TRUE,FALSE)</formula>
    </cfRule>
  </conditionalFormatting>
  <conditionalFormatting sqref="AM115">
    <cfRule type="expression" dxfId="313" priority="519">
      <formula>IF(RIGHT(TEXT(AM115,"0.#"),1)=".",FALSE,TRUE)</formula>
    </cfRule>
    <cfRule type="expression" dxfId="312" priority="520">
      <formula>IF(RIGHT(TEXT(AM115,"0.#"),1)=".",TRUE,FALSE)</formula>
    </cfRule>
  </conditionalFormatting>
  <conditionalFormatting sqref="AE116">
    <cfRule type="expression" dxfId="311" priority="517">
      <formula>IF(RIGHT(TEXT(AE116,"0.#"),1)=".",FALSE,TRUE)</formula>
    </cfRule>
    <cfRule type="expression" dxfId="310" priority="518">
      <formula>IF(RIGHT(TEXT(AE116,"0.#"),1)=".",TRUE,FALSE)</formula>
    </cfRule>
  </conditionalFormatting>
  <conditionalFormatting sqref="AI116">
    <cfRule type="expression" dxfId="309" priority="515">
      <formula>IF(RIGHT(TEXT(AI116,"0.#"),1)=".",FALSE,TRUE)</formula>
    </cfRule>
    <cfRule type="expression" dxfId="308" priority="516">
      <formula>IF(RIGHT(TEXT(AI116,"0.#"),1)=".",TRUE,FALSE)</formula>
    </cfRule>
  </conditionalFormatting>
  <conditionalFormatting sqref="AM116">
    <cfRule type="expression" dxfId="307" priority="513">
      <formula>IF(RIGHT(TEXT(AM116,"0.#"),1)=".",FALSE,TRUE)</formula>
    </cfRule>
    <cfRule type="expression" dxfId="306" priority="514">
      <formula>IF(RIGHT(TEXT(AM116,"0.#"),1)=".",TRUE,FALSE)</formula>
    </cfRule>
  </conditionalFormatting>
  <conditionalFormatting sqref="AM119">
    <cfRule type="expression" dxfId="305" priority="511">
      <formula>IF(RIGHT(TEXT(AM119,"0.#"),1)=".",FALSE,TRUE)</formula>
    </cfRule>
    <cfRule type="expression" dxfId="304" priority="512">
      <formula>IF(RIGHT(TEXT(AM119,"0.#"),1)=".",TRUE,FALSE)</formula>
    </cfRule>
  </conditionalFormatting>
  <conditionalFormatting sqref="AM120">
    <cfRule type="expression" dxfId="303" priority="509">
      <formula>IF(RIGHT(TEXT(AM120,"0.#"),1)=".",FALSE,TRUE)</formula>
    </cfRule>
    <cfRule type="expression" dxfId="302" priority="510">
      <formula>IF(RIGHT(TEXT(AM120,"0.#"),1)=".",TRUE,FALSE)</formula>
    </cfRule>
  </conditionalFormatting>
  <conditionalFormatting sqref="AE127">
    <cfRule type="expression" dxfId="301" priority="507">
      <formula>IF(RIGHT(TEXT(AE127,"0.#"),1)=".",FALSE,TRUE)</formula>
    </cfRule>
    <cfRule type="expression" dxfId="300" priority="508">
      <formula>IF(RIGHT(TEXT(AE127,"0.#"),1)=".",TRUE,FALSE)</formula>
    </cfRule>
  </conditionalFormatting>
  <conditionalFormatting sqref="AI127">
    <cfRule type="expression" dxfId="299" priority="505">
      <formula>IF(RIGHT(TEXT(AI127,"0.#"),1)=".",FALSE,TRUE)</formula>
    </cfRule>
    <cfRule type="expression" dxfId="298" priority="506">
      <formula>IF(RIGHT(TEXT(AI127,"0.#"),1)=".",TRUE,FALSE)</formula>
    </cfRule>
  </conditionalFormatting>
  <conditionalFormatting sqref="AE128">
    <cfRule type="expression" dxfId="297" priority="501">
      <formula>IF(RIGHT(TEXT(AE128,"0.#"),1)=".",FALSE,TRUE)</formula>
    </cfRule>
    <cfRule type="expression" dxfId="296" priority="502">
      <formula>IF(RIGHT(TEXT(AE128,"0.#"),1)=".",TRUE,FALSE)</formula>
    </cfRule>
  </conditionalFormatting>
  <conditionalFormatting sqref="AI128">
    <cfRule type="expression" dxfId="295" priority="499">
      <formula>IF(RIGHT(TEXT(AI128,"0.#"),1)=".",FALSE,TRUE)</formula>
    </cfRule>
    <cfRule type="expression" dxfId="294" priority="500">
      <formula>IF(RIGHT(TEXT(AI128,"0.#"),1)=".",TRUE,FALSE)</formula>
    </cfRule>
  </conditionalFormatting>
  <conditionalFormatting sqref="Y844">
    <cfRule type="expression" dxfId="293" priority="495">
      <formula>IF(RIGHT(TEXT(Y844,"0.#"),1)=".",FALSE,TRUE)</formula>
    </cfRule>
    <cfRule type="expression" dxfId="292" priority="496">
      <formula>IF(RIGHT(TEXT(Y844,"0.#"),1)=".",TRUE,FALSE)</formula>
    </cfRule>
  </conditionalFormatting>
  <conditionalFormatting sqref="AL843:AO843">
    <cfRule type="expression" dxfId="291" priority="451">
      <formula>IF(AND(AL843&gt;=0, RIGHT(TEXT(AL843,"0.#"),1)&lt;&gt;"."),TRUE,FALSE)</formula>
    </cfRule>
    <cfRule type="expression" dxfId="290" priority="452">
      <formula>IF(AND(AL843&gt;=0, RIGHT(TEXT(AL843,"0.#"),1)="."),TRUE,FALSE)</formula>
    </cfRule>
    <cfRule type="expression" dxfId="289" priority="453">
      <formula>IF(AND(AL843&lt;0, RIGHT(TEXT(AL843,"0.#"),1)&lt;&gt;"."),TRUE,FALSE)</formula>
    </cfRule>
    <cfRule type="expression" dxfId="288" priority="454">
      <formula>IF(AND(AL843&lt;0, RIGHT(TEXT(AL843,"0.#"),1)="."),TRUE,FALSE)</formula>
    </cfRule>
  </conditionalFormatting>
  <conditionalFormatting sqref="Y843">
    <cfRule type="expression" dxfId="287" priority="449">
      <formula>IF(RIGHT(TEXT(Y843,"0.#"),1)=".",FALSE,TRUE)</formula>
    </cfRule>
    <cfRule type="expression" dxfId="286" priority="450">
      <formula>IF(RIGHT(TEXT(Y843,"0.#"),1)=".",TRUE,FALSE)</formula>
    </cfRule>
  </conditionalFormatting>
  <conditionalFormatting sqref="AL844:AO844">
    <cfRule type="expression" dxfId="285" priority="445">
      <formula>IF(AND(AL844&gt;=0, RIGHT(TEXT(AL844,"0.#"),1)&lt;&gt;"."),TRUE,FALSE)</formula>
    </cfRule>
    <cfRule type="expression" dxfId="284" priority="446">
      <formula>IF(AND(AL844&gt;=0, RIGHT(TEXT(AL844,"0.#"),1)="."),TRUE,FALSE)</formula>
    </cfRule>
    <cfRule type="expression" dxfId="283" priority="447">
      <formula>IF(AND(AL844&lt;0, RIGHT(TEXT(AL844,"0.#"),1)&lt;&gt;"."),TRUE,FALSE)</formula>
    </cfRule>
    <cfRule type="expression" dxfId="282" priority="448">
      <formula>IF(AND(AL844&lt;0, RIGHT(TEXT(AL844,"0.#"),1)="."),TRUE,FALSE)</formula>
    </cfRule>
  </conditionalFormatting>
  <conditionalFormatting sqref="AL816:AO816">
    <cfRule type="expression" dxfId="281" priority="439">
      <formula>IF(AND(AL816&gt;=0, RIGHT(TEXT(AL816,"0.#"),1)&lt;&gt;"."),TRUE,FALSE)</formula>
    </cfRule>
    <cfRule type="expression" dxfId="280" priority="440">
      <formula>IF(AND(AL816&gt;=0, RIGHT(TEXT(AL816,"0.#"),1)="."),TRUE,FALSE)</formula>
    </cfRule>
    <cfRule type="expression" dxfId="279" priority="441">
      <formula>IF(AND(AL816&lt;0, RIGHT(TEXT(AL816,"0.#"),1)&lt;&gt;"."),TRUE,FALSE)</formula>
    </cfRule>
    <cfRule type="expression" dxfId="278" priority="442">
      <formula>IF(AND(AL816&lt;0, RIGHT(TEXT(AL816,"0.#"),1)="."),TRUE,FALSE)</formula>
    </cfRule>
  </conditionalFormatting>
  <conditionalFormatting sqref="Y816">
    <cfRule type="expression" dxfId="277" priority="437">
      <formula>IF(RIGHT(TEXT(Y816,"0.#"),1)=".",FALSE,TRUE)</formula>
    </cfRule>
    <cfRule type="expression" dxfId="276" priority="438">
      <formula>IF(RIGHT(TEXT(Y816,"0.#"),1)=".",TRUE,FALSE)</formula>
    </cfRule>
  </conditionalFormatting>
  <conditionalFormatting sqref="AL817:AO823">
    <cfRule type="expression" dxfId="275" priority="433">
      <formula>IF(AND(AL817&gt;=0, RIGHT(TEXT(AL817,"0.#"),1)&lt;&gt;"."),TRUE,FALSE)</formula>
    </cfRule>
    <cfRule type="expression" dxfId="274" priority="434">
      <formula>IF(AND(AL817&gt;=0, RIGHT(TEXT(AL817,"0.#"),1)="."),TRUE,FALSE)</formula>
    </cfRule>
    <cfRule type="expression" dxfId="273" priority="435">
      <formula>IF(AND(AL817&lt;0, RIGHT(TEXT(AL817,"0.#"),1)&lt;&gt;"."),TRUE,FALSE)</formula>
    </cfRule>
    <cfRule type="expression" dxfId="272" priority="436">
      <formula>IF(AND(AL817&lt;0, RIGHT(TEXT(AL817,"0.#"),1)="."),TRUE,FALSE)</formula>
    </cfRule>
  </conditionalFormatting>
  <conditionalFormatting sqref="Y817:Y828">
    <cfRule type="expression" dxfId="271" priority="429">
      <formula>IF(RIGHT(TEXT(Y817,"0.#"),1)=".",FALSE,TRUE)</formula>
    </cfRule>
    <cfRule type="expression" dxfId="270" priority="430">
      <formula>IF(RIGHT(TEXT(Y817,"0.#"),1)=".",TRUE,FALSE)</formula>
    </cfRule>
  </conditionalFormatting>
  <conditionalFormatting sqref="AL825:AO825">
    <cfRule type="expression" dxfId="269" priority="415">
      <formula>IF(AND(AL825&gt;=0, RIGHT(TEXT(AL825,"0.#"),1)&lt;&gt;"."),TRUE,FALSE)</formula>
    </cfRule>
    <cfRule type="expression" dxfId="268" priority="416">
      <formula>IF(AND(AL825&gt;=0, RIGHT(TEXT(AL825,"0.#"),1)="."),TRUE,FALSE)</formula>
    </cfRule>
    <cfRule type="expression" dxfId="267" priority="417">
      <formula>IF(AND(AL825&lt;0, RIGHT(TEXT(AL825,"0.#"),1)&lt;&gt;"."),TRUE,FALSE)</formula>
    </cfRule>
    <cfRule type="expression" dxfId="266" priority="418">
      <formula>IF(AND(AL825&lt;0, RIGHT(TEXT(AL825,"0.#"),1)="."),TRUE,FALSE)</formula>
    </cfRule>
  </conditionalFormatting>
  <conditionalFormatting sqref="AL826:AO826">
    <cfRule type="expression" dxfId="265" priority="409">
      <formula>IF(AND(AL826&gt;=0, RIGHT(TEXT(AL826,"0.#"),1)&lt;&gt;"."),TRUE,FALSE)</formula>
    </cfRule>
    <cfRule type="expression" dxfId="264" priority="410">
      <formula>IF(AND(AL826&gt;=0, RIGHT(TEXT(AL826,"0.#"),1)="."),TRUE,FALSE)</formula>
    </cfRule>
    <cfRule type="expression" dxfId="263" priority="411">
      <formula>IF(AND(AL826&lt;0, RIGHT(TEXT(AL826,"0.#"),1)&lt;&gt;"."),TRUE,FALSE)</formula>
    </cfRule>
    <cfRule type="expression" dxfId="262" priority="412">
      <formula>IF(AND(AL826&lt;0, RIGHT(TEXT(AL826,"0.#"),1)="."),TRUE,FALSE)</formula>
    </cfRule>
  </conditionalFormatting>
  <conditionalFormatting sqref="AL832:AO832">
    <cfRule type="expression" dxfId="261" priority="393">
      <formula>IF(AND(AL832&gt;=0, RIGHT(TEXT(AL832,"0.#"),1)&lt;&gt;"."),TRUE,FALSE)</formula>
    </cfRule>
    <cfRule type="expression" dxfId="260" priority="394">
      <formula>IF(AND(AL832&gt;=0, RIGHT(TEXT(AL832,"0.#"),1)="."),TRUE,FALSE)</formula>
    </cfRule>
    <cfRule type="expression" dxfId="259" priority="395">
      <formula>IF(AND(AL832&lt;0, RIGHT(TEXT(AL832,"0.#"),1)&lt;&gt;"."),TRUE,FALSE)</formula>
    </cfRule>
    <cfRule type="expression" dxfId="258" priority="396">
      <formula>IF(AND(AL832&lt;0, RIGHT(TEXT(AL832,"0.#"),1)="."),TRUE,FALSE)</formula>
    </cfRule>
  </conditionalFormatting>
  <conditionalFormatting sqref="AL830:AO830">
    <cfRule type="expression" dxfId="257" priority="389">
      <formula>IF(AND(AL830&gt;=0, RIGHT(TEXT(AL830,"0.#"),1)&lt;&gt;"."),TRUE,FALSE)</formula>
    </cfRule>
    <cfRule type="expression" dxfId="256" priority="390">
      <formula>IF(AND(AL830&gt;=0, RIGHT(TEXT(AL830,"0.#"),1)="."),TRUE,FALSE)</formula>
    </cfRule>
    <cfRule type="expression" dxfId="255" priority="391">
      <formula>IF(AND(AL830&lt;0, RIGHT(TEXT(AL830,"0.#"),1)&lt;&gt;"."),TRUE,FALSE)</formula>
    </cfRule>
    <cfRule type="expression" dxfId="254" priority="392">
      <formula>IF(AND(AL830&lt;0, RIGHT(TEXT(AL830,"0.#"),1)="."),TRUE,FALSE)</formula>
    </cfRule>
  </conditionalFormatting>
  <conditionalFormatting sqref="AL829:AO829">
    <cfRule type="expression" dxfId="253" priority="381">
      <formula>IF(AND(AL829&gt;=0, RIGHT(TEXT(AL829,"0.#"),1)&lt;&gt;"."),TRUE,FALSE)</formula>
    </cfRule>
    <cfRule type="expression" dxfId="252" priority="382">
      <formula>IF(AND(AL829&gt;=0, RIGHT(TEXT(AL829,"0.#"),1)="."),TRUE,FALSE)</formula>
    </cfRule>
    <cfRule type="expression" dxfId="251" priority="383">
      <formula>IF(AND(AL829&lt;0, RIGHT(TEXT(AL829,"0.#"),1)&lt;&gt;"."),TRUE,FALSE)</formula>
    </cfRule>
    <cfRule type="expression" dxfId="250" priority="384">
      <formula>IF(AND(AL829&lt;0, RIGHT(TEXT(AL829,"0.#"),1)="."),TRUE,FALSE)</formula>
    </cfRule>
  </conditionalFormatting>
  <conditionalFormatting sqref="Y829:Y837">
    <cfRule type="expression" dxfId="249" priority="379">
      <formula>IF(RIGHT(TEXT(Y829,"0.#"),1)=".",FALSE,TRUE)</formula>
    </cfRule>
    <cfRule type="expression" dxfId="248" priority="380">
      <formula>IF(RIGHT(TEXT(Y829,"0.#"),1)=".",TRUE,FALSE)</formula>
    </cfRule>
  </conditionalFormatting>
  <conditionalFormatting sqref="AL834:AO834">
    <cfRule type="expression" dxfId="247" priority="369">
      <formula>IF(AND(AL834&gt;=0, RIGHT(TEXT(AL834,"0.#"),1)&lt;&gt;"."),TRUE,FALSE)</formula>
    </cfRule>
    <cfRule type="expression" dxfId="246" priority="370">
      <formula>IF(AND(AL834&gt;=0, RIGHT(TEXT(AL834,"0.#"),1)="."),TRUE,FALSE)</formula>
    </cfRule>
    <cfRule type="expression" dxfId="245" priority="371">
      <formula>IF(AND(AL834&lt;0, RIGHT(TEXT(AL834,"0.#"),1)&lt;&gt;"."),TRUE,FALSE)</formula>
    </cfRule>
    <cfRule type="expression" dxfId="244" priority="372">
      <formula>IF(AND(AL834&lt;0, RIGHT(TEXT(AL834,"0.#"),1)="."),TRUE,FALSE)</formula>
    </cfRule>
  </conditionalFormatting>
  <conditionalFormatting sqref="AL833:AO833">
    <cfRule type="expression" dxfId="243" priority="365">
      <formula>IF(AND(AL833&gt;=0, RIGHT(TEXT(AL833,"0.#"),1)&lt;&gt;"."),TRUE,FALSE)</formula>
    </cfRule>
    <cfRule type="expression" dxfId="242" priority="366">
      <formula>IF(AND(AL833&gt;=0, RIGHT(TEXT(AL833,"0.#"),1)="."),TRUE,FALSE)</formula>
    </cfRule>
    <cfRule type="expression" dxfId="241" priority="367">
      <formula>IF(AND(AL833&lt;0, RIGHT(TEXT(AL833,"0.#"),1)&lt;&gt;"."),TRUE,FALSE)</formula>
    </cfRule>
    <cfRule type="expression" dxfId="240" priority="368">
      <formula>IF(AND(AL833&lt;0, RIGHT(TEXT(AL833,"0.#"),1)="."),TRUE,FALSE)</formula>
    </cfRule>
  </conditionalFormatting>
  <conditionalFormatting sqref="AL837:AO837">
    <cfRule type="expression" dxfId="239" priority="357">
      <formula>IF(AND(AL837&gt;=0, RIGHT(TEXT(AL837,"0.#"),1)&lt;&gt;"."),TRUE,FALSE)</formula>
    </cfRule>
    <cfRule type="expression" dxfId="238" priority="358">
      <formula>IF(AND(AL837&gt;=0, RIGHT(TEXT(AL837,"0.#"),1)="."),TRUE,FALSE)</formula>
    </cfRule>
    <cfRule type="expression" dxfId="237" priority="359">
      <formula>IF(AND(AL837&lt;0, RIGHT(TEXT(AL837,"0.#"),1)&lt;&gt;"."),TRUE,FALSE)</formula>
    </cfRule>
    <cfRule type="expression" dxfId="236" priority="360">
      <formula>IF(AND(AL837&lt;0, RIGHT(TEXT(AL837,"0.#"),1)="."),TRUE,FALSE)</formula>
    </cfRule>
  </conditionalFormatting>
  <conditionalFormatting sqref="AL836:AO836">
    <cfRule type="expression" dxfId="235" priority="353">
      <formula>IF(AND(AL836&gt;=0, RIGHT(TEXT(AL836,"0.#"),1)&lt;&gt;"."),TRUE,FALSE)</formula>
    </cfRule>
    <cfRule type="expression" dxfId="234" priority="354">
      <formula>IF(AND(AL836&gt;=0, RIGHT(TEXT(AL836,"0.#"),1)="."),TRUE,FALSE)</formula>
    </cfRule>
    <cfRule type="expression" dxfId="233" priority="355">
      <formula>IF(AND(AL836&lt;0, RIGHT(TEXT(AL836,"0.#"),1)&lt;&gt;"."),TRUE,FALSE)</formula>
    </cfRule>
    <cfRule type="expression" dxfId="232" priority="356">
      <formula>IF(AND(AL836&lt;0, RIGHT(TEXT(AL836,"0.#"),1)="."),TRUE,FALSE)</formula>
    </cfRule>
  </conditionalFormatting>
  <conditionalFormatting sqref="AL838:AO838">
    <cfRule type="expression" dxfId="231" priority="339">
      <formula>IF(AND(AL838&gt;=0, RIGHT(TEXT(AL838,"0.#"),1)&lt;&gt;"."),TRUE,FALSE)</formula>
    </cfRule>
    <cfRule type="expression" dxfId="230" priority="340">
      <formula>IF(AND(AL838&gt;=0, RIGHT(TEXT(AL838,"0.#"),1)="."),TRUE,FALSE)</formula>
    </cfRule>
    <cfRule type="expression" dxfId="229" priority="341">
      <formula>IF(AND(AL838&lt;0, RIGHT(TEXT(AL838,"0.#"),1)&lt;&gt;"."),TRUE,FALSE)</formula>
    </cfRule>
    <cfRule type="expression" dxfId="228" priority="342">
      <formula>IF(AND(AL838&lt;0, RIGHT(TEXT(AL838,"0.#"),1)="."),TRUE,FALSE)</formula>
    </cfRule>
  </conditionalFormatting>
  <conditionalFormatting sqref="Y838">
    <cfRule type="expression" dxfId="227" priority="337">
      <formula>IF(RIGHT(TEXT(Y838,"0.#"),1)=".",FALSE,TRUE)</formula>
    </cfRule>
    <cfRule type="expression" dxfId="226" priority="338">
      <formula>IF(RIGHT(TEXT(Y838,"0.#"),1)=".",TRUE,FALSE)</formula>
    </cfRule>
  </conditionalFormatting>
  <conditionalFormatting sqref="Y839">
    <cfRule type="expression" dxfId="225" priority="331">
      <formula>IF(RIGHT(TEXT(Y839,"0.#"),1)=".",FALSE,TRUE)</formula>
    </cfRule>
    <cfRule type="expression" dxfId="224" priority="332">
      <formula>IF(RIGHT(TEXT(Y839,"0.#"),1)=".",TRUE,FALSE)</formula>
    </cfRule>
  </conditionalFormatting>
  <conditionalFormatting sqref="AL840:AO840">
    <cfRule type="expression" dxfId="223" priority="327">
      <formula>IF(AND(AL840&gt;=0, RIGHT(TEXT(AL840,"0.#"),1)&lt;&gt;"."),TRUE,FALSE)</formula>
    </cfRule>
    <cfRule type="expression" dxfId="222" priority="328">
      <formula>IF(AND(AL840&gt;=0, RIGHT(TEXT(AL840,"0.#"),1)="."),TRUE,FALSE)</formula>
    </cfRule>
    <cfRule type="expression" dxfId="221" priority="329">
      <formula>IF(AND(AL840&lt;0, RIGHT(TEXT(AL840,"0.#"),1)&lt;&gt;"."),TRUE,FALSE)</formula>
    </cfRule>
    <cfRule type="expression" dxfId="220" priority="330">
      <formula>IF(AND(AL840&lt;0, RIGHT(TEXT(AL840,"0.#"),1)="."),TRUE,FALSE)</formula>
    </cfRule>
  </conditionalFormatting>
  <conditionalFormatting sqref="Y840">
    <cfRule type="expression" dxfId="219" priority="325">
      <formula>IF(RIGHT(TEXT(Y840,"0.#"),1)=".",FALSE,TRUE)</formula>
    </cfRule>
    <cfRule type="expression" dxfId="218" priority="326">
      <formula>IF(RIGHT(TEXT(Y840,"0.#"),1)=".",TRUE,FALSE)</formula>
    </cfRule>
  </conditionalFormatting>
  <conditionalFormatting sqref="Y841">
    <cfRule type="expression" dxfId="217" priority="319">
      <formula>IF(RIGHT(TEXT(Y841,"0.#"),1)=".",FALSE,TRUE)</formula>
    </cfRule>
    <cfRule type="expression" dxfId="216" priority="320">
      <formula>IF(RIGHT(TEXT(Y841,"0.#"),1)=".",TRUE,FALSE)</formula>
    </cfRule>
  </conditionalFormatting>
  <conditionalFormatting sqref="Y842">
    <cfRule type="expression" dxfId="215" priority="317">
      <formula>IF(RIGHT(TEXT(Y842,"0.#"),1)=".",FALSE,TRUE)</formula>
    </cfRule>
    <cfRule type="expression" dxfId="214" priority="318">
      <formula>IF(RIGHT(TEXT(Y842,"0.#"),1)=".",TRUE,FALSE)</formula>
    </cfRule>
  </conditionalFormatting>
  <conditionalFormatting sqref="AL842:AO842">
    <cfRule type="expression" dxfId="213" priority="313">
      <formula>IF(AND(AL842&gt;=0, RIGHT(TEXT(AL842,"0.#"),1)&lt;&gt;"."),TRUE,FALSE)</formula>
    </cfRule>
    <cfRule type="expression" dxfId="212" priority="314">
      <formula>IF(AND(AL842&gt;=0, RIGHT(TEXT(AL842,"0.#"),1)="."),TRUE,FALSE)</formula>
    </cfRule>
    <cfRule type="expression" dxfId="211" priority="315">
      <formula>IF(AND(AL842&lt;0, RIGHT(TEXT(AL842,"0.#"),1)&lt;&gt;"."),TRUE,FALSE)</formula>
    </cfRule>
    <cfRule type="expression" dxfId="210" priority="316">
      <formula>IF(AND(AL842&lt;0, RIGHT(TEXT(AL842,"0.#"),1)="."),TRUE,FALSE)</formula>
    </cfRule>
  </conditionalFormatting>
  <conditionalFormatting sqref="Y940:Y941">
    <cfRule type="expression" dxfId="209" priority="311">
      <formula>IF(RIGHT(TEXT(Y940,"0.#"),1)=".",FALSE,TRUE)</formula>
    </cfRule>
    <cfRule type="expression" dxfId="208" priority="312">
      <formula>IF(RIGHT(TEXT(Y940,"0.#"),1)=".",TRUE,FALSE)</formula>
    </cfRule>
  </conditionalFormatting>
  <conditionalFormatting sqref="AH940:AK941">
    <cfRule type="expression" dxfId="207" priority="297">
      <formula>IF(AND(AH940&gt;=0, RIGHT(TEXT(AH940,"0.#"),1)&lt;&gt;"."),TRUE,FALSE)</formula>
    </cfRule>
    <cfRule type="expression" dxfId="206" priority="298">
      <formula>IF(AND(AH940&gt;=0, RIGHT(TEXT(AH940,"0.#"),1)="."),TRUE,FALSE)</formula>
    </cfRule>
    <cfRule type="expression" dxfId="205" priority="299">
      <formula>IF(AND(AH940&lt;0, RIGHT(TEXT(AH940,"0.#"),1)&lt;&gt;"."),TRUE,FALSE)</formula>
    </cfRule>
    <cfRule type="expression" dxfId="204" priority="300">
      <formula>IF(AND(AH940&lt;0, RIGHT(TEXT(AH940,"0.#"),1)="."),TRUE,FALSE)</formula>
    </cfRule>
  </conditionalFormatting>
  <conditionalFormatting sqref="AL940:AO941">
    <cfRule type="expression" dxfId="203" priority="293">
      <formula>IF(AND(AL940&gt;=0, RIGHT(TEXT(AL940,"0.#"),1)&lt;&gt;"."),TRUE,FALSE)</formula>
    </cfRule>
    <cfRule type="expression" dxfId="202" priority="294">
      <formula>IF(AND(AL940&gt;=0, RIGHT(TEXT(AL940,"0.#"),1)="."),TRUE,FALSE)</formula>
    </cfRule>
    <cfRule type="expression" dxfId="201" priority="295">
      <formula>IF(AND(AL940&lt;0, RIGHT(TEXT(AL940,"0.#"),1)&lt;&gt;"."),TRUE,FALSE)</formula>
    </cfRule>
    <cfRule type="expression" dxfId="200" priority="296">
      <formula>IF(AND(AL940&lt;0, RIGHT(TEXT(AL940,"0.#"),1)="."),TRUE,FALSE)</formula>
    </cfRule>
  </conditionalFormatting>
  <conditionalFormatting sqref="Y942">
    <cfRule type="expression" dxfId="199" priority="285">
      <formula>IF(RIGHT(TEXT(Y942,"0.#"),1)=".",FALSE,TRUE)</formula>
    </cfRule>
    <cfRule type="expression" dxfId="198" priority="286">
      <formula>IF(RIGHT(TEXT(Y942,"0.#"),1)=".",TRUE,FALSE)</formula>
    </cfRule>
  </conditionalFormatting>
  <conditionalFormatting sqref="AL942:AO942">
    <cfRule type="expression" dxfId="197" priority="281">
      <formula>IF(AND(AL942&gt;=0, RIGHT(TEXT(AL942,"0.#"),1)&lt;&gt;"."),TRUE,FALSE)</formula>
    </cfRule>
    <cfRule type="expression" dxfId="196" priority="282">
      <formula>IF(AND(AL942&gt;=0, RIGHT(TEXT(AL942,"0.#"),1)="."),TRUE,FALSE)</formula>
    </cfRule>
    <cfRule type="expression" dxfId="195" priority="283">
      <formula>IF(AND(AL942&lt;0, RIGHT(TEXT(AL942,"0.#"),1)&lt;&gt;"."),TRUE,FALSE)</formula>
    </cfRule>
    <cfRule type="expression" dxfId="194" priority="284">
      <formula>IF(AND(AL942&lt;0, RIGHT(TEXT(AL942,"0.#"),1)="."),TRUE,FALSE)</formula>
    </cfRule>
  </conditionalFormatting>
  <conditionalFormatting sqref="Y943">
    <cfRule type="expression" dxfId="193" priority="279">
      <formula>IF(RIGHT(TEXT(Y943,"0.#"),1)=".",FALSE,TRUE)</formula>
    </cfRule>
    <cfRule type="expression" dxfId="192" priority="280">
      <formula>IF(RIGHT(TEXT(Y943,"0.#"),1)=".",TRUE,FALSE)</formula>
    </cfRule>
  </conditionalFormatting>
  <conditionalFormatting sqref="AL943:AO943">
    <cfRule type="expression" dxfId="191" priority="275">
      <formula>IF(AND(AL943&gt;=0, RIGHT(TEXT(AL943,"0.#"),1)&lt;&gt;"."),TRUE,FALSE)</formula>
    </cfRule>
    <cfRule type="expression" dxfId="190" priority="276">
      <formula>IF(AND(AL943&gt;=0, RIGHT(TEXT(AL943,"0.#"),1)="."),TRUE,FALSE)</formula>
    </cfRule>
    <cfRule type="expression" dxfId="189" priority="277">
      <formula>IF(AND(AL943&lt;0, RIGHT(TEXT(AL943,"0.#"),1)&lt;&gt;"."),TRUE,FALSE)</formula>
    </cfRule>
    <cfRule type="expression" dxfId="188" priority="278">
      <formula>IF(AND(AL943&lt;0, RIGHT(TEXT(AL943,"0.#"),1)="."),TRUE,FALSE)</formula>
    </cfRule>
  </conditionalFormatting>
  <conditionalFormatting sqref="Y944">
    <cfRule type="expression" dxfId="187" priority="273">
      <formula>IF(RIGHT(TEXT(Y944,"0.#"),1)=".",FALSE,TRUE)</formula>
    </cfRule>
    <cfRule type="expression" dxfId="186" priority="274">
      <formula>IF(RIGHT(TEXT(Y944,"0.#"),1)=".",TRUE,FALSE)</formula>
    </cfRule>
  </conditionalFormatting>
  <conditionalFormatting sqref="AL944:AO944">
    <cfRule type="expression" dxfId="185" priority="269">
      <formula>IF(AND(AL944&gt;=0, RIGHT(TEXT(AL944,"0.#"),1)&lt;&gt;"."),TRUE,FALSE)</formula>
    </cfRule>
    <cfRule type="expression" dxfId="184" priority="270">
      <formula>IF(AND(AL944&gt;=0, RIGHT(TEXT(AL944,"0.#"),1)="."),TRUE,FALSE)</formula>
    </cfRule>
    <cfRule type="expression" dxfId="183" priority="271">
      <formula>IF(AND(AL944&lt;0, RIGHT(TEXT(AL944,"0.#"),1)&lt;&gt;"."),TRUE,FALSE)</formula>
    </cfRule>
    <cfRule type="expression" dxfId="182" priority="272">
      <formula>IF(AND(AL944&lt;0, RIGHT(TEXT(AL944,"0.#"),1)="."),TRUE,FALSE)</formula>
    </cfRule>
  </conditionalFormatting>
  <conditionalFormatting sqref="Y915">
    <cfRule type="expression" dxfId="181" priority="261">
      <formula>IF(RIGHT(TEXT(Y915,"0.#"),1)=".",FALSE,TRUE)</formula>
    </cfRule>
    <cfRule type="expression" dxfId="180" priority="262">
      <formula>IF(RIGHT(TEXT(Y915,"0.#"),1)=".",TRUE,FALSE)</formula>
    </cfRule>
  </conditionalFormatting>
  <conditionalFormatting sqref="Y916:Y924">
    <cfRule type="expression" dxfId="179" priority="249">
      <formula>IF(RIGHT(TEXT(Y916,"0.#"),1)=".",FALSE,TRUE)</formula>
    </cfRule>
    <cfRule type="expression" dxfId="178" priority="250">
      <formula>IF(RIGHT(TEXT(Y916,"0.#"),1)=".",TRUE,FALSE)</formula>
    </cfRule>
  </conditionalFormatting>
  <conditionalFormatting sqref="Y925:Y932">
    <cfRule type="expression" dxfId="177" priority="247">
      <formula>IF(RIGHT(TEXT(Y925,"0.#"),1)=".",FALSE,TRUE)</formula>
    </cfRule>
    <cfRule type="expression" dxfId="176" priority="248">
      <formula>IF(RIGHT(TEXT(Y925,"0.#"),1)=".",TRUE,FALSE)</formula>
    </cfRule>
  </conditionalFormatting>
  <conditionalFormatting sqref="AL925:AO925">
    <cfRule type="expression" dxfId="175" priority="243">
      <formula>IF(AND(AL925&gt;=0, RIGHT(TEXT(AL925,"0.#"),1)&lt;&gt;"."),TRUE,FALSE)</formula>
    </cfRule>
    <cfRule type="expression" dxfId="174" priority="244">
      <formula>IF(AND(AL925&gt;=0, RIGHT(TEXT(AL925,"0.#"),1)="."),TRUE,FALSE)</formula>
    </cfRule>
    <cfRule type="expression" dxfId="173" priority="245">
      <formula>IF(AND(AL925&lt;0, RIGHT(TEXT(AL925,"0.#"),1)&lt;&gt;"."),TRUE,FALSE)</formula>
    </cfRule>
    <cfRule type="expression" dxfId="172" priority="246">
      <formula>IF(AND(AL925&lt;0, RIGHT(TEXT(AL925,"0.#"),1)="."),TRUE,FALSE)</formula>
    </cfRule>
  </conditionalFormatting>
  <conditionalFormatting sqref="AH925:AK925">
    <cfRule type="expression" dxfId="171" priority="239">
      <formula>IF(AND(AH925&gt;=0, RIGHT(TEXT(AH925,"0.#"),1)&lt;&gt;"."),TRUE,FALSE)</formula>
    </cfRule>
    <cfRule type="expression" dxfId="170" priority="240">
      <formula>IF(AND(AH925&gt;=0, RIGHT(TEXT(AH925,"0.#"),1)="."),TRUE,FALSE)</formula>
    </cfRule>
    <cfRule type="expression" dxfId="169" priority="241">
      <formula>IF(AND(AH925&lt;0, RIGHT(TEXT(AH925,"0.#"),1)&lt;&gt;"."),TRUE,FALSE)</formula>
    </cfRule>
    <cfRule type="expression" dxfId="168" priority="242">
      <formula>IF(AND(AH925&lt;0, RIGHT(TEXT(AH925,"0.#"),1)="."),TRUE,FALSE)</formula>
    </cfRule>
  </conditionalFormatting>
  <conditionalFormatting sqref="AL926:AO926">
    <cfRule type="expression" dxfId="167" priority="235">
      <formula>IF(AND(AL926&gt;=0, RIGHT(TEXT(AL926,"0.#"),1)&lt;&gt;"."),TRUE,FALSE)</formula>
    </cfRule>
    <cfRule type="expression" dxfId="166" priority="236">
      <formula>IF(AND(AL926&gt;=0, RIGHT(TEXT(AL926,"0.#"),1)="."),TRUE,FALSE)</formula>
    </cfRule>
    <cfRule type="expression" dxfId="165" priority="237">
      <formula>IF(AND(AL926&lt;0, RIGHT(TEXT(AL926,"0.#"),1)&lt;&gt;"."),TRUE,FALSE)</formula>
    </cfRule>
    <cfRule type="expression" dxfId="164" priority="238">
      <formula>IF(AND(AL926&lt;0, RIGHT(TEXT(AL926,"0.#"),1)="."),TRUE,FALSE)</formula>
    </cfRule>
  </conditionalFormatting>
  <conditionalFormatting sqref="AL927:AO927">
    <cfRule type="expression" dxfId="163" priority="229">
      <formula>IF(AND(AL927&gt;=0, RIGHT(TEXT(AL927,"0.#"),1)&lt;&gt;"."),TRUE,FALSE)</formula>
    </cfRule>
    <cfRule type="expression" dxfId="162" priority="230">
      <formula>IF(AND(AL927&gt;=0, RIGHT(TEXT(AL927,"0.#"),1)="."),TRUE,FALSE)</formula>
    </cfRule>
    <cfRule type="expression" dxfId="161" priority="231">
      <formula>IF(AND(AL927&lt;0, RIGHT(TEXT(AL927,"0.#"),1)&lt;&gt;"."),TRUE,FALSE)</formula>
    </cfRule>
    <cfRule type="expression" dxfId="160" priority="232">
      <formula>IF(AND(AL927&lt;0, RIGHT(TEXT(AL927,"0.#"),1)="."),TRUE,FALSE)</formula>
    </cfRule>
  </conditionalFormatting>
  <conditionalFormatting sqref="AH928:AK928">
    <cfRule type="expression" dxfId="159" priority="219">
      <formula>IF(AND(AH928&gt;=0, RIGHT(TEXT(AH928,"0.#"),1)&lt;&gt;"."),TRUE,FALSE)</formula>
    </cfRule>
    <cfRule type="expression" dxfId="158" priority="220">
      <formula>IF(AND(AH928&gt;=0, RIGHT(TEXT(AH928,"0.#"),1)="."),TRUE,FALSE)</formula>
    </cfRule>
    <cfRule type="expression" dxfId="157" priority="221">
      <formula>IF(AND(AH928&lt;0, RIGHT(TEXT(AH928,"0.#"),1)&lt;&gt;"."),TRUE,FALSE)</formula>
    </cfRule>
    <cfRule type="expression" dxfId="156" priority="222">
      <formula>IF(AND(AH928&lt;0, RIGHT(TEXT(AH928,"0.#"),1)="."),TRUE,FALSE)</formula>
    </cfRule>
  </conditionalFormatting>
  <conditionalFormatting sqref="AL928:AO928">
    <cfRule type="expression" dxfId="155" priority="215">
      <formula>IF(AND(AL928&gt;=0, RIGHT(TEXT(AL928,"0.#"),1)&lt;&gt;"."),TRUE,FALSE)</formula>
    </cfRule>
    <cfRule type="expression" dxfId="154" priority="216">
      <formula>IF(AND(AL928&gt;=0, RIGHT(TEXT(AL928,"0.#"),1)="."),TRUE,FALSE)</formula>
    </cfRule>
    <cfRule type="expression" dxfId="153" priority="217">
      <formula>IF(AND(AL928&lt;0, RIGHT(TEXT(AL928,"0.#"),1)&lt;&gt;"."),TRUE,FALSE)</formula>
    </cfRule>
    <cfRule type="expression" dxfId="152" priority="218">
      <formula>IF(AND(AL928&lt;0, RIGHT(TEXT(AL928,"0.#"),1)="."),TRUE,FALSE)</formula>
    </cfRule>
  </conditionalFormatting>
  <conditionalFormatting sqref="AH929:AO929">
    <cfRule type="expression" dxfId="151" priority="211">
      <formula>IF(AND(AH929&gt;=0, RIGHT(TEXT(AH929,"0.#"),1)&lt;&gt;"."),TRUE,FALSE)</formula>
    </cfRule>
    <cfRule type="expression" dxfId="150" priority="212">
      <formula>IF(AND(AH929&gt;=0, RIGHT(TEXT(AH929,"0.#"),1)="."),TRUE,FALSE)</formula>
    </cfRule>
    <cfRule type="expression" dxfId="149" priority="213">
      <formula>IF(AND(AH929&lt;0, RIGHT(TEXT(AH929,"0.#"),1)&lt;&gt;"."),TRUE,FALSE)</formula>
    </cfRule>
    <cfRule type="expression" dxfId="148" priority="214">
      <formula>IF(AND(AH929&lt;0, RIGHT(TEXT(AH929,"0.#"),1)="."),TRUE,FALSE)</formula>
    </cfRule>
  </conditionalFormatting>
  <conditionalFormatting sqref="AH930:AK930">
    <cfRule type="expression" dxfId="147" priority="203">
      <formula>IF(AND(AH930&gt;=0, RIGHT(TEXT(AH930,"0.#"),1)&lt;&gt;"."),TRUE,FALSE)</formula>
    </cfRule>
    <cfRule type="expression" dxfId="146" priority="204">
      <formula>IF(AND(AH930&gt;=0, RIGHT(TEXT(AH930,"0.#"),1)="."),TRUE,FALSE)</formula>
    </cfRule>
    <cfRule type="expression" dxfId="145" priority="205">
      <formula>IF(AND(AH930&lt;0, RIGHT(TEXT(AH930,"0.#"),1)&lt;&gt;"."),TRUE,FALSE)</formula>
    </cfRule>
    <cfRule type="expression" dxfId="144" priority="206">
      <formula>IF(AND(AH930&lt;0, RIGHT(TEXT(AH930,"0.#"),1)="."),TRUE,FALSE)</formula>
    </cfRule>
  </conditionalFormatting>
  <conditionalFormatting sqref="AL930:AO930">
    <cfRule type="expression" dxfId="143" priority="199">
      <formula>IF(AND(AL930&gt;=0, RIGHT(TEXT(AL930,"0.#"),1)&lt;&gt;"."),TRUE,FALSE)</formula>
    </cfRule>
    <cfRule type="expression" dxfId="142" priority="200">
      <formula>IF(AND(AL930&gt;=0, RIGHT(TEXT(AL930,"0.#"),1)="."),TRUE,FALSE)</formula>
    </cfRule>
    <cfRule type="expression" dxfId="141" priority="201">
      <formula>IF(AND(AL930&lt;0, RIGHT(TEXT(AL930,"0.#"),1)&lt;&gt;"."),TRUE,FALSE)</formula>
    </cfRule>
    <cfRule type="expression" dxfId="140" priority="202">
      <formula>IF(AND(AL930&lt;0, RIGHT(TEXT(AL930,"0.#"),1)="."),TRUE,FALSE)</formula>
    </cfRule>
  </conditionalFormatting>
  <conditionalFormatting sqref="AH931:AO932">
    <cfRule type="expression" dxfId="139" priority="195">
      <formula>IF(AND(AH931&gt;=0, RIGHT(TEXT(AH931,"0.#"),1)&lt;&gt;"."),TRUE,FALSE)</formula>
    </cfRule>
    <cfRule type="expression" dxfId="138" priority="196">
      <formula>IF(AND(AH931&gt;=0, RIGHT(TEXT(AH931,"0.#"),1)="."),TRUE,FALSE)</formula>
    </cfRule>
    <cfRule type="expression" dxfId="137" priority="197">
      <formula>IF(AND(AH931&lt;0, RIGHT(TEXT(AH931,"0.#"),1)&lt;&gt;"."),TRUE,FALSE)</formula>
    </cfRule>
    <cfRule type="expression" dxfId="136" priority="198">
      <formula>IF(AND(AH931&lt;0, RIGHT(TEXT(AH931,"0.#"),1)="."),TRUE,FALSE)</formula>
    </cfRule>
  </conditionalFormatting>
  <conditionalFormatting sqref="Y933:Y938">
    <cfRule type="expression" dxfId="135" priority="193">
      <formula>IF(RIGHT(TEXT(Y933,"0.#"),1)=".",FALSE,TRUE)</formula>
    </cfRule>
    <cfRule type="expression" dxfId="134" priority="194">
      <formula>IF(RIGHT(TEXT(Y933,"0.#"),1)=".",TRUE,FALSE)</formula>
    </cfRule>
  </conditionalFormatting>
  <conditionalFormatting sqref="AH933:AK933">
    <cfRule type="expression" dxfId="133" priority="189">
      <formula>IF(AND(AH933&gt;=0, RIGHT(TEXT(AH933,"0.#"),1)&lt;&gt;"."),TRUE,FALSE)</formula>
    </cfRule>
    <cfRule type="expression" dxfId="132" priority="190">
      <formula>IF(AND(AH933&gt;=0, RIGHT(TEXT(AH933,"0.#"),1)="."),TRUE,FALSE)</formula>
    </cfRule>
    <cfRule type="expression" dxfId="131" priority="191">
      <formula>IF(AND(AH933&lt;0, RIGHT(TEXT(AH933,"0.#"),1)&lt;&gt;"."),TRUE,FALSE)</formula>
    </cfRule>
    <cfRule type="expression" dxfId="130" priority="192">
      <formula>IF(AND(AH933&lt;0, RIGHT(TEXT(AH933,"0.#"),1)="."),TRUE,FALSE)</formula>
    </cfRule>
  </conditionalFormatting>
  <conditionalFormatting sqref="AL933:AO933">
    <cfRule type="expression" dxfId="129" priority="185">
      <formula>IF(AND(AL933&gt;=0, RIGHT(TEXT(AL933,"0.#"),1)&lt;&gt;"."),TRUE,FALSE)</formula>
    </cfRule>
    <cfRule type="expression" dxfId="128" priority="186">
      <formula>IF(AND(AL933&gt;=0, RIGHT(TEXT(AL933,"0.#"),1)="."),TRUE,FALSE)</formula>
    </cfRule>
    <cfRule type="expression" dxfId="127" priority="187">
      <formula>IF(AND(AL933&lt;0, RIGHT(TEXT(AL933,"0.#"),1)&lt;&gt;"."),TRUE,FALSE)</formula>
    </cfRule>
    <cfRule type="expression" dxfId="126" priority="188">
      <formula>IF(AND(AL933&lt;0, RIGHT(TEXT(AL933,"0.#"),1)="."),TRUE,FALSE)</formula>
    </cfRule>
  </conditionalFormatting>
  <conditionalFormatting sqref="AL934:AO934">
    <cfRule type="expression" dxfId="125" priority="177">
      <formula>IF(AND(AL934&gt;=0, RIGHT(TEXT(AL934,"0.#"),1)&lt;&gt;"."),TRUE,FALSE)</formula>
    </cfRule>
    <cfRule type="expression" dxfId="124" priority="178">
      <formula>IF(AND(AL934&gt;=0, RIGHT(TEXT(AL934,"0.#"),1)="."),TRUE,FALSE)</formula>
    </cfRule>
    <cfRule type="expression" dxfId="123" priority="179">
      <formula>IF(AND(AL934&lt;0, RIGHT(TEXT(AL934,"0.#"),1)&lt;&gt;"."),TRUE,FALSE)</formula>
    </cfRule>
    <cfRule type="expression" dxfId="122" priority="180">
      <formula>IF(AND(AL934&lt;0, RIGHT(TEXT(AL934,"0.#"),1)="."),TRUE,FALSE)</formula>
    </cfRule>
  </conditionalFormatting>
  <conditionalFormatting sqref="AL937:AO937">
    <cfRule type="expression" dxfId="121" priority="169">
      <formula>IF(AND(AL937&gt;=0, RIGHT(TEXT(AL937,"0.#"),1)&lt;&gt;"."),TRUE,FALSE)</formula>
    </cfRule>
    <cfRule type="expression" dxfId="120" priority="170">
      <formula>IF(AND(AL937&gt;=0, RIGHT(TEXT(AL937,"0.#"),1)="."),TRUE,FALSE)</formula>
    </cfRule>
    <cfRule type="expression" dxfId="119" priority="171">
      <formula>IF(AND(AL937&lt;0, RIGHT(TEXT(AL937,"0.#"),1)&lt;&gt;"."),TRUE,FALSE)</formula>
    </cfRule>
    <cfRule type="expression" dxfId="118" priority="172">
      <formula>IF(AND(AL937&lt;0, RIGHT(TEXT(AL937,"0.#"),1)="."),TRUE,FALSE)</formula>
    </cfRule>
  </conditionalFormatting>
  <conditionalFormatting sqref="AL938:AO938">
    <cfRule type="expression" dxfId="117" priority="165">
      <formula>IF(AND(AL938&gt;=0, RIGHT(TEXT(AL938,"0.#"),1)&lt;&gt;"."),TRUE,FALSE)</formula>
    </cfRule>
    <cfRule type="expression" dxfId="116" priority="166">
      <formula>IF(AND(AL938&gt;=0, RIGHT(TEXT(AL938,"0.#"),1)="."),TRUE,FALSE)</formula>
    </cfRule>
    <cfRule type="expression" dxfId="115" priority="167">
      <formula>IF(AND(AL938&lt;0, RIGHT(TEXT(AL938,"0.#"),1)&lt;&gt;"."),TRUE,FALSE)</formula>
    </cfRule>
    <cfRule type="expression" dxfId="114" priority="168">
      <formula>IF(AND(AL938&lt;0, RIGHT(TEXT(AL938,"0.#"),1)="."),TRUE,FALSE)</formula>
    </cfRule>
  </conditionalFormatting>
  <conditionalFormatting sqref="Y939">
    <cfRule type="expression" dxfId="113" priority="163">
      <formula>IF(RIGHT(TEXT(Y939,"0.#"),1)=".",FALSE,TRUE)</formula>
    </cfRule>
    <cfRule type="expression" dxfId="112" priority="164">
      <formula>IF(RIGHT(TEXT(Y939,"0.#"),1)=".",TRUE,FALSE)</formula>
    </cfRule>
  </conditionalFormatting>
  <conditionalFormatting sqref="AL939:AO939">
    <cfRule type="expression" dxfId="111" priority="159">
      <formula>IF(AND(AL939&gt;=0, RIGHT(TEXT(AL939,"0.#"),1)&lt;&gt;"."),TRUE,FALSE)</formula>
    </cfRule>
    <cfRule type="expression" dxfId="110" priority="160">
      <formula>IF(AND(AL939&gt;=0, RIGHT(TEXT(AL939,"0.#"),1)="."),TRUE,FALSE)</formula>
    </cfRule>
    <cfRule type="expression" dxfId="109" priority="161">
      <formula>IF(AND(AL939&lt;0, RIGHT(TEXT(AL939,"0.#"),1)&lt;&gt;"."),TRUE,FALSE)</formula>
    </cfRule>
    <cfRule type="expression" dxfId="108" priority="162">
      <formula>IF(AND(AL939&lt;0, RIGHT(TEXT(AL939,"0.#"),1)="."),TRUE,FALSE)</formula>
    </cfRule>
  </conditionalFormatting>
  <conditionalFormatting sqref="Y964">
    <cfRule type="expression" dxfId="107" priority="157">
      <formula>IF(RIGHT(TEXT(Y964,"0.#"),1)=".",FALSE,TRUE)</formula>
    </cfRule>
    <cfRule type="expression" dxfId="106" priority="158">
      <formula>IF(RIGHT(TEXT(Y964,"0.#"),1)=".",TRUE,FALSE)</formula>
    </cfRule>
  </conditionalFormatting>
  <conditionalFormatting sqref="Y963">
    <cfRule type="expression" dxfId="105" priority="125">
      <formula>IF(RIGHT(TEXT(Y963,"0.#"),1)=".",FALSE,TRUE)</formula>
    </cfRule>
    <cfRule type="expression" dxfId="104" priority="126">
      <formula>IF(RIGHT(TEXT(Y963,"0.#"),1)=".",TRUE,FALSE)</formula>
    </cfRule>
  </conditionalFormatting>
  <conditionalFormatting sqref="AL963:AO963">
    <cfRule type="expression" dxfId="103" priority="121">
      <formula>IF(AND(AL963&gt;=0, RIGHT(TEXT(AL963,"0.#"),1)&lt;&gt;"."),TRUE,FALSE)</formula>
    </cfRule>
    <cfRule type="expression" dxfId="102" priority="122">
      <formula>IF(AND(AL963&gt;=0, RIGHT(TEXT(AL963,"0.#"),1)="."),TRUE,FALSE)</formula>
    </cfRule>
    <cfRule type="expression" dxfId="101" priority="123">
      <formula>IF(AND(AL963&lt;0, RIGHT(TEXT(AL963,"0.#"),1)&lt;&gt;"."),TRUE,FALSE)</formula>
    </cfRule>
    <cfRule type="expression" dxfId="100" priority="124">
      <formula>IF(AND(AL963&lt;0, RIGHT(TEXT(AL963,"0.#"),1)="."),TRUE,FALSE)</formula>
    </cfRule>
  </conditionalFormatting>
  <conditionalFormatting sqref="AL964:AO964">
    <cfRule type="expression" dxfId="99" priority="117">
      <formula>IF(AND(AL964&gt;=0, RIGHT(TEXT(AL964,"0.#"),1)&lt;&gt;"."),TRUE,FALSE)</formula>
    </cfRule>
    <cfRule type="expression" dxfId="98" priority="118">
      <formula>IF(AND(AL964&gt;=0, RIGHT(TEXT(AL964,"0.#"),1)="."),TRUE,FALSE)</formula>
    </cfRule>
    <cfRule type="expression" dxfId="97" priority="119">
      <formula>IF(AND(AL964&lt;0, RIGHT(TEXT(AL964,"0.#"),1)&lt;&gt;"."),TRUE,FALSE)</formula>
    </cfRule>
    <cfRule type="expression" dxfId="96" priority="120">
      <formula>IF(AND(AL964&lt;0, RIGHT(TEXT(AL964,"0.#"),1)="."),TRUE,FALSE)</formula>
    </cfRule>
  </conditionalFormatting>
  <conditionalFormatting sqref="AL950:AO950">
    <cfRule type="expression" dxfId="95" priority="111">
      <formula>IF(AND(AL950&gt;=0, RIGHT(TEXT(AL950,"0.#"),1)&lt;&gt;"."),TRUE,FALSE)</formula>
    </cfRule>
    <cfRule type="expression" dxfId="94" priority="112">
      <formula>IF(AND(AL950&gt;=0, RIGHT(TEXT(AL950,"0.#"),1)="."),TRUE,FALSE)</formula>
    </cfRule>
    <cfRule type="expression" dxfId="93" priority="113">
      <formula>IF(AND(AL950&lt;0, RIGHT(TEXT(AL950,"0.#"),1)&lt;&gt;"."),TRUE,FALSE)</formula>
    </cfRule>
    <cfRule type="expression" dxfId="92" priority="114">
      <formula>IF(AND(AL950&lt;0, RIGHT(TEXT(AL950,"0.#"),1)="."),TRUE,FALSE)</formula>
    </cfRule>
  </conditionalFormatting>
  <conditionalFormatting sqref="AL951:AO951">
    <cfRule type="expression" dxfId="91" priority="107">
      <formula>IF(AND(AL951&gt;=0, RIGHT(TEXT(AL951,"0.#"),1)&lt;&gt;"."),TRUE,FALSE)</formula>
    </cfRule>
    <cfRule type="expression" dxfId="90" priority="108">
      <formula>IF(AND(AL951&gt;=0, RIGHT(TEXT(AL951,"0.#"),1)="."),TRUE,FALSE)</formula>
    </cfRule>
    <cfRule type="expression" dxfId="89" priority="109">
      <formula>IF(AND(AL951&lt;0, RIGHT(TEXT(AL951,"0.#"),1)&lt;&gt;"."),TRUE,FALSE)</formula>
    </cfRule>
    <cfRule type="expression" dxfId="88" priority="110">
      <formula>IF(AND(AL951&lt;0, RIGHT(TEXT(AL951,"0.#"),1)="."),TRUE,FALSE)</formula>
    </cfRule>
  </conditionalFormatting>
  <conditionalFormatting sqref="AL952:AO952">
    <cfRule type="expression" dxfId="87" priority="101">
      <formula>IF(AND(AL952&gt;=0, RIGHT(TEXT(AL952,"0.#"),1)&lt;&gt;"."),TRUE,FALSE)</formula>
    </cfRule>
    <cfRule type="expression" dxfId="86" priority="102">
      <formula>IF(AND(AL952&gt;=0, RIGHT(TEXT(AL952,"0.#"),1)="."),TRUE,FALSE)</formula>
    </cfRule>
    <cfRule type="expression" dxfId="85" priority="103">
      <formula>IF(AND(AL952&lt;0, RIGHT(TEXT(AL952,"0.#"),1)&lt;&gt;"."),TRUE,FALSE)</formula>
    </cfRule>
    <cfRule type="expression" dxfId="84" priority="104">
      <formula>IF(AND(AL952&lt;0, RIGHT(TEXT(AL952,"0.#"),1)="."),TRUE,FALSE)</formula>
    </cfRule>
  </conditionalFormatting>
  <conditionalFormatting sqref="AL953:AO953">
    <cfRule type="expression" dxfId="83" priority="95">
      <formula>IF(AND(AL953&gt;=0, RIGHT(TEXT(AL953,"0.#"),1)&lt;&gt;"."),TRUE,FALSE)</formula>
    </cfRule>
    <cfRule type="expression" dxfId="82" priority="96">
      <formula>IF(AND(AL953&gt;=0, RIGHT(TEXT(AL953,"0.#"),1)="."),TRUE,FALSE)</formula>
    </cfRule>
    <cfRule type="expression" dxfId="81" priority="97">
      <formula>IF(AND(AL953&lt;0, RIGHT(TEXT(AL953,"0.#"),1)&lt;&gt;"."),TRUE,FALSE)</formula>
    </cfRule>
    <cfRule type="expression" dxfId="80" priority="98">
      <formula>IF(AND(AL953&lt;0, RIGHT(TEXT(AL953,"0.#"),1)="."),TRUE,FALSE)</formula>
    </cfRule>
  </conditionalFormatting>
  <conditionalFormatting sqref="Y954:Y957">
    <cfRule type="expression" dxfId="79" priority="93">
      <formula>IF(RIGHT(TEXT(Y954,"0.#"),1)=".",FALSE,TRUE)</formula>
    </cfRule>
    <cfRule type="expression" dxfId="78" priority="94">
      <formula>IF(RIGHT(TEXT(Y954,"0.#"),1)=".",TRUE,FALSE)</formula>
    </cfRule>
  </conditionalFormatting>
  <conditionalFormatting sqref="AL954:AO954">
    <cfRule type="expression" dxfId="77" priority="89">
      <formula>IF(AND(AL954&gt;=0, RIGHT(TEXT(AL954,"0.#"),1)&lt;&gt;"."),TRUE,FALSE)</formula>
    </cfRule>
    <cfRule type="expression" dxfId="76" priority="90">
      <formula>IF(AND(AL954&gt;=0, RIGHT(TEXT(AL954,"0.#"),1)="."),TRUE,FALSE)</formula>
    </cfRule>
    <cfRule type="expression" dxfId="75" priority="91">
      <formula>IF(AND(AL954&lt;0, RIGHT(TEXT(AL954,"0.#"),1)&lt;&gt;"."),TRUE,FALSE)</formula>
    </cfRule>
    <cfRule type="expression" dxfId="74" priority="92">
      <formula>IF(AND(AL954&lt;0, RIGHT(TEXT(AL954,"0.#"),1)="."),TRUE,FALSE)</formula>
    </cfRule>
  </conditionalFormatting>
  <conditionalFormatting sqref="AL955:AO955">
    <cfRule type="expression" dxfId="73" priority="83">
      <formula>IF(AND(AL955&gt;=0, RIGHT(TEXT(AL955,"0.#"),1)&lt;&gt;"."),TRUE,FALSE)</formula>
    </cfRule>
    <cfRule type="expression" dxfId="72" priority="84">
      <formula>IF(AND(AL955&gt;=0, RIGHT(TEXT(AL955,"0.#"),1)="."),TRUE,FALSE)</formula>
    </cfRule>
    <cfRule type="expression" dxfId="71" priority="85">
      <formula>IF(AND(AL955&lt;0, RIGHT(TEXT(AL955,"0.#"),1)&lt;&gt;"."),TRUE,FALSE)</formula>
    </cfRule>
    <cfRule type="expression" dxfId="70" priority="86">
      <formula>IF(AND(AL955&lt;0, RIGHT(TEXT(AL955,"0.#"),1)="."),TRUE,FALSE)</formula>
    </cfRule>
  </conditionalFormatting>
  <conditionalFormatting sqref="AL956:AO956">
    <cfRule type="expression" dxfId="69" priority="79">
      <formula>IF(AND(AL956&gt;=0, RIGHT(TEXT(AL956,"0.#"),1)&lt;&gt;"."),TRUE,FALSE)</formula>
    </cfRule>
    <cfRule type="expression" dxfId="68" priority="80">
      <formula>IF(AND(AL956&gt;=0, RIGHT(TEXT(AL956,"0.#"),1)="."),TRUE,FALSE)</formula>
    </cfRule>
    <cfRule type="expression" dxfId="67" priority="81">
      <formula>IF(AND(AL956&lt;0, RIGHT(TEXT(AL956,"0.#"),1)&lt;&gt;"."),TRUE,FALSE)</formula>
    </cfRule>
    <cfRule type="expression" dxfId="66" priority="82">
      <formula>IF(AND(AL956&lt;0, RIGHT(TEXT(AL956,"0.#"),1)="."),TRUE,FALSE)</formula>
    </cfRule>
  </conditionalFormatting>
  <conditionalFormatting sqref="AL957:AO957">
    <cfRule type="expression" dxfId="65" priority="75">
      <formula>IF(AND(AL957&gt;=0, RIGHT(TEXT(AL957,"0.#"),1)&lt;&gt;"."),TRUE,FALSE)</formula>
    </cfRule>
    <cfRule type="expression" dxfId="64" priority="76">
      <formula>IF(AND(AL957&gt;=0, RIGHT(TEXT(AL957,"0.#"),1)="."),TRUE,FALSE)</formula>
    </cfRule>
    <cfRule type="expression" dxfId="63" priority="77">
      <formula>IF(AND(AL957&lt;0, RIGHT(TEXT(AL957,"0.#"),1)&lt;&gt;"."),TRUE,FALSE)</formula>
    </cfRule>
    <cfRule type="expression" dxfId="62" priority="78">
      <formula>IF(AND(AL957&lt;0, RIGHT(TEXT(AL957,"0.#"),1)="."),TRUE,FALSE)</formula>
    </cfRule>
  </conditionalFormatting>
  <conditionalFormatting sqref="Y958">
    <cfRule type="expression" dxfId="61" priority="73">
      <formula>IF(RIGHT(TEXT(Y958,"0.#"),1)=".",FALSE,TRUE)</formula>
    </cfRule>
    <cfRule type="expression" dxfId="60" priority="74">
      <formula>IF(RIGHT(TEXT(Y958,"0.#"),1)=".",TRUE,FALSE)</formula>
    </cfRule>
  </conditionalFormatting>
  <conditionalFormatting sqref="AL958:AO958">
    <cfRule type="expression" dxfId="59" priority="69">
      <formula>IF(AND(AL958&gt;=0, RIGHT(TEXT(AL958,"0.#"),1)&lt;&gt;"."),TRUE,FALSE)</formula>
    </cfRule>
    <cfRule type="expression" dxfId="58" priority="70">
      <formula>IF(AND(AL958&gt;=0, RIGHT(TEXT(AL958,"0.#"),1)="."),TRUE,FALSE)</formula>
    </cfRule>
    <cfRule type="expression" dxfId="57" priority="71">
      <formula>IF(AND(AL958&lt;0, RIGHT(TEXT(AL958,"0.#"),1)&lt;&gt;"."),TRUE,FALSE)</formula>
    </cfRule>
    <cfRule type="expression" dxfId="56" priority="72">
      <formula>IF(AND(AL958&lt;0, RIGHT(TEXT(AL958,"0.#"),1)="."),TRUE,FALSE)</formula>
    </cfRule>
  </conditionalFormatting>
  <conditionalFormatting sqref="Y959:Y961">
    <cfRule type="expression" dxfId="55" priority="67">
      <formula>IF(RIGHT(TEXT(Y959,"0.#"),1)=".",FALSE,TRUE)</formula>
    </cfRule>
    <cfRule type="expression" dxfId="54" priority="68">
      <formula>IF(RIGHT(TEXT(Y959,"0.#"),1)=".",TRUE,FALSE)</formula>
    </cfRule>
  </conditionalFormatting>
  <conditionalFormatting sqref="AL959:AO959">
    <cfRule type="expression" dxfId="53" priority="63">
      <formula>IF(AND(AL959&gt;=0, RIGHT(TEXT(AL959,"0.#"),1)&lt;&gt;"."),TRUE,FALSE)</formula>
    </cfRule>
    <cfRule type="expression" dxfId="52" priority="64">
      <formula>IF(AND(AL959&gt;=0, RIGHT(TEXT(AL959,"0.#"),1)="."),TRUE,FALSE)</formula>
    </cfRule>
    <cfRule type="expression" dxfId="51" priority="65">
      <formula>IF(AND(AL959&lt;0, RIGHT(TEXT(AL959,"0.#"),1)&lt;&gt;"."),TRUE,FALSE)</formula>
    </cfRule>
    <cfRule type="expression" dxfId="50" priority="66">
      <formula>IF(AND(AL959&lt;0, RIGHT(TEXT(AL959,"0.#"),1)="."),TRUE,FALSE)</formula>
    </cfRule>
  </conditionalFormatting>
  <conditionalFormatting sqref="AL960:AO960">
    <cfRule type="expression" dxfId="49" priority="57">
      <formula>IF(AND(AL960&gt;=0, RIGHT(TEXT(AL960,"0.#"),1)&lt;&gt;"."),TRUE,FALSE)</formula>
    </cfRule>
    <cfRule type="expression" dxfId="48" priority="58">
      <formula>IF(AND(AL960&gt;=0, RIGHT(TEXT(AL960,"0.#"),1)="."),TRUE,FALSE)</formula>
    </cfRule>
    <cfRule type="expression" dxfId="47" priority="59">
      <formula>IF(AND(AL960&lt;0, RIGHT(TEXT(AL960,"0.#"),1)&lt;&gt;"."),TRUE,FALSE)</formula>
    </cfRule>
    <cfRule type="expression" dxfId="46" priority="60">
      <formula>IF(AND(AL960&lt;0, RIGHT(TEXT(AL960,"0.#"),1)="."),TRUE,FALSE)</formula>
    </cfRule>
  </conditionalFormatting>
  <conditionalFormatting sqref="AL961:AO961">
    <cfRule type="expression" dxfId="45" priority="51">
      <formula>IF(AND(AL961&gt;=0, RIGHT(TEXT(AL961,"0.#"),1)&lt;&gt;"."),TRUE,FALSE)</formula>
    </cfRule>
    <cfRule type="expression" dxfId="44" priority="52">
      <formula>IF(AND(AL961&gt;=0, RIGHT(TEXT(AL961,"0.#"),1)="."),TRUE,FALSE)</formula>
    </cfRule>
    <cfRule type="expression" dxfId="43" priority="53">
      <formula>IF(AND(AL961&lt;0, RIGHT(TEXT(AL961,"0.#"),1)&lt;&gt;"."),TRUE,FALSE)</formula>
    </cfRule>
    <cfRule type="expression" dxfId="42" priority="54">
      <formula>IF(AND(AL961&lt;0, RIGHT(TEXT(AL961,"0.#"),1)="."),TRUE,FALSE)</formula>
    </cfRule>
  </conditionalFormatting>
  <conditionalFormatting sqref="Y962">
    <cfRule type="expression" dxfId="41" priority="49">
      <formula>IF(RIGHT(TEXT(Y962,"0.#"),1)=".",FALSE,TRUE)</formula>
    </cfRule>
    <cfRule type="expression" dxfId="40" priority="50">
      <formula>IF(RIGHT(TEXT(Y962,"0.#"),1)=".",TRUE,FALSE)</formula>
    </cfRule>
  </conditionalFormatting>
  <conditionalFormatting sqref="AL962:AO962">
    <cfRule type="expression" dxfId="39" priority="45">
      <formula>IF(AND(AL962&gt;=0, RIGHT(TEXT(AL962,"0.#"),1)&lt;&gt;"."),TRUE,FALSE)</formula>
    </cfRule>
    <cfRule type="expression" dxfId="38" priority="46">
      <formula>IF(AND(AL962&gt;=0, RIGHT(TEXT(AL962,"0.#"),1)="."),TRUE,FALSE)</formula>
    </cfRule>
    <cfRule type="expression" dxfId="37" priority="47">
      <formula>IF(AND(AL962&lt;0, RIGHT(TEXT(AL962,"0.#"),1)&lt;&gt;"."),TRUE,FALSE)</formula>
    </cfRule>
    <cfRule type="expression" dxfId="36" priority="48">
      <formula>IF(AND(AL962&lt;0, RIGHT(TEXT(AL962,"0.#"),1)="."),TRUE,FALSE)</formula>
    </cfRule>
  </conditionalFormatting>
  <conditionalFormatting sqref="AM127">
    <cfRule type="expression" dxfId="35" priority="43">
      <formula>IF(RIGHT(TEXT(AM127,"0.#"),1)=".",FALSE,TRUE)</formula>
    </cfRule>
    <cfRule type="expression" dxfId="34" priority="44">
      <formula>IF(RIGHT(TEXT(AM127,"0.#"),1)=".",TRUE,FALSE)</formula>
    </cfRule>
  </conditionalFormatting>
  <conditionalFormatting sqref="AM128">
    <cfRule type="expression" dxfId="33" priority="41">
      <formula>IF(RIGHT(TEXT(AM128,"0.#"),1)=".",FALSE,TRUE)</formula>
    </cfRule>
    <cfRule type="expression" dxfId="32" priority="42">
      <formula>IF(RIGHT(TEXT(AM128,"0.#"),1)=".",TRUE,FALSE)</formula>
    </cfRule>
  </conditionalFormatting>
  <conditionalFormatting sqref="AQ127:AQ128">
    <cfRule type="expression" dxfId="31" priority="39">
      <formula>IF(RIGHT(TEXT(AQ127,"0.#"),1)=".",FALSE,TRUE)</formula>
    </cfRule>
    <cfRule type="expression" dxfId="30" priority="40">
      <formula>IF(RIGHT(TEXT(AQ127,"0.#"),1)=".",TRUE,FALSE)</formula>
    </cfRule>
  </conditionalFormatting>
  <conditionalFormatting sqref="AU127:AU128">
    <cfRule type="expression" dxfId="29" priority="37">
      <formula>IF(RIGHT(TEXT(AU127,"0.#"),1)=".",FALSE,TRUE)</formula>
    </cfRule>
    <cfRule type="expression" dxfId="28" priority="38">
      <formula>IF(RIGHT(TEXT(AU127,"0.#"),1)=".",TRUE,FALSE)</formula>
    </cfRule>
  </conditionalFormatting>
  <conditionalFormatting sqref="AL824:AO824">
    <cfRule type="expression" dxfId="27" priority="33">
      <formula>IF(AND(AL824&gt;=0, RIGHT(TEXT(AL824,"0.#"),1)&lt;&gt;"."),TRUE,FALSE)</formula>
    </cfRule>
    <cfRule type="expression" dxfId="26" priority="34">
      <formula>IF(AND(AL824&gt;=0, RIGHT(TEXT(AL824,"0.#"),1)="."),TRUE,FALSE)</formula>
    </cfRule>
    <cfRule type="expression" dxfId="25" priority="35">
      <formula>IF(AND(AL824&lt;0, RIGHT(TEXT(AL824,"0.#"),1)&lt;&gt;"."),TRUE,FALSE)</formula>
    </cfRule>
    <cfRule type="expression" dxfId="24" priority="36">
      <formula>IF(AND(AL824&lt;0, RIGHT(TEXT(AL824,"0.#"),1)="."),TRUE,FALSE)</formula>
    </cfRule>
  </conditionalFormatting>
  <conditionalFormatting sqref="AL827:AO828">
    <cfRule type="expression" dxfId="23" priority="29">
      <formula>IF(AND(AL827&gt;=0, RIGHT(TEXT(AL827,"0.#"),1)&lt;&gt;"."),TRUE,FALSE)</formula>
    </cfRule>
    <cfRule type="expression" dxfId="22" priority="30">
      <formula>IF(AND(AL827&gt;=0, RIGHT(TEXT(AL827,"0.#"),1)="."),TRUE,FALSE)</formula>
    </cfRule>
    <cfRule type="expression" dxfId="21" priority="31">
      <formula>IF(AND(AL827&lt;0, RIGHT(TEXT(AL827,"0.#"),1)&lt;&gt;"."),TRUE,FALSE)</formula>
    </cfRule>
    <cfRule type="expression" dxfId="20" priority="32">
      <formula>IF(AND(AL827&lt;0, RIGHT(TEXT(AL827,"0.#"),1)="."),TRUE,FALSE)</formula>
    </cfRule>
  </conditionalFormatting>
  <conditionalFormatting sqref="AL831:AO831">
    <cfRule type="expression" dxfId="19" priority="25">
      <formula>IF(AND(AL831&gt;=0, RIGHT(TEXT(AL831,"0.#"),1)&lt;&gt;"."),TRUE,FALSE)</formula>
    </cfRule>
    <cfRule type="expression" dxfId="18" priority="26">
      <formula>IF(AND(AL831&gt;=0, RIGHT(TEXT(AL831,"0.#"),1)="."),TRUE,FALSE)</formula>
    </cfRule>
    <cfRule type="expression" dxfId="17" priority="27">
      <formula>IF(AND(AL831&lt;0, RIGHT(TEXT(AL831,"0.#"),1)&lt;&gt;"."),TRUE,FALSE)</formula>
    </cfRule>
    <cfRule type="expression" dxfId="16" priority="28">
      <formula>IF(AND(AL831&lt;0, RIGHT(TEXT(AL831,"0.#"),1)="."),TRUE,FALSE)</formula>
    </cfRule>
  </conditionalFormatting>
  <conditionalFormatting sqref="AL835:AO835">
    <cfRule type="expression" dxfId="15" priority="21">
      <formula>IF(AND(AL835&gt;=0, RIGHT(TEXT(AL835,"0.#"),1)&lt;&gt;"."),TRUE,FALSE)</formula>
    </cfRule>
    <cfRule type="expression" dxfId="14" priority="22">
      <formula>IF(AND(AL835&gt;=0, RIGHT(TEXT(AL835,"0.#"),1)="."),TRUE,FALSE)</formula>
    </cfRule>
    <cfRule type="expression" dxfId="13" priority="23">
      <formula>IF(AND(AL835&lt;0, RIGHT(TEXT(AL835,"0.#"),1)&lt;&gt;"."),TRUE,FALSE)</formula>
    </cfRule>
    <cfRule type="expression" dxfId="12" priority="24">
      <formula>IF(AND(AL835&lt;0, RIGHT(TEXT(AL835,"0.#"),1)="."),TRUE,FALSE)</formula>
    </cfRule>
  </conditionalFormatting>
  <conditionalFormatting sqref="AL839:AO839">
    <cfRule type="expression" dxfId="11" priority="17">
      <formula>IF(AND(AL839&gt;=0, RIGHT(TEXT(AL839,"0.#"),1)&lt;&gt;"."),TRUE,FALSE)</formula>
    </cfRule>
    <cfRule type="expression" dxfId="10" priority="18">
      <formula>IF(AND(AL839&gt;=0, RIGHT(TEXT(AL839,"0.#"),1)="."),TRUE,FALSE)</formula>
    </cfRule>
    <cfRule type="expression" dxfId="9" priority="19">
      <formula>IF(AND(AL839&lt;0, RIGHT(TEXT(AL839,"0.#"),1)&lt;&gt;"."),TRUE,FALSE)</formula>
    </cfRule>
    <cfRule type="expression" dxfId="8" priority="20">
      <formula>IF(AND(AL839&lt;0, RIGHT(TEXT(AL839,"0.#"),1)="."),TRUE,FALSE)</formula>
    </cfRule>
  </conditionalFormatting>
  <conditionalFormatting sqref="AL841:AO841">
    <cfRule type="expression" dxfId="7" priority="13">
      <formula>IF(AND(AL841&gt;=0, RIGHT(TEXT(AL841,"0.#"),1)&lt;&gt;"."),TRUE,FALSE)</formula>
    </cfRule>
    <cfRule type="expression" dxfId="6" priority="14">
      <formula>IF(AND(AL841&gt;=0, RIGHT(TEXT(AL841,"0.#"),1)="."),TRUE,FALSE)</formula>
    </cfRule>
    <cfRule type="expression" dxfId="5" priority="15">
      <formula>IF(AND(AL841&lt;0, RIGHT(TEXT(AL841,"0.#"),1)&lt;&gt;"."),TRUE,FALSE)</formula>
    </cfRule>
    <cfRule type="expression" dxfId="4" priority="16">
      <formula>IF(AND(AL841&lt;0, RIGHT(TEXT(AL841,"0.#"),1)="."),TRUE,FALSE)</formula>
    </cfRule>
  </conditionalFormatting>
  <conditionalFormatting sqref="AL849:AO851">
    <cfRule type="expression" dxfId="3" priority="9">
      <formula>IF(AND(AL849&gt;=0, RIGHT(TEXT(AL849,"0.#"),1)&lt;&gt;"."),TRUE,FALSE)</formula>
    </cfRule>
    <cfRule type="expression" dxfId="2" priority="10">
      <formula>IF(AND(AL849&gt;=0, RIGHT(TEXT(AL849,"0.#"),1)="."),TRUE,FALSE)</formula>
    </cfRule>
    <cfRule type="expression" dxfId="1" priority="11">
      <formula>IF(AND(AL849&lt;0, RIGHT(TEXT(AL849,"0.#"),1)&lt;&gt;"."),TRUE,FALSE)</formula>
    </cfRule>
    <cfRule type="expression" dxfId="0" priority="12">
      <formula>IF(AND(AL849&lt;0, RIGHT(TEXT(AL849,"0.#"),1)="."),TRUE,FALSE)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 footer="0"/>
  <pageSetup paperSize="9" scale="70" fitToHeight="0" orientation="portrait" r:id="rId1"/>
  <headerFooter differentFirst="1" alignWithMargins="0"/>
  <rowBreaks count="9" manualBreakCount="9">
    <brk id="78" max="49" man="1"/>
    <brk id="680" max="49" man="1"/>
    <brk id="713" max="49" man="1"/>
    <brk id="754" max="49" man="1"/>
    <brk id="810" max="49" man="1"/>
    <brk id="836" max="49" man="1"/>
    <brk id="855" max="49" man="1"/>
    <brk id="924"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152400</xdr:colOff>
                    <xdr:row>809</xdr:row>
                    <xdr:rowOff>190500</xdr:rowOff>
                  </from>
                  <to>
                    <xdr:col>45</xdr:col>
                    <xdr:colOff>104775</xdr:colOff>
                    <xdr:row>810</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351</v>
      </c>
      <c r="AI1" s="46" t="s">
        <v>361</v>
      </c>
      <c r="AK1" s="46" t="s">
        <v>369</v>
      </c>
    </row>
    <row r="2" spans="1:37" ht="13.5" customHeight="1" x14ac:dyDescent="0.15">
      <c r="A2" s="14" t="s">
        <v>211</v>
      </c>
      <c r="B2" s="15"/>
      <c r="C2" s="13" t="str">
        <f>IF(B2="","",A2)</f>
        <v/>
      </c>
      <c r="D2" s="13" t="str">
        <f>IF(C2="","",IF(D1&lt;&gt;"",CONCATENATE(D1,"、",C2),C2))</f>
        <v/>
      </c>
      <c r="F2" s="12" t="s">
        <v>197</v>
      </c>
      <c r="G2" s="17" t="s">
        <v>430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317</v>
      </c>
      <c r="W2" s="32" t="s">
        <v>309</v>
      </c>
      <c r="Y2" s="32" t="s">
        <v>77</v>
      </c>
      <c r="Z2" s="30"/>
      <c r="AA2" s="32" t="s">
        <v>78</v>
      </c>
      <c r="AB2" s="31"/>
      <c r="AC2" s="33" t="s">
        <v>263</v>
      </c>
      <c r="AD2" s="28"/>
      <c r="AE2" s="36" t="s">
        <v>303</v>
      </c>
      <c r="AF2" s="30"/>
      <c r="AG2" s="46" t="s">
        <v>413</v>
      </c>
      <c r="AI2" s="46" t="s">
        <v>360</v>
      </c>
      <c r="AK2" s="46" t="s">
        <v>370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430</v>
      </c>
      <c r="M3" s="13" t="str">
        <f t="shared" ref="M3:M11" si="2">IF(L3="","",K3)</f>
        <v>文教及び科学振興</v>
      </c>
      <c r="N3" s="13" t="str">
        <f>IF(M3="",N2,IF(N2&lt;&gt;"",CONCATENATE(N2,"、",M3),M3))</f>
        <v>文教及び科学振興</v>
      </c>
      <c r="O3" s="13"/>
      <c r="P3" s="12" t="s">
        <v>200</v>
      </c>
      <c r="Q3" s="17" t="s">
        <v>430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372</v>
      </c>
      <c r="AI3" s="46" t="s">
        <v>362</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391</v>
      </c>
      <c r="W4" s="32" t="s">
        <v>281</v>
      </c>
      <c r="Y4" s="32" t="s">
        <v>81</v>
      </c>
      <c r="Z4" s="30"/>
      <c r="AA4" s="32" t="s">
        <v>82</v>
      </c>
      <c r="AB4" s="31"/>
      <c r="AC4" s="32" t="s">
        <v>265</v>
      </c>
      <c r="AD4" s="28"/>
      <c r="AE4" s="36" t="s">
        <v>305</v>
      </c>
      <c r="AF4" s="30"/>
      <c r="AG4" s="49" t="s">
        <v>381</v>
      </c>
      <c r="AI4" s="46" t="s">
        <v>418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416</v>
      </c>
      <c r="Y5" s="32" t="s">
        <v>83</v>
      </c>
      <c r="Z5" s="30"/>
      <c r="AA5" s="32" t="s">
        <v>84</v>
      </c>
      <c r="AB5" s="31"/>
      <c r="AC5" s="32" t="s">
        <v>308</v>
      </c>
      <c r="AD5" s="31"/>
      <c r="AE5" s="36" t="s">
        <v>306</v>
      </c>
      <c r="AF5" s="30"/>
      <c r="AG5" s="49" t="s">
        <v>373</v>
      </c>
      <c r="AI5" s="49" t="s">
        <v>419</v>
      </c>
      <c r="AK5" s="46" t="str">
        <f t="shared" si="7"/>
        <v>D</v>
      </c>
    </row>
    <row r="6" spans="1:37" ht="13.5" customHeight="1" x14ac:dyDescent="0.15">
      <c r="A6" s="14" t="s">
        <v>215</v>
      </c>
      <c r="B6" s="15" t="s">
        <v>430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374</v>
      </c>
      <c r="AI6" s="46" t="s">
        <v>422</v>
      </c>
      <c r="AK6" s="46" t="str">
        <f t="shared" si="7"/>
        <v>E</v>
      </c>
    </row>
    <row r="7" spans="1:37" ht="13.5" customHeight="1" x14ac:dyDescent="0.15">
      <c r="A7" s="14" t="s">
        <v>216</v>
      </c>
      <c r="B7" s="15"/>
      <c r="C7" s="13" t="str">
        <f t="shared" si="0"/>
        <v/>
      </c>
      <c r="D7" s="13" t="str">
        <f t="shared" si="8"/>
        <v>科学技術・イノベーション</v>
      </c>
      <c r="F7" s="18" t="s">
        <v>392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375</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t="s">
        <v>430</v>
      </c>
      <c r="R8" s="13" t="str">
        <f t="shared" si="3"/>
        <v>その他</v>
      </c>
      <c r="S8" s="13" t="str">
        <f t="shared" si="4"/>
        <v>委託・請負、その他</v>
      </c>
      <c r="T8" s="13"/>
      <c r="W8" s="32" t="s">
        <v>284</v>
      </c>
      <c r="Y8" s="32" t="s">
        <v>89</v>
      </c>
      <c r="Z8" s="30"/>
      <c r="AA8" s="32" t="s">
        <v>90</v>
      </c>
      <c r="AB8" s="31"/>
      <c r="AC8" s="31"/>
      <c r="AD8" s="31"/>
      <c r="AE8" s="31"/>
      <c r="AF8" s="30"/>
      <c r="AG8" s="49" t="s">
        <v>388</v>
      </c>
      <c r="AK8" s="46" t="str">
        <f t="shared" si="7"/>
        <v>G</v>
      </c>
    </row>
    <row r="9" spans="1:37" ht="13.5" customHeight="1" x14ac:dyDescent="0.15">
      <c r="A9" s="14" t="s">
        <v>218</v>
      </c>
      <c r="B9" s="15"/>
      <c r="C9" s="13" t="str">
        <f t="shared" si="0"/>
        <v/>
      </c>
      <c r="D9" s="13" t="str">
        <f t="shared" si="8"/>
        <v>科学技術・イノベーション</v>
      </c>
      <c r="F9" s="18" t="s">
        <v>393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417</v>
      </c>
      <c r="B10" s="15"/>
      <c r="C10" s="13" t="str">
        <f t="shared" si="0"/>
        <v/>
      </c>
      <c r="D10" s="13" t="str">
        <f t="shared" si="8"/>
        <v>科学技術・イノベーション</v>
      </c>
      <c r="F10" s="18" t="s">
        <v>244</v>
      </c>
      <c r="G10" s="17"/>
      <c r="H10" s="13" t="str">
        <f t="shared" si="1"/>
        <v/>
      </c>
      <c r="I10" s="13" t="str">
        <f t="shared" si="5"/>
        <v>一般会計</v>
      </c>
      <c r="K10" s="14" t="s">
        <v>426</v>
      </c>
      <c r="L10" s="15"/>
      <c r="M10" s="13" t="str">
        <f t="shared" si="2"/>
        <v/>
      </c>
      <c r="N10" s="13" t="str">
        <f t="shared" si="6"/>
        <v>文教及び科学振興</v>
      </c>
      <c r="O10" s="13"/>
      <c r="P10" s="13" t="str">
        <f>S8</f>
        <v>委託・請負、その他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371</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2020-11-20T10:13:29Z</cp:lastPrinted>
  <dcterms:created xsi:type="dcterms:W3CDTF">2012-03-13T00:50:25Z</dcterms:created>
  <dcterms:modified xsi:type="dcterms:W3CDTF">2020-11-20T10:20:20Z</dcterms:modified>
</cp:coreProperties>
</file>