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81" yWindow="285" windowWidth="14715" windowHeight="7740" tabRatio="813" activeTab="0"/>
  </bookViews>
  <sheets>
    <sheet name="施策を構成する主な事業" sheetId="1" r:id="rId1"/>
    <sheet name="事務経費" sheetId="2" r:id="rId2"/>
  </sheets>
  <definedNames>
    <definedName name="_xlnm._FilterDatabase" localSheetId="0" hidden="1">'施策を構成する主な事業'!$A$8:$T$159</definedName>
    <definedName name="_xlnm.Print_Area" localSheetId="0">'施策を構成する主な事業'!$A$1:$T$159</definedName>
    <definedName name="_xlnm.Print_Area" localSheetId="1">'事務経費'!$A$1:$Y$32</definedName>
    <definedName name="_xlnm.Print_Titles" localSheetId="0">'施策を構成する主な事業'!$4:$8</definedName>
    <definedName name="契約方式">#REF!</definedName>
    <definedName name="月数">#REF!</definedName>
    <definedName name="有識者">#REF!</definedName>
    <definedName name="予定月等">#REF!</definedName>
  </definedNames>
  <calcPr fullCalcOnLoad="1"/>
</workbook>
</file>

<file path=xl/sharedStrings.xml><?xml version="1.0" encoding="utf-8"?>
<sst xmlns="http://schemas.openxmlformats.org/spreadsheetml/2006/main" count="663" uniqueCount="506">
  <si>
    <t>予　算　科　目</t>
  </si>
  <si>
    <t>平成２２年度
補正後予算額
（A)</t>
  </si>
  <si>
    <t>執　　　行　　　計　　　画</t>
  </si>
  <si>
    <t>四　半　期　毎　の　自　己　評　価</t>
  </si>
  <si>
    <t>上段：支出負担
行為予定額(B)</t>
  </si>
  <si>
    <t>上段：支出負担
行為予定額(D)</t>
  </si>
  <si>
    <t>上段：支出負担
行為予定額(F)</t>
  </si>
  <si>
    <t>上段：支出負担
行為予定額(H)</t>
  </si>
  <si>
    <t>執行額と予定額の差は、遺伝子組換え生物の使用に関する審査の必要が生じたものであり、これらの事業への対応を行ったことによるもの。</t>
  </si>
  <si>
    <t>・諸謝金の計画と実績の差額は，当初予定した会議開催回数等が減少したため。
・省内会議室を使用すること等により，会場借料等の節減に努めた。</t>
  </si>
  <si>
    <t>・特定先端大型研究施設運営費等補助金、高性能汎用計算機高度利用事業費補助金及び科学技術試験研究委託費における計画と実績の差額は、計画変更及び東日本大震災の影響による繰越を行ったことのため。
・特定先端大型研究施設整備費補助金について、契約差額が生じたため交付決定額を減額した。
・科学技術試験研究委託費において、業務内容を見直し契約額を減額した。</t>
  </si>
  <si>
    <t>上段：支出負担
行為予定額(J)</t>
  </si>
  <si>
    <t>第１四半期</t>
  </si>
  <si>
    <t>施策目標名</t>
  </si>
  <si>
    <t>教育改革の総合的推進</t>
  </si>
  <si>
    <t>高等学校卒業程度認定試験等</t>
  </si>
  <si>
    <t>専修学校留学生総合支援プラン</t>
  </si>
  <si>
    <t>学校・家庭・地域の連携協力推進事業</t>
  </si>
  <si>
    <t>子どもの生活習慣づくり支援事業</t>
  </si>
  <si>
    <t>ＩＣＴの活用による生涯学習支援事業</t>
  </si>
  <si>
    <t>退職教員等人材活用事業</t>
  </si>
  <si>
    <t>全国学力・学習状況調査の実施</t>
  </si>
  <si>
    <t>青少年の健全育成</t>
  </si>
  <si>
    <t>学校運営支援事業の推進（コミュニティ・スクール等）</t>
  </si>
  <si>
    <t>公立学校施設整備事業</t>
  </si>
  <si>
    <t>幼稚園就園奨励費補助</t>
  </si>
  <si>
    <t>特別支援教育就学奨励費負担金</t>
  </si>
  <si>
    <t>義務教育費国庫負担金</t>
  </si>
  <si>
    <t>がんプロフェッショナル養成プラン</t>
  </si>
  <si>
    <t>日中韓等の大学間交流を通じた高度専門職業人育成事業</t>
  </si>
  <si>
    <t>私立大学等経常費補助</t>
  </si>
  <si>
    <t>理科教育等設備整備費補助</t>
  </si>
  <si>
    <t>世界トップレベル研究拠点形成促進</t>
  </si>
  <si>
    <t>原子力艦寄港地周辺における放射能調査</t>
  </si>
  <si>
    <t>科学研究費補助金</t>
  </si>
  <si>
    <t>イノベーションシステム整備事業〈大学等産学官連携自立化促進プログラム〉</t>
  </si>
  <si>
    <t>革新的ハイパフォーマンス・コンピューティング・インフラの構築</t>
  </si>
  <si>
    <t>次世代ＩＴ基盤構築のための研究開発</t>
  </si>
  <si>
    <t>地球観測システム研究開発費補助金（JAXA分）</t>
  </si>
  <si>
    <t>電源立地地域対策交付金</t>
  </si>
  <si>
    <t>放射線監視等交付金</t>
  </si>
  <si>
    <t>国際宇宙ステーション開発費補助金</t>
  </si>
  <si>
    <t>首都直下地震防災・減災特別プロジェクト</t>
  </si>
  <si>
    <t>東海・東南海・南海地震の連動性評価研究</t>
  </si>
  <si>
    <t>地域スポーツ人材を活用した運動部活動等推進事業</t>
  </si>
  <si>
    <t>中学校武道必修化に向けた地域連携指導実践校</t>
  </si>
  <si>
    <t>総合型地域スポーツクラブの育成支援</t>
  </si>
  <si>
    <t>地域スポーツ指導者育成推進事業</t>
  </si>
  <si>
    <t>子どものための優れた舞台芸術体験事業</t>
  </si>
  <si>
    <t>優れた芸術活動への重点的支援</t>
  </si>
  <si>
    <t>国宝重要文化財等保存整備費補助金</t>
  </si>
  <si>
    <t>「生活者としての外国人」のための日本語教育事業</t>
  </si>
  <si>
    <t>国費外国人留学生制度</t>
  </si>
  <si>
    <t>日本／ユネスコパートナーシップ事業</t>
  </si>
  <si>
    <t>庁　費</t>
  </si>
  <si>
    <t>７月に臨時の国内連絡会を行うとともに、５月の政府間会合の終了手続きを行ったため、外国旅費及び諸謝金・委員等旅費の実績が見込額を上回った。</t>
  </si>
  <si>
    <t>学会への出展料やHFSP事務局長来日対応の執行があったが、広報に係わる業務の変更等があったため、庁費は予定額より少なかった。外国旅費は概ね計画通りに執行した。</t>
  </si>
  <si>
    <t>９月から１２月にかけて行った学会での広報活動の支払い及び、日本語ＨＰのデザインの更新、「文科省情報ひろば」へ展示するパネルのデザインの発注等により、見込額を上回った。</t>
  </si>
  <si>
    <t>青少年を取り巻く有害環境対策の推進</t>
  </si>
  <si>
    <t>食生活学習教材の作成・配布</t>
  </si>
  <si>
    <t>「『生きる力』をはぐくむ防災教育の展開」の改訂</t>
  </si>
  <si>
    <t>大学等奨学金事業</t>
  </si>
  <si>
    <t>ライフサイエンスに関する安全の確保及び生命倫理への取組</t>
  </si>
  <si>
    <t>ターゲットタンパク研究プログラム</t>
  </si>
  <si>
    <t>橋渡し研究支援推進プログラム</t>
  </si>
  <si>
    <t>ナノテクノロジー・材料を中心とした融合新興分野研究開発</t>
  </si>
  <si>
    <t>光・量子科学研究拠点形成に向けた基盤技術開発</t>
  </si>
  <si>
    <t>競技力向上ナショナルプロジェクト</t>
  </si>
  <si>
    <t>ナショナルトレーニングセンター競技別強化拠点施設活用事業</t>
  </si>
  <si>
    <t>芸術による国際交流活動への支援</t>
  </si>
  <si>
    <t>海賊版対策事業</t>
  </si>
  <si>
    <t>支 出 負 担 行 為 に 関 す る 計 画 （ 施 策 を 構 成 す る 主 な 事 業 ）</t>
  </si>
  <si>
    <t>平成２２年度
補正後予算額
(A)</t>
  </si>
  <si>
    <t>執　　行　　計　　画</t>
  </si>
  <si>
    <t>四半期毎の自己評価</t>
  </si>
  <si>
    <t>年度終了後の自己評価</t>
  </si>
  <si>
    <t>第１四半期</t>
  </si>
  <si>
    <t>第２四半期</t>
  </si>
  <si>
    <t>第３四半期</t>
  </si>
  <si>
    <t>合　　計</t>
  </si>
  <si>
    <t>上段：支出負担
行為予定額(B)</t>
  </si>
  <si>
    <t>上段：B/A</t>
  </si>
  <si>
    <t>上段：支出負担
行為予定額(D)</t>
  </si>
  <si>
    <t>上段：D/A</t>
  </si>
  <si>
    <t>上段：支出負担
行為予定額(F)</t>
  </si>
  <si>
    <t>上段：F/A</t>
  </si>
  <si>
    <t>上段：支出負担
行為予定額(H)</t>
  </si>
  <si>
    <t>上段：H/A</t>
  </si>
  <si>
    <t>上段：支出負担
行為予定額(J)</t>
  </si>
  <si>
    <t>上段：J/A</t>
  </si>
  <si>
    <t>第１四半期</t>
  </si>
  <si>
    <t>第２四半期</t>
  </si>
  <si>
    <t>第３四半期</t>
  </si>
  <si>
    <t>第４四半期</t>
  </si>
  <si>
    <t>下段：支出負担
行為実績額(C)</t>
  </si>
  <si>
    <t>下段：C/B</t>
  </si>
  <si>
    <t>下段：支出負担
行為実績額(E)</t>
  </si>
  <si>
    <t>下段：E/D</t>
  </si>
  <si>
    <t>下段：支出負担
行為実績額(G)</t>
  </si>
  <si>
    <t>下段：G/F</t>
  </si>
  <si>
    <t>下段：支出負担
行為実績額(I)</t>
  </si>
  <si>
    <t>下段：I/H</t>
  </si>
  <si>
    <t>下段：支出負担
行為実績額(K)</t>
  </si>
  <si>
    <t>下段：K/J</t>
  </si>
  <si>
    <t>諸謝金・職員旅費について、第1四半期に予定されていた案件が第2四半期以降に実施されることとなったが、概ね予定通りに執行した。</t>
  </si>
  <si>
    <t>生涯学習政策局</t>
  </si>
  <si>
    <t>業務の前倒しにより、予定額以上に執行することができた。</t>
  </si>
  <si>
    <t>概ね、執行の早期化をはかることができた。
業務の一部については、執行早期化により第1、第2四半期に既に執行済みである。</t>
  </si>
  <si>
    <t>生涯学習政策局</t>
  </si>
  <si>
    <t>概ね計画通りに執行した。</t>
  </si>
  <si>
    <t>会議費（会議室代等）の節約等により、予定額を下回ったが、概ね計画通りに執行した。</t>
  </si>
  <si>
    <t>会議費（会議室代等）の節約及び入札による残額等により、予定額を下回ったが、概ね計画通りに執行した。</t>
  </si>
  <si>
    <t>生涯学習政策局</t>
  </si>
  <si>
    <t>執行額と予定額の差は補助事業者の計画変更によるものであるが、概ね計画通りに執行した。</t>
  </si>
  <si>
    <t>初等中等教育局</t>
  </si>
  <si>
    <t>事業に要する旅費等が予定を下回ったが、概ね計画通りに執行した。</t>
  </si>
  <si>
    <t>予定額と実績額の差は、委託費について、契約価格が当初見込みを上回った等のためであるが、概ね計画通りに執行できた。</t>
  </si>
  <si>
    <t>初等中等教育局</t>
  </si>
  <si>
    <t>委託契約を前倒しした等のため、予定額以上に執行することができた。</t>
  </si>
  <si>
    <t>委託件数及び契約金額が予定より少なかったことによるもの。委託費の残額の取扱いについては、検討中。</t>
  </si>
  <si>
    <t>委託件数及び契約金額が予定を下回ったこと及びリーフレットの作成を第4四半期に変更したこと等(約13百万円)のため。
なお、前回のチーム会合において、第２四半期までに発生した未執行額の取扱いについては検討中としていたが、特別な事情がない限り第３四半期に発生した未執行額も含めて執行しないこととした。</t>
  </si>
  <si>
    <t>スポーツ・青少年局</t>
  </si>
  <si>
    <t>スポーツ・青少年局</t>
  </si>
  <si>
    <t>会議開催の見直し、原稿の版下作成の契約の前倒しなど当初予定からの変更もあったが、事業全体としては概ね予定通り行った。</t>
  </si>
  <si>
    <t>文教施設企画部</t>
  </si>
  <si>
    <t>計画通りに執行した。</t>
  </si>
  <si>
    <t>計画通り執行実績なし。</t>
  </si>
  <si>
    <t>業務の前倒しにより、予定額以上に執行することができた。</t>
  </si>
  <si>
    <t>第3四半期見込額を第2四半期に前倒してほぼ全額執行したため、実績なし。</t>
  </si>
  <si>
    <t>初等中等教育局</t>
  </si>
  <si>
    <t>－</t>
  </si>
  <si>
    <t>一人一人のニーズに応じた特別支援教育の推進</t>
  </si>
  <si>
    <t>見込額を上回る交付決定額となったが、計画どおり執行した。今後は、各都道府県に対して、変更交付申請に際、過度の申請にならないよう、指導していく。</t>
  </si>
  <si>
    <t>3月の変更交付決定に向け、過度の申請にならないよう状況報告等により、各都道府県に指導するとともに、スケジュール通りの執行となるように、各都道府県と連携していく。</t>
  </si>
  <si>
    <t>計画通りに執行した。</t>
  </si>
  <si>
    <t>計画のとおり執行実績なし。</t>
  </si>
  <si>
    <t>21年度実績報告書に基づき、38都道府県について22年10月に精算交付を実施した。なお、例年、前年度精算交付は第４四半期に実施しているが今回は実施時期を前倒しした。</t>
  </si>
  <si>
    <t>大学などにおける教育研究の質の向上</t>
  </si>
  <si>
    <t>計画通り執行実績なし。</t>
  </si>
  <si>
    <t>高等教育局</t>
  </si>
  <si>
    <t>高等教育局</t>
  </si>
  <si>
    <t>前倒しの支出もなく、予定通り公募を行い、計画通り進んでいる。</t>
  </si>
  <si>
    <t>委員への日程確保の難航等による選定時期の遅れ及び選定大学から別途提出してもらう内定調書の調整に時間を要したため。</t>
  </si>
  <si>
    <t>大学からの申請額が予定を下回ったこと等のため。なお、大学から変更交付申請がある場合を除き、第３四半期までに発生している未執行額については執行しないこととした。</t>
  </si>
  <si>
    <t>意欲・能力のある学生に対する奨学金事業の推進</t>
  </si>
  <si>
    <t>特色ある教育研究を展開する私立学校の振興</t>
  </si>
  <si>
    <t>前倒しの支出もなく、計画通りであった。</t>
  </si>
  <si>
    <t>前倒しの支出などもなく、計画通りであった。</t>
  </si>
  <si>
    <t>計画通りであった。</t>
  </si>
  <si>
    <t>執行額と予定額の差は、会場借料の節約等によるものであり、事業は予定通り進捗した。</t>
  </si>
  <si>
    <t>研究振興局</t>
  </si>
  <si>
    <t>概ね計画通りに執行した。</t>
  </si>
  <si>
    <t>執行額と予定額の差は、委託契約の一部を第３四半期の契約としたことによるものであるが、概ね予定通りに執行した。</t>
  </si>
  <si>
    <t>執行額が見込額を超えたのは、第２四半期に予定していた委託契約の一部を第３四半期の契約としたためであり、概ね予定通りに執行した。</t>
  </si>
  <si>
    <t>3月の震災影響もあり会議等を中止したため諸謝金・旅費等の経費については、一部計画通り執行ができなかったが、その他の経費については概ね予定通り執行した。</t>
  </si>
  <si>
    <t>科学技術・学術政策局</t>
  </si>
  <si>
    <t>執行額と予定額の差は、災害による出張取りやめ等によるものであるが、概ね計画通りに執行した。</t>
  </si>
  <si>
    <t>執行額と予定額の差は、広報に係る業務の変更等によるものであるが、概ね計画通りに執行した。</t>
  </si>
  <si>
    <t>執行額と予定額の差は主に契約差額であり、概ね計画通りに執行した。</t>
  </si>
  <si>
    <t>放射線測定費について、12月予定のモニタリングポストの更新等の入札案件が1・2月になったため、第4四半期としては実績額が増加した。</t>
  </si>
  <si>
    <t>・非常勤職員手当及び委員等旅費について、当初計画よりも原子力艦の入港日数が少なかったため、不用を生じた。
・放射線測定委託費について、契約差額等による不用が生じた。なお、不用の一部については、福島原発事故対応のための経費へと流用を行った。</t>
  </si>
  <si>
    <t>下段：支出負担
行為実績額(C)</t>
  </si>
  <si>
    <t>下段：支出負担
行為実績額(E)</t>
  </si>
  <si>
    <t>下段：支出負担
行為実績額(G)</t>
  </si>
  <si>
    <t>下段：支出負担
行為実績額(I)</t>
  </si>
  <si>
    <t>下段：支出負担
行為実績額(K)</t>
  </si>
  <si>
    <t>（項）文部科学本省共通費（Ａ）</t>
  </si>
  <si>
    <t>職員旅費</t>
  </si>
  <si>
    <t>震災対応のため、実績額が計画額を上回った。</t>
  </si>
  <si>
    <t>概ね計画通りに執行した。</t>
  </si>
  <si>
    <t>外国旅費</t>
  </si>
  <si>
    <t>第４四半期において震災の影響により契約変更するなど、予定どおりの負担行為が行えなかった案件が発生した。</t>
  </si>
  <si>
    <t>国会図書館支部庁費</t>
  </si>
  <si>
    <t>情報処理業務庁費</t>
  </si>
  <si>
    <t>各所修繕</t>
  </si>
  <si>
    <t>（項）文化庁共通費（Ｂ）</t>
  </si>
  <si>
    <t>予定していた出張が中止となった等のため、実績額が見込みを下回った。</t>
  </si>
  <si>
    <t>実績額と予定額の差は入札差額等によるものであり、概ね計画通りに執行した。</t>
  </si>
  <si>
    <t>第２四半期に予定していた計画を前倒ししたため。</t>
  </si>
  <si>
    <t>第１四半期に計画を前倒ししたこと及び入札の不調による執行の遅れ等のため。</t>
  </si>
  <si>
    <t>第２四半期での入札不調案件を第３四半期に執行等したことによる。</t>
  </si>
  <si>
    <t>第３四半期での入札不調案件を第４四半期に執行等したことによる。</t>
  </si>
  <si>
    <t>第１四半期未執行分も含め、概ね計画通りに執行した。</t>
  </si>
  <si>
    <t>予定していた出張が中止となった等のため、実績額が見込みを下回った。</t>
  </si>
  <si>
    <t>概ね計画通りに執行した。</t>
  </si>
  <si>
    <t>概ね計画通りに執行した。</t>
  </si>
  <si>
    <t>第1四半期未執行分も含め、概ね計画通りに執行した。</t>
  </si>
  <si>
    <t>オンライン行政事務処理システム改修の見直し等のため、実績額が見込みを下回った。</t>
  </si>
  <si>
    <t>概ね計画通りに執行した。</t>
  </si>
  <si>
    <t>（Ａ）＋（Ｂ）</t>
  </si>
  <si>
    <t>旅費等の事務費の執行が早まったため、執行額が予定額をやや上回ることとなったが、概ね計画通りに執行した。</t>
  </si>
  <si>
    <t>第１四半期に旅費等の事務費の執行が早まったため、第2四半期における執行額が予定額をやや下回ることとなったが、概ね計画通りに執行した。</t>
  </si>
  <si>
    <t>会議の開催、資料の作成の延期等により事務費の執行が予定額をやや下回ったが、概ね計画通りに執行した。</t>
  </si>
  <si>
    <t>研究振興局</t>
  </si>
  <si>
    <t>補助事業者の選定にやや遅れがあったが、概ね計画通りに執行した。</t>
  </si>
  <si>
    <t>第１・四半期に予定していた補助金交付を第２・四半期に行ったため、執行額が大きく上回った。その他の経費は、概ね予定どおり執行した。</t>
  </si>
  <si>
    <t>科学技術試験研究委託費について支援業務内容の見直しを行い契約額を減額したため、見込みに比し実績額が少なくなった。その他の経費は概ね予定どおり執行した。</t>
  </si>
  <si>
    <t>研究振興局</t>
  </si>
  <si>
    <t>科学技術試験研究委託業務において一部前倒しで業務を実行した等のため、計画額以上の執行を行った。</t>
  </si>
  <si>
    <t>旅費については、引き続き当初予定より前倒しして実施したこと、また、事業の中間評価委員会を集中して開催したため、当初予定より多く要した。庁費については、上記中間評価委員会等での使用。</t>
  </si>
  <si>
    <t>第３四半期に行う予定であった外部有識者による委員会の開催を第４四半期に行うこととしたため、諸謝金、委員等旅費、庁費の執行が当初見込みより少なくなった。また、上記理由から変更契約の実施も第４四半期に行うこととなったため、科学技術試験研究委託費の執行もなかった。</t>
  </si>
  <si>
    <t>研究振興局</t>
  </si>
  <si>
    <t>事務費の執行額がやや予定額を下回ったが、概ね計画通りに執行した。</t>
  </si>
  <si>
    <t>執行額と予定額の差は、補助事業の計画変更によるものであるが、概ね計画通りに執行した。</t>
  </si>
  <si>
    <t>研究開発局</t>
  </si>
  <si>
    <t>事務費の執行額がやや予定額を下回ったが、概ね計画通りに執行した。</t>
  </si>
  <si>
    <t>・計画額と実績額の差額は、地方公共団体からの交付申請が予定を下回ったこと等のため。
・これまで同様にヒアリング等を通じ、交付申請者に対して、事業の実施に際しては効率的かつ適正な執行を行うように周知した。</t>
  </si>
  <si>
    <t>エネ特（研究開発局）</t>
  </si>
  <si>
    <t>エネ特（科学技術・学術政策局）</t>
  </si>
  <si>
    <t>－</t>
  </si>
  <si>
    <t>執行額と予定額の差は、補助事業の計画変更によるものであるが、概ね計画通りに執行した。</t>
  </si>
  <si>
    <t>見込額と実績額の差額については、補助事業の一部計画変更により、第３四半期に支出予定となったことによるものであるが、それを除いては概ね計画通りに執行した。</t>
  </si>
  <si>
    <t>・東日本大震災の影響等による繰越が発生したため、計画額と実績額に差額が生じている。
・補助事業者において、適正な調達手続きや予算執行状況（契約や支払等の状況）を四半期毎に理事会議で役員に報告するなど、適正化を図っている。</t>
  </si>
  <si>
    <t>研究開発局</t>
  </si>
  <si>
    <t>事務費の執行額が予定額をやや下回ったが、概ね計画通りに執行した。</t>
  </si>
  <si>
    <t>研究振興局</t>
  </si>
  <si>
    <t>（単位：千円）</t>
  </si>
  <si>
    <t>事務費の執行額が予定額をやや下回ったが、概ね計画通りに執行した。</t>
  </si>
  <si>
    <t>事務費の執行額が予定額をやや下回ったが、概ね計画通りに執行した。</t>
  </si>
  <si>
    <t>研究開発局</t>
  </si>
  <si>
    <t>事務費の執行額が予定額をやや下回ったが、概ね計画通りに執行した。</t>
  </si>
  <si>
    <t>当該四半期中には、特に経費の支出を必要としなかった。</t>
  </si>
  <si>
    <t>執行額と予定額の差は、実践事例集の作成が当初の予定より遅れたこと等によるものであるが、概ね予定通りに執行した。</t>
  </si>
  <si>
    <t>実績額と見込額の差は、第二四半期に予定していた追加企画公募について、事業内容と予算執行残等を鑑みた結果、実施しなかったことによるものであり、事業は予定どおり進捗している。</t>
  </si>
  <si>
    <t>一部支出が発生したが概ね計画通りだった。</t>
  </si>
  <si>
    <t>スポーツ・青少年局</t>
  </si>
  <si>
    <t>－</t>
  </si>
  <si>
    <t>執行額と予定額の差は、委託契約の一部を第２四半期の契約としたことによるものであるが、概ね予定通りに執行した。</t>
  </si>
  <si>
    <t>委託費は７月に追加企画公募を実施し、第一四半期の予算残額を含め、概ね計画どおり執行した。（一部事業は、事業内容を精査の上、第３四半期に執行予定。）</t>
  </si>
  <si>
    <t>見込額と実績額の差は、第2四半期に計画していた一部事業を第3四半期に実施したため。</t>
  </si>
  <si>
    <t>スポーツ・青少年局</t>
  </si>
  <si>
    <t>執行額と予定額の差は、事業説明会の開催を省略し、個別に電話や電子メール等で指導・助言したこと等によるものであるが、事業は概ね予定通り執行した。</t>
  </si>
  <si>
    <t>執行実績がないのは、他事業との関係上、予定していた本事業の実施状況調査を第３四半期以降に調整したため。事業は予定どおり進捗している。</t>
  </si>
  <si>
    <t>見込額と実績額の差は、計画の変更により、第２四半期に計画していた実施状況調査を第3四半期に行ったため。</t>
  </si>
  <si>
    <t>概ね計画通り執行した。</t>
  </si>
  <si>
    <t>実績額と見込額の差は、第2四半期同様、調査及び指導を全て都内で行ったため旅費の支出が抑えられたものであり、事業は予定通り進捗した。</t>
  </si>
  <si>
    <t>文化庁</t>
  </si>
  <si>
    <t>概ね計画通り執行した。</t>
  </si>
  <si>
    <t>災害により被災した文化財の災害復旧等、事業着手の準備が整った事業の交付決定や、既に交付決定した事業の事業計画の変更の必要が生じたため、変更交付決定を行い、見込額と差額が生じている。</t>
  </si>
  <si>
    <t>事業着手の準備が整った事業の交付決定や、既に交付決定した事業の事業計画の変更交付決定を行ったが、一部事業については、事業計画の調整等が必要となり交付決定を見送ったため、見込額と差額が生じている。</t>
  </si>
  <si>
    <t>文化庁</t>
  </si>
  <si>
    <t>－</t>
  </si>
  <si>
    <t>日本文化の発信及び国際文化交流の推進</t>
  </si>
  <si>
    <t>芸術祭等運営費の契約を前倒しした等のため、予定額以上に執行することができた。</t>
  </si>
  <si>
    <t>芸術祭等運営費については、前倒しで第１四半期に契約を締結したものがあったことがあげられる。</t>
  </si>
  <si>
    <t>芸術祭等運営費については、審査委員会の結果、第３四半期に事業を実施する事業の採択が予定より少なかったこと、採択事業の実施時期の第４四半期への変更等によるもの。</t>
  </si>
  <si>
    <t>文化庁</t>
  </si>
  <si>
    <t>文化芸術振興のための基盤の充実</t>
  </si>
  <si>
    <t>概ね計画通り執行した。</t>
  </si>
  <si>
    <t>見込額と実績額の差額は、一部の実態調査業務等が第３四半期移行実施することとなり、見込額を下回ったこと等による。差額は、第３四半期以降に支出予定である。</t>
  </si>
  <si>
    <t xml:space="preserve">
見込額と実績額の差額は、一部の実態調査業務等が第４四半期に実施することとなり、見込額を下回ったこと等による。差額は、第４四半期に支出予定である。</t>
  </si>
  <si>
    <t>見込額と実績額の差額については、一部の調査業務等が、第２四半期以降実施することになり見込額を下回ったこと等によるもの。</t>
  </si>
  <si>
    <t>国際統括官付</t>
  </si>
  <si>
    <t>民間ユネスコ活動への助成</t>
  </si>
  <si>
    <t>計画のとおり執行実績なし。</t>
  </si>
  <si>
    <t>補助対象事業・団体の決定に際し、国内の各種民間ユネスコ活動の現状分析等を進めていたため、公募要領等の制定を経て公募の開始に至までに時間を要したため。</t>
  </si>
  <si>
    <t>１０月末の審査委員会を経て１１月上旬に内定通知を発出。内定通知を発出した全ての補助団体等に対して１２月上旬に交付決定を行った。</t>
  </si>
  <si>
    <t>国際統括官付</t>
  </si>
  <si>
    <t>（単位：千円）</t>
  </si>
  <si>
    <t>NO</t>
  </si>
  <si>
    <t>計画作成対象
事業経費名</t>
  </si>
  <si>
    <t>経費所管
局 課 名</t>
  </si>
  <si>
    <t>教育改革に関する基本的な政策の推進等</t>
  </si>
  <si>
    <t>諸謝金・職員旅費、庁費について、第2四半期に予定されていた案件の一部が第3四半期以降に実施されることとなったが、概ね予定通りに執行した。</t>
  </si>
  <si>
    <t>職員旅費については当初第1四半期及び第2四半期に計画していた案件を執行し、諸謝金については第４四半期に執行予定である。庁費については第３四半期案件が第４四半期に実施することとなり、執行残が生じた。</t>
  </si>
  <si>
    <t>庁費について、執行時期を変更した案件についての執行があったが、その他の経費については概ね計画通り執行した。</t>
  </si>
  <si>
    <t>・概ね計画通りに執行した。</t>
  </si>
  <si>
    <t>生涯学習政策局</t>
  </si>
  <si>
    <t>-</t>
  </si>
  <si>
    <t>生涯を通じた学習機会の拡大</t>
  </si>
  <si>
    <t>業務の一部については、執行早期化により第1、第2・3四半期に既に執行済みである。</t>
  </si>
  <si>
    <t>・諸謝金の四半期毎の計画額と実績額の差額は、毎月ではなく、ある程度まとめて支出したため生じた。
・庁費や高等学校卒業程度認定試験業務庁費の四半期毎の計画額と実績額の差額は、執行の早期化を図ったため生じた。
・中学校卒業程度認定試験の問題冊子等の印刷は、H22年度より一般競争入札を導入した。（なお、高等学校卒業程度認定試験の問題冊子等の印刷は、H23年度より一般競争入札を導入。）</t>
  </si>
  <si>
    <t>執行額と計画額との差は、生涯学習振興事業委託費の公募による採択件数が予定より少なかったこと等によるものであり、概ね計画通りに執行した。9月頃に追加採択を行う予定。</t>
  </si>
  <si>
    <t>職員旅費等については、当初第2四半期において、実地検査等を予定していたが、相手方の学校法人との日程調整がつかなかったため、第3四半期に計画を変更した。</t>
  </si>
  <si>
    <t>職員旅費等の一部については、当初第3四半期において、実地検査等を予定していたが、相手方の学校法人との日程調整がつかなかったため、第4四半期に計画を変更をした。</t>
  </si>
  <si>
    <t>第３四半期から第４四半期に計画を変更した学校法人への現地調査については、予定通り終了することができた。</t>
  </si>
  <si>
    <t>・生涯学習振興事業委託費の計画と実績の差額は、公募による採択件数が予定より少なかったこと等によるものである。
・生涯学習振興事業委託費の執行残については、執行しないこととした。</t>
  </si>
  <si>
    <t>生涯学習政策局</t>
  </si>
  <si>
    <t>地域の教育力の向上</t>
  </si>
  <si>
    <t>第３四半期</t>
  </si>
  <si>
    <r>
      <t xml:space="preserve">第４四半期
</t>
    </r>
    <r>
      <rPr>
        <sz val="11"/>
        <rFont val="ＭＳ ゴシック"/>
        <family val="3"/>
      </rPr>
      <t>（出納整理期間を含む）</t>
    </r>
  </si>
  <si>
    <r>
      <t xml:space="preserve">第４四半期
</t>
    </r>
    <r>
      <rPr>
        <sz val="12"/>
        <rFont val="ＭＳ ゴシック"/>
        <family val="3"/>
      </rPr>
      <t>（出納整理期間を含む）</t>
    </r>
  </si>
  <si>
    <t>計画通り、第2四半期に支出する予定である。</t>
  </si>
  <si>
    <t>申請先から提出された書類の不備等の解消に時間を要し、第２四半期執行の一部が第３四半期以降の執行となったため。</t>
  </si>
  <si>
    <t>第２四半期に予定したとおり支出した。また、当初の計画通り、追加申請を募集し、追加分について支出した。</t>
  </si>
  <si>
    <t>自治体からの計画の変更依頼により、変更交付決定を行い追加分について支出した。</t>
  </si>
  <si>
    <t>・当初の交付決定額より各自治体の実績額が下回ったため。</t>
  </si>
  <si>
    <t>－</t>
  </si>
  <si>
    <t>-</t>
  </si>
  <si>
    <t>家庭の教育力の向上</t>
  </si>
  <si>
    <t>執行額と計画額との差は、入札により経費の効率化が図れたこと等によるものであり、事業は概ね予定通り執行した。</t>
  </si>
  <si>
    <t>諸謝金や委員等旅費については、検討すべき議案のスケジュールの調整により、第3四半期に実施を見送ったことによる執行残。庁費についても、予定していた普及啓発業務を第3四半期以降の実施に調整したことによる執行残。</t>
  </si>
  <si>
    <t>生活習慣に係る事例集及び学校向けのパンフレット等の作成について、当初別々に作成する予定としていたが、効率的な普及啓発等の観点から、一つの印刷物（ブックレット）にまとめて第4四半期に作成等することとしたため。なお、特別な事情がない限り第３四半期までに発生している未執行額については執行しないこととした。</t>
  </si>
  <si>
    <t>平成22年度に実施した調査のデータを活用した啓発資料を作成する予定であったが、より総合的な分析を加えた効果的な資料を検討すべきとの検討会議での意見を踏まえ、その作成、印刷・製本・発送については翌年度の取組と一体的に作成することとした。</t>
  </si>
  <si>
    <t>・第3四半期に作成予定であった事例集及び保護者向けの啓発資料は、当初別々に作成する予定としていたが、効率的な普及啓発等の観点から、一つの印刷物（ブックレット）にまとめて作成することとした。さらに、作成にあたっては、紙質の工夫等、より費用対効果を高めるための見直しを行ったうえで入札を実施したことで大幅な費用の削減が実現し、当初予定と差額が生じている。
・第4四半期に、本年度実施した調査データを活用し、企業向けの啓発資料を作成する予定であったが、より総合的な分析を加えた効果的な資料を検討すべきとの検討会議での意見を踏まえ、より検討を深めるため、その作成、印刷・製本・発送については翌年度の取組と一体的に作成することとしたことにより、計画額と乖離が生じている。
・普及啓発資料の作成については、別々に作成予定であったものの一元化を図るなど、効率的に行うことができた。</t>
  </si>
  <si>
    <t>ICTを活用した教育・学習の振興</t>
  </si>
  <si>
    <t>計画と実績の差額は、委託事業の仕様書内容（調査項目等）の調整に時間を要したことから、契約締結を第４四半期に行ったことによるものであり、その他の経費については概ね計画通りに執行した。</t>
  </si>
  <si>
    <t>・生涯学習振興事業委託費の計画と実績の差額は、入札及び公募の結果、契約価格が予定を下回ったこと等のため。                                                         　　　　　　　　　　　　　　　　　　　　　　　　　　　　　　　　　　　　　　　　　　　　　　　　　　　　　　　　　　　　　　　　　　　　　　　　　　　　　　　　　　　　　　　　　　　　　　　　　　　　　　　　　　　　　　　　　　　　　　　　　　　　　　　　　　　　　　　　　　　　　　　　　・事業の選定委員会を省内会議室を使用すること等により、会場借料等の節減に努めた。　　　　　　　　　　　　　　　　　　　　　　　　　　　　　　　　　　　　　　　　　　　　　　　　　　　　　　　　　　　　　　　　　　　　　　　　　　　　　　　　　　　　　　　　　　　　　　　　　　　　　　　　　　　　　　　　　　　　　　　　　　　　　　　　　　　　　　　　　　　　　　　　　　　　　　　　　　　　　　　　　　</t>
  </si>
  <si>
    <t>確かな学力の育成</t>
  </si>
  <si>
    <t>計画のとおり執行実績なし。</t>
  </si>
  <si>
    <t>・計画と実績の差額は、補助事業者が計画変更したため。
・第４四半期までに発生している未執行額については、執行しないこととした。</t>
  </si>
  <si>
    <t>初等中等教育局</t>
  </si>
  <si>
    <t>委託費の執行時期にやや遅れがあったが、概ね計画通りに執行した。</t>
  </si>
  <si>
    <t>震災の影響を受け中止となった会議もあり、会議に要した旅費等が予定を下回った。</t>
  </si>
  <si>
    <t>育英資金返還免除等補助金については、財務諸表の承認に時間を要しため、第３四半期に執行予定。育英資利子補給金については、回収金の増収、低金利での調達が続いていることなどから、当初予定していた支出が不用となった。</t>
  </si>
  <si>
    <t>育英資金返還免除等補助金は、第３四半期に執行。育英資金利子補給金は、回収金の増収、低金利での調達が続いていることなどから、当初予定していた支出額を下回る見込みとなり、補正予算で修正減少を行った。</t>
  </si>
  <si>
    <t>育英資金利子補給金については、回収金の増収、低金利での調達が続いていることなどから、当初予定していた支出が不用となった。また、育英資金貸付金については、奨学金に充当する資金として、年度計画に基づき支出したため、第４四半期では見込額を上回っている。</t>
  </si>
  <si>
    <t>・概ね計画通りに執行した。なお、育英資金利子補給金については、回収金の増収、低金利での資金調達が続いていることなどから、当初予定していた支出が一部不用となった。</t>
  </si>
  <si>
    <t>・職員旅費と委員等旅費の計画と実績の差額は、出張件数が予定を下回った等のため。
・諸謝金、教職員研修費の計画と実績の差額は、会議開催回数が予定を下回った等のため。
・出張にあたっては積極的にパックを活用した。
・委託費については総合評価落札方式による一般競争入札を行い、技術と価格の両面で優れた業者を選定した。</t>
  </si>
  <si>
    <t>豊かな心の育成</t>
  </si>
  <si>
    <t>道徳教育総合支援事業-学校・地域の取組への多様な支援－</t>
  </si>
  <si>
    <t>事業に要する謝金等が予定を下回ったが、概ね計画通りに執行した。</t>
  </si>
  <si>
    <t>道徳教育総合支援事業の１件当たりの契約金額が予定よりも少なかったため。残額の取扱いについては、検討中。</t>
  </si>
  <si>
    <t>契約金額が予定を下回ったこと等のため。なお、前回のチーム会合において、第２四半期までに発生した未執行額の取扱いについては検討中としていたが、既に地方公共団体の補正予算に計上されている事業を除き、特別な事情がない限り第３四半期に発生した未執行額も含めて執行しないこととした。</t>
  </si>
  <si>
    <t>地方公共団体の補正予算に計上されている事業等について、当初より多くなったため。</t>
  </si>
  <si>
    <t>・道徳教育総合支援事業の公募による採択額が予定より少なかったため。
・謝金、委員等旅費及び教職員研修費の差額については、道徳教育実践研究事業（支出委任）における申請金額が予定より少なかったため。
・未執行額の取扱いについて既に地方公共団体の補正予算に計上されている事業を除き、特別な事情がない限り第３四半期に発生した未執行額も含めて執行しないこととした。</t>
  </si>
  <si>
    <t>初等中等教育局</t>
  </si>
  <si>
    <t>予定額と実績額の差は、3月20日（日）に予定していたフォーラムが、東日本大震災の影響を受け、中止になったことによるもの。</t>
  </si>
  <si>
    <t>・委託費の「地域の実情に応じた有害情報対策事業」について、公募の結果、委託件数、契約価格が予定を下回ったこと等のため。
・諸謝金と庁費の計画額と実績額の差額は、３月に予定していた全国フォーラムや啓発リーフレットの作成を、東日本大震災の発生により、中止にしたため。
・委託費の「青少年とメディアに関する実態調査」について、民間団体から「青少年が利用するコミュニティサイトに関する実態調査」が発表され、調査結果が今後の施策に活用できることから、国費の効率的な執行を考慮し、本年度の実施を見送った。</t>
  </si>
  <si>
    <t>健やかな体の育成及び学校安全の推進</t>
  </si>
  <si>
    <t>執行率が０％なのは、予定していた協力者会議の開催を見合わせることとなったため（第２四半期に開催予定）。</t>
  </si>
  <si>
    <t>当該教材作成に係る調査を新たに実施する必要が生じ、予定していた協力者会議の開催が第4四半期に変更となったため。</t>
  </si>
  <si>
    <t>協力者会議（第4四半期に開催予定）の検討事項とするためのアンケート調査を実施。また、当初予定より1ヶ月繰上げ12月に印刷契約を締結するとともに、梱包発送の入札公告を行った（1月契約予定）。</t>
  </si>
  <si>
    <t>当初予定より1ヶ月繰り上げ、1月に梱包発送契約を行い、2月に梱包発送を実施した。なお、協力者会議については、日程調整がつかず開催できなかったため、予定額との差が生じた。</t>
  </si>
  <si>
    <t>・諸謝金と委員等旅費の計画額と実績額の差額は、日程調整がつかず当初予定していた会議を開催できなかったため。
・教職員研修費の計画額と実績額の差額は、入札の結果、契約価格が予定を下回ったこと等のため。
・印刷および梱包発送の契約を前倒しすることにより、予算の早期執行に努めた。</t>
  </si>
  <si>
    <t>スポーツ・青少年局</t>
  </si>
  <si>
    <t>当初予定していた協力者会議の四半期毎の開催日程に変更が生じているため。</t>
  </si>
  <si>
    <t>東日本大震災の影響で冊子の印刷、発送を行わなかったこと等により、見込額との差額が生じた。</t>
  </si>
  <si>
    <t>・本冊子は学校における防災教育・防災管理のための教職員用参考資料であり、協力者会議を開催し冊子原稿をとりまとめた。しかし、このたびの東日本大震災に関する内容を全く盛り込んでいないことから、今年度中の印刷及び発送については延期し、平成２３年度以降に、必要な加筆・修正を行った上で発行する予定としているため、教職員研修費の計画額と実績額に差額が生じた。
・競争入札により、冊子の印刷経費を節減した。（その後、震災の影響で印刷契約は解除することとなった。）</t>
  </si>
  <si>
    <t>スポーツ・青少年局</t>
  </si>
  <si>
    <t>地域住民に開かれた信頼される学校づくり</t>
  </si>
  <si>
    <t>委託の件数及び金額が予定より少なかった等のため、執行額がやや計画を下回った。</t>
  </si>
  <si>
    <t>諸謝金、職員旅費、委員等旅費、教職員研修費についての計画と実績の差額は、会議回数及び開催に要した経費が、見込みよりも少なかった。委託費については、再度公募を行った結果契約を締結できたものによる。</t>
  </si>
  <si>
    <t>印刷製本費、会場借料の節減等により会議に要した経費が予定を下回ったこと等のため。なお、特別な事情がない限り第３四半期までに発生している未執行額については執行しないこととした。</t>
  </si>
  <si>
    <t>委員等旅費について、協議会出席者が予定を上回ったこと等による差額が生じている。</t>
  </si>
  <si>
    <t>魅力ある優れた教員の養成・確保</t>
  </si>
  <si>
    <t>大学における教員の現職教育への支援等</t>
  </si>
  <si>
    <t>概ね計画通り執行した。</t>
  </si>
  <si>
    <t>教員講習開設事業費等補助金における1件あたりの申請額が見込みよりも少なかったため、執行額が計画を下回った。</t>
  </si>
  <si>
    <t>交付申請額が予定を下回ったこと等のため。なお、特別な事情がない限り第３四半期までに発生している未執行額については執行しないこととした。</t>
  </si>
  <si>
    <t>・補助事業の開設規模が見込みよりも小さい場合や、当補助金が収支差補助であることにより、補助対象経費に対する収入が多く、１件あたりの申請額が見込みよりも少なくなる場合があり、実績が見込み額を下回った。当事業は、大学が受講者支援の講習を開設した場合における収支差額の補填を基本としており、過去実績を踏まえて執行見込額を算出することを基本的な考え方としているため、今年度の執行実績についても、今後の予算執行計画に活用してまいりたい。</t>
  </si>
  <si>
    <t>安全・安心で豊かな学校施設の整備推進</t>
  </si>
  <si>
    <t>計画通り執行した。</t>
  </si>
  <si>
    <t>概ね計画通りに執行した。</t>
  </si>
  <si>
    <t>追加財政措置された補正予算について、東日本大震災の影響により、事業実施について再確認を行う必要等が生じ、予算の一部について翌年度に繰越すこととなったため、計画額と実績額に差額が生じているが、概ね計画通り執行した。</t>
  </si>
  <si>
    <t>・計画と実績の差額については，事業の実施主体である地方公共団体の事業計画に変更が生じたことによるものである。
なお，東日本大震災の影響により，追加財政措置された補正予算については，事業実施について再確認を行う必要等が生じ，予算の一部について翌年度に繰越し，執行することとなった。
・各事業について，年度内に複数回，事業の進捗について確認等を行い，これに基づき内容変更を実施したことにより，予算の効果的・効率的な執行に努めた。</t>
  </si>
  <si>
    <t>文教施設企画部</t>
  </si>
  <si>
    <t>教育機会の確保のための支援づくり</t>
  </si>
  <si>
    <t>公立高等学校無償制及び高等学校等就学支援金</t>
  </si>
  <si>
    <t>予定どおり国立大学附属高等学校等の認定作業を行い、概ね計画どおりに執行した。</t>
  </si>
  <si>
    <t>－</t>
  </si>
  <si>
    <t>生徒等の在学状況を反映して変更交付手続きを行ったため、支出負担行為額が減少した。</t>
  </si>
  <si>
    <t>・公立高等学校授業料不徴収交付金，高等学校等就学支援金及び交付金高等学校等就学支援金事務費交付金の計画と実績の差額は，当初予定よりも支給対象者数が減少したこと等のため。
・個別の事例について、認定を行っている都道府県に適切に対応するよう連絡することなどによって、公立高等学校授業料不徴収交付金及び高等学校等就学支援金交付金については，法律等に基づき適切に執行した。
・高等学校等就学支援金事務費交付金については，法律及び各都道府県における事業規模を勘案し適切に執行した。</t>
  </si>
  <si>
    <t>初等中等教育局</t>
  </si>
  <si>
    <t>幼児教育の振興</t>
  </si>
  <si>
    <t>予定額と実績額に差が生じているが、これは、１月に提出された変更事業計画書を精査し、必要な経費を執行したものであり、概ね計画通り執行できた。</t>
  </si>
  <si>
    <t>・交付決定にかかる確認作業の迅速化により、第3四半期見込額を第2四半期に前倒してほぼ全額執行することができ、交付決定の早期化が達成できた。</t>
  </si>
  <si>
    <t>交付決定にかかる確認作業の迅速化により、第4四半期見込額の一部を第2四半期に前倒して執行しているため、見込額と実績額に差が生じている。</t>
  </si>
  <si>
    <t>・交付決定にかかる確認作業の迅速化により、第4四半期見込額の一部を第2四半期に前倒して執行することができ、交付決定の早期化が達成できた。</t>
  </si>
  <si>
    <t>義務教育に必要な教職員の確保</t>
  </si>
  <si>
    <t>人事院勧告による減額の給与改定等に基づき額の再算定を行い、23年2月に変更交付決定等を実施した。</t>
  </si>
  <si>
    <t>・義務教育国庫負担金の計画と実績の差額は、人事院勧告による減額の給与改定や地方公共団体独自の給与抑制措置等により、教職員給与費の支出額が予定を下回ったことによるため。
・義務教育費国庫負担金の算定に係る関係調書の見直しを行い、執行の適正化を図った。</t>
  </si>
  <si>
    <t>・計画額と実績額合計には差額は生じず計画通り執行した。</t>
  </si>
  <si>
    <t>２大学から変更交付申請があり、いずれも事業の推進にあたりより一層高い効果が期待されるため、変更を承認し交付決定した。</t>
  </si>
  <si>
    <t>・公募に基づき申請のあった大学の中から有識者による委員会で優れた構想を６件採択したところ、初年度の計画では比較的必要経費が小さかったことから、大学からの申請額が予定を下回ったため。
・予め公募要領等で学生支援経費（学生に対する旅費、謝金、留学生への日本語教育支援経費）については補助対象経費として認めないこととしたことで、本事業に直接執行する経費に限って配分出来るようにした。</t>
  </si>
  <si>
    <t>科学技術関係人材の育成及び科学技術に関する国民意識の醸成</t>
  </si>
  <si>
    <t>概ね計画通りに執行している。</t>
  </si>
  <si>
    <t>・概ね当初の予定どおり執行できた。</t>
  </si>
  <si>
    <t>科学技術が及ぼす倫理的・法的・社会的課題への責任ある取組の推進</t>
  </si>
  <si>
    <t>執行額と予定額の差は、会場借料の節約等によるものであり、事業は予定通り進捗した。</t>
  </si>
  <si>
    <t>現地調査等が予定を下回ったこと等のため。なお、特別な事情がない限り、第３四半期までに発生している未執行額については執行しないこととした。</t>
  </si>
  <si>
    <t>・計画と実績の差額は，喫緊な対応が必要となる調査検討会の開催がなかったため。
・制定した指針の説明会を省内会議室を使用すること等により，会場借料等の節減に努めた。
・第３四半期までに発生している未執行額分については特別の事情がない限り執行しないこととした。</t>
  </si>
  <si>
    <t>地域における科学技術の振興</t>
  </si>
  <si>
    <t>地域科学技術振興に関する事業の推進</t>
  </si>
  <si>
    <t>科学技術システム改革の先導</t>
  </si>
  <si>
    <t>概ね計画通りに実施した。</t>
  </si>
  <si>
    <t>執行額と予定額の差は、災害による出張取りやめ、予算の繰越し等によるものである。</t>
  </si>
  <si>
    <t>・外国旅費については、アイスランドの火山の噴火や東日本大震災により、予定していた会議が延期になるなどの影響により出張を取りやめた。
・国際研究拠点形成促進事業費補助金については、東日本大震災の影響により研究設備の納品が遅れるなど、資材の入手難等による事業の遅れが生じ予算を繰越した。
・科学技術総合研究委託費によるWPIプログラム委員会の開催について、新規採択と前年度評価（フォローアップ）のため２回実施する予定を、委員のスケジュールを調整し同時開催とすることで、招へい旅費、会議開催費を節減できた。</t>
  </si>
  <si>
    <t>科学技術の国際活動の戦略的推進</t>
  </si>
  <si>
    <t>生体機能国際協力基礎研究の推進</t>
  </si>
  <si>
    <t>原子力安全対策、核物質の防護及び環境放射能の把握</t>
  </si>
  <si>
    <t>原子力艦の入港日数が見込みより少なかったため非常勤職員手当、委員等旅費については実績が少なくなっているが、他については概ね計画通りに執行した。</t>
  </si>
  <si>
    <t>当初12月に予定していた放射能測定に係るモニタリングポスト(設備)の入札が、米軍との調整が難航したことにより第4四半期（1月）になったため。</t>
  </si>
  <si>
    <t>学術研究の振興</t>
  </si>
  <si>
    <t>事務費の執行額がやや予定額を下回ったが、概ね計画通りに執行した。</t>
  </si>
  <si>
    <t>第４四半期
（出納整理期間を含む）</t>
  </si>
  <si>
    <t>概ね計画どおりに執行した。予定額と実績額の差額は、主に、外国人特別研究員の研究開始時期に応じて交付する「特別研究員奨励費」を交付したことによるものである。</t>
  </si>
  <si>
    <t>予定額と実績額の差額は、主に、外国人特別研究員の研究開始時期に応じて交付する「特別研究員奨励費」の交付のほか、交付申請の辞退分に関して追加交付を行ったことによるものである。</t>
  </si>
  <si>
    <t>事務費の執行額について、やや予定額を下回ったが、概ね計画通りに執行した。</t>
  </si>
  <si>
    <t>・当事業は、概ね計画通りに執行した。
・科学研究費補助金については、研究者が円滑に研究出来るよう、採択後速やかに交付内定等を行い、研究機関において適正に執行するよう管理を行った。
・事務費の執行にあたり、科研費の額の確定作業に使用する携帯電話を固定電話に切り替える、審査会の際に省内会議室を使用するなど、事務経費の節減に努めた。</t>
  </si>
  <si>
    <t>研究振興局</t>
  </si>
  <si>
    <t>研究成果の創出と産学官連携などによる社会還元のための仕組みの強化</t>
  </si>
  <si>
    <t>会議の開催中止や一部の補助金交付機関で交付決定の変更が生じたため、予定額との差が生じているが、概ね計画通りに執行した。</t>
  </si>
  <si>
    <t>科学技術振興のための基盤の強化</t>
  </si>
  <si>
    <t>予定額と実績額の差は、複数の補助金及び委託費について、計画変更又は東日本大震災の影響で繰越を行ったこと等によるものである。</t>
  </si>
  <si>
    <t>ライフサイエンス分野の研究開発の重点的推進</t>
  </si>
  <si>
    <t>会議の延期等により事務費の執行にやや遅れがあったが、概ね計画通りに執行した。</t>
  </si>
  <si>
    <t>※「平成22年度補正後予算額（A）」には、補正後予算額に加え、年度途中に行った流用等による増減額が含まれる。</t>
  </si>
  <si>
    <t>職員旅費については、額の確定調査を効率的に実施したため予定より少なくなった。本事業に関する会議を当初行う予定だったが、準備に時間を要しているため、諸謝金等の執行は今後行う予定。</t>
  </si>
  <si>
    <t xml:space="preserve">職員旅費については、予算の執行状況を確認する必要が生じたこと等により、予定を超えて執行した。本事業に関する会議を開催し、ほぼ予定通り予算を執行した。 </t>
  </si>
  <si>
    <t>計画と実績の差額は、会議の延期等の影響から当初予定よりも会議開催数が減少したこと等によるものであり、その他にかかる経費については、概ね計画通りに執行した。</t>
  </si>
  <si>
    <t>・諸謝金・庁費の計画と実績の差額は，会議の延期等の影響から当初予定よりも会議開催数が減少したこと等のため。
・会議の開催にあたって、省内会議室を使用すること等により、会場借料等の節減に努めた。
・効率的な額の確定調査の実施に努め、職員旅費の節減に努めた。</t>
  </si>
  <si>
    <t>計画額と実績額の差は、東日本大震災の影響等により科学技術試験研究委託費について繰越を行ったこと等によるものである。</t>
  </si>
  <si>
    <t>・諸謝金、委員等旅費、庁費の計画と実績の差額は、外部有識者による委員会の開催の効率化等を図り、会議開催数が減少したこと等のため。
・第３四半期に予定していた委員会については、省内会議室を使用すること等により，会場借料等の節減に努めた。
・科学技術試験研究委託費については、研究・拠点整備の進捗状況を年度途中に確認することにより、効率的な執行に努めた。</t>
  </si>
  <si>
    <t>情報通信分野の研究開発の重点的推進</t>
  </si>
  <si>
    <t>事務費の執行額がやや予定額を上回ったが、概ね計画通りに執行した。</t>
  </si>
  <si>
    <t>非常勤職員手当の執行額がやや予定額を上回ったが、概ね計画通りに執行した。</t>
  </si>
  <si>
    <t>委員等旅費について、当初予定していた会議が開催されなかったため執行は無かったが、概ね予定通り執行できた。</t>
  </si>
  <si>
    <t>・概ね計画どおり執行した。</t>
  </si>
  <si>
    <t>環境・海洋分野の研究開発の重点的推進</t>
  </si>
  <si>
    <t>補助事業における一部契約について前倒しを行ったため、予定額以上に執行することができた。</t>
  </si>
  <si>
    <t>見込額と実績額の差は、補助事業における一部契約について第2四半期に前倒しを行ったことによるものであり、概ね計画通りに執行した。</t>
  </si>
  <si>
    <t>見込額と実績額の差は、第4四半期までの補助事業の計画変更等によるものであり、概ね計画通りに執行した。（ただし、負担行為済の一部予算については23年度に繰越を行っている）</t>
  </si>
  <si>
    <t>・東日本大震災の影響等による繰越が発生したため。　
・補助事業者において、適正な調達手続きや予算執行状況（契約や支払等の状況）を四半期毎に理事会議で役員に報告する等、効率化及び適正化を図っている。</t>
  </si>
  <si>
    <t>ナノテクノロジー･材料分野の研究開発の重点的推進</t>
  </si>
  <si>
    <t>第1四半期に未執行であった事務費の執行額を含むため、予定額を超過したが、累計的には概ね計画通りに執行した。</t>
  </si>
  <si>
    <t>委員等旅費については、第4四半期に予定していた会議を前倒しで実施したため超過したが、累計的には概ね計画通りに執行した。</t>
  </si>
  <si>
    <t>計画額と実績額に差が生じているのは、東日本大震災の影響により、科学技術試験研究委託費について繰越を行ったこと等によるもの。</t>
  </si>
  <si>
    <t>・非常勤職員手当の計画と実績の差額は、人事院勧告の反映等により当初計画を下回ったため。
・諸謝金の計画と実績の差額は、諸謝金の辞退者等により当初計画を下回ったため。
・省内会議室を使用すること等により、会場借料等の節減に努めた。</t>
  </si>
  <si>
    <t>原子力分野の研究・開発・利用の推進</t>
  </si>
  <si>
    <t>計画のとおり第1四半期の執行は無かった。</t>
  </si>
  <si>
    <t>計画のとおり第3四半期の執行は無かった。ただし、第2四半期に執行した分について、契約差額等の要因により変更交付手続きを行ったため、負担行為額が減少した。</t>
  </si>
  <si>
    <t>計画額と実績額の差額は、地方公共団体からの交付申請が予定を下回ったこと等のため。</t>
  </si>
  <si>
    <t>計画のとおり繰越分のみ執行した。</t>
  </si>
  <si>
    <t>第2四半期に執行した分について、変更交付手続きを行ったため、計画額と実績額に差額が生じた。</t>
  </si>
  <si>
    <t>・主に施設設備費及び機械器具費について、入札等による業者間の競争により契約差額が発生したこと等のため。
・これまで同様にヒアリング等を通じ、交付申請者に対して、事業の実施に際しては効率的かつ適正な執行を行うように周知した。</t>
  </si>
  <si>
    <t>宇宙・航空分野の研究・開発・利用の推進</t>
  </si>
  <si>
    <t>見込額と実績額の差額については、Ｈ－ⅡＢロケット／ＨＴＶ（宇宙ステーション補給機）の打上げ時期が当初の見込みから変更となったためであるが、それを除いては概ね計画通りに執行した。</t>
  </si>
  <si>
    <t>研究開発局</t>
  </si>
  <si>
    <t>新興・融合領域の研究開発の推進</t>
  </si>
  <si>
    <t>人事院勧告の反映等により期末勤勉手当等、非常勤職員手当が当初見込みより少なかったため予定額を下回ったが、概ね計画通りに執行した。</t>
  </si>
  <si>
    <t>計画額と実績額に差が生じているのは、東日本大震災の影響等により、科学技術試験研究委託費について繰越を行ったこと等によるものである。</t>
  </si>
  <si>
    <t>・非常勤職員手当の計画と実績の差額は、人事院勧告の反映等により手当額が当初予定を下回ったため。
・事業進捗調査や打ち合わせ等をメール等で実施することにより、職員旅費の節減に努めた。
・中間評価検討会を省内会議室を使用すること等により、会場借料等の節減に努めた。</t>
  </si>
  <si>
    <t>安全・安心な社会の構築に資する科学技術の推進</t>
  </si>
  <si>
    <t>概ね計画通りに執行した。</t>
  </si>
  <si>
    <t>・事務費の計画と実績の差額は、経費の節減に努めたため。
・旅費について、業務打合せ等を可能な限りメール、電話連絡及び相手方が他業務で来庁する時などに併せて行うことにより経費の節減に努めた。
・庁費について、常に当該業務に必要な物品等であるかを精査するとともに必要最小限のみの購入とすることにより経費の節減に努めた。</t>
  </si>
  <si>
    <t>当該四半期中には、職員旅費を除き経費の支出を必要としなかった。</t>
  </si>
  <si>
    <t>・諸謝金の計画と実績の差は、当初予定よりも会議開催数が減少したことによる。
・職員旅費については、業務都合や東日本大震災の影響等により出張件数が予定よりも減少したことによる。
・教職員研修費は印刷製本費、会場借料等の節減により予定の経費を下回った。
・各協議会について会場選定の際、より経費を節減でき且つ不便でない会場選びを行った。
・一部の印刷製本についてはＨＰ上での公開などを活用し経費を節減した。</t>
  </si>
  <si>
    <t>・各大学等から提出された教職員数、学生数や教育研究の取組等についての調書に基づき、補助対象要件に合致するかを精査し、また、教育条件や財政状況に応じて傾斜を行うなど、きめ細かな算定を行った上で、１次交付２次交付とも例年のスケジュールどおり交付を行うことができた。</t>
  </si>
  <si>
    <t>・全体的には、計画額に対して実績額は99.72%であり、概ね計画通りに執行され補助事業が行われた。
・「諸謝金」及び「委員等旅費」の計画と実績との差額については、東日本大震災のため予定されていた委員会等が中止となったため。
・「委員等旅費」の計画と実績との差額については、委員会開催の縮減等や東日本大震災のため予定されていた委員会等が中止となったため。
・「地域科学技術振興事業委託費」の委託事業については、一般競争入札により経費削減を図ることができた。
・「庁費」について、委員会や報告会等に係る経費の縮減やパンフレット作成などの経費の削減を行い、経費の効率化に努めた。</t>
  </si>
  <si>
    <t>・東日本大震災発生により、３月の国内連絡委員会が中止となったため、諸謝金の計画額と実績額に差額が生じた。
・職員の国内出張の予定がキャンセルとなったため、職員旅費の計画額と実績額に差額が生じた。
・一般競争入札による契約額が予算額を下回ったため、庁費の計画額と実績額に差額が生じた。</t>
  </si>
  <si>
    <t>・外国旅費の計画と実績の差額は、東日本大震災の影響を受け、予定していた外国出張が取りやめとなったこと等のため。
・芸術祭等運営費の計画と実績の差額は、請負事業の内容を精査し、より効率的な事業の執行を図るための変更を行ったこと等のため。
・請負事業の内容を精査すること等により、芸術祭等運営費の節減に努めた。</t>
  </si>
  <si>
    <t>・庁費の計画と実績の差額は，当該業務のみに必要な物品等が発生しなかったことにより経費を使用する必要がなかったため。
・旅費について、業務打合せ等を可能な限りメール、電話連絡及び相手方が他業務で来庁する時などに併せて行うことにより経費の節減に努めた。</t>
  </si>
  <si>
    <t>子どもの体力の向上</t>
  </si>
  <si>
    <t>見込額と実績額の差は、会議を省内会議室で行ったこと等によるため。</t>
  </si>
  <si>
    <t>・概ね予定どおり執行した。</t>
  </si>
  <si>
    <t>概ね計画通りだった。</t>
  </si>
  <si>
    <t>・概ね予定どおり執行した。</t>
  </si>
  <si>
    <t>スポーツ・青少年局</t>
  </si>
  <si>
    <t>－</t>
  </si>
  <si>
    <t>生涯スポーツ社会の実現</t>
  </si>
  <si>
    <t>委託費について、地域住民向けの総合型クラブ育成説明会を追加したことにより、契約額が予算額を上回った。不足額は、他の事業から流用した。</t>
  </si>
  <si>
    <t>見込額と実績額の差は、７月にブロック別クラブミーティングが集中して全国各地で開催されたため、予定よりも出張回数が増えたことによるもの。</t>
  </si>
  <si>
    <t>見込額と実績額の差は、当初第一四半期に予定していたクラブマネージャー養成講習会への出席を第３四半期に変更したことによるもの。</t>
  </si>
  <si>
    <t>見込額と実績額の差額は、電話や電子メール等で指導・助言したことにより出張回数を減らしたため。</t>
  </si>
  <si>
    <t>・職員旅費の計画額と実績額の差額は、電話や電子メール等で指導・助言したことにより出張回数を減らしたため生じた。
・委託費の計画額と実績額の差額は、総合型クラブの育成説明会を追加して契約したため。</t>
  </si>
  <si>
    <t>見込額と実績額の差は、事業報告会を省内会議室でおこなうことにより、経費を節減したことや、協力者会議を開催せず、有識者から、電話やメールにて助言をいただいたことにより、謝金が発生しなかったため。</t>
  </si>
  <si>
    <t>・諸謝金、職員旅費、委員等旅費、庁費の実績の差額は、事業説明会を省略し、個別対応をおこなったため。
・委託費の計画額と実績額の差額は、公募の結果、契約額が計画より下回ったため。
・事業報告会を省内会議室で行うことにより、会場借料等の節減に努めた。</t>
  </si>
  <si>
    <t>我が国の国際競技力の向上</t>
  </si>
  <si>
    <t>実績額と見込額の差は、都内でヒアリング等を実施したことにより旅費の支出が抑えられたものであり、事業は予定通り進捗した。</t>
  </si>
  <si>
    <t>実績額と見込額の差は、東日本大震災の発生に伴い、一部物品の納期が遅れ、当初契約期間内に事業が完了することが困難となり、翌年度に繰越ししたため。</t>
  </si>
  <si>
    <t>・職員旅費の計画額と実績額の差額は、安価なパック料金の適用等による節約のため。
・委託費の計画額と実績額の差額は、東日本大震災の発生に伴い、一部物品の納期が遅れ、契約期間内に事業が完了することが困難となり、翌年度に繰越ししたため。</t>
  </si>
  <si>
    <t>スポーツ・青少年局</t>
  </si>
  <si>
    <t>執行率が低いのは、委託契約について、１件当たりの契約額が、経費見込額を下回ったこと等のため。</t>
  </si>
  <si>
    <t>委託費は、夏季強化拠点の契約額が見込額を下回り、当該経費を冬季強化拠点に配分したため、見込額を上回った。庁費は、委嘱事業の示達相手方との調整に時間を要したため未執行となったが、第3四半期に執行予定。</t>
  </si>
  <si>
    <t>見込額と実績額の差は、委託費について、追加契約が1件発生したため。庁費は、支出委任事業の示達が完了し執行済み。</t>
  </si>
  <si>
    <t>実績額と見込額の差額は、委託費について、東日本大震災の発生に伴い、一部物品の納期が遅れ、当初契約期間内に事業が完了することが困難となり、翌年度に繰越したこと等によるもの。</t>
  </si>
  <si>
    <t>・委託費において、計画額と実績額に差額が生じた主な要因は、東日本大震災の発生に伴い、一部物品の納期が遅れ、当初契約期間内に事業が完了することが困難となり、翌年度に繰越ししたこと等のため。</t>
  </si>
  <si>
    <t>芸術文化の振興</t>
  </si>
  <si>
    <t>会議が9月中旬から10月上旬の開催となったことにより実績額が見込額を下回った。</t>
  </si>
  <si>
    <t>諸謝金については、会議が9月中旬から10月上旬の開催となったことにより、実績額が見積額を上回った。委員等旅費については、視察件数が予定より少なかったこと、視察先が近隣となったことから、実績額が見積額を下回った。</t>
  </si>
  <si>
    <t>委員等旅費について、視察件数が予定より少なかったこと、視察先が近隣となったことから、実績額が見込額を下回った。</t>
  </si>
  <si>
    <t>・委員等旅費の計画と実績の差額は，視察件数が予定を下回ったこと、視察先が近隣となったこと等のため。</t>
  </si>
  <si>
    <t>文化庁</t>
  </si>
  <si>
    <t>執行額と計画額との差は、補助金において公募による採択額が予定より少なかったこと等によるものであり、概ね予定通り執行した。差額は第2四半期以降に支出予定。</t>
  </si>
  <si>
    <t>職員旅費の計画と実績の差額は、調査対象が遠方であったためである。</t>
  </si>
  <si>
    <t>実績額と見込額の差は、文化芸術振興費補助金について、予定していた補助事業者からの交付申請が１月になったこと等のため。</t>
  </si>
  <si>
    <t>実績額と見込額の差は、文化芸術振興費補助金について、１２月に予定していた補助事業者からの交付申請が１月になったためである。</t>
  </si>
  <si>
    <t>・文化芸術振興費補助金の計画と実績の差額は，公募による採択額が予定より少なかったこと及び東日本大震災による事業の一部中止等による。
・公募による採択額が予定より少なかったこと等による残額については執行しないこととした。</t>
  </si>
  <si>
    <t>文化財の保存及び活用の充実</t>
  </si>
  <si>
    <t>事業着手の準備が整った事業の交付決定や、既に交付決定した事業の事業計画の変更の必要が生じたため、変更交付決定を行い、見込額と差額が生じている。</t>
  </si>
  <si>
    <t>・都道府県を通じて、市町村、所有者等の事業者と調整を行い、事業着手の準備が整った事業の交付決定や、既に交付決定した事業の事業計画の変更交付決定を計画的に行った。</t>
  </si>
  <si>
    <t>芸術祭等運営費については、審査委員会の結果、第４四半期に事業を実施する事業の採択が予定より多かったことに加え、採択事業の実施時期の第４四半期への変更等による差額が生じているもの。</t>
  </si>
  <si>
    <t>・芸術祭等運営費の計画と実績の差額は，公募による採択時に比べ契約額が小さかったため。
・審査を行う協力者会議を省内会議室を使用すること等により，会場借料等の節減に努めた。</t>
  </si>
  <si>
    <t>文化芸術振興委託費について、額の確定時の実施経費の精算等で、支出額が減となったもの。</t>
  </si>
  <si>
    <t>・委託費の計画と実績の差額は，額の確定時の実施経費の精算等で，支出額が減となったもの。
・第３四半期までに発生している委託費の未執行額については執行しないこととした。</t>
  </si>
  <si>
    <t>見込額と実績額の差額については、主に、第一四半期に予定していた一部の業務について、第二四半期に実施したためであり、概ね計画通り執行できた。</t>
  </si>
  <si>
    <t>外国旅費については、第３四半期に予定していた協議等が第２四半期に行われたため、当初見込額より少ない執行額となった。芸術祭等運営費については、二国間協議で使用する資料を自ら翻訳するなど、無駄を省いた。</t>
  </si>
  <si>
    <t>芸術祭等運営費について、請負事業の内容を精査し、より効率的な事業の執行を図るための変更を行ったことにより当初見込額より少ない執行額となった。</t>
  </si>
  <si>
    <t>文化庁</t>
  </si>
  <si>
    <t>国際交流の推進</t>
  </si>
  <si>
    <t>外国人留学生の採用状況により、執行額が予定より下回ったが、概ね計画通りに執行した。</t>
  </si>
  <si>
    <t>外国人留学生の採用状況により、執行額が予定より下回ったが概ね計画どおり執行した。</t>
  </si>
  <si>
    <t>外国人留学生の採用状況により、執行額が予定より上回ったが、概ね計画通り執行した。</t>
  </si>
  <si>
    <t>・「政府開発援助外国人留学生給与」及び「政府開発援助外国人留学生招致及び帰国旅費」の差額は、外国人留学生の採用状況により執行額が下回ったため。</t>
  </si>
  <si>
    <t>高等教育局</t>
  </si>
  <si>
    <t>国際協力の推進</t>
  </si>
  <si>
    <t>当初の計画通り、第１四半期にて公募・審査を行い、委託対象事業及び委託事業実施期間を決定することができた。　</t>
  </si>
  <si>
    <t>－</t>
  </si>
  <si>
    <t>採択先の３団体より事業計画の見直しがあり、契約額を減額したい旨の連絡があったため、１１月に契約内容の見直しを行った。</t>
  </si>
  <si>
    <t>計画のとおり執行実績なし。</t>
  </si>
  <si>
    <t>・委託先８団体のうち３団体より、当初の事業計画を見直し契約額を減額したい旨の申し出があったため、契約の見直しを行った。
・申請者から提出された事業計画に基づき、事業遂行のための必要性や効率性の観点から所要経費を精査し、契約額を決定した。</t>
  </si>
  <si>
    <t>国際統括官付</t>
  </si>
  <si>
    <t>計画のとおり執行実績なし。</t>
  </si>
  <si>
    <t>・審査委員会で採択された５件について経費の精査を行った結果、当初想定された金額よりも約２,０００万円低い額での交付決定となった。次年度以降は、交付決定時期を早期化することにより、不用額が生じた場合に再公募等の対応がとれるよう実施を改善したい。
・申請者から提出された事業計画に基づき、事業遂行のための必要性や効率性の観点から所要経費を精査し、交付決定額を決定した。</t>
  </si>
  <si>
    <t>支　出　負　担　行　為　に　関　す　る　計　画　（ 事 務 経 費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</si>
</sst>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09]yyyy/m/d\ h:mm\ AM/PM;@"/>
    <numFmt numFmtId="182" formatCode="#,##0_);[Red]\(#,##0\)"/>
    <numFmt numFmtId="183" formatCode="#,##0;&quot;△ &quot;#,##0"/>
    <numFmt numFmtId="184" formatCode="0.0%"/>
    <numFmt numFmtId="185" formatCode="[$-411]ggge&quot;年&quot;m&quot;月&quot;d&quot;日&quot;;@"/>
    <numFmt numFmtId="186" formatCode="\(#,##0\);[Red]\(#,##0\)"/>
    <numFmt numFmtId="187" formatCode="\(#,##0\);&quot;△ &quot;#,##0"/>
    <numFmt numFmtId="188" formatCode="#,##0\ ;[Red]&quot;△&quot;#,##0\ "/>
    <numFmt numFmtId="189" formatCode="#,##0\ \ ;[Red]&quot;△&quot;#,##0\ "/>
    <numFmt numFmtId="190" formatCode="#,##\ 0;[Red]&quot;△&quot;#,##0\ "/>
    <numFmt numFmtId="191" formatCode="#,##0;[Red]&quot;△&quot;#,##0\ "/>
    <numFmt numFmtId="192" formatCode="#,##\ 0\ ;[Red]&quot;△&quot;#,##0\ "/>
    <numFmt numFmtId="193" formatCode="#,##0\ ;[Red]\ &quot;△&quot;#,##0\ \ "/>
    <numFmt numFmtId="194" formatCode="#,##0\ ;[Red]\ &quot;△&quot;#,##0\ \ \ "/>
    <numFmt numFmtId="195" formatCode="#,##0\ \ \ \ ;[Red]\ &quot;△&quot;#,##0\ \ "/>
    <numFmt numFmtId="196" formatCode="#,##\ 0\ ;[Red]\ &quot;△&quot;#,##0\ \ "/>
    <numFmt numFmtId="197" formatCode="0.0_ "/>
    <numFmt numFmtId="198" formatCode="0.00_ "/>
    <numFmt numFmtId="199" formatCode="0.000_ "/>
    <numFmt numFmtId="200" formatCode="0.0000_ "/>
    <numFmt numFmtId="201" formatCode="0.00000_ "/>
    <numFmt numFmtId="202" formatCode="0.000000_ "/>
    <numFmt numFmtId="203" formatCode="0.0000000_ "/>
    <numFmt numFmtId="204" formatCode="0.00000000_ "/>
    <numFmt numFmtId="205" formatCode="0.000000000_ "/>
    <numFmt numFmtId="206" formatCode="0.0000000000_ "/>
    <numFmt numFmtId="207" formatCode="0.00000000000_ "/>
    <numFmt numFmtId="208" formatCode="0.000000000000_ "/>
    <numFmt numFmtId="209" formatCode="0.0000000000000_ "/>
    <numFmt numFmtId="210" formatCode="0.00000000000000_ "/>
    <numFmt numFmtId="211" formatCode="0.000000000000000_ "/>
    <numFmt numFmtId="212" formatCode="General&quot;件&quot;"/>
    <numFmt numFmtId="213" formatCode="General&quot;事業&quot;"/>
    <numFmt numFmtId="214" formatCode="General\ &quot;事業&quot;"/>
    <numFmt numFmtId="215" formatCode="[$-411]g\ &quot;件&quot;/General"/>
    <numFmt numFmtId="216" formatCode="General\ &quot;件&quot;"/>
    <numFmt numFmtId="217" formatCode="0.0%\ "/>
    <numFmt numFmtId="218" formatCode="0.000%"/>
    <numFmt numFmtId="219" formatCode="General\ "/>
    <numFmt numFmtId="220" formatCode="General\ \ "/>
    <numFmt numFmtId="221" formatCode="0\ "/>
    <numFmt numFmtId="222" formatCode="0%\ "/>
    <numFmt numFmtId="223" formatCode="#,##0.0\ ;[Red]\ &quot;△&quot;#,##0.0\ \ "/>
    <numFmt numFmtId="224" formatCode="#,##0.00\ ;[Red]\ &quot;△&quot;#,##0.00\ \ "/>
    <numFmt numFmtId="225" formatCode="#,##0\ ;[Blue]\ &quot;△&quot;#,##0\ \ "/>
    <numFmt numFmtId="226" formatCode="#,##0\ ;[Black]\ &quot;△&quot;#,##0\ \ "/>
    <numFmt numFmtId="227" formatCode="0;&quot;△ &quot;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u val="single"/>
      <sz val="10.5"/>
      <name val="ＭＳ ゴシック"/>
      <family val="3"/>
    </font>
    <font>
      <sz val="12"/>
      <name val="ＭＳ ゴシック"/>
      <family val="3"/>
    </font>
    <font>
      <sz val="11"/>
      <name val="ＭＳ ゴシック"/>
      <family val="3"/>
    </font>
    <font>
      <sz val="14"/>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5"/>
      <name val="ＭＳ ゴシック"/>
      <family val="3"/>
    </font>
    <font>
      <sz val="24"/>
      <name val="ＭＳ ゴシック"/>
      <family val="3"/>
    </font>
    <font>
      <sz val="14"/>
      <name val="ＭＳ 明朝"/>
      <family val="1"/>
    </font>
    <font>
      <sz val="28"/>
      <name val="ＭＳ ゴシック"/>
      <family val="3"/>
    </font>
    <font>
      <sz val="16"/>
      <name val="ＭＳ 明朝"/>
      <family val="1"/>
    </font>
    <font>
      <sz val="20"/>
      <name val="ＭＳ ゴシック"/>
      <family val="3"/>
    </font>
    <font>
      <b/>
      <sz val="36"/>
      <name val="ＭＳ ゴシック"/>
      <family val="3"/>
    </font>
    <font>
      <b/>
      <sz val="22"/>
      <name val="ＭＳ ゴシック"/>
      <family val="3"/>
    </font>
    <font>
      <b/>
      <sz val="1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style="thin"/>
      <right style="medium"/>
      <top style="thin"/>
      <bottom style="hair"/>
    </border>
    <border>
      <left style="medium"/>
      <right>
        <color indexed="63"/>
      </right>
      <top style="hair"/>
      <bottom style="medium"/>
    </border>
    <border>
      <left style="thin"/>
      <right style="medium"/>
      <top style="hair"/>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color indexed="63"/>
      </right>
      <top style="hair"/>
      <bottom style="medium"/>
    </border>
    <border>
      <left>
        <color indexed="63"/>
      </left>
      <right style="medium"/>
      <top>
        <color indexed="63"/>
      </top>
      <bottom style="medium"/>
    </border>
    <border>
      <left>
        <color indexed="63"/>
      </left>
      <right>
        <color indexed="63"/>
      </right>
      <top style="hair"/>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style="hair"/>
      <bottom>
        <color indexed="63"/>
      </bottom>
    </border>
    <border>
      <left style="thin"/>
      <right style="medium"/>
      <top style="hair"/>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thin"/>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medium"/>
      <bottom>
        <color indexed="63"/>
      </bottom>
    </border>
    <border>
      <left style="thin"/>
      <right>
        <color indexed="63"/>
      </right>
      <top style="hair"/>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style="thin"/>
    </border>
    <border>
      <left style="medium"/>
      <right style="medium"/>
      <top style="medium"/>
      <bottom style="thin"/>
    </border>
    <border>
      <left>
        <color indexed="63"/>
      </left>
      <right style="medium"/>
      <top style="thin"/>
      <bottom style="medium"/>
    </border>
    <border>
      <left style="medium"/>
      <right style="thin"/>
      <top style="hair"/>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style="medium"/>
      <top>
        <color indexed="63"/>
      </top>
      <bottom style="hair"/>
    </border>
    <border>
      <left style="thin"/>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hair"/>
    </border>
    <border>
      <left style="medium"/>
      <right style="medium"/>
      <top style="hair"/>
      <bottom style="medium"/>
    </border>
    <border>
      <left style="medium"/>
      <right style="thin"/>
      <top style="hair"/>
      <bottom style="medium"/>
    </border>
    <border>
      <left style="medium"/>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 fillId="0" borderId="0" applyNumberFormat="0" applyFill="0" applyBorder="0" applyAlignment="0" applyProtection="0"/>
    <xf numFmtId="0" fontId="25" fillId="4" borderId="0" applyNumberFormat="0" applyBorder="0" applyAlignment="0" applyProtection="0"/>
  </cellStyleXfs>
  <cellXfs count="266">
    <xf numFmtId="0" fontId="0" fillId="0" borderId="0" xfId="0" applyAlignment="1">
      <alignment vertical="center"/>
    </xf>
    <xf numFmtId="0" fontId="6" fillId="0" borderId="0" xfId="0" applyFont="1" applyAlignment="1">
      <alignment vertical="center"/>
    </xf>
    <xf numFmtId="0" fontId="27" fillId="0" borderId="0" xfId="0" applyFont="1" applyFill="1" applyAlignment="1">
      <alignment horizontal="center" vertical="center" wrapText="1"/>
    </xf>
    <xf numFmtId="0" fontId="27" fillId="0" borderId="0" xfId="0" applyFont="1" applyFill="1" applyAlignment="1">
      <alignment vertical="center" wrapText="1"/>
    </xf>
    <xf numFmtId="38" fontId="27" fillId="0" borderId="0" xfId="49" applyFont="1" applyFill="1" applyAlignment="1">
      <alignment vertical="center" wrapText="1"/>
    </xf>
    <xf numFmtId="38" fontId="28" fillId="0" borderId="0" xfId="49" applyFont="1" applyFill="1" applyAlignment="1">
      <alignment vertical="center" wrapText="1"/>
    </xf>
    <xf numFmtId="38" fontId="28" fillId="0" borderId="0" xfId="49" applyFont="1" applyFill="1" applyAlignment="1">
      <alignment horizontal="right" vertical="center" wrapText="1"/>
    </xf>
    <xf numFmtId="38" fontId="7" fillId="0" borderId="0" xfId="49" applyFont="1" applyFill="1" applyAlignment="1">
      <alignment horizontal="right" vertical="center" wrapText="1"/>
    </xf>
    <xf numFmtId="0" fontId="29" fillId="0" borderId="0" xfId="0" applyFont="1" applyFill="1" applyAlignment="1">
      <alignment vertical="center" wrapText="1"/>
    </xf>
    <xf numFmtId="184" fontId="27" fillId="0" borderId="0" xfId="42" applyNumberFormat="1" applyFont="1" applyFill="1" applyAlignment="1">
      <alignment vertical="center" wrapText="1"/>
    </xf>
    <xf numFmtId="0" fontId="30" fillId="0" borderId="0" xfId="0" applyFont="1" applyFill="1" applyAlignment="1">
      <alignment horizontal="center" vertical="center" wrapText="1"/>
    </xf>
    <xf numFmtId="0" fontId="27" fillId="0" borderId="0" xfId="0" applyFont="1" applyFill="1" applyBorder="1" applyAlignment="1">
      <alignment vertical="center" wrapText="1"/>
    </xf>
    <xf numFmtId="0" fontId="7" fillId="0" borderId="0" xfId="0" applyFont="1" applyFill="1" applyAlignment="1">
      <alignment horizontal="center" vertical="center" wrapText="1"/>
    </xf>
    <xf numFmtId="38" fontId="27" fillId="0" borderId="0" xfId="49" applyFont="1" applyFill="1" applyAlignment="1">
      <alignment horizontal="right" vertical="center"/>
    </xf>
    <xf numFmtId="38" fontId="7" fillId="0" borderId="0" xfId="49" applyFont="1" applyFill="1" applyAlignment="1">
      <alignment horizontal="right" vertical="center"/>
    </xf>
    <xf numFmtId="0" fontId="7" fillId="0" borderId="0" xfId="0" applyFont="1" applyFill="1" applyAlignment="1">
      <alignment horizontal="right" vertical="center"/>
    </xf>
    <xf numFmtId="0" fontId="5" fillId="0" borderId="0" xfId="0" applyFont="1" applyFill="1" applyAlignment="1">
      <alignment horizontal="center" vertical="center" wrapText="1"/>
    </xf>
    <xf numFmtId="184" fontId="27" fillId="0" borderId="0" xfId="42" applyNumberFormat="1" applyFont="1" applyFill="1" applyAlignment="1">
      <alignment horizontal="center" vertical="center" wrapText="1"/>
    </xf>
    <xf numFmtId="0" fontId="8" fillId="0" borderId="0" xfId="0" applyFont="1" applyFill="1" applyAlignment="1">
      <alignment horizontal="center" vertical="center" wrapText="1"/>
    </xf>
    <xf numFmtId="38" fontId="5" fillId="0" borderId="10" xfId="49" applyFont="1" applyFill="1" applyBorder="1" applyAlignment="1">
      <alignment horizontal="center" vertical="center" wrapText="1" shrinkToFit="1"/>
    </xf>
    <xf numFmtId="38" fontId="7" fillId="0" borderId="11" xfId="49" applyFont="1" applyFill="1" applyBorder="1" applyAlignment="1">
      <alignment vertical="center" shrinkToFit="1"/>
    </xf>
    <xf numFmtId="49" fontId="5" fillId="0" borderId="12" xfId="49" applyNumberFormat="1" applyFont="1" applyFill="1" applyBorder="1" applyAlignment="1">
      <alignment horizontal="center" vertical="center" wrapText="1" shrinkToFit="1"/>
    </xf>
    <xf numFmtId="38" fontId="7" fillId="0" borderId="13" xfId="49" applyFont="1" applyFill="1" applyBorder="1" applyAlignment="1">
      <alignment vertical="center" shrinkToFit="1"/>
    </xf>
    <xf numFmtId="193" fontId="7" fillId="0" borderId="14" xfId="49" applyNumberFormat="1" applyFont="1" applyFill="1" applyBorder="1" applyAlignment="1">
      <alignment vertical="center" wrapText="1"/>
    </xf>
    <xf numFmtId="184" fontId="7" fillId="0" borderId="15" xfId="42" applyNumberFormat="1" applyFont="1" applyFill="1" applyBorder="1" applyAlignment="1">
      <alignment vertical="center" wrapText="1"/>
    </xf>
    <xf numFmtId="193" fontId="7" fillId="0" borderId="0" xfId="49" applyNumberFormat="1" applyFont="1" applyFill="1" applyBorder="1" applyAlignment="1">
      <alignment vertical="center" wrapText="1"/>
    </xf>
    <xf numFmtId="0" fontId="29" fillId="0" borderId="16" xfId="0" applyFont="1" applyFill="1" applyBorder="1" applyAlignment="1">
      <alignment vertical="top" wrapText="1"/>
    </xf>
    <xf numFmtId="193" fontId="27" fillId="0" borderId="0" xfId="0" applyNumberFormat="1" applyFont="1" applyFill="1" applyAlignment="1">
      <alignment vertical="center" wrapText="1"/>
    </xf>
    <xf numFmtId="193" fontId="7" fillId="0" borderId="12" xfId="49" applyNumberFormat="1" applyFont="1" applyFill="1" applyBorder="1" applyAlignment="1">
      <alignment vertical="center" wrapText="1"/>
    </xf>
    <xf numFmtId="184" fontId="7" fillId="0" borderId="13" xfId="42" applyNumberFormat="1" applyFont="1" applyFill="1" applyBorder="1" applyAlignment="1">
      <alignment vertical="center" wrapText="1"/>
    </xf>
    <xf numFmtId="184" fontId="7" fillId="0" borderId="13" xfId="42" applyNumberFormat="1" applyFont="1" applyFill="1" applyBorder="1" applyAlignment="1">
      <alignment horizontal="center" vertical="center" wrapText="1"/>
    </xf>
    <xf numFmtId="193" fontId="7" fillId="0" borderId="17" xfId="49" applyNumberFormat="1" applyFont="1" applyFill="1" applyBorder="1" applyAlignment="1">
      <alignment vertical="center" wrapText="1"/>
    </xf>
    <xf numFmtId="0" fontId="29" fillId="0" borderId="18" xfId="0" applyFont="1" applyFill="1" applyBorder="1" applyAlignment="1">
      <alignment vertical="top" wrapText="1"/>
    </xf>
    <xf numFmtId="0" fontId="27" fillId="0" borderId="19" xfId="0" applyFont="1" applyFill="1" applyBorder="1" applyAlignment="1">
      <alignment vertical="center" wrapText="1"/>
    </xf>
    <xf numFmtId="193" fontId="27" fillId="0" borderId="19" xfId="0" applyNumberFormat="1" applyFont="1" applyFill="1" applyBorder="1" applyAlignment="1">
      <alignment vertical="center" wrapText="1"/>
    </xf>
    <xf numFmtId="184" fontId="27" fillId="0" borderId="19" xfId="42" applyNumberFormat="1" applyFont="1" applyFill="1" applyBorder="1" applyAlignment="1">
      <alignment vertical="center" wrapText="1"/>
    </xf>
    <xf numFmtId="193" fontId="7" fillId="0" borderId="20" xfId="49" applyNumberFormat="1" applyFont="1" applyFill="1" applyBorder="1" applyAlignment="1">
      <alignment vertical="center" wrapText="1"/>
    </xf>
    <xf numFmtId="184" fontId="7" fillId="0" borderId="21" xfId="42" applyNumberFormat="1" applyFont="1" applyFill="1" applyBorder="1" applyAlignment="1">
      <alignment vertical="center" wrapText="1"/>
    </xf>
    <xf numFmtId="193" fontId="7" fillId="0" borderId="22" xfId="49" applyNumberFormat="1" applyFont="1" applyFill="1" applyBorder="1" applyAlignment="1">
      <alignment vertical="center" wrapText="1"/>
    </xf>
    <xf numFmtId="193" fontId="7" fillId="0" borderId="23" xfId="49" applyNumberFormat="1" applyFont="1" applyFill="1" applyBorder="1" applyAlignment="1">
      <alignment vertical="center" wrapText="1"/>
    </xf>
    <xf numFmtId="184" fontId="7" fillId="0" borderId="24" xfId="42" applyNumberFormat="1" applyFont="1" applyFill="1" applyBorder="1" applyAlignment="1">
      <alignment vertical="center" wrapText="1"/>
    </xf>
    <xf numFmtId="193" fontId="7" fillId="0" borderId="19" xfId="49" applyNumberFormat="1" applyFont="1" applyFill="1" applyBorder="1" applyAlignment="1">
      <alignment vertical="center" wrapText="1"/>
    </xf>
    <xf numFmtId="193" fontId="27" fillId="24" borderId="0" xfId="0" applyNumberFormat="1" applyFont="1" applyFill="1" applyAlignment="1">
      <alignment vertical="center" wrapText="1"/>
    </xf>
    <xf numFmtId="184" fontId="27" fillId="24" borderId="0" xfId="42" applyNumberFormat="1" applyFont="1" applyFill="1" applyAlignment="1">
      <alignment vertical="center" wrapText="1"/>
    </xf>
    <xf numFmtId="0" fontId="27" fillId="24" borderId="0" xfId="0" applyFont="1" applyFill="1" applyBorder="1" applyAlignment="1">
      <alignment vertical="center" wrapText="1"/>
    </xf>
    <xf numFmtId="0" fontId="27" fillId="24" borderId="19" xfId="0" applyFont="1" applyFill="1" applyBorder="1" applyAlignment="1">
      <alignment vertical="center" wrapText="1"/>
    </xf>
    <xf numFmtId="0" fontId="27" fillId="24" borderId="0" xfId="0" applyFont="1" applyFill="1" applyAlignment="1">
      <alignment vertical="center" wrapText="1"/>
    </xf>
    <xf numFmtId="0" fontId="29" fillId="24" borderId="25" xfId="0" applyFont="1" applyFill="1" applyBorder="1" applyAlignment="1">
      <alignment vertical="top" wrapText="1"/>
    </xf>
    <xf numFmtId="0" fontId="29" fillId="24" borderId="26" xfId="0" applyFont="1" applyFill="1" applyBorder="1" applyAlignment="1">
      <alignment vertical="top" wrapText="1"/>
    </xf>
    <xf numFmtId="184" fontId="27" fillId="0" borderId="27" xfId="42" applyNumberFormat="1" applyFont="1" applyFill="1" applyBorder="1" applyAlignment="1">
      <alignment vertical="center" wrapText="1"/>
    </xf>
    <xf numFmtId="184" fontId="27" fillId="0" borderId="0" xfId="42" applyNumberFormat="1" applyFont="1" applyFill="1" applyBorder="1" applyAlignment="1">
      <alignment vertical="center" wrapText="1"/>
    </xf>
    <xf numFmtId="184" fontId="7" fillId="0" borderId="13" xfId="42" applyNumberFormat="1" applyFont="1" applyFill="1" applyBorder="1" applyAlignment="1">
      <alignment vertical="center" shrinkToFit="1"/>
    </xf>
    <xf numFmtId="0" fontId="29" fillId="24" borderId="16" xfId="0" applyFont="1" applyFill="1" applyBorder="1" applyAlignment="1">
      <alignment vertical="top" wrapText="1"/>
    </xf>
    <xf numFmtId="184" fontId="27" fillId="24" borderId="27" xfId="42" applyNumberFormat="1" applyFont="1" applyFill="1" applyBorder="1" applyAlignment="1">
      <alignment vertical="center" wrapText="1"/>
    </xf>
    <xf numFmtId="0" fontId="29" fillId="24" borderId="18" xfId="0" applyFont="1" applyFill="1" applyBorder="1" applyAlignment="1">
      <alignment vertical="top" wrapText="1"/>
    </xf>
    <xf numFmtId="193" fontId="7" fillId="0" borderId="20" xfId="49" applyNumberFormat="1" applyFont="1" applyFill="1" applyBorder="1" applyAlignment="1">
      <alignment horizontal="right" vertical="center" wrapText="1"/>
    </xf>
    <xf numFmtId="193" fontId="7" fillId="0" borderId="12" xfId="49" applyNumberFormat="1" applyFont="1" applyFill="1" applyBorder="1" applyAlignment="1">
      <alignment horizontal="right" vertical="center" wrapText="1"/>
    </xf>
    <xf numFmtId="226" fontId="7" fillId="0" borderId="12" xfId="49" applyNumberFormat="1" applyFont="1" applyFill="1" applyBorder="1" applyAlignment="1">
      <alignment vertical="center" wrapText="1"/>
    </xf>
    <xf numFmtId="183" fontId="7" fillId="0" borderId="12" xfId="49" applyNumberFormat="1" applyFont="1" applyFill="1" applyBorder="1" applyAlignment="1">
      <alignment vertical="center" wrapText="1"/>
    </xf>
    <xf numFmtId="0" fontId="29" fillId="0" borderId="0" xfId="0" applyFont="1" applyFill="1" applyBorder="1" applyAlignment="1">
      <alignment vertical="top" wrapText="1"/>
    </xf>
    <xf numFmtId="38" fontId="7" fillId="0" borderId="0" xfId="49" applyFont="1" applyFill="1" applyAlignment="1">
      <alignment vertical="center" wrapText="1"/>
    </xf>
    <xf numFmtId="0" fontId="31" fillId="0" borderId="0" xfId="0" applyFont="1" applyFill="1" applyAlignment="1">
      <alignment vertical="center" wrapText="1"/>
    </xf>
    <xf numFmtId="0" fontId="35" fillId="0" borderId="0" xfId="0" applyFont="1" applyAlignment="1">
      <alignment vertical="center"/>
    </xf>
    <xf numFmtId="0" fontId="6" fillId="0" borderId="0" xfId="0" applyFont="1" applyAlignment="1">
      <alignment horizontal="right"/>
    </xf>
    <xf numFmtId="38" fontId="27" fillId="0" borderId="0" xfId="49" applyFont="1" applyAlignment="1">
      <alignment horizontal="right" vertical="center"/>
    </xf>
    <xf numFmtId="38" fontId="5" fillId="0" borderId="11" xfId="49" applyFont="1" applyBorder="1" applyAlignment="1">
      <alignment vertical="center" shrinkToFit="1"/>
    </xf>
    <xf numFmtId="38" fontId="5" fillId="0" borderId="28" xfId="49" applyFont="1" applyBorder="1" applyAlignment="1">
      <alignment horizontal="center" vertical="center" wrapText="1" shrinkToFit="1"/>
    </xf>
    <xf numFmtId="38" fontId="5" fillId="0" borderId="13" xfId="49" applyFont="1" applyBorder="1" applyAlignment="1">
      <alignment vertical="center" shrinkToFit="1"/>
    </xf>
    <xf numFmtId="38" fontId="5" fillId="0" borderId="12" xfId="49" applyFont="1" applyBorder="1" applyAlignment="1">
      <alignment horizontal="center" vertical="center" wrapText="1" shrinkToFit="1"/>
    </xf>
    <xf numFmtId="184" fontId="5" fillId="0" borderId="29" xfId="0" applyNumberFormat="1" applyFont="1" applyBorder="1" applyAlignment="1">
      <alignment horizontal="right" vertical="center"/>
    </xf>
    <xf numFmtId="180" fontId="5" fillId="0" borderId="14" xfId="0" applyNumberFormat="1" applyFont="1" applyFill="1" applyBorder="1" applyAlignment="1">
      <alignment horizontal="right" vertical="center"/>
    </xf>
    <xf numFmtId="184" fontId="5" fillId="0" borderId="30" xfId="0" applyNumberFormat="1" applyFont="1" applyBorder="1" applyAlignment="1">
      <alignment horizontal="right" vertical="center"/>
    </xf>
    <xf numFmtId="180" fontId="5" fillId="0" borderId="12" xfId="0" applyNumberFormat="1" applyFont="1" applyFill="1" applyBorder="1" applyAlignment="1">
      <alignment horizontal="right" vertical="center"/>
    </xf>
    <xf numFmtId="184" fontId="5" fillId="0" borderId="13" xfId="0" applyNumberFormat="1" applyFont="1" applyBorder="1" applyAlignment="1">
      <alignment horizontal="right" vertical="center"/>
    </xf>
    <xf numFmtId="0" fontId="6" fillId="0" borderId="19" xfId="0" applyFont="1" applyBorder="1" applyAlignment="1">
      <alignment vertical="center"/>
    </xf>
    <xf numFmtId="184" fontId="5" fillId="0" borderId="31" xfId="0" applyNumberFormat="1" applyFont="1" applyBorder="1" applyAlignment="1">
      <alignment horizontal="right" vertical="center"/>
    </xf>
    <xf numFmtId="180" fontId="5" fillId="0" borderId="20" xfId="0" applyNumberFormat="1" applyFont="1" applyFill="1" applyBorder="1" applyAlignment="1">
      <alignment horizontal="right" vertical="center"/>
    </xf>
    <xf numFmtId="184" fontId="5" fillId="0" borderId="32" xfId="0" applyNumberFormat="1" applyFont="1" applyBorder="1" applyAlignment="1">
      <alignment horizontal="right" vertical="center"/>
    </xf>
    <xf numFmtId="180" fontId="5" fillId="0" borderId="23" xfId="0" applyNumberFormat="1" applyFont="1" applyFill="1" applyBorder="1" applyAlignment="1">
      <alignment horizontal="right" vertical="center"/>
    </xf>
    <xf numFmtId="184" fontId="5" fillId="0" borderId="24" xfId="0" applyNumberFormat="1" applyFont="1" applyBorder="1" applyAlignment="1">
      <alignment horizontal="right" vertical="center"/>
    </xf>
    <xf numFmtId="184" fontId="7" fillId="0" borderId="13" xfId="42" applyNumberFormat="1" applyFont="1" applyFill="1" applyBorder="1" applyAlignment="1">
      <alignment horizontal="right" vertical="center" wrapText="1"/>
    </xf>
    <xf numFmtId="187" fontId="7" fillId="0" borderId="12" xfId="49" applyNumberFormat="1" applyFont="1" applyFill="1" applyBorder="1" applyAlignment="1">
      <alignment vertical="center" wrapText="1"/>
    </xf>
    <xf numFmtId="41" fontId="7" fillId="0" borderId="33" xfId="49" applyNumberFormat="1" applyFont="1" applyFill="1" applyBorder="1" applyAlignment="1">
      <alignment vertical="center" wrapText="1"/>
    </xf>
    <xf numFmtId="41" fontId="7" fillId="0" borderId="25" xfId="49" applyNumberFormat="1" applyFont="1" applyFill="1" applyBorder="1" applyAlignment="1">
      <alignment vertical="center" wrapText="1"/>
    </xf>
    <xf numFmtId="0" fontId="7" fillId="0" borderId="33" xfId="0" applyFont="1" applyFill="1" applyBorder="1" applyAlignment="1">
      <alignment horizontal="center" vertical="center" wrapText="1"/>
    </xf>
    <xf numFmtId="193" fontId="7" fillId="0" borderId="34" xfId="49" applyNumberFormat="1" applyFont="1" applyFill="1" applyBorder="1" applyAlignment="1">
      <alignment vertical="center" wrapText="1"/>
    </xf>
    <xf numFmtId="193" fontId="7" fillId="0" borderId="20" xfId="49" applyNumberFormat="1" applyFont="1" applyFill="1" applyBorder="1" applyAlignment="1">
      <alignment vertical="center" wrapText="1"/>
    </xf>
    <xf numFmtId="193" fontId="7" fillId="0" borderId="34" xfId="49"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0" xfId="0" applyFont="1" applyFill="1" applyAlignment="1">
      <alignment horizontal="center" vertical="center" wrapText="1"/>
    </xf>
    <xf numFmtId="0" fontId="33" fillId="0" borderId="0" xfId="0" applyFont="1" applyFill="1" applyAlignment="1">
      <alignment horizontal="center" vertical="center" wrapText="1"/>
    </xf>
    <xf numFmtId="193" fontId="7" fillId="0" borderId="33" xfId="49" applyNumberFormat="1" applyFont="1" applyFill="1" applyBorder="1" applyAlignment="1">
      <alignment horizontal="left" vertical="center" wrapText="1"/>
    </xf>
    <xf numFmtId="193" fontId="7" fillId="0" borderId="35" xfId="49" applyNumberFormat="1" applyFont="1" applyFill="1" applyBorder="1" applyAlignment="1">
      <alignment horizontal="left" vertical="center" wrapText="1"/>
    </xf>
    <xf numFmtId="193" fontId="7" fillId="0" borderId="33" xfId="49" applyNumberFormat="1" applyFont="1" applyFill="1" applyBorder="1" applyAlignment="1">
      <alignment horizontal="left" vertical="center" wrapText="1"/>
    </xf>
    <xf numFmtId="193" fontId="7" fillId="0" borderId="35" xfId="49" applyNumberFormat="1" applyFont="1" applyFill="1" applyBorder="1" applyAlignment="1">
      <alignment horizontal="left" vertical="center" wrapText="1"/>
    </xf>
    <xf numFmtId="0" fontId="8" fillId="24" borderId="0" xfId="0" applyFont="1" applyFill="1" applyBorder="1" applyAlignment="1">
      <alignment horizontal="center" vertical="center" wrapText="1"/>
    </xf>
    <xf numFmtId="0" fontId="8" fillId="24" borderId="0" xfId="0" applyFont="1" applyFill="1" applyAlignment="1">
      <alignment horizontal="center" vertical="center" wrapText="1"/>
    </xf>
    <xf numFmtId="193" fontId="7" fillId="0" borderId="25" xfId="49" applyNumberFormat="1" applyFont="1" applyFill="1" applyBorder="1" applyAlignment="1">
      <alignment horizontal="left" vertical="center" wrapText="1"/>
    </xf>
    <xf numFmtId="193" fontId="5" fillId="0" borderId="33" xfId="49" applyNumberFormat="1" applyFont="1" applyFill="1" applyBorder="1" applyAlignment="1">
      <alignment horizontal="center" vertical="center" wrapText="1"/>
    </xf>
    <xf numFmtId="193" fontId="5" fillId="0" borderId="35" xfId="49" applyNumberFormat="1" applyFont="1" applyFill="1" applyBorder="1" applyAlignment="1">
      <alignment horizontal="center" vertical="center" wrapText="1"/>
    </xf>
    <xf numFmtId="38" fontId="7" fillId="0" borderId="33" xfId="49" applyFont="1" applyFill="1" applyBorder="1" applyAlignment="1">
      <alignment horizontal="center" vertical="distributed" wrapText="1"/>
    </xf>
    <xf numFmtId="38" fontId="7" fillId="0" borderId="25" xfId="49" applyFont="1" applyFill="1" applyBorder="1" applyAlignment="1">
      <alignment horizontal="center" vertical="distributed" wrapText="1"/>
    </xf>
    <xf numFmtId="38" fontId="7" fillId="0" borderId="35" xfId="49" applyFont="1" applyFill="1" applyBorder="1" applyAlignment="1">
      <alignment horizontal="center" vertical="distributed" wrapText="1"/>
    </xf>
    <xf numFmtId="195" fontId="7" fillId="0" borderId="33" xfId="49" applyNumberFormat="1" applyFont="1" applyFill="1" applyBorder="1" applyAlignment="1">
      <alignment horizontal="left" vertical="center" wrapText="1"/>
    </xf>
    <xf numFmtId="195" fontId="7" fillId="0" borderId="35" xfId="49" applyNumberFormat="1" applyFont="1" applyFill="1" applyBorder="1" applyAlignment="1">
      <alignment horizontal="left" vertical="center" wrapText="1"/>
    </xf>
    <xf numFmtId="193" fontId="7" fillId="0" borderId="20" xfId="49" applyNumberFormat="1" applyFont="1" applyFill="1" applyBorder="1" applyAlignment="1">
      <alignment horizontal="right" vertical="center" wrapText="1"/>
    </xf>
    <xf numFmtId="193" fontId="7" fillId="0" borderId="34" xfId="49" applyNumberFormat="1" applyFont="1" applyFill="1" applyBorder="1" applyAlignment="1">
      <alignment horizontal="right" vertical="center" wrapText="1"/>
    </xf>
    <xf numFmtId="193" fontId="5" fillId="0" borderId="33" xfId="49" applyNumberFormat="1" applyFont="1" applyFill="1" applyBorder="1" applyAlignment="1">
      <alignment horizontal="right" vertical="center" wrapText="1"/>
    </xf>
    <xf numFmtId="193" fontId="5" fillId="0" borderId="35" xfId="49" applyNumberFormat="1" applyFont="1" applyFill="1" applyBorder="1" applyAlignment="1">
      <alignment horizontal="right" vertical="center" wrapText="1"/>
    </xf>
    <xf numFmtId="193" fontId="7" fillId="0" borderId="20" xfId="49" applyNumberFormat="1" applyFont="1" applyFill="1" applyBorder="1" applyAlignment="1">
      <alignment vertical="center" wrapText="1"/>
    </xf>
    <xf numFmtId="193" fontId="7" fillId="0" borderId="34" xfId="49" applyNumberFormat="1" applyFont="1" applyFill="1" applyBorder="1" applyAlignment="1">
      <alignment vertical="center" wrapText="1"/>
    </xf>
    <xf numFmtId="193" fontId="7" fillId="0" borderId="20" xfId="49" applyNumberFormat="1" applyFont="1" applyFill="1" applyBorder="1" applyAlignment="1">
      <alignment horizontal="left" vertical="center" wrapText="1"/>
    </xf>
    <xf numFmtId="0" fontId="7" fillId="0" borderId="3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3"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0" borderId="35" xfId="0" applyFont="1" applyFill="1" applyBorder="1" applyAlignment="1">
      <alignment horizontal="left" vertical="center" wrapText="1" shrinkToFit="1"/>
    </xf>
    <xf numFmtId="0" fontId="7" fillId="0" borderId="3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7" xfId="0" applyFont="1" applyFill="1" applyBorder="1" applyAlignment="1">
      <alignment horizontal="left" vertical="center" wrapText="1"/>
    </xf>
    <xf numFmtId="193" fontId="7" fillId="0" borderId="20" xfId="49" applyNumberFormat="1" applyFont="1" applyFill="1" applyBorder="1" applyAlignment="1">
      <alignment horizontal="center" vertical="center" wrapText="1"/>
    </xf>
    <xf numFmtId="193" fontId="7" fillId="0" borderId="34" xfId="49"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193" fontId="7" fillId="0" borderId="40" xfId="49" applyNumberFormat="1" applyFont="1" applyFill="1" applyBorder="1" applyAlignment="1">
      <alignment horizontal="right" vertical="center" wrapText="1"/>
    </xf>
    <xf numFmtId="193" fontId="7" fillId="0" borderId="41" xfId="49" applyNumberFormat="1" applyFont="1" applyFill="1" applyBorder="1" applyAlignment="1">
      <alignment horizontal="right" vertical="center" wrapText="1"/>
    </xf>
    <xf numFmtId="193" fontId="7" fillId="0" borderId="42" xfId="49" applyNumberFormat="1" applyFont="1" applyFill="1" applyBorder="1" applyAlignment="1">
      <alignment horizontal="right" vertical="center" wrapText="1"/>
    </xf>
    <xf numFmtId="0" fontId="7" fillId="0" borderId="20"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184" fontId="7" fillId="0" borderId="21" xfId="42" applyNumberFormat="1" applyFont="1" applyFill="1" applyBorder="1" applyAlignment="1">
      <alignment horizontal="right" vertical="center" wrapText="1"/>
    </xf>
    <xf numFmtId="184" fontId="7" fillId="0" borderId="15" xfId="42" applyNumberFormat="1" applyFont="1" applyFill="1" applyBorder="1" applyAlignment="1">
      <alignment horizontal="right" vertical="center" wrapText="1"/>
    </xf>
    <xf numFmtId="184" fontId="7" fillId="0" borderId="44" xfId="42" applyNumberFormat="1" applyFont="1" applyFill="1" applyBorder="1" applyAlignment="1">
      <alignment horizontal="right" vertical="center" wrapText="1"/>
    </xf>
    <xf numFmtId="0" fontId="29" fillId="24" borderId="16" xfId="0" applyFont="1" applyFill="1" applyBorder="1" applyAlignment="1">
      <alignment horizontal="left" vertical="top" wrapText="1"/>
    </xf>
    <xf numFmtId="0" fontId="29" fillId="24" borderId="26" xfId="0" applyFont="1" applyFill="1" applyBorder="1" applyAlignment="1">
      <alignment horizontal="left" vertical="top" wrapText="1"/>
    </xf>
    <xf numFmtId="0" fontId="7" fillId="0" borderId="25" xfId="0" applyFont="1" applyFill="1" applyBorder="1" applyAlignment="1">
      <alignment horizontal="left" vertical="center" wrapText="1"/>
    </xf>
    <xf numFmtId="184" fontId="7" fillId="0" borderId="24" xfId="42" applyNumberFormat="1" applyFont="1" applyFill="1" applyBorder="1" applyAlignment="1">
      <alignment horizontal="right" vertical="center" wrapText="1"/>
    </xf>
    <xf numFmtId="184" fontId="7" fillId="0" borderId="45" xfId="42" applyNumberFormat="1" applyFont="1" applyFill="1" applyBorder="1" applyAlignment="1">
      <alignment horizontal="right" vertical="center" wrapText="1"/>
    </xf>
    <xf numFmtId="184" fontId="7" fillId="0" borderId="24" xfId="42" applyNumberFormat="1" applyFont="1" applyFill="1" applyBorder="1" applyAlignment="1">
      <alignment horizontal="center" vertical="center" wrapText="1"/>
    </xf>
    <xf numFmtId="184" fontId="7" fillId="0" borderId="15" xfId="42" applyNumberFormat="1" applyFont="1" applyFill="1" applyBorder="1" applyAlignment="1">
      <alignment horizontal="center" vertical="center" wrapText="1"/>
    </xf>
    <xf numFmtId="184" fontId="7" fillId="0" borderId="45" xfId="42" applyNumberFormat="1" applyFont="1" applyFill="1" applyBorder="1" applyAlignment="1">
      <alignment horizontal="center" vertical="center" wrapText="1"/>
    </xf>
    <xf numFmtId="0" fontId="7" fillId="0" borderId="33" xfId="0" applyFont="1" applyFill="1" applyBorder="1" applyAlignment="1">
      <alignment horizontal="center" vertical="distributed" wrapText="1"/>
    </xf>
    <xf numFmtId="0" fontId="7" fillId="0" borderId="25" xfId="0" applyFont="1" applyFill="1" applyBorder="1" applyAlignment="1">
      <alignment horizontal="center" vertical="distributed" wrapText="1"/>
    </xf>
    <xf numFmtId="0" fontId="7" fillId="0" borderId="35" xfId="0" applyFont="1" applyFill="1" applyBorder="1" applyAlignment="1">
      <alignment horizontal="center" vertical="distributed" wrapText="1"/>
    </xf>
    <xf numFmtId="193" fontId="7" fillId="0" borderId="33" xfId="49" applyNumberFormat="1" applyFont="1" applyFill="1" applyBorder="1" applyAlignment="1">
      <alignment horizontal="center" vertical="center" wrapText="1"/>
    </xf>
    <xf numFmtId="193" fontId="7" fillId="0" borderId="35" xfId="49" applyNumberFormat="1" applyFont="1" applyFill="1" applyBorder="1" applyAlignment="1">
      <alignment horizontal="center" vertical="center" wrapText="1"/>
    </xf>
    <xf numFmtId="193" fontId="7" fillId="0" borderId="14" xfId="49" applyNumberFormat="1" applyFont="1" applyFill="1" applyBorder="1" applyAlignment="1">
      <alignment horizontal="left" vertical="center" wrapText="1"/>
    </xf>
    <xf numFmtId="193" fontId="7" fillId="0" borderId="14" xfId="49" applyNumberFormat="1" applyFont="1" applyFill="1" applyBorder="1" applyAlignment="1">
      <alignment vertical="center" wrapText="1"/>
    </xf>
    <xf numFmtId="193" fontId="7" fillId="0" borderId="20" xfId="49" applyNumberFormat="1" applyFont="1" applyFill="1" applyBorder="1" applyAlignment="1">
      <alignment horizontal="left" vertical="center" wrapText="1"/>
    </xf>
    <xf numFmtId="193" fontId="7" fillId="0" borderId="34" xfId="49" applyNumberFormat="1" applyFont="1" applyFill="1" applyBorder="1" applyAlignment="1">
      <alignment horizontal="left" vertical="center" wrapText="1"/>
    </xf>
    <xf numFmtId="193" fontId="7" fillId="0" borderId="33" xfId="49" applyNumberFormat="1" applyFont="1" applyFill="1" applyBorder="1" applyAlignment="1">
      <alignment vertical="center" wrapText="1"/>
    </xf>
    <xf numFmtId="193" fontId="7" fillId="0" borderId="25" xfId="49" applyNumberFormat="1" applyFont="1" applyFill="1" applyBorder="1" applyAlignment="1">
      <alignment vertical="center" wrapText="1"/>
    </xf>
    <xf numFmtId="193" fontId="7" fillId="0" borderId="35" xfId="49" applyNumberFormat="1" applyFont="1" applyFill="1" applyBorder="1" applyAlignment="1">
      <alignment vertical="center" wrapText="1"/>
    </xf>
    <xf numFmtId="193" fontId="7" fillId="0" borderId="46" xfId="49" applyNumberFormat="1" applyFont="1" applyFill="1" applyBorder="1" applyAlignment="1">
      <alignment horizontal="right" vertical="center" wrapText="1"/>
    </xf>
    <xf numFmtId="193" fontId="7" fillId="0" borderId="47" xfId="49" applyNumberFormat="1" applyFont="1" applyFill="1" applyBorder="1" applyAlignment="1">
      <alignment horizontal="right" vertical="center" wrapText="1"/>
    </xf>
    <xf numFmtId="0" fontId="7" fillId="0" borderId="34" xfId="0" applyFont="1" applyFill="1" applyBorder="1" applyAlignment="1">
      <alignment horizontal="left" vertical="center" wrapText="1" shrinkToFit="1"/>
    </xf>
    <xf numFmtId="41" fontId="7" fillId="0" borderId="35" xfId="49" applyNumberFormat="1" applyFont="1" applyFill="1" applyBorder="1" applyAlignment="1">
      <alignment vertical="center" wrapText="1"/>
    </xf>
    <xf numFmtId="193" fontId="7" fillId="0" borderId="27" xfId="49" applyNumberFormat="1" applyFont="1" applyFill="1" applyBorder="1" applyAlignment="1">
      <alignment horizontal="left" vertical="center" wrapText="1"/>
    </xf>
    <xf numFmtId="38" fontId="7" fillId="0" borderId="20" xfId="49" applyFont="1" applyFill="1" applyBorder="1" applyAlignment="1">
      <alignment horizontal="center" vertical="center" shrinkToFit="1"/>
    </xf>
    <xf numFmtId="38" fontId="7" fillId="0" borderId="34" xfId="49" applyFont="1" applyFill="1" applyBorder="1" applyAlignment="1">
      <alignment horizontal="center" vertical="center" shrinkToFit="1"/>
    </xf>
    <xf numFmtId="195" fontId="7" fillId="0" borderId="25" xfId="49" applyNumberFormat="1" applyFont="1" applyFill="1" applyBorder="1" applyAlignment="1">
      <alignment horizontal="left" vertical="center" wrapText="1"/>
    </xf>
    <xf numFmtId="195" fontId="7" fillId="0" borderId="20" xfId="49" applyNumberFormat="1" applyFont="1" applyFill="1" applyBorder="1" applyAlignment="1">
      <alignment vertical="center" wrapText="1"/>
    </xf>
    <xf numFmtId="195" fontId="7" fillId="0" borderId="34" xfId="49" applyNumberFormat="1" applyFont="1" applyFill="1" applyBorder="1" applyAlignment="1">
      <alignment vertical="center" wrapText="1"/>
    </xf>
    <xf numFmtId="38" fontId="7" fillId="0" borderId="33" xfId="49" applyFont="1" applyFill="1" applyBorder="1" applyAlignment="1">
      <alignment horizontal="center" vertical="center" wrapText="1" shrinkToFit="1"/>
    </xf>
    <xf numFmtId="38" fontId="7" fillId="0" borderId="35" xfId="49" applyFont="1" applyFill="1" applyBorder="1" applyAlignment="1">
      <alignment horizontal="center" vertical="center" shrinkToFit="1"/>
    </xf>
    <xf numFmtId="38" fontId="28" fillId="0" borderId="0" xfId="49" applyFont="1" applyFill="1" applyAlignment="1">
      <alignment horizontal="right" vertical="center" wrapText="1"/>
    </xf>
    <xf numFmtId="38" fontId="7" fillId="0" borderId="20"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7" fillId="0" borderId="48" xfId="49" applyFont="1" applyFill="1" applyBorder="1" applyAlignment="1">
      <alignment horizontal="center" vertical="center" wrapText="1"/>
    </xf>
    <xf numFmtId="38" fontId="7" fillId="0" borderId="49" xfId="49" applyFont="1" applyFill="1" applyBorder="1" applyAlignment="1">
      <alignment horizontal="center" vertical="center" wrapText="1"/>
    </xf>
    <xf numFmtId="38" fontId="7" fillId="0" borderId="50" xfId="49" applyFont="1" applyFill="1" applyBorder="1" applyAlignment="1">
      <alignment horizontal="center" vertical="center" wrapText="1"/>
    </xf>
    <xf numFmtId="0" fontId="30" fillId="0" borderId="0" xfId="0" applyFont="1" applyFill="1" applyAlignment="1">
      <alignment horizontal="center" vertical="center" wrapText="1"/>
    </xf>
    <xf numFmtId="0" fontId="7" fillId="0" borderId="33" xfId="0" applyFont="1" applyFill="1" applyBorder="1" applyAlignment="1">
      <alignment horizontal="center" vertical="center" wrapText="1" shrinkToFit="1"/>
    </xf>
    <xf numFmtId="0" fontId="7" fillId="0" borderId="25"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38" fontId="7" fillId="0" borderId="20" xfId="49" applyFont="1" applyFill="1" applyBorder="1" applyAlignment="1">
      <alignment horizontal="distributed" vertical="distributed" wrapText="1" indent="5"/>
    </xf>
    <xf numFmtId="38" fontId="7" fillId="0" borderId="22" xfId="49" applyFont="1" applyFill="1" applyBorder="1" applyAlignment="1">
      <alignment horizontal="distributed" vertical="distributed" wrapText="1" indent="5"/>
    </xf>
    <xf numFmtId="38" fontId="7" fillId="0" borderId="16" xfId="49" applyFont="1" applyFill="1" applyBorder="1" applyAlignment="1">
      <alignment horizontal="distributed" vertical="distributed" wrapText="1" indent="5"/>
    </xf>
    <xf numFmtId="38" fontId="7" fillId="0" borderId="34" xfId="49" applyFont="1" applyFill="1" applyBorder="1" applyAlignment="1">
      <alignment horizontal="distributed" vertical="distributed" wrapText="1" indent="5"/>
    </xf>
    <xf numFmtId="38" fontId="7" fillId="0" borderId="36" xfId="49" applyFont="1" applyFill="1" applyBorder="1" applyAlignment="1">
      <alignment horizontal="distributed" vertical="distributed" wrapText="1" indent="5"/>
    </xf>
    <xf numFmtId="38" fontId="7" fillId="0" borderId="0" xfId="49" applyFont="1" applyFill="1" applyBorder="1" applyAlignment="1">
      <alignment horizontal="distributed" vertical="distributed" wrapText="1" indent="5"/>
    </xf>
    <xf numFmtId="38" fontId="7" fillId="0" borderId="26" xfId="49" applyFont="1" applyFill="1" applyBorder="1" applyAlignment="1">
      <alignment horizontal="distributed" vertical="distributed" wrapText="1" indent="5"/>
    </xf>
    <xf numFmtId="0" fontId="0" fillId="0" borderId="35" xfId="0" applyFont="1" applyFill="1" applyBorder="1" applyAlignment="1">
      <alignment vertical="center"/>
    </xf>
    <xf numFmtId="0" fontId="4" fillId="0" borderId="0" xfId="0" applyFont="1" applyFill="1" applyAlignment="1">
      <alignment horizontal="left" vertical="center" wrapText="1"/>
    </xf>
    <xf numFmtId="0" fontId="0" fillId="0" borderId="37" xfId="0" applyFont="1" applyFill="1" applyBorder="1" applyAlignment="1">
      <alignment vertical="center"/>
    </xf>
    <xf numFmtId="41" fontId="7" fillId="0" borderId="33" xfId="49" applyNumberFormat="1" applyFont="1" applyFill="1" applyBorder="1" applyAlignment="1">
      <alignment horizontal="center" vertical="center" wrapText="1"/>
    </xf>
    <xf numFmtId="41" fontId="7" fillId="0" borderId="25" xfId="49" applyNumberFormat="1" applyFont="1" applyFill="1" applyBorder="1" applyAlignment="1">
      <alignment horizontal="center" vertical="center" wrapText="1"/>
    </xf>
    <xf numFmtId="41" fontId="7" fillId="0" borderId="35" xfId="49" applyNumberFormat="1"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14" xfId="0" applyFont="1" applyFill="1" applyBorder="1" applyAlignment="1">
      <alignment horizontal="left" vertical="center" wrapText="1" shrinkToFit="1"/>
    </xf>
    <xf numFmtId="187" fontId="7" fillId="0" borderId="40" xfId="49" applyNumberFormat="1" applyFont="1" applyFill="1" applyBorder="1" applyAlignment="1">
      <alignment horizontal="right" vertical="center" wrapText="1"/>
    </xf>
    <xf numFmtId="187" fontId="7" fillId="0" borderId="41" xfId="49" applyNumberFormat="1" applyFont="1" applyFill="1" applyBorder="1" applyAlignment="1">
      <alignment horizontal="right" vertical="center" wrapText="1"/>
    </xf>
    <xf numFmtId="187" fontId="7" fillId="0" borderId="42" xfId="49" applyNumberFormat="1" applyFont="1" applyFill="1" applyBorder="1" applyAlignment="1">
      <alignment horizontal="right" vertical="center" wrapText="1"/>
    </xf>
    <xf numFmtId="180"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180" fontId="27" fillId="0" borderId="0" xfId="0" applyNumberFormat="1" applyFont="1" applyFill="1" applyAlignment="1">
      <alignment horizontal="center" vertical="center" wrapText="1"/>
    </xf>
    <xf numFmtId="180" fontId="27" fillId="24" borderId="0" xfId="0" applyNumberFormat="1" applyFont="1" applyFill="1" applyBorder="1" applyAlignment="1">
      <alignment horizontal="center" vertical="center" wrapText="1"/>
    </xf>
    <xf numFmtId="180" fontId="27" fillId="24" borderId="0" xfId="0" applyNumberFormat="1" applyFont="1" applyFill="1" applyAlignment="1">
      <alignment horizontal="center" vertical="center" wrapText="1"/>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6" xfId="0" applyFont="1" applyFill="1" applyBorder="1" applyAlignment="1">
      <alignment horizontal="left" vertical="center"/>
    </xf>
    <xf numFmtId="0" fontId="5" fillId="0" borderId="34" xfId="0" applyFont="1" applyFill="1" applyBorder="1" applyAlignment="1">
      <alignment horizontal="left" vertical="center"/>
    </xf>
    <xf numFmtId="0" fontId="5" fillId="0" borderId="36" xfId="0" applyFont="1" applyFill="1" applyBorder="1" applyAlignment="1">
      <alignment horizontal="left" vertical="center"/>
    </xf>
    <xf numFmtId="0" fontId="5" fillId="0" borderId="18" xfId="0" applyFont="1" applyFill="1" applyBorder="1" applyAlignment="1">
      <alignment horizontal="left" vertical="center"/>
    </xf>
    <xf numFmtId="0" fontId="5" fillId="0" borderId="35" xfId="0" applyFont="1" applyBorder="1" applyAlignment="1">
      <alignment horizontal="distributed" vertical="distributed"/>
    </xf>
    <xf numFmtId="0" fontId="5" fillId="0" borderId="27" xfId="0" applyFont="1" applyBorder="1" applyAlignment="1">
      <alignment horizontal="distributed" vertical="distributed"/>
    </xf>
    <xf numFmtId="0" fontId="5" fillId="0" borderId="27" xfId="0" applyFont="1" applyBorder="1" applyAlignment="1">
      <alignment horizontal="left" vertical="center"/>
    </xf>
    <xf numFmtId="180" fontId="5" fillId="0" borderId="25" xfId="0" applyNumberFormat="1" applyFont="1" applyBorder="1" applyAlignment="1">
      <alignment horizontal="right" vertical="center"/>
    </xf>
    <xf numFmtId="180" fontId="5" fillId="0" borderId="14" xfId="0" applyNumberFormat="1" applyFont="1" applyBorder="1" applyAlignment="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5" fillId="0" borderId="16" xfId="0" applyFont="1" applyFill="1" applyBorder="1" applyAlignment="1">
      <alignment horizontal="left" vertical="center"/>
    </xf>
    <xf numFmtId="38" fontId="5" fillId="0" borderId="51" xfId="49" applyFont="1" applyBorder="1" applyAlignment="1">
      <alignment horizontal="center" vertical="center" wrapText="1" shrinkToFit="1"/>
    </xf>
    <xf numFmtId="38" fontId="5" fillId="0" borderId="51" xfId="49" applyFont="1" applyBorder="1" applyAlignment="1">
      <alignment horizontal="center" vertical="center" shrinkToFit="1"/>
    </xf>
    <xf numFmtId="38" fontId="5" fillId="0" borderId="28" xfId="49" applyFont="1" applyBorder="1" applyAlignment="1">
      <alignment horizontal="center" vertical="center" shrinkToFit="1"/>
    </xf>
    <xf numFmtId="0" fontId="5" fillId="0" borderId="25" xfId="0" applyFont="1" applyBorder="1" applyAlignment="1">
      <alignment horizontal="left" vertical="center" wrapText="1"/>
    </xf>
    <xf numFmtId="0" fontId="5" fillId="0" borderId="35" xfId="0" applyFont="1" applyBorder="1" applyAlignment="1">
      <alignment horizontal="left" vertical="center" wrapText="1"/>
    </xf>
    <xf numFmtId="0" fontId="5" fillId="0" borderId="25" xfId="0" applyFont="1" applyBorder="1" applyAlignment="1">
      <alignment horizontal="left" vertical="center"/>
    </xf>
    <xf numFmtId="180" fontId="5" fillId="0" borderId="52"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35" xfId="0" applyNumberFormat="1" applyFont="1" applyFill="1" applyBorder="1" applyAlignment="1">
      <alignment horizontal="right" vertical="center"/>
    </xf>
    <xf numFmtId="180" fontId="5" fillId="0" borderId="27" xfId="0" applyNumberFormat="1" applyFont="1" applyFill="1" applyBorder="1" applyAlignment="1">
      <alignment horizontal="right" vertical="center"/>
    </xf>
    <xf numFmtId="180" fontId="5" fillId="0" borderId="33" xfId="0" applyNumberFormat="1" applyFont="1" applyBorder="1" applyAlignment="1">
      <alignment horizontal="right" vertical="center"/>
    </xf>
    <xf numFmtId="180" fontId="5" fillId="0" borderId="20" xfId="0" applyNumberFormat="1" applyFont="1" applyBorder="1" applyAlignment="1">
      <alignment horizontal="right" vertical="center"/>
    </xf>
    <xf numFmtId="38" fontId="5" fillId="0" borderId="52" xfId="49" applyFont="1" applyBorder="1" applyAlignment="1">
      <alignment horizontal="center" vertical="center" wrapText="1" shrinkToFit="1"/>
    </xf>
    <xf numFmtId="38" fontId="5" fillId="0" borderId="52" xfId="49" applyFont="1" applyBorder="1" applyAlignment="1">
      <alignment horizontal="center" vertical="center" shrinkToFit="1"/>
    </xf>
    <xf numFmtId="38" fontId="5" fillId="0" borderId="12" xfId="49" applyFont="1" applyBorder="1" applyAlignment="1">
      <alignment horizontal="center" vertical="center" shrinkToFit="1"/>
    </xf>
    <xf numFmtId="38" fontId="5" fillId="0" borderId="27" xfId="49" applyFont="1" applyBorder="1" applyAlignment="1">
      <alignment horizontal="center" vertical="center" wrapText="1"/>
    </xf>
    <xf numFmtId="0" fontId="5" fillId="0" borderId="27" xfId="0" applyFont="1" applyBorder="1" applyAlignment="1">
      <alignment horizontal="center" vertical="center" wrapText="1"/>
    </xf>
    <xf numFmtId="180" fontId="5" fillId="0" borderId="53" xfId="0" applyNumberFormat="1" applyFont="1" applyBorder="1" applyAlignment="1">
      <alignment horizontal="right" vertical="center"/>
    </xf>
    <xf numFmtId="180" fontId="5" fillId="0" borderId="48" xfId="0" applyNumberFormat="1" applyFont="1" applyFill="1" applyBorder="1" applyAlignment="1">
      <alignment horizontal="right" vertical="center"/>
    </xf>
    <xf numFmtId="180" fontId="5" fillId="0" borderId="34" xfId="0" applyNumberFormat="1" applyFont="1" applyFill="1" applyBorder="1" applyAlignment="1">
      <alignment horizontal="right" vertical="center"/>
    </xf>
    <xf numFmtId="180" fontId="5" fillId="0" borderId="41" xfId="0" applyNumberFormat="1" applyFont="1" applyBorder="1" applyAlignment="1">
      <alignment horizontal="right" vertical="center"/>
    </xf>
    <xf numFmtId="180" fontId="5" fillId="0" borderId="46" xfId="0" applyNumberFormat="1" applyFont="1" applyBorder="1" applyAlignment="1">
      <alignment horizontal="right" vertical="center"/>
    </xf>
    <xf numFmtId="180" fontId="5" fillId="0" borderId="20" xfId="0" applyNumberFormat="1" applyFont="1" applyFill="1" applyBorder="1" applyAlignment="1">
      <alignment horizontal="right" vertical="center"/>
    </xf>
    <xf numFmtId="180" fontId="5" fillId="0" borderId="54" xfId="0" applyNumberFormat="1" applyFont="1" applyBorder="1" applyAlignment="1">
      <alignment horizontal="right" vertical="center"/>
    </xf>
    <xf numFmtId="180" fontId="5" fillId="0" borderId="40" xfId="0" applyNumberFormat="1" applyFont="1" applyBorder="1" applyAlignment="1">
      <alignment horizontal="right" vertical="center"/>
    </xf>
    <xf numFmtId="0" fontId="5" fillId="0" borderId="33" xfId="0" applyFont="1" applyBorder="1" applyAlignment="1">
      <alignment horizontal="left" vertical="center" wrapText="1"/>
    </xf>
    <xf numFmtId="0" fontId="5" fillId="0" borderId="33" xfId="0" applyFont="1" applyFill="1" applyBorder="1" applyAlignment="1">
      <alignment horizontal="left" vertical="center" wrapText="1"/>
    </xf>
    <xf numFmtId="0" fontId="5" fillId="0" borderId="35" xfId="0" applyFont="1" applyFill="1" applyBorder="1" applyAlignment="1">
      <alignment horizontal="left" vertical="center" wrapText="1"/>
    </xf>
    <xf numFmtId="180" fontId="5" fillId="0" borderId="23" xfId="0" applyNumberFormat="1" applyFont="1" applyBorder="1" applyAlignment="1">
      <alignment horizontal="right" vertical="center"/>
    </xf>
    <xf numFmtId="0" fontId="5" fillId="0" borderId="33" xfId="0" applyFont="1" applyBorder="1" applyAlignment="1">
      <alignment horizontal="distributed" vertical="distributed"/>
    </xf>
    <xf numFmtId="0" fontId="5" fillId="0" borderId="27" xfId="0" applyFont="1" applyBorder="1" applyAlignment="1">
      <alignment horizontal="left" vertical="center" wrapText="1"/>
    </xf>
    <xf numFmtId="0" fontId="5" fillId="0" borderId="27" xfId="0" applyFont="1" applyFill="1" applyBorder="1" applyAlignment="1">
      <alignment horizontal="left" vertical="center" wrapText="1"/>
    </xf>
    <xf numFmtId="0" fontId="32" fillId="0" borderId="0" xfId="0" applyFont="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38" fontId="5" fillId="0" borderId="55" xfId="49" applyFont="1" applyBorder="1" applyAlignment="1">
      <alignment horizontal="center" vertical="center" wrapText="1"/>
    </xf>
    <xf numFmtId="38" fontId="5" fillId="0" borderId="56" xfId="49" applyFont="1" applyBorder="1" applyAlignment="1">
      <alignment horizontal="center" vertical="center" wrapText="1"/>
    </xf>
    <xf numFmtId="38" fontId="5" fillId="0" borderId="57" xfId="49" applyFont="1" applyBorder="1" applyAlignment="1">
      <alignment horizontal="center" vertical="center" wrapText="1"/>
    </xf>
    <xf numFmtId="0" fontId="5"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85"/>
  <sheetViews>
    <sheetView tabSelected="1" view="pageBreakPreview" zoomScale="55" zoomScaleNormal="40" zoomScaleSheetLayoutView="55" workbookViewId="0" topLeftCell="A1">
      <selection activeCell="Y4" sqref="Y4"/>
    </sheetView>
  </sheetViews>
  <sheetFormatPr defaultColWidth="9.00390625" defaultRowHeight="13.5"/>
  <cols>
    <col min="1" max="1" width="4.625" style="2" bestFit="1" customWidth="1"/>
    <col min="2" max="2" width="22.50390625" style="3" customWidth="1"/>
    <col min="3" max="3" width="24.50390625" style="3" customWidth="1"/>
    <col min="4" max="4" width="24.00390625" style="4" customWidth="1"/>
    <col min="5" max="5" width="19.625" style="4" customWidth="1"/>
    <col min="6" max="6" width="10.625" style="4" customWidth="1"/>
    <col min="7" max="7" width="19.625" style="4" customWidth="1"/>
    <col min="8" max="8" width="10.625" style="4" customWidth="1"/>
    <col min="9" max="9" width="19.625" style="4" customWidth="1"/>
    <col min="10" max="10" width="10.625" style="4" customWidth="1"/>
    <col min="11" max="11" width="22.00390625" style="4" customWidth="1"/>
    <col min="12" max="12" width="16.25390625" style="4" customWidth="1"/>
    <col min="13" max="13" width="19.625" style="4" customWidth="1"/>
    <col min="14" max="14" width="10.625" style="4" customWidth="1"/>
    <col min="15" max="15" width="26.625" style="4" customWidth="1"/>
    <col min="16" max="16" width="26.625" style="60" customWidth="1"/>
    <col min="17" max="18" width="26.625" style="4" customWidth="1"/>
    <col min="19" max="19" width="92.625" style="4" customWidth="1"/>
    <col min="20" max="20" width="16.50390625" style="8" hidden="1" customWidth="1"/>
    <col min="21" max="21" width="15.00390625" style="3" hidden="1" customWidth="1"/>
    <col min="22" max="22" width="11.50390625" style="3" hidden="1" customWidth="1"/>
    <col min="23" max="23" width="15.50390625" style="3" hidden="1" customWidth="1"/>
    <col min="24" max="24" width="11.875" style="9" hidden="1" customWidth="1"/>
    <col min="25" max="26" width="21.00390625" style="3" customWidth="1"/>
    <col min="27" max="16384" width="9.00390625" style="3" customWidth="1"/>
  </cols>
  <sheetData>
    <row r="1" spans="12:19" ht="24.75" customHeight="1">
      <c r="L1" s="5"/>
      <c r="M1" s="174"/>
      <c r="N1" s="174"/>
      <c r="O1" s="6"/>
      <c r="P1" s="7"/>
      <c r="Q1" s="6"/>
      <c r="R1" s="6"/>
      <c r="S1" s="6"/>
    </row>
    <row r="2" spans="1:20" ht="79.5" customHeight="1">
      <c r="A2" s="180" t="s">
        <v>71</v>
      </c>
      <c r="B2" s="180"/>
      <c r="C2" s="180"/>
      <c r="D2" s="180"/>
      <c r="E2" s="180"/>
      <c r="F2" s="180"/>
      <c r="G2" s="180"/>
      <c r="H2" s="180"/>
      <c r="I2" s="180"/>
      <c r="J2" s="180"/>
      <c r="K2" s="180"/>
      <c r="L2" s="180"/>
      <c r="M2" s="180"/>
      <c r="N2" s="180"/>
      <c r="O2" s="180"/>
      <c r="P2" s="180"/>
      <c r="Q2" s="180"/>
      <c r="R2" s="180"/>
      <c r="S2" s="180"/>
      <c r="T2" s="11"/>
    </row>
    <row r="3" spans="2:20" ht="34.5" customHeight="1">
      <c r="B3" s="10"/>
      <c r="C3" s="10"/>
      <c r="D3" s="10"/>
      <c r="E3" s="10"/>
      <c r="F3" s="10"/>
      <c r="G3" s="10"/>
      <c r="H3" s="10"/>
      <c r="I3" s="10"/>
      <c r="J3" s="10"/>
      <c r="K3" s="10"/>
      <c r="L3" s="10"/>
      <c r="M3" s="10"/>
      <c r="N3" s="10"/>
      <c r="O3" s="10"/>
      <c r="P3" s="12"/>
      <c r="Q3" s="10"/>
      <c r="R3" s="10"/>
      <c r="S3" s="10"/>
      <c r="T3" s="11"/>
    </row>
    <row r="4" spans="2:26" ht="27.75" customHeight="1" thickBot="1">
      <c r="B4" s="192"/>
      <c r="C4" s="192"/>
      <c r="N4" s="13"/>
      <c r="O4" s="13"/>
      <c r="P4" s="14"/>
      <c r="Q4" s="13"/>
      <c r="S4" s="14" t="s">
        <v>216</v>
      </c>
      <c r="T4" s="15"/>
      <c r="Y4" s="16"/>
      <c r="Z4" s="2"/>
    </row>
    <row r="5" spans="1:25" s="2" customFormat="1" ht="30" customHeight="1" thickBot="1">
      <c r="A5" s="150" t="s">
        <v>259</v>
      </c>
      <c r="B5" s="84" t="s">
        <v>13</v>
      </c>
      <c r="C5" s="84" t="s">
        <v>260</v>
      </c>
      <c r="D5" s="181" t="s">
        <v>72</v>
      </c>
      <c r="E5" s="177" t="s">
        <v>73</v>
      </c>
      <c r="F5" s="178"/>
      <c r="G5" s="178"/>
      <c r="H5" s="178"/>
      <c r="I5" s="178"/>
      <c r="J5" s="178"/>
      <c r="K5" s="178"/>
      <c r="L5" s="178"/>
      <c r="M5" s="178"/>
      <c r="N5" s="179"/>
      <c r="O5" s="184" t="s">
        <v>74</v>
      </c>
      <c r="P5" s="185"/>
      <c r="Q5" s="185"/>
      <c r="R5" s="186"/>
      <c r="S5" s="100" t="s">
        <v>75</v>
      </c>
      <c r="T5" s="129" t="s">
        <v>261</v>
      </c>
      <c r="X5" s="17"/>
      <c r="Y5" s="89"/>
    </row>
    <row r="6" spans="1:25" s="2" customFormat="1" ht="39.75" customHeight="1" thickBot="1">
      <c r="A6" s="151"/>
      <c r="B6" s="128"/>
      <c r="C6" s="128"/>
      <c r="D6" s="182"/>
      <c r="E6" s="175" t="s">
        <v>76</v>
      </c>
      <c r="F6" s="176"/>
      <c r="G6" s="175" t="s">
        <v>77</v>
      </c>
      <c r="H6" s="176"/>
      <c r="I6" s="175" t="s">
        <v>78</v>
      </c>
      <c r="J6" s="176"/>
      <c r="K6" s="175" t="s">
        <v>281</v>
      </c>
      <c r="L6" s="176"/>
      <c r="M6" s="175" t="s">
        <v>79</v>
      </c>
      <c r="N6" s="176"/>
      <c r="O6" s="187"/>
      <c r="P6" s="188"/>
      <c r="Q6" s="189"/>
      <c r="R6" s="190"/>
      <c r="S6" s="101"/>
      <c r="T6" s="130"/>
      <c r="X6" s="17"/>
      <c r="Y6" s="89"/>
    </row>
    <row r="7" spans="1:25" s="2" customFormat="1" ht="45" customHeight="1">
      <c r="A7" s="151"/>
      <c r="B7" s="128"/>
      <c r="C7" s="128"/>
      <c r="D7" s="182"/>
      <c r="E7" s="19" t="s">
        <v>80</v>
      </c>
      <c r="F7" s="20" t="s">
        <v>81</v>
      </c>
      <c r="G7" s="19" t="s">
        <v>82</v>
      </c>
      <c r="H7" s="20" t="s">
        <v>83</v>
      </c>
      <c r="I7" s="19" t="s">
        <v>84</v>
      </c>
      <c r="J7" s="20" t="s">
        <v>85</v>
      </c>
      <c r="K7" s="19" t="s">
        <v>86</v>
      </c>
      <c r="L7" s="20" t="s">
        <v>87</v>
      </c>
      <c r="M7" s="19" t="s">
        <v>88</v>
      </c>
      <c r="N7" s="20" t="s">
        <v>89</v>
      </c>
      <c r="O7" s="167" t="s">
        <v>90</v>
      </c>
      <c r="P7" s="167" t="s">
        <v>91</v>
      </c>
      <c r="Q7" s="167" t="s">
        <v>92</v>
      </c>
      <c r="R7" s="172" t="s">
        <v>93</v>
      </c>
      <c r="S7" s="101"/>
      <c r="T7" s="131"/>
      <c r="X7" s="17"/>
      <c r="Y7" s="89"/>
    </row>
    <row r="8" spans="1:25" s="2" customFormat="1" ht="45" customHeight="1" thickBot="1">
      <c r="A8" s="152"/>
      <c r="B8" s="112"/>
      <c r="C8" s="112"/>
      <c r="D8" s="183"/>
      <c r="E8" s="21" t="s">
        <v>94</v>
      </c>
      <c r="F8" s="22" t="s">
        <v>95</v>
      </c>
      <c r="G8" s="21" t="s">
        <v>96</v>
      </c>
      <c r="H8" s="22" t="s">
        <v>97</v>
      </c>
      <c r="I8" s="21" t="s">
        <v>98</v>
      </c>
      <c r="J8" s="22" t="s">
        <v>99</v>
      </c>
      <c r="K8" s="21" t="s">
        <v>100</v>
      </c>
      <c r="L8" s="22" t="s">
        <v>101</v>
      </c>
      <c r="M8" s="21" t="s">
        <v>102</v>
      </c>
      <c r="N8" s="22" t="s">
        <v>103</v>
      </c>
      <c r="O8" s="168"/>
      <c r="P8" s="168"/>
      <c r="Q8" s="168"/>
      <c r="R8" s="173"/>
      <c r="S8" s="102"/>
      <c r="T8" s="132"/>
      <c r="X8" s="17"/>
      <c r="Y8" s="89"/>
    </row>
    <row r="9" spans="1:26" ht="99.75" customHeight="1">
      <c r="A9" s="128">
        <v>1</v>
      </c>
      <c r="B9" s="121" t="s">
        <v>262</v>
      </c>
      <c r="C9" s="144" t="s">
        <v>14</v>
      </c>
      <c r="D9" s="83">
        <v>20956</v>
      </c>
      <c r="E9" s="23">
        <v>4354</v>
      </c>
      <c r="F9" s="24">
        <f>+E9/D9</f>
        <v>0.2077686581408666</v>
      </c>
      <c r="G9" s="23">
        <v>15879</v>
      </c>
      <c r="H9" s="24">
        <f>+G9/D9</f>
        <v>0.7577304829165872</v>
      </c>
      <c r="I9" s="23">
        <v>723</v>
      </c>
      <c r="J9" s="24">
        <f>+I9/D9</f>
        <v>0.034500858942546286</v>
      </c>
      <c r="K9" s="23">
        <v>0</v>
      </c>
      <c r="L9" s="24">
        <f>+K9/D9</f>
        <v>0</v>
      </c>
      <c r="M9" s="25">
        <f aca="true" t="shared" si="0" ref="M9:M14">+E9+G9+I9+K9</f>
        <v>20956</v>
      </c>
      <c r="N9" s="24">
        <f>+M9/D9</f>
        <v>1</v>
      </c>
      <c r="O9" s="93" t="s">
        <v>104</v>
      </c>
      <c r="P9" s="170" t="s">
        <v>263</v>
      </c>
      <c r="Q9" s="170" t="s">
        <v>264</v>
      </c>
      <c r="R9" s="169" t="s">
        <v>265</v>
      </c>
      <c r="S9" s="103" t="s">
        <v>266</v>
      </c>
      <c r="T9" s="26" t="s">
        <v>267</v>
      </c>
      <c r="U9" s="27">
        <f>+E9+G9+I9</f>
        <v>20956</v>
      </c>
      <c r="V9" s="9">
        <f>+U10/U9</f>
        <v>0.834796716930712</v>
      </c>
      <c r="W9" s="27">
        <f>+E9+G9+I9+K9</f>
        <v>20956</v>
      </c>
      <c r="X9" s="9">
        <f>+W10/W9</f>
        <v>0.9211204428326016</v>
      </c>
      <c r="Y9" s="89"/>
      <c r="Z9" s="204"/>
    </row>
    <row r="10" spans="1:26" s="33" customFormat="1" ht="99.75" customHeight="1" thickBot="1">
      <c r="A10" s="112"/>
      <c r="B10" s="122"/>
      <c r="C10" s="124"/>
      <c r="D10" s="165"/>
      <c r="E10" s="28">
        <v>4230</v>
      </c>
      <c r="F10" s="29">
        <f>+E10/E9</f>
        <v>0.9715204409738172</v>
      </c>
      <c r="G10" s="28">
        <v>12739</v>
      </c>
      <c r="H10" s="29">
        <f>+G10/G9</f>
        <v>0.802254550034637</v>
      </c>
      <c r="I10" s="28">
        <v>525</v>
      </c>
      <c r="J10" s="29">
        <f>+I10/I9</f>
        <v>0.7261410788381742</v>
      </c>
      <c r="K10" s="28">
        <v>1809</v>
      </c>
      <c r="L10" s="30" t="s">
        <v>268</v>
      </c>
      <c r="M10" s="31">
        <f t="shared" si="0"/>
        <v>19303</v>
      </c>
      <c r="N10" s="29">
        <f>+M10/M9</f>
        <v>0.9211204428326016</v>
      </c>
      <c r="O10" s="94"/>
      <c r="P10" s="171"/>
      <c r="Q10" s="171"/>
      <c r="R10" s="104"/>
      <c r="S10" s="104"/>
      <c r="T10" s="32" t="s">
        <v>105</v>
      </c>
      <c r="U10" s="27">
        <f aca="true" t="shared" si="1" ref="U10:U40">+E10+G10+I10</f>
        <v>17494</v>
      </c>
      <c r="W10" s="34">
        <f>+E10+G10+I10+K10</f>
        <v>19303</v>
      </c>
      <c r="X10" s="35"/>
      <c r="Y10" s="89"/>
      <c r="Z10" s="204"/>
    </row>
    <row r="11" spans="1:26" ht="98.25" customHeight="1">
      <c r="A11" s="84">
        <v>2</v>
      </c>
      <c r="B11" s="120" t="s">
        <v>269</v>
      </c>
      <c r="C11" s="123" t="s">
        <v>15</v>
      </c>
      <c r="D11" s="82">
        <v>254085</v>
      </c>
      <c r="E11" s="36">
        <v>68772</v>
      </c>
      <c r="F11" s="24">
        <f>+E11/D11</f>
        <v>0.27066532853179054</v>
      </c>
      <c r="G11" s="36">
        <v>48327</v>
      </c>
      <c r="H11" s="24">
        <f>+G11/D11</f>
        <v>0.1902001298777968</v>
      </c>
      <c r="I11" s="36">
        <v>72504</v>
      </c>
      <c r="J11" s="24">
        <f>+I11/D11</f>
        <v>0.28535332664265894</v>
      </c>
      <c r="K11" s="36">
        <v>64482</v>
      </c>
      <c r="L11" s="37">
        <f>+K11/D11</f>
        <v>0.2537812149477537</v>
      </c>
      <c r="M11" s="38">
        <f t="shared" si="0"/>
        <v>254085</v>
      </c>
      <c r="N11" s="24">
        <f>+M11/D11</f>
        <v>1</v>
      </c>
      <c r="O11" s="93" t="s">
        <v>106</v>
      </c>
      <c r="P11" s="111" t="s">
        <v>106</v>
      </c>
      <c r="Q11" s="109" t="s">
        <v>107</v>
      </c>
      <c r="R11" s="93" t="s">
        <v>270</v>
      </c>
      <c r="S11" s="93" t="s">
        <v>271</v>
      </c>
      <c r="T11" s="26" t="s">
        <v>108</v>
      </c>
      <c r="U11" s="27">
        <f t="shared" si="1"/>
        <v>189603</v>
      </c>
      <c r="V11" s="9">
        <f>+U12/U11</f>
        <v>1.0187866225745372</v>
      </c>
      <c r="W11" s="27">
        <f aca="true" t="shared" si="2" ref="W11:W74">+E11+G11+I11+K11</f>
        <v>254085</v>
      </c>
      <c r="X11" s="9">
        <f>+W12/W11</f>
        <v>0.8367042525139226</v>
      </c>
      <c r="Y11" s="89"/>
      <c r="Z11" s="204"/>
    </row>
    <row r="12" spans="1:26" s="33" customFormat="1" ht="98.25" customHeight="1" thickBot="1">
      <c r="A12" s="112"/>
      <c r="B12" s="121"/>
      <c r="C12" s="144"/>
      <c r="D12" s="83"/>
      <c r="E12" s="39">
        <v>71357</v>
      </c>
      <c r="F12" s="40">
        <f>+E12/E11</f>
        <v>1.0375879718490084</v>
      </c>
      <c r="G12" s="39">
        <v>57774</v>
      </c>
      <c r="H12" s="40">
        <f>+G12/G11</f>
        <v>1.195480787137625</v>
      </c>
      <c r="I12" s="39">
        <v>64034</v>
      </c>
      <c r="J12" s="40">
        <f>+I12/I11</f>
        <v>0.8831788590974291</v>
      </c>
      <c r="K12" s="39">
        <v>19429</v>
      </c>
      <c r="L12" s="40">
        <f>+K12/K11</f>
        <v>0.30130889240408176</v>
      </c>
      <c r="M12" s="41">
        <f t="shared" si="0"/>
        <v>212594</v>
      </c>
      <c r="N12" s="40">
        <f>+M12/M11</f>
        <v>0.8367042525139226</v>
      </c>
      <c r="O12" s="94"/>
      <c r="P12" s="87"/>
      <c r="Q12" s="110"/>
      <c r="R12" s="94"/>
      <c r="S12" s="94"/>
      <c r="T12" s="32" t="s">
        <v>105</v>
      </c>
      <c r="U12" s="27">
        <f t="shared" si="1"/>
        <v>193165</v>
      </c>
      <c r="W12" s="34">
        <f t="shared" si="2"/>
        <v>212594</v>
      </c>
      <c r="X12" s="35"/>
      <c r="Y12" s="89"/>
      <c r="Z12" s="204"/>
    </row>
    <row r="13" spans="1:26" ht="94.5" customHeight="1">
      <c r="A13" s="84">
        <v>3</v>
      </c>
      <c r="B13" s="121"/>
      <c r="C13" s="123" t="s">
        <v>16</v>
      </c>
      <c r="D13" s="82">
        <v>132768</v>
      </c>
      <c r="E13" s="36">
        <v>131996</v>
      </c>
      <c r="F13" s="37">
        <f>+E13/D13</f>
        <v>0.9941853458664739</v>
      </c>
      <c r="G13" s="36">
        <v>568</v>
      </c>
      <c r="H13" s="37">
        <f>+G13/D13</f>
        <v>0.0042781393106772715</v>
      </c>
      <c r="I13" s="36">
        <v>144</v>
      </c>
      <c r="J13" s="37">
        <f>+I13/D13</f>
        <v>0.0010845986984815619</v>
      </c>
      <c r="K13" s="36">
        <v>60</v>
      </c>
      <c r="L13" s="37">
        <f>+K13/D13</f>
        <v>0.0004519161243673174</v>
      </c>
      <c r="M13" s="38">
        <f t="shared" si="0"/>
        <v>132768</v>
      </c>
      <c r="N13" s="37">
        <f>+M13/D13</f>
        <v>1</v>
      </c>
      <c r="O13" s="93" t="s">
        <v>272</v>
      </c>
      <c r="P13" s="111" t="s">
        <v>273</v>
      </c>
      <c r="Q13" s="109" t="s">
        <v>274</v>
      </c>
      <c r="R13" s="93" t="s">
        <v>275</v>
      </c>
      <c r="S13" s="93" t="s">
        <v>276</v>
      </c>
      <c r="T13" s="26" t="s">
        <v>277</v>
      </c>
      <c r="U13" s="27">
        <f t="shared" si="1"/>
        <v>132708</v>
      </c>
      <c r="V13" s="9">
        <f>+U14/U13</f>
        <v>0.812641287639027</v>
      </c>
      <c r="W13" s="27">
        <f t="shared" si="2"/>
        <v>132768</v>
      </c>
      <c r="X13" s="9">
        <f>+W14/W13</f>
        <v>0.8122740419378164</v>
      </c>
      <c r="Y13" s="89"/>
      <c r="Z13" s="204"/>
    </row>
    <row r="14" spans="1:26" s="33" customFormat="1" ht="94.5" customHeight="1" thickBot="1">
      <c r="A14" s="112"/>
      <c r="B14" s="122"/>
      <c r="C14" s="124"/>
      <c r="D14" s="83"/>
      <c r="E14" s="28">
        <v>107711</v>
      </c>
      <c r="F14" s="29">
        <f>+E14/E13</f>
        <v>0.8160171520349101</v>
      </c>
      <c r="G14" s="28">
        <v>17</v>
      </c>
      <c r="H14" s="29">
        <f>+G14/G13</f>
        <v>0.02992957746478873</v>
      </c>
      <c r="I14" s="28">
        <v>116</v>
      </c>
      <c r="J14" s="29">
        <f>+I14/I13</f>
        <v>0.8055555555555556</v>
      </c>
      <c r="K14" s="28">
        <v>0</v>
      </c>
      <c r="L14" s="29">
        <f>+K14/K13</f>
        <v>0</v>
      </c>
      <c r="M14" s="31">
        <f t="shared" si="0"/>
        <v>107844</v>
      </c>
      <c r="N14" s="29">
        <f>+M14/M13</f>
        <v>0.8122740419378164</v>
      </c>
      <c r="O14" s="94"/>
      <c r="P14" s="87"/>
      <c r="Q14" s="110"/>
      <c r="R14" s="94"/>
      <c r="S14" s="94"/>
      <c r="T14" s="32" t="s">
        <v>105</v>
      </c>
      <c r="U14" s="27">
        <f t="shared" si="1"/>
        <v>107844</v>
      </c>
      <c r="W14" s="34">
        <f t="shared" si="2"/>
        <v>107844</v>
      </c>
      <c r="X14" s="35"/>
      <c r="Y14" s="89"/>
      <c r="Z14" s="204"/>
    </row>
    <row r="15" spans="1:26" s="44" customFormat="1" ht="30" customHeight="1">
      <c r="A15" s="84">
        <v>4</v>
      </c>
      <c r="B15" s="120" t="s">
        <v>278</v>
      </c>
      <c r="C15" s="123" t="s">
        <v>17</v>
      </c>
      <c r="D15" s="194">
        <f>+E15+G15+I15+K15</f>
        <v>9436836</v>
      </c>
      <c r="E15" s="162">
        <v>0</v>
      </c>
      <c r="F15" s="139">
        <f>+E15/D15</f>
        <v>0</v>
      </c>
      <c r="G15" s="162">
        <v>9436836</v>
      </c>
      <c r="H15" s="139">
        <f>+G15/D15</f>
        <v>1</v>
      </c>
      <c r="I15" s="162">
        <v>0</v>
      </c>
      <c r="J15" s="139">
        <f>+I15/D15</f>
        <v>0</v>
      </c>
      <c r="K15" s="162">
        <v>0</v>
      </c>
      <c r="L15" s="139">
        <f>+K15/D15</f>
        <v>0</v>
      </c>
      <c r="M15" s="162">
        <f>+E15+G15+I15+K15</f>
        <v>9436836</v>
      </c>
      <c r="N15" s="139">
        <f>+M15/D15</f>
        <v>1</v>
      </c>
      <c r="O15" s="93" t="s">
        <v>282</v>
      </c>
      <c r="P15" s="111" t="s">
        <v>283</v>
      </c>
      <c r="Q15" s="109" t="s">
        <v>284</v>
      </c>
      <c r="R15" s="93" t="s">
        <v>285</v>
      </c>
      <c r="S15" s="93" t="s">
        <v>286</v>
      </c>
      <c r="T15" s="142" t="s">
        <v>277</v>
      </c>
      <c r="U15" s="42" t="e">
        <f>+#REF!+#REF!+#REF!</f>
        <v>#REF!</v>
      </c>
      <c r="V15" s="43"/>
      <c r="W15" s="27"/>
      <c r="X15" s="9"/>
      <c r="Y15" s="95"/>
      <c r="Z15" s="205"/>
    </row>
    <row r="16" spans="1:26" s="44" customFormat="1" ht="30" customHeight="1">
      <c r="A16" s="128"/>
      <c r="B16" s="121"/>
      <c r="C16" s="144"/>
      <c r="D16" s="195"/>
      <c r="E16" s="135"/>
      <c r="F16" s="140"/>
      <c r="G16" s="135"/>
      <c r="H16" s="140"/>
      <c r="I16" s="135"/>
      <c r="J16" s="140"/>
      <c r="K16" s="135"/>
      <c r="L16" s="140"/>
      <c r="M16" s="135"/>
      <c r="N16" s="140"/>
      <c r="O16" s="97"/>
      <c r="P16" s="155"/>
      <c r="Q16" s="156"/>
      <c r="R16" s="97"/>
      <c r="S16" s="97"/>
      <c r="T16" s="143"/>
      <c r="U16" s="42">
        <f t="shared" si="1"/>
        <v>0</v>
      </c>
      <c r="V16" s="45"/>
      <c r="W16" s="34">
        <f t="shared" si="2"/>
        <v>0</v>
      </c>
      <c r="X16" s="35"/>
      <c r="Y16" s="95"/>
      <c r="Z16" s="205"/>
    </row>
    <row r="17" spans="1:26" s="46" customFormat="1" ht="30" customHeight="1">
      <c r="A17" s="128"/>
      <c r="B17" s="121"/>
      <c r="C17" s="144"/>
      <c r="D17" s="195"/>
      <c r="E17" s="163"/>
      <c r="F17" s="141"/>
      <c r="G17" s="163"/>
      <c r="H17" s="141"/>
      <c r="I17" s="163"/>
      <c r="J17" s="141"/>
      <c r="K17" s="163"/>
      <c r="L17" s="141"/>
      <c r="M17" s="163"/>
      <c r="N17" s="141"/>
      <c r="O17" s="97"/>
      <c r="P17" s="155"/>
      <c r="Q17" s="156"/>
      <c r="R17" s="97"/>
      <c r="S17" s="97"/>
      <c r="T17" s="143"/>
      <c r="U17" s="42">
        <f>+E15+G15+I15</f>
        <v>9436836</v>
      </c>
      <c r="V17" s="43">
        <f>+U18/U17</f>
        <v>0.9412979095959705</v>
      </c>
      <c r="W17" s="27">
        <f>+E15+G15+I15+K15</f>
        <v>9436836</v>
      </c>
      <c r="X17" s="9">
        <f>+W18/W17</f>
        <v>0.9443627080093371</v>
      </c>
      <c r="Y17" s="95"/>
      <c r="Z17" s="205"/>
    </row>
    <row r="18" spans="1:26" s="45" customFormat="1" ht="30" customHeight="1">
      <c r="A18" s="128"/>
      <c r="B18" s="121"/>
      <c r="C18" s="144"/>
      <c r="D18" s="195"/>
      <c r="E18" s="134">
        <v>0</v>
      </c>
      <c r="F18" s="145">
        <v>0</v>
      </c>
      <c r="G18" s="134">
        <v>2755750</v>
      </c>
      <c r="H18" s="145">
        <f>+G18/G15</f>
        <v>0.29202054586939946</v>
      </c>
      <c r="I18" s="134">
        <v>6127124</v>
      </c>
      <c r="J18" s="147" t="s">
        <v>287</v>
      </c>
      <c r="K18" s="134">
        <v>28922</v>
      </c>
      <c r="L18" s="147" t="s">
        <v>288</v>
      </c>
      <c r="M18" s="134">
        <f>+E18+G18+I18+K18</f>
        <v>8911796</v>
      </c>
      <c r="N18" s="145">
        <f>+M18/M15</f>
        <v>0.9443627080093371</v>
      </c>
      <c r="O18" s="97"/>
      <c r="P18" s="155"/>
      <c r="Q18" s="156"/>
      <c r="R18" s="97"/>
      <c r="S18" s="97"/>
      <c r="T18" s="47"/>
      <c r="U18" s="42">
        <f t="shared" si="1"/>
        <v>8882874</v>
      </c>
      <c r="W18" s="34">
        <f t="shared" si="2"/>
        <v>8911796</v>
      </c>
      <c r="X18" s="35"/>
      <c r="Y18" s="95"/>
      <c r="Z18" s="205"/>
    </row>
    <row r="19" spans="1:26" s="44" customFormat="1" ht="30" customHeight="1">
      <c r="A19" s="128"/>
      <c r="B19" s="121"/>
      <c r="C19" s="144"/>
      <c r="D19" s="195"/>
      <c r="E19" s="135"/>
      <c r="F19" s="140"/>
      <c r="G19" s="135"/>
      <c r="H19" s="140"/>
      <c r="I19" s="135"/>
      <c r="J19" s="148"/>
      <c r="K19" s="135"/>
      <c r="L19" s="148"/>
      <c r="M19" s="135"/>
      <c r="N19" s="140"/>
      <c r="O19" s="97"/>
      <c r="P19" s="155"/>
      <c r="Q19" s="156"/>
      <c r="R19" s="97"/>
      <c r="S19" s="97"/>
      <c r="T19" s="48"/>
      <c r="U19" s="42">
        <f t="shared" si="1"/>
        <v>0</v>
      </c>
      <c r="V19" s="43"/>
      <c r="W19" s="27"/>
      <c r="X19" s="9"/>
      <c r="Y19" s="95"/>
      <c r="Z19" s="205"/>
    </row>
    <row r="20" spans="1:26" s="44" customFormat="1" ht="30" customHeight="1" thickBot="1">
      <c r="A20" s="112"/>
      <c r="B20" s="122"/>
      <c r="C20" s="124"/>
      <c r="D20" s="196"/>
      <c r="E20" s="136"/>
      <c r="F20" s="146"/>
      <c r="G20" s="136"/>
      <c r="H20" s="146"/>
      <c r="I20" s="136"/>
      <c r="J20" s="149"/>
      <c r="K20" s="136"/>
      <c r="L20" s="149"/>
      <c r="M20" s="136"/>
      <c r="N20" s="146"/>
      <c r="O20" s="94"/>
      <c r="P20" s="87"/>
      <c r="Q20" s="110"/>
      <c r="R20" s="94"/>
      <c r="S20" s="94"/>
      <c r="T20" s="48"/>
      <c r="U20" s="42">
        <f t="shared" si="1"/>
        <v>0</v>
      </c>
      <c r="V20" s="45"/>
      <c r="W20" s="34"/>
      <c r="X20" s="35"/>
      <c r="Y20" s="95"/>
      <c r="Z20" s="205"/>
    </row>
    <row r="21" spans="1:26" ht="155.25" customHeight="1" thickBot="1">
      <c r="A21" s="84">
        <v>5</v>
      </c>
      <c r="B21" s="137" t="s">
        <v>289</v>
      </c>
      <c r="C21" s="123" t="s">
        <v>18</v>
      </c>
      <c r="D21" s="82">
        <v>99308</v>
      </c>
      <c r="E21" s="23">
        <v>43646</v>
      </c>
      <c r="F21" s="24">
        <f>+E21/D21</f>
        <v>0.4395013493374149</v>
      </c>
      <c r="G21" s="23">
        <v>9008</v>
      </c>
      <c r="H21" s="24">
        <f>+G21/D21</f>
        <v>0.09070769726507431</v>
      </c>
      <c r="I21" s="23">
        <v>14988</v>
      </c>
      <c r="J21" s="24">
        <f>+I21/D21</f>
        <v>0.15092439682603617</v>
      </c>
      <c r="K21" s="23">
        <v>31666</v>
      </c>
      <c r="L21" s="24">
        <f>+K21/D21</f>
        <v>0.3188665565714746</v>
      </c>
      <c r="M21" s="25">
        <f aca="true" t="shared" si="3" ref="M21:M38">+E21+G21+I21+K21</f>
        <v>99308</v>
      </c>
      <c r="N21" s="24">
        <f>+M21/D21</f>
        <v>1</v>
      </c>
      <c r="O21" s="93" t="s">
        <v>290</v>
      </c>
      <c r="P21" s="109" t="s">
        <v>291</v>
      </c>
      <c r="Q21" s="109" t="s">
        <v>292</v>
      </c>
      <c r="R21" s="93" t="s">
        <v>293</v>
      </c>
      <c r="S21" s="93" t="s">
        <v>294</v>
      </c>
      <c r="T21" s="26" t="s">
        <v>277</v>
      </c>
      <c r="U21" s="27">
        <f t="shared" si="1"/>
        <v>67642</v>
      </c>
      <c r="V21" s="49">
        <f>+U22/U21</f>
        <v>0.634886608911623</v>
      </c>
      <c r="W21" s="27">
        <f t="shared" si="2"/>
        <v>99308</v>
      </c>
      <c r="X21" s="49">
        <f>+W22/W21</f>
        <v>0.6173822854150723</v>
      </c>
      <c r="Y21" s="89"/>
      <c r="Z21" s="204"/>
    </row>
    <row r="22" spans="1:26" s="33" customFormat="1" ht="155.25" customHeight="1" thickBot="1">
      <c r="A22" s="119"/>
      <c r="B22" s="138"/>
      <c r="C22" s="125"/>
      <c r="D22" s="83"/>
      <c r="E22" s="28">
        <v>39636</v>
      </c>
      <c r="F22" s="29">
        <f>+E22/E21</f>
        <v>0.9081244558493333</v>
      </c>
      <c r="G22" s="28">
        <v>314</v>
      </c>
      <c r="H22" s="29">
        <f>+G22/G21</f>
        <v>0.034857904085257546</v>
      </c>
      <c r="I22" s="28">
        <v>2995</v>
      </c>
      <c r="J22" s="29">
        <f>+I22/I21</f>
        <v>0.19982652788897784</v>
      </c>
      <c r="K22" s="28">
        <v>18366</v>
      </c>
      <c r="L22" s="29">
        <f>+K22/K21</f>
        <v>0.5799911577085833</v>
      </c>
      <c r="M22" s="31">
        <f t="shared" si="3"/>
        <v>61311</v>
      </c>
      <c r="N22" s="29">
        <f>+M22/M21</f>
        <v>0.6173822854150723</v>
      </c>
      <c r="O22" s="94"/>
      <c r="P22" s="110"/>
      <c r="Q22" s="110"/>
      <c r="R22" s="94"/>
      <c r="S22" s="94"/>
      <c r="T22" s="32" t="s">
        <v>105</v>
      </c>
      <c r="U22" s="27">
        <f t="shared" si="1"/>
        <v>42945</v>
      </c>
      <c r="V22" s="11"/>
      <c r="W22" s="34">
        <f t="shared" si="2"/>
        <v>61311</v>
      </c>
      <c r="X22" s="50"/>
      <c r="Y22" s="89"/>
      <c r="Z22" s="204"/>
    </row>
    <row r="23" spans="1:26" ht="90" customHeight="1">
      <c r="A23" s="84">
        <v>6</v>
      </c>
      <c r="B23" s="137" t="s">
        <v>295</v>
      </c>
      <c r="C23" s="123" t="s">
        <v>19</v>
      </c>
      <c r="D23" s="82">
        <v>185054</v>
      </c>
      <c r="E23" s="36">
        <v>69190</v>
      </c>
      <c r="F23" s="37">
        <f>+E23/D23</f>
        <v>0.3738908642882618</v>
      </c>
      <c r="G23" s="36">
        <v>80529</v>
      </c>
      <c r="H23" s="37">
        <f>+G23/D23</f>
        <v>0.4351648707944708</v>
      </c>
      <c r="I23" s="36">
        <v>34960</v>
      </c>
      <c r="J23" s="37">
        <f>+I23/D23</f>
        <v>0.18891782939034013</v>
      </c>
      <c r="K23" s="36">
        <v>375</v>
      </c>
      <c r="L23" s="37">
        <f>+K23/D23</f>
        <v>0.0020264355269272753</v>
      </c>
      <c r="M23" s="38">
        <f t="shared" si="3"/>
        <v>185054</v>
      </c>
      <c r="N23" s="37">
        <f>+M23/D23</f>
        <v>1</v>
      </c>
      <c r="O23" s="93" t="s">
        <v>109</v>
      </c>
      <c r="P23" s="109" t="s">
        <v>110</v>
      </c>
      <c r="Q23" s="86" t="s">
        <v>111</v>
      </c>
      <c r="R23" s="91" t="s">
        <v>296</v>
      </c>
      <c r="S23" s="91" t="s">
        <v>297</v>
      </c>
      <c r="T23" s="26" t="s">
        <v>112</v>
      </c>
      <c r="U23" s="27">
        <f t="shared" si="1"/>
        <v>184679</v>
      </c>
      <c r="V23" s="9">
        <f>+U24/U23</f>
        <v>0.9072336324108318</v>
      </c>
      <c r="W23" s="27">
        <f t="shared" si="2"/>
        <v>185054</v>
      </c>
      <c r="X23" s="9">
        <f>+W24/W23</f>
        <v>0.9383585331849081</v>
      </c>
      <c r="Y23" s="89"/>
      <c r="Z23" s="204"/>
    </row>
    <row r="24" spans="1:26" s="33" customFormat="1" ht="90" customHeight="1" thickBot="1">
      <c r="A24" s="112"/>
      <c r="B24" s="164"/>
      <c r="C24" s="124"/>
      <c r="D24" s="165"/>
      <c r="E24" s="28">
        <v>69011</v>
      </c>
      <c r="F24" s="29">
        <f>+E24/E23</f>
        <v>0.9974129209423327</v>
      </c>
      <c r="G24" s="28">
        <v>66812</v>
      </c>
      <c r="H24" s="29">
        <f>+G24/G23</f>
        <v>0.8296638478063804</v>
      </c>
      <c r="I24" s="28">
        <v>31724</v>
      </c>
      <c r="J24" s="29">
        <f>+I24/I23</f>
        <v>0.9074370709382151</v>
      </c>
      <c r="K24" s="28">
        <v>6100</v>
      </c>
      <c r="L24" s="29">
        <f>+K24/K23</f>
        <v>16.266666666666666</v>
      </c>
      <c r="M24" s="31">
        <f>+E24+G24+I24+K24</f>
        <v>173647</v>
      </c>
      <c r="N24" s="29">
        <f>+M24/M23</f>
        <v>0.9383585331849081</v>
      </c>
      <c r="O24" s="94"/>
      <c r="P24" s="110"/>
      <c r="Q24" s="110"/>
      <c r="R24" s="94"/>
      <c r="S24" s="92"/>
      <c r="T24" s="32" t="s">
        <v>105</v>
      </c>
      <c r="U24" s="27">
        <f t="shared" si="1"/>
        <v>167547</v>
      </c>
      <c r="W24" s="34">
        <f t="shared" si="2"/>
        <v>173647</v>
      </c>
      <c r="X24" s="35"/>
      <c r="Y24" s="89"/>
      <c r="Z24" s="204"/>
    </row>
    <row r="25" spans="1:26" ht="79.5" customHeight="1">
      <c r="A25" s="84">
        <v>7</v>
      </c>
      <c r="B25" s="120" t="s">
        <v>298</v>
      </c>
      <c r="C25" s="123" t="s">
        <v>20</v>
      </c>
      <c r="D25" s="82">
        <v>2760000</v>
      </c>
      <c r="E25" s="23">
        <v>2760000</v>
      </c>
      <c r="F25" s="24">
        <f>+E25/D25</f>
        <v>1</v>
      </c>
      <c r="G25" s="23">
        <v>0</v>
      </c>
      <c r="H25" s="24">
        <f>+G25/D25</f>
        <v>0</v>
      </c>
      <c r="I25" s="23">
        <v>0</v>
      </c>
      <c r="J25" s="24">
        <f>+I25/D25</f>
        <v>0</v>
      </c>
      <c r="K25" s="23">
        <v>0</v>
      </c>
      <c r="L25" s="37">
        <f>+K25/D25</f>
        <v>0</v>
      </c>
      <c r="M25" s="25">
        <f t="shared" si="3"/>
        <v>2760000</v>
      </c>
      <c r="N25" s="24">
        <f>+M25/D25</f>
        <v>1</v>
      </c>
      <c r="O25" s="93" t="s">
        <v>113</v>
      </c>
      <c r="P25" s="109" t="s">
        <v>299</v>
      </c>
      <c r="Q25" s="109" t="s">
        <v>299</v>
      </c>
      <c r="R25" s="93" t="s">
        <v>299</v>
      </c>
      <c r="S25" s="93" t="s">
        <v>300</v>
      </c>
      <c r="T25" s="26" t="s">
        <v>301</v>
      </c>
      <c r="U25" s="27">
        <f t="shared" si="1"/>
        <v>2760000</v>
      </c>
      <c r="V25" s="9">
        <f>+U26/U25</f>
        <v>0.9989938405797102</v>
      </c>
      <c r="W25" s="27">
        <f t="shared" si="2"/>
        <v>2760000</v>
      </c>
      <c r="X25" s="9">
        <f>+W26/W25</f>
        <v>0.9989938405797102</v>
      </c>
      <c r="Y25" s="89"/>
      <c r="Z25" s="204"/>
    </row>
    <row r="26" spans="1:26" s="33" customFormat="1" ht="79.5" customHeight="1" thickBot="1">
      <c r="A26" s="119"/>
      <c r="B26" s="121"/>
      <c r="C26" s="125"/>
      <c r="D26" s="83"/>
      <c r="E26" s="28">
        <v>2757223</v>
      </c>
      <c r="F26" s="29">
        <f>+E26/E25</f>
        <v>0.9989938405797102</v>
      </c>
      <c r="G26" s="28">
        <v>0</v>
      </c>
      <c r="H26" s="29">
        <v>0</v>
      </c>
      <c r="I26" s="28">
        <v>0</v>
      </c>
      <c r="J26" s="29">
        <v>0</v>
      </c>
      <c r="K26" s="28">
        <v>0</v>
      </c>
      <c r="L26" s="80">
        <v>0</v>
      </c>
      <c r="M26" s="31">
        <f t="shared" si="3"/>
        <v>2757223</v>
      </c>
      <c r="N26" s="29">
        <f>+M26/M25</f>
        <v>0.9989938405797102</v>
      </c>
      <c r="O26" s="94"/>
      <c r="P26" s="110"/>
      <c r="Q26" s="110"/>
      <c r="R26" s="94"/>
      <c r="S26" s="94"/>
      <c r="T26" s="32" t="s">
        <v>114</v>
      </c>
      <c r="U26" s="27">
        <f t="shared" si="1"/>
        <v>2757223</v>
      </c>
      <c r="W26" s="34">
        <f t="shared" si="2"/>
        <v>2757223</v>
      </c>
      <c r="X26" s="35"/>
      <c r="Y26" s="89"/>
      <c r="Z26" s="204"/>
    </row>
    <row r="27" spans="1:26" ht="109.5" customHeight="1">
      <c r="A27" s="84">
        <v>8</v>
      </c>
      <c r="B27" s="121"/>
      <c r="C27" s="123" t="s">
        <v>21</v>
      </c>
      <c r="D27" s="82">
        <v>2654723</v>
      </c>
      <c r="E27" s="36">
        <v>2144203</v>
      </c>
      <c r="F27" s="37">
        <f>+E27/D27</f>
        <v>0.8076936840491457</v>
      </c>
      <c r="G27" s="36">
        <v>9993</v>
      </c>
      <c r="H27" s="24">
        <f>+G27/D27</f>
        <v>0.0037642345359572356</v>
      </c>
      <c r="I27" s="36">
        <v>492636</v>
      </c>
      <c r="J27" s="24">
        <f>+I27/D27</f>
        <v>0.18556964323584796</v>
      </c>
      <c r="K27" s="36">
        <v>7891</v>
      </c>
      <c r="L27" s="37">
        <f>+K27/D27</f>
        <v>0.002972438179049189</v>
      </c>
      <c r="M27" s="38">
        <f t="shared" si="3"/>
        <v>2654723</v>
      </c>
      <c r="N27" s="24">
        <f>+M27/D27</f>
        <v>1</v>
      </c>
      <c r="O27" s="93" t="s">
        <v>302</v>
      </c>
      <c r="P27" s="111" t="s">
        <v>115</v>
      </c>
      <c r="Q27" s="109" t="s">
        <v>116</v>
      </c>
      <c r="R27" s="93" t="s">
        <v>303</v>
      </c>
      <c r="S27" s="93" t="s">
        <v>308</v>
      </c>
      <c r="T27" s="26" t="s">
        <v>117</v>
      </c>
      <c r="U27" s="27">
        <f t="shared" si="1"/>
        <v>2646832</v>
      </c>
      <c r="V27" s="9">
        <f>+U28/U27</f>
        <v>0.9822198764409679</v>
      </c>
      <c r="W27" s="27">
        <f t="shared" si="2"/>
        <v>2654723</v>
      </c>
      <c r="X27" s="9">
        <f>+W28/W27</f>
        <v>0.9816123942121269</v>
      </c>
      <c r="Y27" s="89"/>
      <c r="Z27" s="204"/>
    </row>
    <row r="28" spans="1:26" s="33" customFormat="1" ht="109.5" customHeight="1" thickBot="1">
      <c r="A28" s="119"/>
      <c r="B28" s="122"/>
      <c r="C28" s="125"/>
      <c r="D28" s="83"/>
      <c r="E28" s="28">
        <v>2030575</v>
      </c>
      <c r="F28" s="29">
        <f>+E28/E27</f>
        <v>0.9470068832102184</v>
      </c>
      <c r="G28" s="28">
        <v>16879</v>
      </c>
      <c r="H28" s="29">
        <f>+G28/G27</f>
        <v>1.6890823576503553</v>
      </c>
      <c r="I28" s="28">
        <v>552317</v>
      </c>
      <c r="J28" s="29">
        <f>+I28/I27</f>
        <v>1.1211462418499663</v>
      </c>
      <c r="K28" s="28">
        <v>6138</v>
      </c>
      <c r="L28" s="29">
        <f>+K28/K27</f>
        <v>0.7778481814725636</v>
      </c>
      <c r="M28" s="31">
        <f t="shared" si="3"/>
        <v>2605909</v>
      </c>
      <c r="N28" s="29">
        <f>+M28/M27</f>
        <v>0.9816123942121269</v>
      </c>
      <c r="O28" s="94"/>
      <c r="P28" s="87"/>
      <c r="Q28" s="110"/>
      <c r="R28" s="94"/>
      <c r="S28" s="94"/>
      <c r="T28" s="32" t="s">
        <v>114</v>
      </c>
      <c r="U28" s="27">
        <f t="shared" si="1"/>
        <v>2599771</v>
      </c>
      <c r="W28" s="34">
        <f t="shared" si="2"/>
        <v>2605909</v>
      </c>
      <c r="X28" s="35"/>
      <c r="Y28" s="89"/>
      <c r="Z28" s="204"/>
    </row>
    <row r="29" spans="1:26" ht="150" customHeight="1" thickBot="1">
      <c r="A29" s="84">
        <v>9</v>
      </c>
      <c r="B29" s="137" t="s">
        <v>309</v>
      </c>
      <c r="C29" s="123" t="s">
        <v>310</v>
      </c>
      <c r="D29" s="82">
        <v>706162</v>
      </c>
      <c r="E29" s="23">
        <v>105083</v>
      </c>
      <c r="F29" s="24">
        <f>+E29/D29</f>
        <v>0.14880863031429048</v>
      </c>
      <c r="G29" s="23">
        <v>589298</v>
      </c>
      <c r="H29" s="24">
        <f>+G29/D29</f>
        <v>0.8345082289899485</v>
      </c>
      <c r="I29" s="23">
        <v>5892</v>
      </c>
      <c r="J29" s="24">
        <f>+I29/D29</f>
        <v>0.00834369450635973</v>
      </c>
      <c r="K29" s="23">
        <v>5889</v>
      </c>
      <c r="L29" s="37">
        <f>+K29/D29</f>
        <v>0.008339446189401299</v>
      </c>
      <c r="M29" s="25">
        <f t="shared" si="3"/>
        <v>706162</v>
      </c>
      <c r="N29" s="24">
        <f>+M29/D29</f>
        <v>1</v>
      </c>
      <c r="O29" s="93" t="s">
        <v>311</v>
      </c>
      <c r="P29" s="109" t="s">
        <v>312</v>
      </c>
      <c r="Q29" s="157" t="s">
        <v>313</v>
      </c>
      <c r="R29" s="91" t="s">
        <v>314</v>
      </c>
      <c r="S29" s="91" t="s">
        <v>315</v>
      </c>
      <c r="T29" s="26" t="s">
        <v>316</v>
      </c>
      <c r="U29" s="27">
        <f t="shared" si="1"/>
        <v>700273</v>
      </c>
      <c r="V29" s="49">
        <f>+U30/U29</f>
        <v>0.8012389453827293</v>
      </c>
      <c r="W29" s="27">
        <f t="shared" si="2"/>
        <v>706162</v>
      </c>
      <c r="X29" s="49">
        <f>+W30/W29</f>
        <v>0.8235220813354442</v>
      </c>
      <c r="Y29" s="89"/>
      <c r="Z29" s="204"/>
    </row>
    <row r="30" spans="1:26" s="33" customFormat="1" ht="150" customHeight="1" thickBot="1">
      <c r="A30" s="112"/>
      <c r="B30" s="164"/>
      <c r="C30" s="124"/>
      <c r="D30" s="83"/>
      <c r="E30" s="28">
        <v>97172</v>
      </c>
      <c r="F30" s="29">
        <f>+E30/E29</f>
        <v>0.9247166525508408</v>
      </c>
      <c r="G30" s="28">
        <v>228736</v>
      </c>
      <c r="H30" s="29">
        <f>+G30/G29</f>
        <v>0.3881499682673282</v>
      </c>
      <c r="I30" s="28">
        <v>235178</v>
      </c>
      <c r="J30" s="29">
        <f>+I30/I29</f>
        <v>39.91479972844535</v>
      </c>
      <c r="K30" s="28">
        <v>20454</v>
      </c>
      <c r="L30" s="29">
        <f>+K30/K29</f>
        <v>3.4732552215995924</v>
      </c>
      <c r="M30" s="31">
        <f t="shared" si="3"/>
        <v>581540</v>
      </c>
      <c r="N30" s="29">
        <f>+M30/M29</f>
        <v>0.8235220813354442</v>
      </c>
      <c r="O30" s="94"/>
      <c r="P30" s="110"/>
      <c r="Q30" s="158"/>
      <c r="R30" s="92"/>
      <c r="S30" s="92"/>
      <c r="T30" s="32" t="s">
        <v>114</v>
      </c>
      <c r="U30" s="27">
        <f t="shared" si="1"/>
        <v>561086</v>
      </c>
      <c r="V30" s="11"/>
      <c r="W30" s="34">
        <f t="shared" si="2"/>
        <v>581540</v>
      </c>
      <c r="X30" s="50"/>
      <c r="Y30" s="89"/>
      <c r="Z30" s="204"/>
    </row>
    <row r="31" spans="1:26" ht="150" customHeight="1" thickBot="1">
      <c r="A31" s="84">
        <v>10</v>
      </c>
      <c r="B31" s="137" t="s">
        <v>22</v>
      </c>
      <c r="C31" s="123" t="s">
        <v>58</v>
      </c>
      <c r="D31" s="82">
        <v>159603</v>
      </c>
      <c r="E31" s="36">
        <v>113</v>
      </c>
      <c r="F31" s="37">
        <f>+E31/D31</f>
        <v>0.0007080067417279123</v>
      </c>
      <c r="G31" s="36">
        <v>133000</v>
      </c>
      <c r="H31" s="24">
        <f>+G31/D31</f>
        <v>0.8333176694673659</v>
      </c>
      <c r="I31" s="36">
        <v>13245</v>
      </c>
      <c r="J31" s="24">
        <f>+I31/D31</f>
        <v>0.08298716189545309</v>
      </c>
      <c r="K31" s="36">
        <v>13245</v>
      </c>
      <c r="L31" s="37">
        <f>+K31/D31</f>
        <v>0.08298716189545309</v>
      </c>
      <c r="M31" s="38">
        <f t="shared" si="3"/>
        <v>159603</v>
      </c>
      <c r="N31" s="24">
        <f>+M31/D31</f>
        <v>1</v>
      </c>
      <c r="O31" s="93" t="s">
        <v>118</v>
      </c>
      <c r="P31" s="111" t="s">
        <v>119</v>
      </c>
      <c r="Q31" s="109" t="s">
        <v>120</v>
      </c>
      <c r="R31" s="93" t="s">
        <v>317</v>
      </c>
      <c r="S31" s="93" t="s">
        <v>318</v>
      </c>
      <c r="T31" s="26" t="s">
        <v>121</v>
      </c>
      <c r="U31" s="27">
        <f t="shared" si="1"/>
        <v>146358</v>
      </c>
      <c r="V31" s="49">
        <f>+U32/U31</f>
        <v>0.578335314776097</v>
      </c>
      <c r="W31" s="27">
        <f t="shared" si="2"/>
        <v>159603</v>
      </c>
      <c r="X31" s="49">
        <f>+W32/W31</f>
        <v>0.5326466294493212</v>
      </c>
      <c r="Y31" s="89"/>
      <c r="Z31" s="204"/>
    </row>
    <row r="32" spans="1:26" s="33" customFormat="1" ht="150" customHeight="1" thickBot="1">
      <c r="A32" s="119"/>
      <c r="B32" s="138"/>
      <c r="C32" s="125"/>
      <c r="D32" s="83"/>
      <c r="E32" s="28">
        <v>5225</v>
      </c>
      <c r="F32" s="51">
        <f>+E32/E31</f>
        <v>46.23893805309734</v>
      </c>
      <c r="G32" s="28">
        <v>56761</v>
      </c>
      <c r="H32" s="29">
        <f>+G32/G31</f>
        <v>0.4267744360902256</v>
      </c>
      <c r="I32" s="28">
        <v>22658</v>
      </c>
      <c r="J32" s="29">
        <f>+I32/I31</f>
        <v>1.7106832767081919</v>
      </c>
      <c r="K32" s="28">
        <v>368</v>
      </c>
      <c r="L32" s="29">
        <f>+K32/K31</f>
        <v>0.02778406946017365</v>
      </c>
      <c r="M32" s="31">
        <f t="shared" si="3"/>
        <v>85012</v>
      </c>
      <c r="N32" s="29">
        <f>+M32/M31</f>
        <v>0.5326466294493212</v>
      </c>
      <c r="O32" s="94"/>
      <c r="P32" s="87"/>
      <c r="Q32" s="110"/>
      <c r="R32" s="94"/>
      <c r="S32" s="94"/>
      <c r="T32" s="32" t="s">
        <v>122</v>
      </c>
      <c r="U32" s="27">
        <f t="shared" si="1"/>
        <v>84644</v>
      </c>
      <c r="V32" s="11"/>
      <c r="W32" s="34">
        <f t="shared" si="2"/>
        <v>85012</v>
      </c>
      <c r="X32" s="50"/>
      <c r="Y32" s="89"/>
      <c r="Z32" s="204"/>
    </row>
    <row r="33" spans="1:26" ht="99.75" customHeight="1" thickBot="1">
      <c r="A33" s="84">
        <v>11</v>
      </c>
      <c r="B33" s="120" t="s">
        <v>319</v>
      </c>
      <c r="C33" s="123" t="s">
        <v>59</v>
      </c>
      <c r="D33" s="82">
        <v>82831</v>
      </c>
      <c r="E33" s="23">
        <v>466</v>
      </c>
      <c r="F33" s="24">
        <f>+E33/D33</f>
        <v>0.005625913003585614</v>
      </c>
      <c r="G33" s="23">
        <v>466</v>
      </c>
      <c r="H33" s="24">
        <f>+G33/D33</f>
        <v>0.005625913003585614</v>
      </c>
      <c r="I33" s="23">
        <v>1504</v>
      </c>
      <c r="J33" s="24">
        <f>+I33/D33</f>
        <v>0.018157453127452282</v>
      </c>
      <c r="K33" s="23">
        <v>80395</v>
      </c>
      <c r="L33" s="37">
        <f>+K33/D33</f>
        <v>0.9705907208653765</v>
      </c>
      <c r="M33" s="25">
        <f t="shared" si="3"/>
        <v>82831</v>
      </c>
      <c r="N33" s="24">
        <f>+M33/D33</f>
        <v>1</v>
      </c>
      <c r="O33" s="93" t="s">
        <v>320</v>
      </c>
      <c r="P33" s="111" t="s">
        <v>321</v>
      </c>
      <c r="Q33" s="109" t="s">
        <v>322</v>
      </c>
      <c r="R33" s="93" t="s">
        <v>323</v>
      </c>
      <c r="S33" s="93" t="s">
        <v>324</v>
      </c>
      <c r="T33" s="26" t="s">
        <v>325</v>
      </c>
      <c r="U33" s="27">
        <f t="shared" si="1"/>
        <v>2436</v>
      </c>
      <c r="V33" s="9">
        <f>+U34/U33</f>
        <v>26.030377668308702</v>
      </c>
      <c r="W33" s="27">
        <f t="shared" si="2"/>
        <v>82831</v>
      </c>
      <c r="X33" s="49">
        <f>+W34/W33</f>
        <v>0.8271782303726866</v>
      </c>
      <c r="Y33" s="89"/>
      <c r="Z33" s="204"/>
    </row>
    <row r="34" spans="1:26" s="33" customFormat="1" ht="99.75" customHeight="1" thickBot="1">
      <c r="A34" s="119"/>
      <c r="B34" s="121"/>
      <c r="C34" s="124"/>
      <c r="D34" s="83"/>
      <c r="E34" s="28">
        <v>0</v>
      </c>
      <c r="F34" s="29">
        <f>+E34/E33</f>
        <v>0</v>
      </c>
      <c r="G34" s="28">
        <v>0</v>
      </c>
      <c r="H34" s="29">
        <f>+G34/G33</f>
        <v>0</v>
      </c>
      <c r="I34" s="28">
        <v>63410</v>
      </c>
      <c r="J34" s="29">
        <f>+I34/I33</f>
        <v>42.160904255319146</v>
      </c>
      <c r="K34" s="28">
        <v>5106</v>
      </c>
      <c r="L34" s="29">
        <f>+K34/K33</f>
        <v>0.06351141240126873</v>
      </c>
      <c r="M34" s="31">
        <f t="shared" si="3"/>
        <v>68516</v>
      </c>
      <c r="N34" s="29">
        <f>+M34/M33</f>
        <v>0.8271782303726866</v>
      </c>
      <c r="O34" s="94"/>
      <c r="P34" s="87"/>
      <c r="Q34" s="110"/>
      <c r="R34" s="94"/>
      <c r="S34" s="94"/>
      <c r="T34" s="32" t="s">
        <v>122</v>
      </c>
      <c r="U34" s="27">
        <f t="shared" si="1"/>
        <v>63410</v>
      </c>
      <c r="W34" s="34">
        <f t="shared" si="2"/>
        <v>68516</v>
      </c>
      <c r="X34" s="50"/>
      <c r="Y34" s="89"/>
      <c r="Z34" s="204"/>
    </row>
    <row r="35" spans="1:26" ht="93.75" customHeight="1" thickBot="1">
      <c r="A35" s="133">
        <v>12</v>
      </c>
      <c r="B35" s="121"/>
      <c r="C35" s="197" t="s">
        <v>60</v>
      </c>
      <c r="D35" s="82">
        <v>50442</v>
      </c>
      <c r="E35" s="36">
        <v>182</v>
      </c>
      <c r="F35" s="37">
        <f>+E35/D35</f>
        <v>0.0036081043574798777</v>
      </c>
      <c r="G35" s="36">
        <v>364</v>
      </c>
      <c r="H35" s="37">
        <f>+G35/D35</f>
        <v>0.0072162087149597555</v>
      </c>
      <c r="I35" s="36">
        <v>1485</v>
      </c>
      <c r="J35" s="37">
        <f>+I35/D35</f>
        <v>0.02943975258712977</v>
      </c>
      <c r="K35" s="36">
        <v>48411</v>
      </c>
      <c r="L35" s="37">
        <f>+K35/D35</f>
        <v>0.9597359343404306</v>
      </c>
      <c r="M35" s="38">
        <f t="shared" si="3"/>
        <v>50442</v>
      </c>
      <c r="N35" s="37">
        <f>+M35/D35</f>
        <v>1</v>
      </c>
      <c r="O35" s="93" t="s">
        <v>320</v>
      </c>
      <c r="P35" s="111" t="s">
        <v>326</v>
      </c>
      <c r="Q35" s="91" t="s">
        <v>123</v>
      </c>
      <c r="R35" s="91" t="s">
        <v>327</v>
      </c>
      <c r="S35" s="91" t="s">
        <v>328</v>
      </c>
      <c r="T35" s="26" t="s">
        <v>329</v>
      </c>
      <c r="U35" s="27">
        <f t="shared" si="1"/>
        <v>2031</v>
      </c>
      <c r="V35" s="9">
        <f>+U36/U35</f>
        <v>0.8148695224027572</v>
      </c>
      <c r="W35" s="27">
        <f>+E35+G35+I35+K35</f>
        <v>50442</v>
      </c>
      <c r="X35" s="49">
        <f>+W36/W35</f>
        <v>0.05345051742595456</v>
      </c>
      <c r="Y35" s="89"/>
      <c r="Z35" s="204"/>
    </row>
    <row r="36" spans="1:26" s="33" customFormat="1" ht="93.75" customHeight="1" thickBot="1">
      <c r="A36" s="133"/>
      <c r="B36" s="122"/>
      <c r="C36" s="197"/>
      <c r="D36" s="165"/>
      <c r="E36" s="28">
        <v>0</v>
      </c>
      <c r="F36" s="29">
        <f>+E36/E35</f>
        <v>0</v>
      </c>
      <c r="G36" s="28">
        <v>244</v>
      </c>
      <c r="H36" s="29">
        <f>+G36/G35</f>
        <v>0.6703296703296703</v>
      </c>
      <c r="I36" s="28">
        <v>1411</v>
      </c>
      <c r="J36" s="29">
        <f>+I36/I35</f>
        <v>0.9501683501683502</v>
      </c>
      <c r="K36" s="28">
        <v>1041.1509999999998</v>
      </c>
      <c r="L36" s="29">
        <f>+K36/K35</f>
        <v>0.021506496457416698</v>
      </c>
      <c r="M36" s="31">
        <f t="shared" si="3"/>
        <v>2696.151</v>
      </c>
      <c r="N36" s="29">
        <f>+M36/M35</f>
        <v>0.05345051742595456</v>
      </c>
      <c r="O36" s="94"/>
      <c r="P36" s="87"/>
      <c r="Q36" s="92"/>
      <c r="R36" s="92"/>
      <c r="S36" s="92"/>
      <c r="T36" s="32" t="s">
        <v>122</v>
      </c>
      <c r="U36" s="27">
        <f t="shared" si="1"/>
        <v>1655</v>
      </c>
      <c r="W36" s="34">
        <f>+E36+G36+I36+K36</f>
        <v>2696.151</v>
      </c>
      <c r="X36" s="50"/>
      <c r="Y36" s="89"/>
      <c r="Z36" s="204"/>
    </row>
    <row r="37" spans="1:26" ht="109.5" customHeight="1" thickBot="1">
      <c r="A37" s="133">
        <v>13</v>
      </c>
      <c r="B37" s="137" t="s">
        <v>330</v>
      </c>
      <c r="C37" s="197" t="s">
        <v>23</v>
      </c>
      <c r="D37" s="82">
        <v>300498</v>
      </c>
      <c r="E37" s="23">
        <v>212174</v>
      </c>
      <c r="F37" s="24">
        <f>+E37/D37</f>
        <v>0.7060745828591205</v>
      </c>
      <c r="G37" s="23">
        <v>66676</v>
      </c>
      <c r="H37" s="24">
        <f>+G37/D37</f>
        <v>0.22188500422631766</v>
      </c>
      <c r="I37" s="23">
        <v>11291</v>
      </c>
      <c r="J37" s="24">
        <f>+I37/D37</f>
        <v>0.037574293339722724</v>
      </c>
      <c r="K37" s="23">
        <v>10357</v>
      </c>
      <c r="L37" s="37">
        <f>+K37/D37</f>
        <v>0.0344661195748391</v>
      </c>
      <c r="M37" s="25">
        <f t="shared" si="3"/>
        <v>300498</v>
      </c>
      <c r="N37" s="24">
        <f>+M37/D37</f>
        <v>1</v>
      </c>
      <c r="O37" s="93" t="s">
        <v>331</v>
      </c>
      <c r="P37" s="109" t="s">
        <v>332</v>
      </c>
      <c r="Q37" s="109" t="s">
        <v>333</v>
      </c>
      <c r="R37" s="93" t="s">
        <v>334</v>
      </c>
      <c r="S37" s="93" t="s">
        <v>437</v>
      </c>
      <c r="T37" s="26" t="s">
        <v>316</v>
      </c>
      <c r="U37" s="27">
        <f t="shared" si="1"/>
        <v>290141</v>
      </c>
      <c r="V37" s="49">
        <f>+U38/U37</f>
        <v>0.7731137619295446</v>
      </c>
      <c r="W37" s="27">
        <f t="shared" si="2"/>
        <v>300498</v>
      </c>
      <c r="X37" s="49">
        <f>+W38/W37</f>
        <v>0.7891633222184508</v>
      </c>
      <c r="Y37" s="89"/>
      <c r="Z37" s="204"/>
    </row>
    <row r="38" spans="1:26" s="33" customFormat="1" ht="109.5" customHeight="1" thickBot="1">
      <c r="A38" s="133"/>
      <c r="B38" s="198"/>
      <c r="C38" s="123"/>
      <c r="D38" s="83"/>
      <c r="E38" s="39">
        <v>151525</v>
      </c>
      <c r="F38" s="40">
        <f>+E38/E37</f>
        <v>0.7141544204285162</v>
      </c>
      <c r="G38" s="39">
        <v>66407</v>
      </c>
      <c r="H38" s="40">
        <f>+G38/G37</f>
        <v>0.995965564820925</v>
      </c>
      <c r="I38" s="39">
        <v>6380</v>
      </c>
      <c r="J38" s="40">
        <f>+I38/I37</f>
        <v>0.5650518111770436</v>
      </c>
      <c r="K38" s="39">
        <v>12830</v>
      </c>
      <c r="L38" s="40">
        <f>+K38/K37</f>
        <v>1.2387757072511345</v>
      </c>
      <c r="M38" s="41">
        <f t="shared" si="3"/>
        <v>237142</v>
      </c>
      <c r="N38" s="40">
        <f>+M38/M37</f>
        <v>0.7891633222184508</v>
      </c>
      <c r="O38" s="94"/>
      <c r="P38" s="110"/>
      <c r="Q38" s="110"/>
      <c r="R38" s="94"/>
      <c r="S38" s="94"/>
      <c r="T38" s="32" t="s">
        <v>114</v>
      </c>
      <c r="U38" s="27">
        <f t="shared" si="1"/>
        <v>224312</v>
      </c>
      <c r="V38" s="11"/>
      <c r="W38" s="34">
        <f t="shared" si="2"/>
        <v>237142</v>
      </c>
      <c r="X38" s="50"/>
      <c r="Y38" s="89"/>
      <c r="Z38" s="204"/>
    </row>
    <row r="39" spans="1:26" s="44" customFormat="1" ht="30" customHeight="1">
      <c r="A39" s="84">
        <v>14</v>
      </c>
      <c r="B39" s="120" t="s">
        <v>335</v>
      </c>
      <c r="C39" s="123" t="s">
        <v>336</v>
      </c>
      <c r="D39" s="194">
        <v>164604</v>
      </c>
      <c r="E39" s="162">
        <v>62960</v>
      </c>
      <c r="F39" s="139">
        <f>+E39/D39</f>
        <v>0.38249374255789653</v>
      </c>
      <c r="G39" s="162">
        <v>4815</v>
      </c>
      <c r="H39" s="139">
        <f>+G39/D39</f>
        <v>0.02925202303710724</v>
      </c>
      <c r="I39" s="162">
        <v>87455</v>
      </c>
      <c r="J39" s="139">
        <f>+I39/D39</f>
        <v>0.5313054360768875</v>
      </c>
      <c r="K39" s="162">
        <v>9374</v>
      </c>
      <c r="L39" s="139">
        <f>+K39/D39</f>
        <v>0.056948798328108674</v>
      </c>
      <c r="M39" s="162">
        <f>+E39+G39+I39+K39</f>
        <v>164604</v>
      </c>
      <c r="N39" s="139">
        <f>+M39/D39</f>
        <v>1</v>
      </c>
      <c r="O39" s="93" t="s">
        <v>337</v>
      </c>
      <c r="P39" s="111" t="s">
        <v>338</v>
      </c>
      <c r="Q39" s="111" t="s">
        <v>339</v>
      </c>
      <c r="R39" s="93" t="s">
        <v>337</v>
      </c>
      <c r="S39" s="93" t="s">
        <v>340</v>
      </c>
      <c r="T39" s="48"/>
      <c r="U39" s="42" t="e">
        <f>+#REF!+#REF!+#REF!</f>
        <v>#REF!</v>
      </c>
      <c r="V39" s="43"/>
      <c r="W39" s="27"/>
      <c r="X39" s="9"/>
      <c r="Y39" s="95"/>
      <c r="Z39" s="205"/>
    </row>
    <row r="40" spans="1:26" s="44" customFormat="1" ht="30" customHeight="1" thickBot="1">
      <c r="A40" s="128"/>
      <c r="B40" s="121"/>
      <c r="C40" s="144"/>
      <c r="D40" s="195"/>
      <c r="E40" s="135"/>
      <c r="F40" s="140"/>
      <c r="G40" s="135"/>
      <c r="H40" s="140"/>
      <c r="I40" s="135"/>
      <c r="J40" s="140"/>
      <c r="K40" s="135"/>
      <c r="L40" s="140"/>
      <c r="M40" s="135"/>
      <c r="N40" s="140"/>
      <c r="O40" s="97"/>
      <c r="P40" s="155"/>
      <c r="Q40" s="155"/>
      <c r="R40" s="97"/>
      <c r="S40" s="97"/>
      <c r="T40" s="48"/>
      <c r="U40" s="42">
        <f t="shared" si="1"/>
        <v>0</v>
      </c>
      <c r="V40" s="45"/>
      <c r="W40" s="34">
        <f t="shared" si="2"/>
        <v>0</v>
      </c>
      <c r="X40" s="35"/>
      <c r="Y40" s="95"/>
      <c r="Z40" s="205"/>
    </row>
    <row r="41" spans="1:26" s="46" customFormat="1" ht="30" customHeight="1" thickBot="1">
      <c r="A41" s="128"/>
      <c r="B41" s="121"/>
      <c r="C41" s="144"/>
      <c r="D41" s="195"/>
      <c r="E41" s="163"/>
      <c r="F41" s="141"/>
      <c r="G41" s="163"/>
      <c r="H41" s="141"/>
      <c r="I41" s="163"/>
      <c r="J41" s="141"/>
      <c r="K41" s="163"/>
      <c r="L41" s="141"/>
      <c r="M41" s="163"/>
      <c r="N41" s="141"/>
      <c r="O41" s="97"/>
      <c r="P41" s="155"/>
      <c r="Q41" s="155"/>
      <c r="R41" s="97"/>
      <c r="S41" s="97"/>
      <c r="T41" s="52" t="s">
        <v>316</v>
      </c>
      <c r="U41" s="42">
        <f>+E39+G39+I39</f>
        <v>155230</v>
      </c>
      <c r="V41" s="53">
        <f>+U42/U41</f>
        <v>0.5571152483411712</v>
      </c>
      <c r="W41" s="27">
        <f>+E39+G39+I39+K39</f>
        <v>164604</v>
      </c>
      <c r="X41" s="49">
        <f>+W42/W41</f>
        <v>0.5798765522101529</v>
      </c>
      <c r="Y41" s="95"/>
      <c r="Z41" s="205"/>
    </row>
    <row r="42" spans="1:26" s="45" customFormat="1" ht="30" customHeight="1" thickBot="1">
      <c r="A42" s="128"/>
      <c r="B42" s="121"/>
      <c r="C42" s="144"/>
      <c r="D42" s="195"/>
      <c r="E42" s="134">
        <v>59868</v>
      </c>
      <c r="F42" s="145">
        <f>+E42/E39</f>
        <v>0.9508894536213469</v>
      </c>
      <c r="G42" s="134">
        <v>5612</v>
      </c>
      <c r="H42" s="145">
        <f>+G42/G39</f>
        <v>1.1655244029075804</v>
      </c>
      <c r="I42" s="134">
        <v>21001</v>
      </c>
      <c r="J42" s="145">
        <f>+I42/I39</f>
        <v>0.24013492653364588</v>
      </c>
      <c r="K42" s="134">
        <v>8969</v>
      </c>
      <c r="L42" s="145">
        <f>+K42/K39</f>
        <v>0.9567953915084275</v>
      </c>
      <c r="M42" s="134">
        <f>+E42+G42+I42+K42</f>
        <v>95450</v>
      </c>
      <c r="N42" s="145">
        <f>+M42/M39</f>
        <v>0.5798765522101529</v>
      </c>
      <c r="O42" s="97"/>
      <c r="P42" s="155"/>
      <c r="Q42" s="155"/>
      <c r="R42" s="97"/>
      <c r="S42" s="97"/>
      <c r="T42" s="54" t="s">
        <v>114</v>
      </c>
      <c r="U42" s="42">
        <f aca="true" t="shared" si="4" ref="U42:U72">+E42+G42+I42</f>
        <v>86481</v>
      </c>
      <c r="V42" s="44"/>
      <c r="W42" s="34">
        <f t="shared" si="2"/>
        <v>95450</v>
      </c>
      <c r="X42" s="50"/>
      <c r="Y42" s="95"/>
      <c r="Z42" s="205"/>
    </row>
    <row r="43" spans="1:26" s="44" customFormat="1" ht="30" customHeight="1">
      <c r="A43" s="128"/>
      <c r="B43" s="121"/>
      <c r="C43" s="144"/>
      <c r="D43" s="195"/>
      <c r="E43" s="135"/>
      <c r="F43" s="140"/>
      <c r="G43" s="135"/>
      <c r="H43" s="140"/>
      <c r="I43" s="135"/>
      <c r="J43" s="140"/>
      <c r="K43" s="135"/>
      <c r="L43" s="140"/>
      <c r="M43" s="135"/>
      <c r="N43" s="140"/>
      <c r="O43" s="97"/>
      <c r="P43" s="155"/>
      <c r="Q43" s="155"/>
      <c r="R43" s="97"/>
      <c r="S43" s="97"/>
      <c r="T43" s="48"/>
      <c r="U43" s="42">
        <f t="shared" si="4"/>
        <v>0</v>
      </c>
      <c r="V43" s="43"/>
      <c r="W43" s="27"/>
      <c r="X43" s="9"/>
      <c r="Y43" s="95"/>
      <c r="Z43" s="205"/>
    </row>
    <row r="44" spans="1:26" s="44" customFormat="1" ht="30" customHeight="1" thickBot="1">
      <c r="A44" s="112"/>
      <c r="B44" s="122"/>
      <c r="C44" s="124"/>
      <c r="D44" s="196"/>
      <c r="E44" s="136"/>
      <c r="F44" s="146"/>
      <c r="G44" s="136"/>
      <c r="H44" s="146"/>
      <c r="I44" s="136"/>
      <c r="J44" s="146"/>
      <c r="K44" s="136"/>
      <c r="L44" s="146"/>
      <c r="M44" s="136"/>
      <c r="N44" s="146"/>
      <c r="O44" s="94"/>
      <c r="P44" s="87"/>
      <c r="Q44" s="87"/>
      <c r="R44" s="94"/>
      <c r="S44" s="94"/>
      <c r="T44" s="48"/>
      <c r="U44" s="42">
        <f t="shared" si="4"/>
        <v>0</v>
      </c>
      <c r="V44" s="45"/>
      <c r="W44" s="34"/>
      <c r="X44" s="35"/>
      <c r="Y44" s="95"/>
      <c r="Z44" s="205"/>
    </row>
    <row r="45" spans="1:26" s="44" customFormat="1" ht="37.5" customHeight="1">
      <c r="A45" s="84">
        <v>15</v>
      </c>
      <c r="B45" s="121" t="s">
        <v>341</v>
      </c>
      <c r="C45" s="144" t="s">
        <v>24</v>
      </c>
      <c r="D45" s="194">
        <f>+E45+G45+I45+K45</f>
        <v>318728588</v>
      </c>
      <c r="E45" s="162">
        <v>86670981</v>
      </c>
      <c r="F45" s="139">
        <f>+E45/D45</f>
        <v>0.271927226684793</v>
      </c>
      <c r="G45" s="162">
        <v>98286589</v>
      </c>
      <c r="H45" s="139">
        <f>+G45/D45</f>
        <v>0.3083707979153724</v>
      </c>
      <c r="I45" s="162">
        <v>16041018</v>
      </c>
      <c r="J45" s="139">
        <f>+I45/D45</f>
        <v>0.05032814314102254</v>
      </c>
      <c r="K45" s="162">
        <v>117730000</v>
      </c>
      <c r="L45" s="139">
        <f>+K45/D45</f>
        <v>0.369373832258812</v>
      </c>
      <c r="M45" s="162">
        <f>+E45+G45+I45+K45</f>
        <v>318728588</v>
      </c>
      <c r="N45" s="139">
        <f>+M45/D45</f>
        <v>1</v>
      </c>
      <c r="O45" s="93" t="s">
        <v>342</v>
      </c>
      <c r="P45" s="111" t="s">
        <v>343</v>
      </c>
      <c r="Q45" s="111" t="s">
        <v>343</v>
      </c>
      <c r="R45" s="93" t="s">
        <v>344</v>
      </c>
      <c r="S45" s="97" t="s">
        <v>345</v>
      </c>
      <c r="T45" s="48"/>
      <c r="U45" s="42" t="e">
        <f>+#REF!+#REF!+#REF!</f>
        <v>#REF!</v>
      </c>
      <c r="V45" s="43"/>
      <c r="W45" s="27"/>
      <c r="X45" s="9"/>
      <c r="Y45" s="95"/>
      <c r="Z45" s="205"/>
    </row>
    <row r="46" spans="1:26" s="44" customFormat="1" ht="37.5" customHeight="1" thickBot="1">
      <c r="A46" s="128"/>
      <c r="B46" s="121"/>
      <c r="C46" s="144"/>
      <c r="D46" s="195"/>
      <c r="E46" s="135"/>
      <c r="F46" s="140"/>
      <c r="G46" s="135"/>
      <c r="H46" s="140"/>
      <c r="I46" s="135"/>
      <c r="J46" s="140"/>
      <c r="K46" s="135"/>
      <c r="L46" s="140"/>
      <c r="M46" s="135"/>
      <c r="N46" s="140"/>
      <c r="O46" s="97"/>
      <c r="P46" s="155"/>
      <c r="Q46" s="155"/>
      <c r="R46" s="97"/>
      <c r="S46" s="97"/>
      <c r="T46" s="48"/>
      <c r="U46" s="42">
        <f t="shared" si="4"/>
        <v>0</v>
      </c>
      <c r="V46" s="45"/>
      <c r="W46" s="34"/>
      <c r="X46" s="35"/>
      <c r="Y46" s="95"/>
      <c r="Z46" s="205"/>
    </row>
    <row r="47" spans="1:26" s="46" customFormat="1" ht="37.5" customHeight="1" thickBot="1">
      <c r="A47" s="128"/>
      <c r="B47" s="121"/>
      <c r="C47" s="144"/>
      <c r="D47" s="195"/>
      <c r="E47" s="163"/>
      <c r="F47" s="141"/>
      <c r="G47" s="163"/>
      <c r="H47" s="141"/>
      <c r="I47" s="163"/>
      <c r="J47" s="141"/>
      <c r="K47" s="163"/>
      <c r="L47" s="141"/>
      <c r="M47" s="163"/>
      <c r="N47" s="141"/>
      <c r="O47" s="97"/>
      <c r="P47" s="155"/>
      <c r="Q47" s="155"/>
      <c r="R47" s="97"/>
      <c r="S47" s="97"/>
      <c r="T47" s="52" t="s">
        <v>346</v>
      </c>
      <c r="U47" s="42">
        <f>+E45+G45+I45</f>
        <v>200998588</v>
      </c>
      <c r="V47" s="43">
        <f>+U48/U47</f>
        <v>0.9928414173735389</v>
      </c>
      <c r="W47" s="27">
        <f>+E45+G45+I45+K45</f>
        <v>318728588</v>
      </c>
      <c r="X47" s="49">
        <f>+W48/W47</f>
        <v>0.913817674240128</v>
      </c>
      <c r="Y47" s="95"/>
      <c r="Z47" s="205"/>
    </row>
    <row r="48" spans="1:26" s="46" customFormat="1" ht="37.5" customHeight="1">
      <c r="A48" s="128"/>
      <c r="B48" s="121"/>
      <c r="C48" s="144"/>
      <c r="D48" s="195"/>
      <c r="E48" s="134">
        <v>86670981</v>
      </c>
      <c r="F48" s="145">
        <f>+E48/E45</f>
        <v>1</v>
      </c>
      <c r="G48" s="134">
        <v>84747662</v>
      </c>
      <c r="H48" s="145">
        <f>+G48/G45</f>
        <v>0.8622505151745575</v>
      </c>
      <c r="I48" s="134">
        <v>28141080</v>
      </c>
      <c r="J48" s="145">
        <f>+I48/I45</f>
        <v>1.7543200811818802</v>
      </c>
      <c r="K48" s="134">
        <v>91700094</v>
      </c>
      <c r="L48" s="145">
        <f>K48/K45</f>
        <v>0.7789016733203091</v>
      </c>
      <c r="M48" s="134">
        <f>+E48+G48+I48+K48</f>
        <v>291259817</v>
      </c>
      <c r="N48" s="145">
        <f>+M48/M45</f>
        <v>0.913817674240128</v>
      </c>
      <c r="O48" s="97"/>
      <c r="P48" s="155"/>
      <c r="Q48" s="155"/>
      <c r="R48" s="97"/>
      <c r="S48" s="97"/>
      <c r="T48" s="48"/>
      <c r="U48" s="42">
        <f t="shared" si="4"/>
        <v>199559723</v>
      </c>
      <c r="V48" s="45"/>
      <c r="W48" s="34">
        <f t="shared" si="2"/>
        <v>291259817</v>
      </c>
      <c r="X48" s="50"/>
      <c r="Y48" s="95"/>
      <c r="Z48" s="205"/>
    </row>
    <row r="49" spans="1:26" s="46" customFormat="1" ht="37.5" customHeight="1">
      <c r="A49" s="128"/>
      <c r="B49" s="121"/>
      <c r="C49" s="144"/>
      <c r="D49" s="195"/>
      <c r="E49" s="135"/>
      <c r="F49" s="140"/>
      <c r="G49" s="135"/>
      <c r="H49" s="140"/>
      <c r="I49" s="135"/>
      <c r="J49" s="140"/>
      <c r="K49" s="135"/>
      <c r="L49" s="140"/>
      <c r="M49" s="135"/>
      <c r="N49" s="140"/>
      <c r="O49" s="97"/>
      <c r="P49" s="155"/>
      <c r="Q49" s="155"/>
      <c r="R49" s="97"/>
      <c r="S49" s="97"/>
      <c r="T49" s="48"/>
      <c r="U49" s="42">
        <f t="shared" si="4"/>
        <v>0</v>
      </c>
      <c r="V49" s="43"/>
      <c r="W49" s="27"/>
      <c r="X49" s="9"/>
      <c r="Y49" s="95"/>
      <c r="Z49" s="205"/>
    </row>
    <row r="50" spans="1:26" s="45" customFormat="1" ht="37.5" customHeight="1" thickBot="1">
      <c r="A50" s="112"/>
      <c r="B50" s="122"/>
      <c r="C50" s="124"/>
      <c r="D50" s="196"/>
      <c r="E50" s="136"/>
      <c r="F50" s="146"/>
      <c r="G50" s="136"/>
      <c r="H50" s="146"/>
      <c r="I50" s="136"/>
      <c r="J50" s="146"/>
      <c r="K50" s="136"/>
      <c r="L50" s="146"/>
      <c r="M50" s="136"/>
      <c r="N50" s="146"/>
      <c r="O50" s="94"/>
      <c r="P50" s="87"/>
      <c r="Q50" s="87"/>
      <c r="R50" s="94"/>
      <c r="S50" s="94"/>
      <c r="T50" s="54" t="s">
        <v>124</v>
      </c>
      <c r="U50" s="42">
        <f t="shared" si="4"/>
        <v>0</v>
      </c>
      <c r="W50" s="34"/>
      <c r="X50" s="35"/>
      <c r="Y50" s="95"/>
      <c r="Z50" s="205"/>
    </row>
    <row r="51" spans="1:26" ht="93" customHeight="1">
      <c r="A51" s="84">
        <v>16</v>
      </c>
      <c r="B51" s="137" t="s">
        <v>347</v>
      </c>
      <c r="C51" s="123" t="s">
        <v>348</v>
      </c>
      <c r="D51" s="82">
        <v>393236457</v>
      </c>
      <c r="E51" s="36">
        <v>386009199</v>
      </c>
      <c r="F51" s="37">
        <f>+E51/D51</f>
        <v>0.9816210886062378</v>
      </c>
      <c r="G51" s="36">
        <v>7227258</v>
      </c>
      <c r="H51" s="24">
        <f>+G51/D51</f>
        <v>0.018378911393762253</v>
      </c>
      <c r="I51" s="36">
        <v>0</v>
      </c>
      <c r="J51" s="24">
        <f>+I51/D51</f>
        <v>0</v>
      </c>
      <c r="K51" s="36">
        <v>0</v>
      </c>
      <c r="L51" s="37">
        <f>+K51/D51</f>
        <v>0</v>
      </c>
      <c r="M51" s="38">
        <f aca="true" t="shared" si="5" ref="M51:M62">+E51+G51+I51+K51</f>
        <v>393236457</v>
      </c>
      <c r="N51" s="24">
        <f>+M51/D51</f>
        <v>1</v>
      </c>
      <c r="O51" s="93" t="s">
        <v>125</v>
      </c>
      <c r="P51" s="109" t="s">
        <v>349</v>
      </c>
      <c r="Q51" s="153" t="s">
        <v>350</v>
      </c>
      <c r="R51" s="93" t="s">
        <v>351</v>
      </c>
      <c r="S51" s="93" t="s">
        <v>352</v>
      </c>
      <c r="T51" s="26" t="s">
        <v>353</v>
      </c>
      <c r="U51" s="27">
        <f t="shared" si="4"/>
        <v>393236457</v>
      </c>
      <c r="V51" s="9">
        <f>+U52/U51</f>
        <v>0.995696334940786</v>
      </c>
      <c r="W51" s="27">
        <f t="shared" si="2"/>
        <v>393236457</v>
      </c>
      <c r="X51" s="9">
        <f>+W52/W51</f>
        <v>0.9950235031234654</v>
      </c>
      <c r="Y51" s="89"/>
      <c r="Z51" s="204"/>
    </row>
    <row r="52" spans="1:26" s="33" customFormat="1" ht="93" customHeight="1" thickBot="1">
      <c r="A52" s="119"/>
      <c r="B52" s="138"/>
      <c r="C52" s="125"/>
      <c r="D52" s="83"/>
      <c r="E52" s="28">
        <v>386009199</v>
      </c>
      <c r="F52" s="29">
        <f>+E52/E51</f>
        <v>1</v>
      </c>
      <c r="G52" s="28">
        <v>5534900</v>
      </c>
      <c r="H52" s="29">
        <f>+G52/G51</f>
        <v>0.7658367806988488</v>
      </c>
      <c r="I52" s="28">
        <v>0</v>
      </c>
      <c r="J52" s="29">
        <v>0</v>
      </c>
      <c r="K52" s="81">
        <v>-264582</v>
      </c>
      <c r="L52" s="30" t="s">
        <v>350</v>
      </c>
      <c r="M52" s="31">
        <f t="shared" si="5"/>
        <v>391279517</v>
      </c>
      <c r="N52" s="29">
        <f>+M52/M51</f>
        <v>0.9950235031234654</v>
      </c>
      <c r="O52" s="94"/>
      <c r="P52" s="110"/>
      <c r="Q52" s="154"/>
      <c r="R52" s="94"/>
      <c r="S52" s="94"/>
      <c r="T52" s="32" t="s">
        <v>114</v>
      </c>
      <c r="U52" s="27">
        <f t="shared" si="4"/>
        <v>391544099</v>
      </c>
      <c r="W52" s="34">
        <f t="shared" si="2"/>
        <v>391279517</v>
      </c>
      <c r="X52" s="35"/>
      <c r="Y52" s="89"/>
      <c r="Z52" s="204"/>
    </row>
    <row r="53" spans="1:26" ht="87.75" customHeight="1">
      <c r="A53" s="84">
        <v>17</v>
      </c>
      <c r="B53" s="137" t="s">
        <v>354</v>
      </c>
      <c r="C53" s="123" t="s">
        <v>25</v>
      </c>
      <c r="D53" s="82">
        <v>20417000</v>
      </c>
      <c r="E53" s="23">
        <v>0</v>
      </c>
      <c r="F53" s="37">
        <f>+E53/D53</f>
        <v>0</v>
      </c>
      <c r="G53" s="23">
        <v>0</v>
      </c>
      <c r="H53" s="24">
        <f>+G53/D53</f>
        <v>0</v>
      </c>
      <c r="I53" s="23">
        <v>18375300</v>
      </c>
      <c r="J53" s="24">
        <f>+I53/D53</f>
        <v>0.9</v>
      </c>
      <c r="K53" s="23">
        <v>2041700</v>
      </c>
      <c r="L53" s="37">
        <f>+K53/D53</f>
        <v>0.1</v>
      </c>
      <c r="M53" s="25">
        <f t="shared" si="5"/>
        <v>20417000</v>
      </c>
      <c r="N53" s="24">
        <f>+M53/D53</f>
        <v>1</v>
      </c>
      <c r="O53" s="93" t="s">
        <v>126</v>
      </c>
      <c r="P53" s="109" t="s">
        <v>127</v>
      </c>
      <c r="Q53" s="109" t="s">
        <v>128</v>
      </c>
      <c r="R53" s="93" t="s">
        <v>355</v>
      </c>
      <c r="S53" s="93" t="s">
        <v>356</v>
      </c>
      <c r="T53" s="26" t="s">
        <v>129</v>
      </c>
      <c r="U53" s="27">
        <f t="shared" si="4"/>
        <v>18375300</v>
      </c>
      <c r="V53" s="9">
        <f>+U54/U53</f>
        <v>0.9909771813249307</v>
      </c>
      <c r="W53" s="27">
        <f t="shared" si="2"/>
        <v>20417000</v>
      </c>
      <c r="X53" s="9">
        <f>+W54/W53</f>
        <v>1</v>
      </c>
      <c r="Y53" s="89"/>
      <c r="Z53" s="204"/>
    </row>
    <row r="54" spans="1:26" s="33" customFormat="1" ht="87.75" customHeight="1" thickBot="1">
      <c r="A54" s="119"/>
      <c r="B54" s="138"/>
      <c r="C54" s="125"/>
      <c r="D54" s="83"/>
      <c r="E54" s="28">
        <v>0</v>
      </c>
      <c r="F54" s="29">
        <v>0</v>
      </c>
      <c r="G54" s="28">
        <v>18209503</v>
      </c>
      <c r="H54" s="30" t="s">
        <v>130</v>
      </c>
      <c r="I54" s="28">
        <v>0</v>
      </c>
      <c r="J54" s="29">
        <f>+I54/I53</f>
        <v>0</v>
      </c>
      <c r="K54" s="28">
        <v>2207497</v>
      </c>
      <c r="L54" s="29">
        <f>+K54/K53</f>
        <v>1.0812053680756233</v>
      </c>
      <c r="M54" s="31">
        <f t="shared" si="5"/>
        <v>20417000</v>
      </c>
      <c r="N54" s="29">
        <f>+M54/M53</f>
        <v>1</v>
      </c>
      <c r="O54" s="94"/>
      <c r="P54" s="110"/>
      <c r="Q54" s="110"/>
      <c r="R54" s="94"/>
      <c r="S54" s="94"/>
      <c r="T54" s="32" t="s">
        <v>114</v>
      </c>
      <c r="U54" s="27">
        <f t="shared" si="4"/>
        <v>18209503</v>
      </c>
      <c r="W54" s="34">
        <f t="shared" si="2"/>
        <v>20417000</v>
      </c>
      <c r="X54" s="35"/>
      <c r="Y54" s="89"/>
      <c r="Z54" s="204"/>
    </row>
    <row r="55" spans="1:26" ht="90" customHeight="1">
      <c r="A55" s="84">
        <v>18</v>
      </c>
      <c r="B55" s="137" t="s">
        <v>131</v>
      </c>
      <c r="C55" s="123" t="s">
        <v>26</v>
      </c>
      <c r="D55" s="82">
        <v>4785386</v>
      </c>
      <c r="E55" s="36">
        <v>0</v>
      </c>
      <c r="F55" s="37">
        <f>+E55/D55</f>
        <v>0</v>
      </c>
      <c r="G55" s="36">
        <v>3983376</v>
      </c>
      <c r="H55" s="24">
        <f>+G55/D55</f>
        <v>0.8324043243324571</v>
      </c>
      <c r="I55" s="36">
        <v>0</v>
      </c>
      <c r="J55" s="24">
        <f>+I55/D55</f>
        <v>0</v>
      </c>
      <c r="K55" s="36">
        <v>802009</v>
      </c>
      <c r="L55" s="37">
        <f>+K55/D55</f>
        <v>0.16759546669798422</v>
      </c>
      <c r="M55" s="38">
        <f t="shared" si="5"/>
        <v>4785385</v>
      </c>
      <c r="N55" s="24">
        <f>+M55/D55</f>
        <v>0.9999997910304415</v>
      </c>
      <c r="O55" s="93" t="s">
        <v>126</v>
      </c>
      <c r="P55" s="109" t="s">
        <v>132</v>
      </c>
      <c r="Q55" s="109" t="s">
        <v>133</v>
      </c>
      <c r="R55" s="93" t="s">
        <v>357</v>
      </c>
      <c r="S55" s="93" t="s">
        <v>358</v>
      </c>
      <c r="T55" s="26" t="s">
        <v>129</v>
      </c>
      <c r="U55" s="27">
        <f t="shared" si="4"/>
        <v>3983376</v>
      </c>
      <c r="V55" s="9">
        <f>+U56/U55</f>
        <v>1.0325334590558362</v>
      </c>
      <c r="W55" s="27">
        <f t="shared" si="2"/>
        <v>4785385</v>
      </c>
      <c r="X55" s="9">
        <f>+W56/W55</f>
        <v>1</v>
      </c>
      <c r="Y55" s="89"/>
      <c r="Z55" s="204"/>
    </row>
    <row r="56" spans="1:26" s="33" customFormat="1" ht="90" customHeight="1" thickBot="1">
      <c r="A56" s="119"/>
      <c r="B56" s="138"/>
      <c r="C56" s="125"/>
      <c r="D56" s="83"/>
      <c r="E56" s="28">
        <v>0</v>
      </c>
      <c r="F56" s="29">
        <v>0</v>
      </c>
      <c r="G56" s="28">
        <v>4112969</v>
      </c>
      <c r="H56" s="29">
        <f>+G56/G55</f>
        <v>1.0325334590558362</v>
      </c>
      <c r="I56" s="28">
        <v>0</v>
      </c>
      <c r="J56" s="29">
        <v>0</v>
      </c>
      <c r="K56" s="28">
        <v>672416</v>
      </c>
      <c r="L56" s="29">
        <f>+K56/K55</f>
        <v>0.8384145315077511</v>
      </c>
      <c r="M56" s="31">
        <f t="shared" si="5"/>
        <v>4785385</v>
      </c>
      <c r="N56" s="29">
        <f>+M56/M55</f>
        <v>1</v>
      </c>
      <c r="O56" s="94"/>
      <c r="P56" s="110"/>
      <c r="Q56" s="110"/>
      <c r="R56" s="94"/>
      <c r="S56" s="94"/>
      <c r="T56" s="32" t="s">
        <v>114</v>
      </c>
      <c r="U56" s="27">
        <f t="shared" si="4"/>
        <v>4112969</v>
      </c>
      <c r="W56" s="34">
        <f t="shared" si="2"/>
        <v>4785385</v>
      </c>
      <c r="X56" s="35"/>
      <c r="Y56" s="89"/>
      <c r="Z56" s="204"/>
    </row>
    <row r="57" spans="1:26" ht="99.75" customHeight="1">
      <c r="A57" s="84">
        <v>19</v>
      </c>
      <c r="B57" s="137" t="s">
        <v>359</v>
      </c>
      <c r="C57" s="123" t="s">
        <v>27</v>
      </c>
      <c r="D57" s="82">
        <v>1593767000</v>
      </c>
      <c r="E57" s="23">
        <v>1572982033</v>
      </c>
      <c r="F57" s="37">
        <f>+E57/D57</f>
        <v>0.9869585911867921</v>
      </c>
      <c r="G57" s="23">
        <v>0</v>
      </c>
      <c r="H57" s="24">
        <f>+G57/D57</f>
        <v>0</v>
      </c>
      <c r="I57" s="23">
        <v>0</v>
      </c>
      <c r="J57" s="24">
        <f>+I57/D57</f>
        <v>0</v>
      </c>
      <c r="K57" s="23">
        <v>20784967</v>
      </c>
      <c r="L57" s="37">
        <f>+K57/D57</f>
        <v>0.013041408813207953</v>
      </c>
      <c r="M57" s="25">
        <f t="shared" si="5"/>
        <v>1593767000</v>
      </c>
      <c r="N57" s="24">
        <f>+M57/D57</f>
        <v>1</v>
      </c>
      <c r="O57" s="93" t="s">
        <v>134</v>
      </c>
      <c r="P57" s="109" t="s">
        <v>135</v>
      </c>
      <c r="Q57" s="109" t="s">
        <v>136</v>
      </c>
      <c r="R57" s="93" t="s">
        <v>360</v>
      </c>
      <c r="S57" s="93" t="s">
        <v>361</v>
      </c>
      <c r="T57" s="26" t="s">
        <v>129</v>
      </c>
      <c r="U57" s="27">
        <f t="shared" si="4"/>
        <v>1572982033</v>
      </c>
      <c r="V57" s="9">
        <f>+U58/U57</f>
        <v>1.0018660391145104</v>
      </c>
      <c r="W57" s="27">
        <f t="shared" si="2"/>
        <v>1593767000</v>
      </c>
      <c r="X57" s="9">
        <f>+W58/W57</f>
        <v>0.9784057406132766</v>
      </c>
      <c r="Y57" s="89"/>
      <c r="Z57" s="204"/>
    </row>
    <row r="58" spans="1:26" s="33" customFormat="1" ht="99.75" customHeight="1" thickBot="1">
      <c r="A58" s="112"/>
      <c r="B58" s="164"/>
      <c r="C58" s="124"/>
      <c r="D58" s="83"/>
      <c r="E58" s="28">
        <v>1572982033</v>
      </c>
      <c r="F58" s="29">
        <f>+E58/E57</f>
        <v>1</v>
      </c>
      <c r="G58" s="28">
        <v>0</v>
      </c>
      <c r="H58" s="29">
        <v>0</v>
      </c>
      <c r="I58" s="28">
        <v>2935246</v>
      </c>
      <c r="J58" s="30" t="s">
        <v>130</v>
      </c>
      <c r="K58" s="81">
        <v>-16566497</v>
      </c>
      <c r="L58" s="29">
        <f>+K58/K57</f>
        <v>-0.7970422565501307</v>
      </c>
      <c r="M58" s="31">
        <f t="shared" si="5"/>
        <v>1559350782</v>
      </c>
      <c r="N58" s="29">
        <f>+M58/M57</f>
        <v>0.9784057406132766</v>
      </c>
      <c r="O58" s="94"/>
      <c r="P58" s="110"/>
      <c r="Q58" s="110"/>
      <c r="R58" s="94"/>
      <c r="S58" s="94"/>
      <c r="T58" s="32" t="s">
        <v>114</v>
      </c>
      <c r="U58" s="27">
        <f t="shared" si="4"/>
        <v>1575917279</v>
      </c>
      <c r="W58" s="34">
        <f t="shared" si="2"/>
        <v>1559350782</v>
      </c>
      <c r="X58" s="35"/>
      <c r="Y58" s="89"/>
      <c r="Z58" s="204"/>
    </row>
    <row r="59" spans="1:26" ht="69.75" customHeight="1">
      <c r="A59" s="84">
        <v>20</v>
      </c>
      <c r="B59" s="120" t="s">
        <v>137</v>
      </c>
      <c r="C59" s="123" t="s">
        <v>28</v>
      </c>
      <c r="D59" s="82">
        <v>2000000</v>
      </c>
      <c r="E59" s="36">
        <v>2000000</v>
      </c>
      <c r="F59" s="37">
        <f>+E59/D59</f>
        <v>1</v>
      </c>
      <c r="G59" s="36">
        <v>0</v>
      </c>
      <c r="H59" s="37">
        <f>+G59/D59</f>
        <v>0</v>
      </c>
      <c r="I59" s="36">
        <v>0</v>
      </c>
      <c r="J59" s="37">
        <f>+I59/D59</f>
        <v>0</v>
      </c>
      <c r="K59" s="36">
        <v>0</v>
      </c>
      <c r="L59" s="37">
        <f>+K59/D59</f>
        <v>0</v>
      </c>
      <c r="M59" s="38">
        <f t="shared" si="5"/>
        <v>2000000</v>
      </c>
      <c r="N59" s="37">
        <f>+M59/D59</f>
        <v>1</v>
      </c>
      <c r="O59" s="93" t="s">
        <v>134</v>
      </c>
      <c r="P59" s="111" t="s">
        <v>138</v>
      </c>
      <c r="Q59" s="109" t="s">
        <v>138</v>
      </c>
      <c r="R59" s="93" t="s">
        <v>138</v>
      </c>
      <c r="S59" s="93" t="s">
        <v>362</v>
      </c>
      <c r="T59" s="26" t="s">
        <v>139</v>
      </c>
      <c r="U59" s="27">
        <f t="shared" si="4"/>
        <v>2000000</v>
      </c>
      <c r="V59" s="9">
        <f>+U60/U59</f>
        <v>1</v>
      </c>
      <c r="W59" s="27">
        <f t="shared" si="2"/>
        <v>2000000</v>
      </c>
      <c r="X59" s="9">
        <f>+W60/W59</f>
        <v>1</v>
      </c>
      <c r="Y59" s="89"/>
      <c r="Z59" s="204"/>
    </row>
    <row r="60" spans="1:26" s="33" customFormat="1" ht="69.75" customHeight="1" thickBot="1">
      <c r="A60" s="112"/>
      <c r="B60" s="122"/>
      <c r="C60" s="124"/>
      <c r="D60" s="165"/>
      <c r="E60" s="28">
        <v>2000000</v>
      </c>
      <c r="F60" s="29">
        <f>+E60/E59</f>
        <v>1</v>
      </c>
      <c r="G60" s="28">
        <v>0</v>
      </c>
      <c r="H60" s="29">
        <v>0</v>
      </c>
      <c r="I60" s="28">
        <v>0</v>
      </c>
      <c r="J60" s="29">
        <v>0</v>
      </c>
      <c r="K60" s="28">
        <v>0</v>
      </c>
      <c r="L60" s="30" t="s">
        <v>130</v>
      </c>
      <c r="M60" s="31">
        <f t="shared" si="5"/>
        <v>2000000</v>
      </c>
      <c r="N60" s="29">
        <f>+M60/M59</f>
        <v>1</v>
      </c>
      <c r="O60" s="94"/>
      <c r="P60" s="87"/>
      <c r="Q60" s="110"/>
      <c r="R60" s="94"/>
      <c r="S60" s="94"/>
      <c r="T60" s="32" t="s">
        <v>140</v>
      </c>
      <c r="U60" s="27">
        <f t="shared" si="4"/>
        <v>2000000</v>
      </c>
      <c r="W60" s="34">
        <f t="shared" si="2"/>
        <v>2000000</v>
      </c>
      <c r="X60" s="35"/>
      <c r="Y60" s="89"/>
      <c r="Z60" s="204"/>
    </row>
    <row r="61" spans="1:26" ht="99.75" customHeight="1" thickBot="1">
      <c r="A61" s="84">
        <v>21</v>
      </c>
      <c r="B61" s="121" t="s">
        <v>137</v>
      </c>
      <c r="C61" s="144" t="s">
        <v>29</v>
      </c>
      <c r="D61" s="82">
        <v>500000</v>
      </c>
      <c r="E61" s="23">
        <v>0</v>
      </c>
      <c r="F61" s="37">
        <f>+E61/D61</f>
        <v>0</v>
      </c>
      <c r="G61" s="23">
        <v>500000</v>
      </c>
      <c r="H61" s="24">
        <f>+G61/D61</f>
        <v>1</v>
      </c>
      <c r="I61" s="23">
        <v>0</v>
      </c>
      <c r="J61" s="24">
        <f>+I61/D61</f>
        <v>0</v>
      </c>
      <c r="K61" s="23">
        <v>0</v>
      </c>
      <c r="L61" s="37">
        <f>+K61/D61</f>
        <v>0</v>
      </c>
      <c r="M61" s="25">
        <f t="shared" si="5"/>
        <v>500000</v>
      </c>
      <c r="N61" s="24">
        <f>+M61/D61</f>
        <v>1</v>
      </c>
      <c r="O61" s="93" t="s">
        <v>141</v>
      </c>
      <c r="P61" s="109" t="s">
        <v>142</v>
      </c>
      <c r="Q61" s="109" t="s">
        <v>143</v>
      </c>
      <c r="R61" s="93" t="s">
        <v>363</v>
      </c>
      <c r="S61" s="93" t="s">
        <v>364</v>
      </c>
      <c r="T61" s="26" t="s">
        <v>139</v>
      </c>
      <c r="U61" s="27">
        <f t="shared" si="4"/>
        <v>500000</v>
      </c>
      <c r="V61" s="49">
        <f>+U62/U61</f>
        <v>0.75762</v>
      </c>
      <c r="W61" s="27">
        <f t="shared" si="2"/>
        <v>500000</v>
      </c>
      <c r="X61" s="49">
        <f>+W62/W61</f>
        <v>0.78762</v>
      </c>
      <c r="Y61" s="89"/>
      <c r="Z61" s="204"/>
    </row>
    <row r="62" spans="1:26" s="33" customFormat="1" ht="99.75" customHeight="1" thickBot="1">
      <c r="A62" s="112"/>
      <c r="B62" s="122"/>
      <c r="C62" s="124"/>
      <c r="D62" s="83"/>
      <c r="E62" s="28">
        <v>0</v>
      </c>
      <c r="F62" s="29">
        <v>0</v>
      </c>
      <c r="G62" s="28">
        <v>0</v>
      </c>
      <c r="H62" s="29">
        <f>+G62/G61</f>
        <v>0</v>
      </c>
      <c r="I62" s="28">
        <v>378810</v>
      </c>
      <c r="J62" s="30" t="s">
        <v>130</v>
      </c>
      <c r="K62" s="28">
        <v>15000</v>
      </c>
      <c r="L62" s="30" t="s">
        <v>130</v>
      </c>
      <c r="M62" s="31">
        <f t="shared" si="5"/>
        <v>393810</v>
      </c>
      <c r="N62" s="29">
        <f>+M62/M61</f>
        <v>0.78762</v>
      </c>
      <c r="O62" s="94"/>
      <c r="P62" s="110"/>
      <c r="Q62" s="110"/>
      <c r="R62" s="94"/>
      <c r="S62" s="94"/>
      <c r="T62" s="32" t="s">
        <v>140</v>
      </c>
      <c r="U62" s="27">
        <f t="shared" si="4"/>
        <v>378810</v>
      </c>
      <c r="V62" s="11"/>
      <c r="W62" s="34">
        <f t="shared" si="2"/>
        <v>393810</v>
      </c>
      <c r="X62" s="50"/>
      <c r="Y62" s="89"/>
      <c r="Z62" s="204"/>
    </row>
    <row r="63" spans="1:26" s="46" customFormat="1" ht="39.75" customHeight="1">
      <c r="A63" s="84">
        <v>22</v>
      </c>
      <c r="B63" s="120" t="s">
        <v>144</v>
      </c>
      <c r="C63" s="123" t="s">
        <v>61</v>
      </c>
      <c r="D63" s="194">
        <f>+E63+G63+I63+K63</f>
        <v>120983629</v>
      </c>
      <c r="E63" s="162">
        <v>39720027</v>
      </c>
      <c r="F63" s="139">
        <f>+E63/D63</f>
        <v>0.3283091053583787</v>
      </c>
      <c r="G63" s="162">
        <v>24350696</v>
      </c>
      <c r="H63" s="139">
        <f>+G63/D63</f>
        <v>0.20127265317855525</v>
      </c>
      <c r="I63" s="162">
        <v>33126163</v>
      </c>
      <c r="J63" s="139">
        <f>+I63/D63</f>
        <v>0.27380698755531624</v>
      </c>
      <c r="K63" s="162">
        <v>23786743</v>
      </c>
      <c r="L63" s="139">
        <f>+K63/D63</f>
        <v>0.19661125390774978</v>
      </c>
      <c r="M63" s="162">
        <f>+E63+G63+I63+K63</f>
        <v>120983629</v>
      </c>
      <c r="N63" s="139">
        <f>+M63/D63</f>
        <v>1</v>
      </c>
      <c r="O63" s="93" t="s">
        <v>134</v>
      </c>
      <c r="P63" s="111" t="s">
        <v>304</v>
      </c>
      <c r="Q63" s="109" t="s">
        <v>305</v>
      </c>
      <c r="R63" s="93" t="s">
        <v>306</v>
      </c>
      <c r="S63" s="93" t="s">
        <v>307</v>
      </c>
      <c r="T63" s="52" t="s">
        <v>139</v>
      </c>
      <c r="U63" s="42" t="e">
        <f>+#REF!+#REF!+#REF!</f>
        <v>#REF!</v>
      </c>
      <c r="V63" s="43"/>
      <c r="W63" s="27"/>
      <c r="X63" s="9"/>
      <c r="Y63" s="96"/>
      <c r="Z63" s="206"/>
    </row>
    <row r="64" spans="1:26" s="46" customFormat="1" ht="39.75" customHeight="1" thickBot="1">
      <c r="A64" s="128"/>
      <c r="B64" s="121"/>
      <c r="C64" s="144"/>
      <c r="D64" s="195"/>
      <c r="E64" s="135"/>
      <c r="F64" s="140"/>
      <c r="G64" s="135"/>
      <c r="H64" s="140"/>
      <c r="I64" s="135"/>
      <c r="J64" s="140"/>
      <c r="K64" s="135"/>
      <c r="L64" s="140"/>
      <c r="M64" s="135"/>
      <c r="N64" s="140"/>
      <c r="O64" s="97"/>
      <c r="P64" s="155"/>
      <c r="Q64" s="156"/>
      <c r="R64" s="97"/>
      <c r="S64" s="97"/>
      <c r="T64" s="48"/>
      <c r="U64" s="42">
        <f t="shared" si="4"/>
        <v>0</v>
      </c>
      <c r="V64" s="45"/>
      <c r="W64" s="34"/>
      <c r="X64" s="35"/>
      <c r="Y64" s="96"/>
      <c r="Z64" s="206"/>
    </row>
    <row r="65" spans="1:26" s="46" customFormat="1" ht="39.75" customHeight="1" thickBot="1">
      <c r="A65" s="128"/>
      <c r="B65" s="121"/>
      <c r="C65" s="144"/>
      <c r="D65" s="195"/>
      <c r="E65" s="163"/>
      <c r="F65" s="141"/>
      <c r="G65" s="163"/>
      <c r="H65" s="141"/>
      <c r="I65" s="163"/>
      <c r="J65" s="141"/>
      <c r="K65" s="163"/>
      <c r="L65" s="141"/>
      <c r="M65" s="163"/>
      <c r="N65" s="141"/>
      <c r="O65" s="97"/>
      <c r="P65" s="155"/>
      <c r="Q65" s="156"/>
      <c r="R65" s="97"/>
      <c r="S65" s="97"/>
      <c r="T65" s="48"/>
      <c r="U65" s="42">
        <f>+E63+G63+I63</f>
        <v>97196886</v>
      </c>
      <c r="V65" s="43">
        <f>+U66/U65</f>
        <v>0.8732623491662068</v>
      </c>
      <c r="W65" s="27">
        <f>+E63+G63+I63+K63</f>
        <v>120983629</v>
      </c>
      <c r="X65" s="49">
        <f>+W66/W65</f>
        <v>0.9659625105145424</v>
      </c>
      <c r="Y65" s="96"/>
      <c r="Z65" s="206"/>
    </row>
    <row r="66" spans="1:26" s="45" customFormat="1" ht="39.75" customHeight="1" thickBot="1">
      <c r="A66" s="128"/>
      <c r="B66" s="121"/>
      <c r="C66" s="144"/>
      <c r="D66" s="195"/>
      <c r="E66" s="134">
        <v>39720027</v>
      </c>
      <c r="F66" s="145">
        <f>+E66/E63</f>
        <v>1</v>
      </c>
      <c r="G66" s="134">
        <v>14230164</v>
      </c>
      <c r="H66" s="145">
        <f>+G66/G63</f>
        <v>0.5843842820755514</v>
      </c>
      <c r="I66" s="134">
        <v>30928190</v>
      </c>
      <c r="J66" s="145">
        <f>+I66/I63</f>
        <v>0.9336484276793542</v>
      </c>
      <c r="K66" s="134">
        <v>31987269</v>
      </c>
      <c r="L66" s="145">
        <f>+K66/K63</f>
        <v>1.344751948595905</v>
      </c>
      <c r="M66" s="134">
        <f>+E66+G66+I66+K66</f>
        <v>116865650</v>
      </c>
      <c r="N66" s="145">
        <f>+M66/M63</f>
        <v>0.9659625105145424</v>
      </c>
      <c r="O66" s="97"/>
      <c r="P66" s="155"/>
      <c r="Q66" s="156"/>
      <c r="R66" s="97"/>
      <c r="S66" s="97"/>
      <c r="T66" s="54" t="s">
        <v>140</v>
      </c>
      <c r="U66" s="42">
        <f t="shared" si="4"/>
        <v>84878381</v>
      </c>
      <c r="W66" s="34">
        <f t="shared" si="2"/>
        <v>116865650</v>
      </c>
      <c r="X66" s="50"/>
      <c r="Y66" s="96"/>
      <c r="Z66" s="206"/>
    </row>
    <row r="67" spans="1:26" s="44" customFormat="1" ht="39.75" customHeight="1">
      <c r="A67" s="128"/>
      <c r="B67" s="121"/>
      <c r="C67" s="144"/>
      <c r="D67" s="195"/>
      <c r="E67" s="135"/>
      <c r="F67" s="140"/>
      <c r="G67" s="135"/>
      <c r="H67" s="140"/>
      <c r="I67" s="135"/>
      <c r="J67" s="140"/>
      <c r="K67" s="135"/>
      <c r="L67" s="140"/>
      <c r="M67" s="135"/>
      <c r="N67" s="140"/>
      <c r="O67" s="97"/>
      <c r="P67" s="155"/>
      <c r="Q67" s="156"/>
      <c r="R67" s="97"/>
      <c r="S67" s="97"/>
      <c r="T67" s="48"/>
      <c r="U67" s="42">
        <f t="shared" si="4"/>
        <v>0</v>
      </c>
      <c r="V67" s="43"/>
      <c r="W67" s="27"/>
      <c r="X67" s="9"/>
      <c r="Y67" s="96"/>
      <c r="Z67" s="206"/>
    </row>
    <row r="68" spans="1:26" s="44" customFormat="1" ht="39.75" customHeight="1" thickBot="1">
      <c r="A68" s="112"/>
      <c r="B68" s="122"/>
      <c r="C68" s="124"/>
      <c r="D68" s="196"/>
      <c r="E68" s="136"/>
      <c r="F68" s="146"/>
      <c r="G68" s="136"/>
      <c r="H68" s="146"/>
      <c r="I68" s="136"/>
      <c r="J68" s="146"/>
      <c r="K68" s="136"/>
      <c r="L68" s="146"/>
      <c r="M68" s="136"/>
      <c r="N68" s="146"/>
      <c r="O68" s="94"/>
      <c r="P68" s="87"/>
      <c r="Q68" s="110"/>
      <c r="R68" s="94"/>
      <c r="S68" s="94"/>
      <c r="T68" s="48"/>
      <c r="U68" s="42">
        <f t="shared" si="4"/>
        <v>0</v>
      </c>
      <c r="V68" s="45"/>
      <c r="W68" s="34"/>
      <c r="X68" s="35"/>
      <c r="Y68" s="96"/>
      <c r="Z68" s="206"/>
    </row>
    <row r="69" spans="1:26" ht="69.75" customHeight="1" thickBot="1">
      <c r="A69" s="84">
        <v>23</v>
      </c>
      <c r="B69" s="137" t="s">
        <v>145</v>
      </c>
      <c r="C69" s="123" t="s">
        <v>30</v>
      </c>
      <c r="D69" s="82">
        <v>322182000</v>
      </c>
      <c r="E69" s="23">
        <v>0</v>
      </c>
      <c r="F69" s="24">
        <f>+E69/D69</f>
        <v>0</v>
      </c>
      <c r="G69" s="23">
        <v>0</v>
      </c>
      <c r="H69" s="24">
        <f>+G69/D69</f>
        <v>0</v>
      </c>
      <c r="I69" s="23">
        <v>126441000</v>
      </c>
      <c r="J69" s="24">
        <f>+I69/D69</f>
        <v>0.39245209229565897</v>
      </c>
      <c r="K69" s="23">
        <v>195741000</v>
      </c>
      <c r="L69" s="24">
        <f>+K69/D69</f>
        <v>0.607547907704341</v>
      </c>
      <c r="M69" s="25">
        <f aca="true" t="shared" si="6" ref="M69:M85">+E69+G69+I69+K69</f>
        <v>322182000</v>
      </c>
      <c r="N69" s="24">
        <f>+M69/D69</f>
        <v>1</v>
      </c>
      <c r="O69" s="93" t="s">
        <v>146</v>
      </c>
      <c r="P69" s="109" t="s">
        <v>147</v>
      </c>
      <c r="Q69" s="109" t="s">
        <v>148</v>
      </c>
      <c r="R69" s="93" t="s">
        <v>148</v>
      </c>
      <c r="S69" s="93" t="s">
        <v>438</v>
      </c>
      <c r="T69" s="26" t="s">
        <v>139</v>
      </c>
      <c r="U69" s="27">
        <f t="shared" si="4"/>
        <v>126441000</v>
      </c>
      <c r="V69" s="9">
        <f>+U70/U69</f>
        <v>0.9999998576411132</v>
      </c>
      <c r="W69" s="27">
        <f t="shared" si="2"/>
        <v>322182000</v>
      </c>
      <c r="X69" s="49">
        <f>+W70/W69</f>
        <v>1</v>
      </c>
      <c r="Y69" s="89"/>
      <c r="Z69" s="204"/>
    </row>
    <row r="70" spans="1:26" s="33" customFormat="1" ht="69.75" customHeight="1" thickBot="1">
      <c r="A70" s="112"/>
      <c r="B70" s="138"/>
      <c r="C70" s="124"/>
      <c r="D70" s="83"/>
      <c r="E70" s="28">
        <v>0</v>
      </c>
      <c r="F70" s="29">
        <v>0</v>
      </c>
      <c r="G70" s="28">
        <v>0</v>
      </c>
      <c r="H70" s="29">
        <v>0</v>
      </c>
      <c r="I70" s="28">
        <v>126440982</v>
      </c>
      <c r="J70" s="29">
        <f>+I70/I69</f>
        <v>0.9999998576411132</v>
      </c>
      <c r="K70" s="28">
        <v>195741018</v>
      </c>
      <c r="L70" s="29">
        <f>+K70/K69</f>
        <v>1.000000091958251</v>
      </c>
      <c r="M70" s="31">
        <f t="shared" si="6"/>
        <v>322182000</v>
      </c>
      <c r="N70" s="29">
        <f>+M70/M69</f>
        <v>1</v>
      </c>
      <c r="O70" s="94"/>
      <c r="P70" s="110"/>
      <c r="Q70" s="110"/>
      <c r="R70" s="94"/>
      <c r="S70" s="94"/>
      <c r="T70" s="32" t="s">
        <v>140</v>
      </c>
      <c r="U70" s="27">
        <f t="shared" si="4"/>
        <v>126440982</v>
      </c>
      <c r="W70" s="34">
        <f t="shared" si="2"/>
        <v>322182000</v>
      </c>
      <c r="X70" s="50"/>
      <c r="Y70" s="89"/>
      <c r="Z70" s="204"/>
    </row>
    <row r="71" spans="1:26" ht="69.75" customHeight="1" thickBot="1">
      <c r="A71" s="84">
        <v>24</v>
      </c>
      <c r="B71" s="137" t="s">
        <v>365</v>
      </c>
      <c r="C71" s="123" t="s">
        <v>31</v>
      </c>
      <c r="D71" s="82">
        <v>2987674</v>
      </c>
      <c r="E71" s="55">
        <v>1887674</v>
      </c>
      <c r="F71" s="37">
        <f>+E71/D71</f>
        <v>0.6318206069336882</v>
      </c>
      <c r="G71" s="36">
        <v>1100000</v>
      </c>
      <c r="H71" s="24">
        <f>+G71/D71</f>
        <v>0.3681793930663118</v>
      </c>
      <c r="I71" s="36">
        <v>0</v>
      </c>
      <c r="J71" s="24">
        <f>+I71/D71</f>
        <v>0</v>
      </c>
      <c r="K71" s="36">
        <v>0</v>
      </c>
      <c r="L71" s="37">
        <f>+K71/D71</f>
        <v>0</v>
      </c>
      <c r="M71" s="25">
        <f t="shared" si="6"/>
        <v>2987674</v>
      </c>
      <c r="N71" s="24">
        <f>+M71/D71</f>
        <v>1</v>
      </c>
      <c r="O71" s="166" t="s">
        <v>109</v>
      </c>
      <c r="P71" s="109" t="s">
        <v>366</v>
      </c>
      <c r="Q71" s="153" t="s">
        <v>287</v>
      </c>
      <c r="R71" s="153" t="s">
        <v>287</v>
      </c>
      <c r="S71" s="93" t="s">
        <v>367</v>
      </c>
      <c r="T71" s="26" t="s">
        <v>316</v>
      </c>
      <c r="U71" s="27">
        <f t="shared" si="4"/>
        <v>2987674</v>
      </c>
      <c r="V71" s="9">
        <f>+U72/U71</f>
        <v>1</v>
      </c>
      <c r="W71" s="27">
        <f t="shared" si="2"/>
        <v>2987674</v>
      </c>
      <c r="X71" s="9">
        <f>+W72/W71</f>
        <v>1</v>
      </c>
      <c r="Y71" s="89"/>
      <c r="Z71" s="204"/>
    </row>
    <row r="72" spans="1:26" s="33" customFormat="1" ht="69.75" customHeight="1" thickBot="1">
      <c r="A72" s="112"/>
      <c r="B72" s="138"/>
      <c r="C72" s="124"/>
      <c r="D72" s="83"/>
      <c r="E72" s="56">
        <v>1887674</v>
      </c>
      <c r="F72" s="29">
        <f>+E72/E71</f>
        <v>1</v>
      </c>
      <c r="G72" s="28">
        <v>1100000</v>
      </c>
      <c r="H72" s="29">
        <f>+G72/G71</f>
        <v>1</v>
      </c>
      <c r="I72" s="28">
        <v>0</v>
      </c>
      <c r="J72" s="29">
        <v>0</v>
      </c>
      <c r="K72" s="28">
        <v>0</v>
      </c>
      <c r="L72" s="80">
        <v>0</v>
      </c>
      <c r="M72" s="31">
        <f t="shared" si="6"/>
        <v>2987674</v>
      </c>
      <c r="N72" s="29">
        <f>+M72/M71</f>
        <v>1</v>
      </c>
      <c r="O72" s="94"/>
      <c r="P72" s="110"/>
      <c r="Q72" s="154"/>
      <c r="R72" s="154"/>
      <c r="S72" s="94"/>
      <c r="T72" s="26" t="s">
        <v>316</v>
      </c>
      <c r="U72" s="27">
        <f t="shared" si="4"/>
        <v>2987674</v>
      </c>
      <c r="W72" s="34">
        <f t="shared" si="2"/>
        <v>2987674</v>
      </c>
      <c r="X72" s="35"/>
      <c r="Y72" s="89"/>
      <c r="Z72" s="204"/>
    </row>
    <row r="73" spans="1:26" ht="91.5" customHeight="1" thickBot="1">
      <c r="A73" s="84">
        <v>25</v>
      </c>
      <c r="B73" s="137" t="s">
        <v>368</v>
      </c>
      <c r="C73" s="123" t="s">
        <v>62</v>
      </c>
      <c r="D73" s="82">
        <v>21910</v>
      </c>
      <c r="E73" s="23">
        <v>4886</v>
      </c>
      <c r="F73" s="37">
        <f>+E73/D73</f>
        <v>0.2230031948881789</v>
      </c>
      <c r="G73" s="23">
        <v>5005</v>
      </c>
      <c r="H73" s="24">
        <f>+G73/D73</f>
        <v>0.22843450479233227</v>
      </c>
      <c r="I73" s="23">
        <v>5948</v>
      </c>
      <c r="J73" s="24">
        <f>+I73/D73</f>
        <v>0.2714742126882702</v>
      </c>
      <c r="K73" s="23">
        <v>6071</v>
      </c>
      <c r="L73" s="37">
        <f>+K73/D73</f>
        <v>0.2770880876312186</v>
      </c>
      <c r="M73" s="25">
        <f t="shared" si="6"/>
        <v>21910</v>
      </c>
      <c r="N73" s="24">
        <f>+M73/D73</f>
        <v>1</v>
      </c>
      <c r="O73" s="93" t="s">
        <v>149</v>
      </c>
      <c r="P73" s="109" t="s">
        <v>369</v>
      </c>
      <c r="Q73" s="109" t="s">
        <v>370</v>
      </c>
      <c r="R73" s="93" t="s">
        <v>8</v>
      </c>
      <c r="S73" s="93" t="s">
        <v>371</v>
      </c>
      <c r="T73" s="26" t="s">
        <v>215</v>
      </c>
      <c r="U73" s="27">
        <f aca="true" t="shared" si="7" ref="U73:U104">+E73+G73+I73</f>
        <v>15839</v>
      </c>
      <c r="V73" s="49">
        <f>+U74/U73</f>
        <v>0.6401287960098491</v>
      </c>
      <c r="W73" s="27">
        <f t="shared" si="2"/>
        <v>21910</v>
      </c>
      <c r="X73" s="49">
        <f>+W74/W73</f>
        <v>0.7633044272021908</v>
      </c>
      <c r="Y73" s="89"/>
      <c r="Z73" s="204"/>
    </row>
    <row r="74" spans="1:26" s="33" customFormat="1" ht="91.5" customHeight="1" thickBot="1">
      <c r="A74" s="112"/>
      <c r="B74" s="138"/>
      <c r="C74" s="124"/>
      <c r="D74" s="83"/>
      <c r="E74" s="28">
        <v>3060</v>
      </c>
      <c r="F74" s="29">
        <f>+E74/E73</f>
        <v>0.6262791649611134</v>
      </c>
      <c r="G74" s="28">
        <v>3134</v>
      </c>
      <c r="H74" s="29">
        <f>+G74/G73</f>
        <v>0.6261738261738262</v>
      </c>
      <c r="I74" s="28">
        <v>3945</v>
      </c>
      <c r="J74" s="29">
        <f>+I74/I73</f>
        <v>0.6632481506388702</v>
      </c>
      <c r="K74" s="28">
        <v>6585</v>
      </c>
      <c r="L74" s="29">
        <f>+K74/K73</f>
        <v>1.084664799868226</v>
      </c>
      <c r="M74" s="31">
        <f>+E74+G74+I74+K74</f>
        <v>16724</v>
      </c>
      <c r="N74" s="29">
        <f>+M74/M73</f>
        <v>0.7633044272021908</v>
      </c>
      <c r="O74" s="94"/>
      <c r="P74" s="110"/>
      <c r="Q74" s="110"/>
      <c r="R74" s="94"/>
      <c r="S74" s="94"/>
      <c r="T74" s="32" t="s">
        <v>150</v>
      </c>
      <c r="U74" s="27">
        <f t="shared" si="7"/>
        <v>10139</v>
      </c>
      <c r="V74" s="11"/>
      <c r="W74" s="34">
        <f t="shared" si="2"/>
        <v>16724</v>
      </c>
      <c r="X74" s="50"/>
      <c r="Y74" s="89"/>
      <c r="Z74" s="204"/>
    </row>
    <row r="75" spans="1:26" ht="112.5" customHeight="1">
      <c r="A75" s="84">
        <v>26</v>
      </c>
      <c r="B75" s="137" t="s">
        <v>372</v>
      </c>
      <c r="C75" s="123" t="s">
        <v>373</v>
      </c>
      <c r="D75" s="82">
        <v>12041316</v>
      </c>
      <c r="E75" s="36">
        <v>10952210</v>
      </c>
      <c r="F75" s="37">
        <f>+E75/D75</f>
        <v>0.9095525771435614</v>
      </c>
      <c r="G75" s="36">
        <v>1065631</v>
      </c>
      <c r="H75" s="24">
        <f>+G75/D75</f>
        <v>0.0884978851148828</v>
      </c>
      <c r="I75" s="36">
        <v>12790</v>
      </c>
      <c r="J75" s="24">
        <f>+I75/D75</f>
        <v>0.0010621762604685401</v>
      </c>
      <c r="K75" s="36">
        <v>10685</v>
      </c>
      <c r="L75" s="37">
        <f>+K75/D75</f>
        <v>0.0008873614810872831</v>
      </c>
      <c r="M75" s="38">
        <f t="shared" si="6"/>
        <v>12041316</v>
      </c>
      <c r="N75" s="24">
        <f>+M75/D75</f>
        <v>1</v>
      </c>
      <c r="O75" s="93" t="s">
        <v>151</v>
      </c>
      <c r="P75" s="111" t="s">
        <v>152</v>
      </c>
      <c r="Q75" s="109" t="s">
        <v>153</v>
      </c>
      <c r="R75" s="93" t="s">
        <v>154</v>
      </c>
      <c r="S75" s="93" t="s">
        <v>439</v>
      </c>
      <c r="T75" s="26" t="s">
        <v>155</v>
      </c>
      <c r="U75" s="27">
        <f t="shared" si="7"/>
        <v>12030631</v>
      </c>
      <c r="V75" s="9">
        <f>+U76/U75</f>
        <v>0.9976312963135516</v>
      </c>
      <c r="W75" s="27">
        <f aca="true" t="shared" si="8" ref="W75:W138">+E75+G75+I75+K75</f>
        <v>12041316</v>
      </c>
      <c r="X75" s="9">
        <f>+W76/W75</f>
        <v>0.997263754227528</v>
      </c>
      <c r="Y75" s="89"/>
      <c r="Z75" s="204"/>
    </row>
    <row r="76" spans="1:26" s="33" customFormat="1" ht="112.5" customHeight="1" thickBot="1">
      <c r="A76" s="112"/>
      <c r="B76" s="164"/>
      <c r="C76" s="124"/>
      <c r="D76" s="83"/>
      <c r="E76" s="28">
        <v>10937255</v>
      </c>
      <c r="F76" s="29">
        <f>+E76/E75</f>
        <v>0.9986345221649329</v>
      </c>
      <c r="G76" s="28">
        <v>1042696</v>
      </c>
      <c r="H76" s="29">
        <f>+G76/G75</f>
        <v>0.9784775405370152</v>
      </c>
      <c r="I76" s="28">
        <v>22183</v>
      </c>
      <c r="J76" s="29">
        <f>+I76/I75</f>
        <v>1.734401876465989</v>
      </c>
      <c r="K76" s="28">
        <v>6234</v>
      </c>
      <c r="L76" s="29">
        <f>+K76/K75</f>
        <v>0.5834347215722976</v>
      </c>
      <c r="M76" s="31">
        <f t="shared" si="6"/>
        <v>12008368</v>
      </c>
      <c r="N76" s="29">
        <f>+M76/M75</f>
        <v>0.997263754227528</v>
      </c>
      <c r="O76" s="94"/>
      <c r="P76" s="87"/>
      <c r="Q76" s="110"/>
      <c r="R76" s="94"/>
      <c r="S76" s="94"/>
      <c r="T76" s="32" t="s">
        <v>155</v>
      </c>
      <c r="U76" s="27">
        <f t="shared" si="7"/>
        <v>12002134</v>
      </c>
      <c r="W76" s="34">
        <f t="shared" si="8"/>
        <v>12008368</v>
      </c>
      <c r="X76" s="35"/>
      <c r="Y76" s="89"/>
      <c r="Z76" s="204"/>
    </row>
    <row r="77" spans="1:26" ht="105" customHeight="1">
      <c r="A77" s="84">
        <v>27</v>
      </c>
      <c r="B77" s="137" t="s">
        <v>374</v>
      </c>
      <c r="C77" s="123" t="s">
        <v>32</v>
      </c>
      <c r="D77" s="82">
        <v>7416585</v>
      </c>
      <c r="E77" s="36">
        <v>6964717</v>
      </c>
      <c r="F77" s="37">
        <f>+E77/D77</f>
        <v>0.9390733066498934</v>
      </c>
      <c r="G77" s="36">
        <v>300</v>
      </c>
      <c r="H77" s="37">
        <f>+G77/D77</f>
        <v>4.0449883605459924E-05</v>
      </c>
      <c r="I77" s="36">
        <v>450300</v>
      </c>
      <c r="J77" s="37">
        <f>+I77/D77</f>
        <v>0.06071527529179535</v>
      </c>
      <c r="K77" s="36">
        <v>1268</v>
      </c>
      <c r="L77" s="37">
        <f>+K77/D77</f>
        <v>0.00017096817470574395</v>
      </c>
      <c r="M77" s="38">
        <f t="shared" si="6"/>
        <v>7416585</v>
      </c>
      <c r="N77" s="37">
        <f>+M77/D77</f>
        <v>1</v>
      </c>
      <c r="O77" s="93" t="s">
        <v>156</v>
      </c>
      <c r="P77" s="111" t="s">
        <v>375</v>
      </c>
      <c r="Q77" s="109" t="s">
        <v>375</v>
      </c>
      <c r="R77" s="93" t="s">
        <v>376</v>
      </c>
      <c r="S77" s="93" t="s">
        <v>377</v>
      </c>
      <c r="T77" s="26" t="s">
        <v>155</v>
      </c>
      <c r="U77" s="27">
        <f t="shared" si="7"/>
        <v>7415317</v>
      </c>
      <c r="V77" s="9">
        <f>+U78/U77</f>
        <v>0.9999171984151183</v>
      </c>
      <c r="W77" s="27">
        <f t="shared" si="8"/>
        <v>7416585</v>
      </c>
      <c r="X77" s="9">
        <f>+W78/W77</f>
        <v>0.9840777123163829</v>
      </c>
      <c r="Y77" s="89"/>
      <c r="Z77" s="204"/>
    </row>
    <row r="78" spans="1:26" s="33" customFormat="1" ht="105" customHeight="1" thickBot="1">
      <c r="A78" s="112"/>
      <c r="B78" s="164"/>
      <c r="C78" s="124"/>
      <c r="D78" s="165"/>
      <c r="E78" s="28">
        <v>6963946</v>
      </c>
      <c r="F78" s="29">
        <f>+E78/E77</f>
        <v>0.9998892991631965</v>
      </c>
      <c r="G78" s="28">
        <v>397</v>
      </c>
      <c r="H78" s="29">
        <f>+G78/G77</f>
        <v>1.3233333333333333</v>
      </c>
      <c r="I78" s="28">
        <v>450360</v>
      </c>
      <c r="J78" s="29">
        <f>+I78/I77</f>
        <v>1.0001332445036641</v>
      </c>
      <c r="K78" s="81">
        <v>-116207</v>
      </c>
      <c r="L78" s="29">
        <f>+K78/K77</f>
        <v>-91.64589905362776</v>
      </c>
      <c r="M78" s="31">
        <f>+E78+G78+I78+K78</f>
        <v>7298496</v>
      </c>
      <c r="N78" s="29">
        <f>+M78/M77</f>
        <v>0.9840777123163829</v>
      </c>
      <c r="O78" s="94"/>
      <c r="P78" s="87"/>
      <c r="Q78" s="110"/>
      <c r="R78" s="94"/>
      <c r="S78" s="94"/>
      <c r="T78" s="32" t="s">
        <v>155</v>
      </c>
      <c r="U78" s="27">
        <f t="shared" si="7"/>
        <v>7414703</v>
      </c>
      <c r="W78" s="34">
        <f t="shared" si="8"/>
        <v>7298496</v>
      </c>
      <c r="X78" s="35"/>
      <c r="Y78" s="89"/>
      <c r="Z78" s="204"/>
    </row>
    <row r="79" spans="1:26" ht="97.5" customHeight="1">
      <c r="A79" s="84">
        <v>28</v>
      </c>
      <c r="B79" s="137" t="s">
        <v>378</v>
      </c>
      <c r="C79" s="123" t="s">
        <v>379</v>
      </c>
      <c r="D79" s="82">
        <v>1859330</v>
      </c>
      <c r="E79" s="36">
        <v>1852793</v>
      </c>
      <c r="F79" s="37">
        <f>+E79/D79</f>
        <v>0.9964842174331614</v>
      </c>
      <c r="G79" s="36">
        <v>1811</v>
      </c>
      <c r="H79" s="24">
        <f>+G79/D79</f>
        <v>0.0009740067658780314</v>
      </c>
      <c r="I79" s="36">
        <v>2611</v>
      </c>
      <c r="J79" s="24">
        <f>+I79/D79</f>
        <v>0.0014042692797943345</v>
      </c>
      <c r="K79" s="36">
        <v>2115</v>
      </c>
      <c r="L79" s="37">
        <f>+K79/D79</f>
        <v>0.0011375065211662266</v>
      </c>
      <c r="M79" s="38">
        <f t="shared" si="6"/>
        <v>1859330</v>
      </c>
      <c r="N79" s="24">
        <f>+M79/D79</f>
        <v>1</v>
      </c>
      <c r="O79" s="93" t="s">
        <v>157</v>
      </c>
      <c r="P79" s="111" t="s">
        <v>55</v>
      </c>
      <c r="Q79" s="109" t="s">
        <v>56</v>
      </c>
      <c r="R79" s="93" t="s">
        <v>57</v>
      </c>
      <c r="S79" s="93" t="s">
        <v>440</v>
      </c>
      <c r="T79" s="26" t="s">
        <v>155</v>
      </c>
      <c r="U79" s="27">
        <f t="shared" si="7"/>
        <v>1857215</v>
      </c>
      <c r="V79" s="9">
        <f>+U80/U79</f>
        <v>0.9984600598207531</v>
      </c>
      <c r="W79" s="27">
        <f t="shared" si="8"/>
        <v>1859330</v>
      </c>
      <c r="X79" s="9">
        <f>+W80/W79</f>
        <v>0.9998257436818639</v>
      </c>
      <c r="Y79" s="89"/>
      <c r="Z79" s="204"/>
    </row>
    <row r="80" spans="1:26" s="33" customFormat="1" ht="97.5" customHeight="1" thickBot="1">
      <c r="A80" s="112"/>
      <c r="B80" s="138"/>
      <c r="C80" s="124"/>
      <c r="D80" s="83"/>
      <c r="E80" s="28">
        <v>1850409</v>
      </c>
      <c r="F80" s="29">
        <f>+E80/E79</f>
        <v>0.998713293929759</v>
      </c>
      <c r="G80" s="28">
        <v>2452</v>
      </c>
      <c r="H80" s="29">
        <f>+G80/G79</f>
        <v>1.353948094975152</v>
      </c>
      <c r="I80" s="28">
        <v>1494</v>
      </c>
      <c r="J80" s="29">
        <f>+I80/I79</f>
        <v>0.5721945614707009</v>
      </c>
      <c r="K80" s="28">
        <v>4651</v>
      </c>
      <c r="L80" s="29">
        <f>+K80/K79</f>
        <v>2.1990543735224586</v>
      </c>
      <c r="M80" s="31">
        <f>+E80+G80+I80+K80</f>
        <v>1859006</v>
      </c>
      <c r="N80" s="29">
        <f>+M80/M79</f>
        <v>0.9998257436818639</v>
      </c>
      <c r="O80" s="94"/>
      <c r="P80" s="87"/>
      <c r="Q80" s="110"/>
      <c r="R80" s="94"/>
      <c r="S80" s="94"/>
      <c r="T80" s="32" t="s">
        <v>155</v>
      </c>
      <c r="U80" s="27">
        <f t="shared" si="7"/>
        <v>1854355</v>
      </c>
      <c r="W80" s="34">
        <f t="shared" si="8"/>
        <v>1859006</v>
      </c>
      <c r="X80" s="35"/>
      <c r="Y80" s="89"/>
      <c r="Z80" s="204"/>
    </row>
    <row r="81" spans="1:26" ht="100.5" customHeight="1" thickBot="1">
      <c r="A81" s="84">
        <v>29</v>
      </c>
      <c r="B81" s="137" t="s">
        <v>380</v>
      </c>
      <c r="C81" s="123" t="s">
        <v>33</v>
      </c>
      <c r="D81" s="82">
        <v>541180</v>
      </c>
      <c r="E81" s="23">
        <v>365794</v>
      </c>
      <c r="F81" s="24">
        <f>+E81/D81</f>
        <v>0.6759192874829077</v>
      </c>
      <c r="G81" s="23">
        <v>9997</v>
      </c>
      <c r="H81" s="24">
        <f>+G81/D81</f>
        <v>0.01847259691784619</v>
      </c>
      <c r="I81" s="23">
        <v>153486</v>
      </c>
      <c r="J81" s="24">
        <f>+I81/D81</f>
        <v>0.28361358512879264</v>
      </c>
      <c r="K81" s="23">
        <v>11903</v>
      </c>
      <c r="L81" s="37">
        <f>+K81/D81</f>
        <v>0.021994530470453452</v>
      </c>
      <c r="M81" s="25">
        <f t="shared" si="6"/>
        <v>541180</v>
      </c>
      <c r="N81" s="24">
        <f>+M81/D81</f>
        <v>1</v>
      </c>
      <c r="O81" s="93" t="s">
        <v>158</v>
      </c>
      <c r="P81" s="111" t="s">
        <v>381</v>
      </c>
      <c r="Q81" s="109" t="s">
        <v>382</v>
      </c>
      <c r="R81" s="93" t="s">
        <v>159</v>
      </c>
      <c r="S81" s="93" t="s">
        <v>160</v>
      </c>
      <c r="T81" s="26" t="s">
        <v>155</v>
      </c>
      <c r="U81" s="27">
        <f t="shared" si="7"/>
        <v>529277</v>
      </c>
      <c r="V81" s="49">
        <f>+U82/U81</f>
        <v>0.770664510265891</v>
      </c>
      <c r="W81" s="27">
        <f t="shared" si="8"/>
        <v>541180</v>
      </c>
      <c r="X81" s="49">
        <f>+W82/W81</f>
        <v>0.949608263424369</v>
      </c>
      <c r="Y81" s="89"/>
      <c r="Z81" s="204"/>
    </row>
    <row r="82" spans="1:26" s="33" customFormat="1" ht="100.5" customHeight="1" thickBot="1">
      <c r="A82" s="112"/>
      <c r="B82" s="164"/>
      <c r="C82" s="124"/>
      <c r="D82" s="83"/>
      <c r="E82" s="28">
        <v>349912</v>
      </c>
      <c r="F82" s="29">
        <f>+E82/E81</f>
        <v>0.9565821199910332</v>
      </c>
      <c r="G82" s="28">
        <v>9098</v>
      </c>
      <c r="H82" s="29">
        <f>+G82/G81</f>
        <v>0.910073021906572</v>
      </c>
      <c r="I82" s="28">
        <v>48885</v>
      </c>
      <c r="J82" s="29">
        <f>+I82/I81</f>
        <v>0.3184981040616082</v>
      </c>
      <c r="K82" s="28">
        <v>106014</v>
      </c>
      <c r="L82" s="29">
        <f>+K82/K81</f>
        <v>8.906494161135848</v>
      </c>
      <c r="M82" s="31">
        <f>+E82+G82+I82+K82</f>
        <v>513909</v>
      </c>
      <c r="N82" s="29">
        <f>+M82/M81</f>
        <v>0.949608263424369</v>
      </c>
      <c r="O82" s="94"/>
      <c r="P82" s="87"/>
      <c r="Q82" s="110"/>
      <c r="R82" s="94"/>
      <c r="S82" s="94"/>
      <c r="T82" s="32" t="s">
        <v>155</v>
      </c>
      <c r="U82" s="27">
        <f t="shared" si="7"/>
        <v>407895</v>
      </c>
      <c r="V82" s="11"/>
      <c r="W82" s="34">
        <f t="shared" si="8"/>
        <v>513909</v>
      </c>
      <c r="X82" s="50"/>
      <c r="Y82" s="89"/>
      <c r="Z82" s="204"/>
    </row>
    <row r="83" spans="1:26" ht="99.75" customHeight="1">
      <c r="A83" s="84">
        <v>30</v>
      </c>
      <c r="B83" s="137" t="s">
        <v>383</v>
      </c>
      <c r="C83" s="123" t="s">
        <v>34</v>
      </c>
      <c r="D83" s="82">
        <v>204233507</v>
      </c>
      <c r="E83" s="36">
        <v>202912086</v>
      </c>
      <c r="F83" s="37">
        <f>+E83/D83</f>
        <v>0.9935298520824989</v>
      </c>
      <c r="G83" s="36">
        <v>1275713</v>
      </c>
      <c r="H83" s="24">
        <f>+G83/D83</f>
        <v>0.006246345267919235</v>
      </c>
      <c r="I83" s="36">
        <v>11317</v>
      </c>
      <c r="J83" s="24">
        <f>+I83/D83</f>
        <v>5.541206321252663E-05</v>
      </c>
      <c r="K83" s="36">
        <v>34391</v>
      </c>
      <c r="L83" s="37">
        <f>+K83/D83</f>
        <v>0.00016839058636935612</v>
      </c>
      <c r="M83" s="38">
        <f t="shared" si="6"/>
        <v>204233507</v>
      </c>
      <c r="N83" s="24">
        <f>+M83/D83</f>
        <v>1</v>
      </c>
      <c r="O83" s="93" t="s">
        <v>384</v>
      </c>
      <c r="P83" s="111" t="s">
        <v>386</v>
      </c>
      <c r="Q83" s="109" t="s">
        <v>387</v>
      </c>
      <c r="R83" s="93" t="s">
        <v>388</v>
      </c>
      <c r="S83" s="93" t="s">
        <v>389</v>
      </c>
      <c r="T83" s="26" t="s">
        <v>390</v>
      </c>
      <c r="U83" s="27">
        <f t="shared" si="7"/>
        <v>204199116</v>
      </c>
      <c r="V83" s="9">
        <f>+U84/U83</f>
        <v>0.9997580302943133</v>
      </c>
      <c r="W83" s="27">
        <f t="shared" si="8"/>
        <v>204233507</v>
      </c>
      <c r="X83" s="9">
        <f>+W84/W83</f>
        <v>0.9997302156692633</v>
      </c>
      <c r="Y83" s="89"/>
      <c r="Z83" s="204"/>
    </row>
    <row r="84" spans="1:26" s="33" customFormat="1" ht="99.75" customHeight="1" thickBot="1">
      <c r="A84" s="112"/>
      <c r="B84" s="138"/>
      <c r="C84" s="124"/>
      <c r="D84" s="83"/>
      <c r="E84" s="28">
        <v>202057714</v>
      </c>
      <c r="F84" s="29">
        <f>+E84/E83</f>
        <v>0.9957894474555843</v>
      </c>
      <c r="G84" s="28">
        <v>1313996</v>
      </c>
      <c r="H84" s="29">
        <f>+G84/G83</f>
        <v>1.0300091007930468</v>
      </c>
      <c r="I84" s="28">
        <v>777996</v>
      </c>
      <c r="J84" s="29">
        <f>+I84/I83</f>
        <v>68.74578068392684</v>
      </c>
      <c r="K84" s="28">
        <v>28702</v>
      </c>
      <c r="L84" s="29">
        <f>+K84/K83</f>
        <v>0.8345788142246517</v>
      </c>
      <c r="M84" s="31">
        <f>+E84+G84+I84+K84</f>
        <v>204178408</v>
      </c>
      <c r="N84" s="29">
        <f>+M84/M83</f>
        <v>0.9997302156692633</v>
      </c>
      <c r="O84" s="94"/>
      <c r="P84" s="87"/>
      <c r="Q84" s="110"/>
      <c r="R84" s="94"/>
      <c r="S84" s="94"/>
      <c r="T84" s="32" t="s">
        <v>150</v>
      </c>
      <c r="U84" s="27">
        <f t="shared" si="7"/>
        <v>204149706</v>
      </c>
      <c r="W84" s="34">
        <f t="shared" si="8"/>
        <v>204178408</v>
      </c>
      <c r="X84" s="35"/>
      <c r="Y84" s="89"/>
      <c r="Z84" s="204"/>
    </row>
    <row r="85" spans="1:26" ht="90" customHeight="1">
      <c r="A85" s="84">
        <v>31</v>
      </c>
      <c r="B85" s="137" t="s">
        <v>391</v>
      </c>
      <c r="C85" s="123" t="s">
        <v>35</v>
      </c>
      <c r="D85" s="82">
        <v>2649361</v>
      </c>
      <c r="E85" s="23">
        <v>2557124</v>
      </c>
      <c r="F85" s="24">
        <f>+E85/D85</f>
        <v>0.9651851899382531</v>
      </c>
      <c r="G85" s="23">
        <v>84777</v>
      </c>
      <c r="H85" s="24">
        <f>+G85/D85</f>
        <v>0.03199903674886133</v>
      </c>
      <c r="I85" s="23">
        <v>3326</v>
      </c>
      <c r="J85" s="24">
        <f>+I85/D85</f>
        <v>0.0012553970561203249</v>
      </c>
      <c r="K85" s="23">
        <v>4134</v>
      </c>
      <c r="L85" s="37">
        <f>+K85/D85</f>
        <v>0.0015603762567653107</v>
      </c>
      <c r="M85" s="25">
        <f t="shared" si="6"/>
        <v>2649361</v>
      </c>
      <c r="N85" s="24">
        <f>+M85/D85</f>
        <v>1</v>
      </c>
      <c r="O85" s="93" t="s">
        <v>190</v>
      </c>
      <c r="P85" s="111" t="s">
        <v>191</v>
      </c>
      <c r="Q85" s="109" t="s">
        <v>192</v>
      </c>
      <c r="R85" s="93" t="s">
        <v>392</v>
      </c>
      <c r="S85" s="93" t="s">
        <v>9</v>
      </c>
      <c r="T85" s="26" t="s">
        <v>193</v>
      </c>
      <c r="U85" s="27">
        <f t="shared" si="7"/>
        <v>2645227</v>
      </c>
      <c r="V85" s="9">
        <f>+U86/U85</f>
        <v>0.9995474868508449</v>
      </c>
      <c r="W85" s="27">
        <f t="shared" si="8"/>
        <v>2649361</v>
      </c>
      <c r="X85" s="9">
        <f>+W86/W85</f>
        <v>0.9986830786744426</v>
      </c>
      <c r="Y85" s="89"/>
      <c r="Z85" s="204"/>
    </row>
    <row r="86" spans="1:26" s="33" customFormat="1" ht="90" customHeight="1" thickBot="1">
      <c r="A86" s="112"/>
      <c r="B86" s="138"/>
      <c r="C86" s="124"/>
      <c r="D86" s="83"/>
      <c r="E86" s="28">
        <v>2558365</v>
      </c>
      <c r="F86" s="29">
        <f>+E86/E85</f>
        <v>1.0004853108413985</v>
      </c>
      <c r="G86" s="28">
        <v>83378</v>
      </c>
      <c r="H86" s="29">
        <f>+G86/G85</f>
        <v>0.983497882680444</v>
      </c>
      <c r="I86" s="28">
        <v>2287</v>
      </c>
      <c r="J86" s="29">
        <f>+I86/I85</f>
        <v>0.6876127480457005</v>
      </c>
      <c r="K86" s="28">
        <v>1842</v>
      </c>
      <c r="L86" s="29">
        <f>+K86/K85</f>
        <v>0.4455732946298984</v>
      </c>
      <c r="M86" s="31">
        <f>+E86+G86+I86+K86</f>
        <v>2645872</v>
      </c>
      <c r="N86" s="29">
        <f>+M86/M85</f>
        <v>0.9986830786744426</v>
      </c>
      <c r="O86" s="94"/>
      <c r="P86" s="87"/>
      <c r="Q86" s="110"/>
      <c r="R86" s="94"/>
      <c r="S86" s="94"/>
      <c r="T86" s="32" t="s">
        <v>150</v>
      </c>
      <c r="U86" s="27">
        <f t="shared" si="7"/>
        <v>2644030</v>
      </c>
      <c r="W86" s="34">
        <f t="shared" si="8"/>
        <v>2645872</v>
      </c>
      <c r="X86" s="35"/>
      <c r="Y86" s="89"/>
      <c r="Z86" s="204"/>
    </row>
    <row r="87" spans="1:26" s="46" customFormat="1" ht="30" customHeight="1">
      <c r="A87" s="84">
        <v>32</v>
      </c>
      <c r="B87" s="120" t="s">
        <v>393</v>
      </c>
      <c r="C87" s="123" t="s">
        <v>36</v>
      </c>
      <c r="D87" s="194">
        <f>+E87+G87+I87+K87</f>
        <v>44383580</v>
      </c>
      <c r="E87" s="162">
        <v>25683578</v>
      </c>
      <c r="F87" s="139">
        <f>+E87/D87</f>
        <v>0.578672968696982</v>
      </c>
      <c r="G87" s="162">
        <v>25282</v>
      </c>
      <c r="H87" s="139">
        <f>+G87/D87</f>
        <v>0.0005696250730562969</v>
      </c>
      <c r="I87" s="162">
        <v>18668546</v>
      </c>
      <c r="J87" s="139">
        <f>+I87/D87</f>
        <v>0.42061830073193734</v>
      </c>
      <c r="K87" s="162">
        <v>6174</v>
      </c>
      <c r="L87" s="139">
        <f>+K87/D87</f>
        <v>0.00013910549802426933</v>
      </c>
      <c r="M87" s="162">
        <f>+E87+G87+I87+K87</f>
        <v>44383580</v>
      </c>
      <c r="N87" s="139">
        <f>+M87/D87</f>
        <v>1</v>
      </c>
      <c r="O87" s="93" t="s">
        <v>194</v>
      </c>
      <c r="P87" s="111" t="s">
        <v>195</v>
      </c>
      <c r="Q87" s="109" t="s">
        <v>196</v>
      </c>
      <c r="R87" s="93" t="s">
        <v>394</v>
      </c>
      <c r="S87" s="93" t="s">
        <v>10</v>
      </c>
      <c r="T87" s="52" t="s">
        <v>197</v>
      </c>
      <c r="U87" s="42" t="e">
        <f>+#REF!+#REF!+#REF!</f>
        <v>#REF!</v>
      </c>
      <c r="V87" s="43"/>
      <c r="W87" s="27"/>
      <c r="X87" s="9"/>
      <c r="Y87" s="96"/>
      <c r="Z87" s="206"/>
    </row>
    <row r="88" spans="1:26" s="46" customFormat="1" ht="30" customHeight="1">
      <c r="A88" s="128"/>
      <c r="B88" s="121"/>
      <c r="C88" s="144"/>
      <c r="D88" s="195"/>
      <c r="E88" s="135"/>
      <c r="F88" s="140"/>
      <c r="G88" s="135"/>
      <c r="H88" s="140"/>
      <c r="I88" s="135"/>
      <c r="J88" s="140"/>
      <c r="K88" s="135"/>
      <c r="L88" s="140"/>
      <c r="M88" s="135"/>
      <c r="N88" s="140"/>
      <c r="O88" s="97"/>
      <c r="P88" s="155"/>
      <c r="Q88" s="156"/>
      <c r="R88" s="97"/>
      <c r="S88" s="97"/>
      <c r="T88" s="48"/>
      <c r="U88" s="42">
        <f t="shared" si="7"/>
        <v>0</v>
      </c>
      <c r="V88" s="45"/>
      <c r="W88" s="34"/>
      <c r="X88" s="35"/>
      <c r="Y88" s="96"/>
      <c r="Z88" s="206"/>
    </row>
    <row r="89" spans="1:26" s="46" customFormat="1" ht="30" customHeight="1">
      <c r="A89" s="128"/>
      <c r="B89" s="121"/>
      <c r="C89" s="144"/>
      <c r="D89" s="195"/>
      <c r="E89" s="163"/>
      <c r="F89" s="141"/>
      <c r="G89" s="163"/>
      <c r="H89" s="141"/>
      <c r="I89" s="163"/>
      <c r="J89" s="141"/>
      <c r="K89" s="163"/>
      <c r="L89" s="141"/>
      <c r="M89" s="163"/>
      <c r="N89" s="141"/>
      <c r="O89" s="97"/>
      <c r="P89" s="155"/>
      <c r="Q89" s="156"/>
      <c r="R89" s="97"/>
      <c r="S89" s="97"/>
      <c r="T89" s="48"/>
      <c r="U89" s="42">
        <f>+E87+G87+I87</f>
        <v>44377406</v>
      </c>
      <c r="V89" s="43">
        <f>+U90/U89</f>
        <v>0.9993813743867769</v>
      </c>
      <c r="W89" s="27">
        <f>+E87+G87+I87+K87</f>
        <v>44383580</v>
      </c>
      <c r="X89" s="9">
        <f>+W90/W89</f>
        <v>0.6895268926030753</v>
      </c>
      <c r="Y89" s="96"/>
      <c r="Z89" s="206"/>
    </row>
    <row r="90" spans="1:26" s="45" customFormat="1" ht="30" customHeight="1" thickBot="1">
      <c r="A90" s="128"/>
      <c r="B90" s="121"/>
      <c r="C90" s="144"/>
      <c r="D90" s="195"/>
      <c r="E90" s="134">
        <v>25386701</v>
      </c>
      <c r="F90" s="145">
        <f>+E90/E87</f>
        <v>0.9884409796797003</v>
      </c>
      <c r="G90" s="134">
        <v>310420</v>
      </c>
      <c r="H90" s="145">
        <f>+G90/G87</f>
        <v>12.278300767344355</v>
      </c>
      <c r="I90" s="134">
        <v>18652832</v>
      </c>
      <c r="J90" s="145">
        <f>+I90/I87</f>
        <v>0.9991582633162754</v>
      </c>
      <c r="K90" s="199">
        <v>-13746281</v>
      </c>
      <c r="L90" s="145">
        <f>+K90/K87</f>
        <v>-2226.4789439585356</v>
      </c>
      <c r="M90" s="134">
        <v>30603671</v>
      </c>
      <c r="N90" s="145">
        <f>+M90/M87</f>
        <v>0.6895268700722204</v>
      </c>
      <c r="O90" s="97"/>
      <c r="P90" s="155"/>
      <c r="Q90" s="156"/>
      <c r="R90" s="97"/>
      <c r="S90" s="97"/>
      <c r="T90" s="54" t="s">
        <v>150</v>
      </c>
      <c r="U90" s="42">
        <f t="shared" si="7"/>
        <v>44349953</v>
      </c>
      <c r="W90" s="34">
        <f t="shared" si="8"/>
        <v>30603672</v>
      </c>
      <c r="X90" s="35"/>
      <c r="Y90" s="96"/>
      <c r="Z90" s="206"/>
    </row>
    <row r="91" spans="1:26" s="44" customFormat="1" ht="30" customHeight="1">
      <c r="A91" s="128"/>
      <c r="B91" s="121"/>
      <c r="C91" s="144"/>
      <c r="D91" s="195"/>
      <c r="E91" s="135"/>
      <c r="F91" s="140"/>
      <c r="G91" s="135"/>
      <c r="H91" s="140"/>
      <c r="I91" s="135"/>
      <c r="J91" s="140"/>
      <c r="K91" s="200"/>
      <c r="L91" s="140"/>
      <c r="M91" s="135"/>
      <c r="N91" s="140"/>
      <c r="O91" s="97"/>
      <c r="P91" s="155"/>
      <c r="Q91" s="156"/>
      <c r="R91" s="97"/>
      <c r="S91" s="97"/>
      <c r="T91" s="48"/>
      <c r="U91" s="42">
        <f t="shared" si="7"/>
        <v>0</v>
      </c>
      <c r="V91" s="43"/>
      <c r="W91" s="27"/>
      <c r="X91" s="9"/>
      <c r="Y91" s="96"/>
      <c r="Z91" s="206"/>
    </row>
    <row r="92" spans="1:26" s="44" customFormat="1" ht="30" customHeight="1" thickBot="1">
      <c r="A92" s="112"/>
      <c r="B92" s="122"/>
      <c r="C92" s="124"/>
      <c r="D92" s="196"/>
      <c r="E92" s="136"/>
      <c r="F92" s="146"/>
      <c r="G92" s="136"/>
      <c r="H92" s="146"/>
      <c r="I92" s="136"/>
      <c r="J92" s="146"/>
      <c r="K92" s="201"/>
      <c r="L92" s="146"/>
      <c r="M92" s="136"/>
      <c r="N92" s="146"/>
      <c r="O92" s="94"/>
      <c r="P92" s="87"/>
      <c r="Q92" s="110"/>
      <c r="R92" s="94"/>
      <c r="S92" s="94"/>
      <c r="T92" s="48"/>
      <c r="U92" s="42">
        <f t="shared" si="7"/>
        <v>0</v>
      </c>
      <c r="V92" s="45"/>
      <c r="W92" s="34"/>
      <c r="X92" s="35"/>
      <c r="Y92" s="96"/>
      <c r="Z92" s="206"/>
    </row>
    <row r="93" spans="1:26" ht="99.75" customHeight="1">
      <c r="A93" s="84">
        <v>33</v>
      </c>
      <c r="B93" s="120" t="s">
        <v>395</v>
      </c>
      <c r="C93" s="123" t="s">
        <v>63</v>
      </c>
      <c r="D93" s="82">
        <v>4280000</v>
      </c>
      <c r="E93" s="23">
        <v>4277907</v>
      </c>
      <c r="F93" s="24">
        <f>+E93/D93</f>
        <v>0.9995109813084112</v>
      </c>
      <c r="G93" s="23">
        <v>832</v>
      </c>
      <c r="H93" s="24">
        <f>+G93/D93</f>
        <v>0.000194392523364486</v>
      </c>
      <c r="I93" s="23">
        <v>731</v>
      </c>
      <c r="J93" s="24">
        <f>+I93/D93</f>
        <v>0.0001707943925233645</v>
      </c>
      <c r="K93" s="23">
        <v>530</v>
      </c>
      <c r="L93" s="24">
        <f>+K93/D93</f>
        <v>0.00012383177570093458</v>
      </c>
      <c r="M93" s="25">
        <f aca="true" t="shared" si="9" ref="M93:M99">+E93+G93+I93+K93</f>
        <v>4280000</v>
      </c>
      <c r="N93" s="24">
        <f>+M93/D93</f>
        <v>1</v>
      </c>
      <c r="O93" s="93" t="s">
        <v>396</v>
      </c>
      <c r="P93" s="111" t="s">
        <v>398</v>
      </c>
      <c r="Q93" s="109" t="s">
        <v>399</v>
      </c>
      <c r="R93" s="93" t="s">
        <v>400</v>
      </c>
      <c r="S93" s="93" t="s">
        <v>401</v>
      </c>
      <c r="T93" s="26" t="s">
        <v>390</v>
      </c>
      <c r="U93" s="27">
        <f t="shared" si="7"/>
        <v>4279470</v>
      </c>
      <c r="V93" s="9">
        <f>+U94/U93</f>
        <v>0.9997719343750511</v>
      </c>
      <c r="W93" s="27">
        <f t="shared" si="8"/>
        <v>4280000</v>
      </c>
      <c r="X93" s="9">
        <f>+W94/W93</f>
        <v>0.9997289719626168</v>
      </c>
      <c r="Y93" s="89"/>
      <c r="Z93" s="204"/>
    </row>
    <row r="94" spans="1:26" s="33" customFormat="1" ht="99.75" customHeight="1" thickBot="1">
      <c r="A94" s="119"/>
      <c r="B94" s="121"/>
      <c r="C94" s="125"/>
      <c r="D94" s="83"/>
      <c r="E94" s="28">
        <v>4277186</v>
      </c>
      <c r="F94" s="29">
        <f>+E94/E93</f>
        <v>0.9998314596366868</v>
      </c>
      <c r="G94" s="28">
        <v>458</v>
      </c>
      <c r="H94" s="29">
        <f>+G94/G93</f>
        <v>0.5504807692307693</v>
      </c>
      <c r="I94" s="28">
        <v>850</v>
      </c>
      <c r="J94" s="29">
        <f>+I94/I93</f>
        <v>1.1627906976744187</v>
      </c>
      <c r="K94" s="28">
        <v>346</v>
      </c>
      <c r="L94" s="29">
        <f>+K94/K93</f>
        <v>0.6528301886792452</v>
      </c>
      <c r="M94" s="31">
        <f t="shared" si="9"/>
        <v>4278840</v>
      </c>
      <c r="N94" s="29">
        <f>+M94/M93</f>
        <v>0.9997289719626168</v>
      </c>
      <c r="O94" s="94"/>
      <c r="P94" s="87"/>
      <c r="Q94" s="110"/>
      <c r="R94" s="94"/>
      <c r="S94" s="94"/>
      <c r="T94" s="32" t="s">
        <v>150</v>
      </c>
      <c r="U94" s="27">
        <f t="shared" si="7"/>
        <v>4278494</v>
      </c>
      <c r="W94" s="34">
        <f t="shared" si="8"/>
        <v>4278840</v>
      </c>
      <c r="X94" s="35"/>
      <c r="Y94" s="89"/>
      <c r="Z94" s="204"/>
    </row>
    <row r="95" spans="1:26" ht="150" customHeight="1">
      <c r="A95" s="84">
        <v>34</v>
      </c>
      <c r="B95" s="121"/>
      <c r="C95" s="123" t="s">
        <v>64</v>
      </c>
      <c r="D95" s="82">
        <v>2398454</v>
      </c>
      <c r="E95" s="36">
        <v>2283972</v>
      </c>
      <c r="F95" s="37">
        <f>+E95/D95</f>
        <v>0.9522684195736086</v>
      </c>
      <c r="G95" s="36">
        <v>132</v>
      </c>
      <c r="H95" s="37">
        <f>+G95/D95</f>
        <v>5.5035452003665695E-05</v>
      </c>
      <c r="I95" s="36">
        <v>114219</v>
      </c>
      <c r="J95" s="37">
        <f>+I95/D95</f>
        <v>0.04762192645762645</v>
      </c>
      <c r="K95" s="36">
        <v>132</v>
      </c>
      <c r="L95" s="37">
        <f>+K95/D95</f>
        <v>5.5035452003665695E-05</v>
      </c>
      <c r="M95" s="38">
        <v>2398454</v>
      </c>
      <c r="N95" s="37">
        <f>+M95/D95</f>
        <v>1</v>
      </c>
      <c r="O95" s="93" t="s">
        <v>198</v>
      </c>
      <c r="P95" s="111" t="s">
        <v>199</v>
      </c>
      <c r="Q95" s="109" t="s">
        <v>200</v>
      </c>
      <c r="R95" s="93" t="s">
        <v>402</v>
      </c>
      <c r="S95" s="93" t="s">
        <v>403</v>
      </c>
      <c r="T95" s="26" t="s">
        <v>201</v>
      </c>
      <c r="U95" s="27">
        <f t="shared" si="7"/>
        <v>2398323</v>
      </c>
      <c r="V95" s="9">
        <f>+U96/U95</f>
        <v>0.9701145341974371</v>
      </c>
      <c r="W95" s="27">
        <f t="shared" si="8"/>
        <v>2398455</v>
      </c>
      <c r="X95" s="9">
        <f>+W96/W95</f>
        <v>0.961840017844821</v>
      </c>
      <c r="Y95" s="89"/>
      <c r="Z95" s="204"/>
    </row>
    <row r="96" spans="1:26" s="33" customFormat="1" ht="150" customHeight="1" thickBot="1">
      <c r="A96" s="112"/>
      <c r="B96" s="122"/>
      <c r="C96" s="124"/>
      <c r="D96" s="165"/>
      <c r="E96" s="28">
        <v>2324256</v>
      </c>
      <c r="F96" s="29">
        <f>+E96/E95</f>
        <v>1.017637694332505</v>
      </c>
      <c r="G96" s="28">
        <v>1409</v>
      </c>
      <c r="H96" s="29">
        <f>+G96/G95</f>
        <v>10.674242424242424</v>
      </c>
      <c r="I96" s="28">
        <v>983</v>
      </c>
      <c r="J96" s="29">
        <f>+I96/I95</f>
        <v>0.008606273912396361</v>
      </c>
      <c r="K96" s="81">
        <v>-19718</v>
      </c>
      <c r="L96" s="29">
        <f>+K96/K95</f>
        <v>-149.37878787878788</v>
      </c>
      <c r="M96" s="31">
        <f t="shared" si="9"/>
        <v>2306930</v>
      </c>
      <c r="N96" s="29">
        <f>+M96/M95</f>
        <v>0.961840418869822</v>
      </c>
      <c r="O96" s="94"/>
      <c r="P96" s="87"/>
      <c r="Q96" s="110"/>
      <c r="R96" s="94"/>
      <c r="S96" s="94"/>
      <c r="T96" s="32" t="s">
        <v>150</v>
      </c>
      <c r="U96" s="27">
        <f t="shared" si="7"/>
        <v>2326648</v>
      </c>
      <c r="W96" s="34">
        <f t="shared" si="8"/>
        <v>2306930</v>
      </c>
      <c r="X96" s="35"/>
      <c r="Y96" s="89"/>
      <c r="Z96" s="204"/>
    </row>
    <row r="97" spans="1:26" ht="69.75" customHeight="1">
      <c r="A97" s="84">
        <v>35</v>
      </c>
      <c r="B97" s="120" t="s">
        <v>404</v>
      </c>
      <c r="C97" s="123" t="s">
        <v>37</v>
      </c>
      <c r="D97" s="82">
        <v>1266561</v>
      </c>
      <c r="E97" s="23">
        <v>1262465</v>
      </c>
      <c r="F97" s="24">
        <f>+E97/D97</f>
        <v>0.9967660460096276</v>
      </c>
      <c r="G97" s="23">
        <v>1119</v>
      </c>
      <c r="H97" s="24">
        <f>+G97/D97</f>
        <v>0.00088349475469401</v>
      </c>
      <c r="I97" s="23">
        <v>1566</v>
      </c>
      <c r="J97" s="24">
        <f>+I97/D97</f>
        <v>0.0012364189328425556</v>
      </c>
      <c r="K97" s="23">
        <v>1411</v>
      </c>
      <c r="L97" s="37">
        <f>+K97/D97</f>
        <v>0.0011140403028357892</v>
      </c>
      <c r="M97" s="25">
        <f t="shared" si="9"/>
        <v>1266561</v>
      </c>
      <c r="N97" s="24">
        <f>+M97/D97</f>
        <v>1</v>
      </c>
      <c r="O97" s="93" t="s">
        <v>202</v>
      </c>
      <c r="P97" s="109" t="s">
        <v>405</v>
      </c>
      <c r="Q97" s="109" t="s">
        <v>406</v>
      </c>
      <c r="R97" s="93" t="s">
        <v>407</v>
      </c>
      <c r="S97" s="93" t="s">
        <v>408</v>
      </c>
      <c r="T97" s="26" t="s">
        <v>197</v>
      </c>
      <c r="U97" s="27">
        <f t="shared" si="7"/>
        <v>1265150</v>
      </c>
      <c r="V97" s="9">
        <f>+U98/U97</f>
        <v>0.9997486464055646</v>
      </c>
      <c r="W97" s="27">
        <f t="shared" si="8"/>
        <v>1266561</v>
      </c>
      <c r="X97" s="9">
        <f>+W98/W97</f>
        <v>0.9996139151608173</v>
      </c>
      <c r="Y97" s="89"/>
      <c r="Z97" s="204"/>
    </row>
    <row r="98" spans="1:26" s="33" customFormat="1" ht="69.75" customHeight="1" thickBot="1">
      <c r="A98" s="112"/>
      <c r="B98" s="122"/>
      <c r="C98" s="124"/>
      <c r="D98" s="83"/>
      <c r="E98" s="28">
        <v>1262168</v>
      </c>
      <c r="F98" s="29">
        <f>+E98/E97</f>
        <v>0.9997647459533532</v>
      </c>
      <c r="G98" s="28">
        <v>1295</v>
      </c>
      <c r="H98" s="29">
        <f>+G98/G97</f>
        <v>1.1572832886505808</v>
      </c>
      <c r="I98" s="28">
        <v>1369</v>
      </c>
      <c r="J98" s="29">
        <f>+I98/I97</f>
        <v>0.8742017879948915</v>
      </c>
      <c r="K98" s="28">
        <v>1240</v>
      </c>
      <c r="L98" s="29">
        <f>+K98/K97</f>
        <v>0.8788093550673282</v>
      </c>
      <c r="M98" s="31">
        <f t="shared" si="9"/>
        <v>1266072</v>
      </c>
      <c r="N98" s="29">
        <f>+M98/M97</f>
        <v>0.9996139151608173</v>
      </c>
      <c r="O98" s="94"/>
      <c r="P98" s="110"/>
      <c r="Q98" s="110"/>
      <c r="R98" s="94"/>
      <c r="S98" s="94"/>
      <c r="T98" s="32" t="s">
        <v>150</v>
      </c>
      <c r="U98" s="27">
        <f t="shared" si="7"/>
        <v>1264832</v>
      </c>
      <c r="W98" s="34">
        <f t="shared" si="8"/>
        <v>1266072</v>
      </c>
      <c r="X98" s="35"/>
      <c r="Y98" s="89"/>
      <c r="Z98" s="204"/>
    </row>
    <row r="99" spans="1:26" s="44" customFormat="1" ht="30" customHeight="1">
      <c r="A99" s="84">
        <v>36</v>
      </c>
      <c r="B99" s="121" t="s">
        <v>409</v>
      </c>
      <c r="C99" s="123" t="s">
        <v>38</v>
      </c>
      <c r="D99" s="194">
        <f>+E99+G99+I99+K99</f>
        <v>18143007</v>
      </c>
      <c r="E99" s="162">
        <v>5641366</v>
      </c>
      <c r="F99" s="139">
        <f>+E99/D99</f>
        <v>0.3109388647648099</v>
      </c>
      <c r="G99" s="162">
        <v>1534569</v>
      </c>
      <c r="H99" s="139">
        <f>+G99/D99</f>
        <v>0.08458184467436958</v>
      </c>
      <c r="I99" s="162">
        <v>384640</v>
      </c>
      <c r="J99" s="139">
        <f>+I99/D99</f>
        <v>0.021200454808841775</v>
      </c>
      <c r="K99" s="162">
        <v>10582432</v>
      </c>
      <c r="L99" s="139">
        <f>+K99/D99</f>
        <v>0.5832788357519787</v>
      </c>
      <c r="M99" s="162">
        <f t="shared" si="9"/>
        <v>18143007</v>
      </c>
      <c r="N99" s="139">
        <f>+M99/D99</f>
        <v>1</v>
      </c>
      <c r="O99" s="159" t="s">
        <v>203</v>
      </c>
      <c r="P99" s="111" t="s">
        <v>410</v>
      </c>
      <c r="Q99" s="109" t="s">
        <v>411</v>
      </c>
      <c r="R99" s="93" t="s">
        <v>412</v>
      </c>
      <c r="S99" s="93" t="s">
        <v>413</v>
      </c>
      <c r="T99" s="48"/>
      <c r="U99" s="42" t="e">
        <f>+#REF!+#REF!+#REF!</f>
        <v>#REF!</v>
      </c>
      <c r="V99" s="43"/>
      <c r="W99" s="27"/>
      <c r="X99" s="9"/>
      <c r="Y99" s="95"/>
      <c r="Z99" s="205"/>
    </row>
    <row r="100" spans="1:26" s="44" customFormat="1" ht="30" customHeight="1" thickBot="1">
      <c r="A100" s="128"/>
      <c r="B100" s="121"/>
      <c r="C100" s="144"/>
      <c r="D100" s="195"/>
      <c r="E100" s="135"/>
      <c r="F100" s="140"/>
      <c r="G100" s="135"/>
      <c r="H100" s="140"/>
      <c r="I100" s="135"/>
      <c r="J100" s="140"/>
      <c r="K100" s="135"/>
      <c r="L100" s="140"/>
      <c r="M100" s="135"/>
      <c r="N100" s="140"/>
      <c r="O100" s="160"/>
      <c r="P100" s="155"/>
      <c r="Q100" s="156"/>
      <c r="R100" s="97"/>
      <c r="S100" s="97"/>
      <c r="T100" s="48"/>
      <c r="U100" s="42">
        <f t="shared" si="7"/>
        <v>0</v>
      </c>
      <c r="V100" s="45"/>
      <c r="W100" s="34"/>
      <c r="X100" s="35"/>
      <c r="Y100" s="95"/>
      <c r="Z100" s="205"/>
    </row>
    <row r="101" spans="1:26" s="46" customFormat="1" ht="30" customHeight="1" thickBot="1">
      <c r="A101" s="128"/>
      <c r="B101" s="121"/>
      <c r="C101" s="144"/>
      <c r="D101" s="195"/>
      <c r="E101" s="163"/>
      <c r="F101" s="141"/>
      <c r="G101" s="163"/>
      <c r="H101" s="141"/>
      <c r="I101" s="163"/>
      <c r="J101" s="141"/>
      <c r="K101" s="163"/>
      <c r="L101" s="141"/>
      <c r="M101" s="163"/>
      <c r="N101" s="141"/>
      <c r="O101" s="160"/>
      <c r="P101" s="155"/>
      <c r="Q101" s="156"/>
      <c r="R101" s="97"/>
      <c r="S101" s="97"/>
      <c r="T101" s="52" t="s">
        <v>213</v>
      </c>
      <c r="U101" s="42">
        <f>+E99+G99+I99</f>
        <v>7560575</v>
      </c>
      <c r="V101" s="43">
        <f>+U102/U101</f>
        <v>1.0052736729679952</v>
      </c>
      <c r="W101" s="27">
        <f>+E99+G99+I99+K99</f>
        <v>18143007</v>
      </c>
      <c r="X101" s="49">
        <f>+W102/W101</f>
        <v>0.9404513816259895</v>
      </c>
      <c r="Y101" s="95"/>
      <c r="Z101" s="205"/>
    </row>
    <row r="102" spans="1:26" s="45" customFormat="1" ht="30" customHeight="1" thickBot="1">
      <c r="A102" s="128"/>
      <c r="B102" s="121"/>
      <c r="C102" s="144"/>
      <c r="D102" s="195"/>
      <c r="E102" s="134">
        <v>5267366</v>
      </c>
      <c r="F102" s="145">
        <f>+E102/E99</f>
        <v>0.93370400005956</v>
      </c>
      <c r="G102" s="134">
        <v>2297686</v>
      </c>
      <c r="H102" s="145">
        <f>+G102/G99</f>
        <v>1.4972842537546374</v>
      </c>
      <c r="I102" s="134">
        <v>35395</v>
      </c>
      <c r="J102" s="145">
        <f>+I102/I99</f>
        <v>0.09202111064891846</v>
      </c>
      <c r="K102" s="134">
        <v>9462169</v>
      </c>
      <c r="L102" s="145">
        <f>+K102/K99</f>
        <v>0.894139362294036</v>
      </c>
      <c r="M102" s="134">
        <f>+E102+G102+I102+K102</f>
        <v>17062616</v>
      </c>
      <c r="N102" s="145">
        <f>+M102/M99</f>
        <v>0.9404513816259895</v>
      </c>
      <c r="O102" s="160"/>
      <c r="P102" s="155"/>
      <c r="Q102" s="156"/>
      <c r="R102" s="97"/>
      <c r="S102" s="97"/>
      <c r="T102" s="54" t="s">
        <v>204</v>
      </c>
      <c r="U102" s="42">
        <f t="shared" si="7"/>
        <v>7600447</v>
      </c>
      <c r="W102" s="34">
        <f t="shared" si="8"/>
        <v>17062616</v>
      </c>
      <c r="X102" s="50"/>
      <c r="Y102" s="95"/>
      <c r="Z102" s="205"/>
    </row>
    <row r="103" spans="1:26" s="44" customFormat="1" ht="30" customHeight="1">
      <c r="A103" s="128"/>
      <c r="B103" s="121"/>
      <c r="C103" s="144"/>
      <c r="D103" s="195"/>
      <c r="E103" s="135"/>
      <c r="F103" s="140"/>
      <c r="G103" s="135"/>
      <c r="H103" s="140"/>
      <c r="I103" s="135"/>
      <c r="J103" s="140"/>
      <c r="K103" s="135"/>
      <c r="L103" s="140"/>
      <c r="M103" s="135"/>
      <c r="N103" s="140"/>
      <c r="O103" s="160"/>
      <c r="P103" s="155"/>
      <c r="Q103" s="156"/>
      <c r="R103" s="97"/>
      <c r="S103" s="97"/>
      <c r="T103" s="48"/>
      <c r="U103" s="42">
        <f t="shared" si="7"/>
        <v>0</v>
      </c>
      <c r="V103" s="43"/>
      <c r="W103" s="27"/>
      <c r="X103" s="9"/>
      <c r="Y103" s="95"/>
      <c r="Z103" s="205"/>
    </row>
    <row r="104" spans="1:26" s="44" customFormat="1" ht="30" customHeight="1" thickBot="1">
      <c r="A104" s="112"/>
      <c r="B104" s="122"/>
      <c r="C104" s="124"/>
      <c r="D104" s="196"/>
      <c r="E104" s="136"/>
      <c r="F104" s="146"/>
      <c r="G104" s="136"/>
      <c r="H104" s="146"/>
      <c r="I104" s="136"/>
      <c r="J104" s="146"/>
      <c r="K104" s="136"/>
      <c r="L104" s="146"/>
      <c r="M104" s="136"/>
      <c r="N104" s="146"/>
      <c r="O104" s="161"/>
      <c r="P104" s="87"/>
      <c r="Q104" s="110"/>
      <c r="R104" s="94"/>
      <c r="S104" s="94"/>
      <c r="T104" s="48"/>
      <c r="U104" s="42">
        <f t="shared" si="7"/>
        <v>0</v>
      </c>
      <c r="V104" s="45"/>
      <c r="W104" s="34"/>
      <c r="X104" s="35"/>
      <c r="Y104" s="95"/>
      <c r="Z104" s="205"/>
    </row>
    <row r="105" spans="1:26" ht="79.5" customHeight="1">
      <c r="A105" s="84">
        <v>37</v>
      </c>
      <c r="B105" s="137" t="s">
        <v>414</v>
      </c>
      <c r="C105" s="123" t="s">
        <v>65</v>
      </c>
      <c r="D105" s="82">
        <v>804119</v>
      </c>
      <c r="E105" s="23">
        <v>797649</v>
      </c>
      <c r="F105" s="24">
        <f>+E105/D105</f>
        <v>0.9919539272172402</v>
      </c>
      <c r="G105" s="23">
        <v>2831</v>
      </c>
      <c r="H105" s="24">
        <f>+G105/D105</f>
        <v>0.00352062319134357</v>
      </c>
      <c r="I105" s="23">
        <v>1621</v>
      </c>
      <c r="J105" s="24">
        <f>+I105/D105</f>
        <v>0.0020158707852942163</v>
      </c>
      <c r="K105" s="23">
        <v>2018</v>
      </c>
      <c r="L105" s="24">
        <f>+K105/D105</f>
        <v>0.0025095788061219797</v>
      </c>
      <c r="M105" s="25">
        <f aca="true" t="shared" si="10" ref="M105:M110">+E105+G105+I105+K105</f>
        <v>804119</v>
      </c>
      <c r="N105" s="24">
        <f>+M105/D105</f>
        <v>1</v>
      </c>
      <c r="O105" s="93" t="s">
        <v>205</v>
      </c>
      <c r="P105" s="109" t="s">
        <v>415</v>
      </c>
      <c r="Q105" s="109" t="s">
        <v>416</v>
      </c>
      <c r="R105" s="93" t="s">
        <v>417</v>
      </c>
      <c r="S105" s="93" t="s">
        <v>418</v>
      </c>
      <c r="T105" s="26" t="s">
        <v>390</v>
      </c>
      <c r="U105" s="27">
        <f aca="true" t="shared" si="11" ref="U105:U136">+E105+G105+I105</f>
        <v>802101</v>
      </c>
      <c r="V105" s="9">
        <f>+U106/U105</f>
        <v>0.9992282767382162</v>
      </c>
      <c r="W105" s="27">
        <f t="shared" si="8"/>
        <v>804119</v>
      </c>
      <c r="X105" s="9">
        <f>+W106/W105</f>
        <v>0.9954720632145242</v>
      </c>
      <c r="Y105" s="89"/>
      <c r="Z105" s="204"/>
    </row>
    <row r="106" spans="1:26" s="33" customFormat="1" ht="79.5" customHeight="1" thickBot="1">
      <c r="A106" s="112"/>
      <c r="B106" s="138"/>
      <c r="C106" s="124"/>
      <c r="D106" s="83"/>
      <c r="E106" s="28">
        <v>796605</v>
      </c>
      <c r="F106" s="29">
        <f>+E106/E105</f>
        <v>0.9986911536277234</v>
      </c>
      <c r="G106" s="28">
        <v>3214</v>
      </c>
      <c r="H106" s="29">
        <f>+G106/G105</f>
        <v>1.13528788413988</v>
      </c>
      <c r="I106" s="28">
        <v>1663</v>
      </c>
      <c r="J106" s="29">
        <f>+I106/I105</f>
        <v>1.025909932140654</v>
      </c>
      <c r="K106" s="81">
        <v>-1004</v>
      </c>
      <c r="L106" s="29">
        <f>+K106/K105</f>
        <v>-0.4975222993062438</v>
      </c>
      <c r="M106" s="31">
        <f>+E106+G106+I106+K106</f>
        <v>800478</v>
      </c>
      <c r="N106" s="29">
        <f>+M106/M105</f>
        <v>0.9954720632145242</v>
      </c>
      <c r="O106" s="94"/>
      <c r="P106" s="110"/>
      <c r="Q106" s="110"/>
      <c r="R106" s="94"/>
      <c r="S106" s="94"/>
      <c r="T106" s="32" t="s">
        <v>150</v>
      </c>
      <c r="U106" s="27">
        <f t="shared" si="11"/>
        <v>801482</v>
      </c>
      <c r="W106" s="34">
        <f t="shared" si="8"/>
        <v>800478</v>
      </c>
      <c r="X106" s="35"/>
      <c r="Y106" s="89"/>
      <c r="Z106" s="204"/>
    </row>
    <row r="107" spans="1:26" ht="90" customHeight="1" thickBot="1">
      <c r="A107" s="84">
        <v>38</v>
      </c>
      <c r="B107" s="120" t="s">
        <v>419</v>
      </c>
      <c r="C107" s="123" t="s">
        <v>39</v>
      </c>
      <c r="D107" s="82">
        <v>7532994</v>
      </c>
      <c r="E107" s="36">
        <v>0</v>
      </c>
      <c r="F107" s="37">
        <f>+E107/D107</f>
        <v>0</v>
      </c>
      <c r="G107" s="36">
        <v>5502027</v>
      </c>
      <c r="H107" s="24">
        <f>+G107/D107</f>
        <v>0.7303904662608254</v>
      </c>
      <c r="I107" s="36">
        <v>0</v>
      </c>
      <c r="J107" s="24">
        <f>+I107/D107</f>
        <v>0</v>
      </c>
      <c r="K107" s="36">
        <v>2030967</v>
      </c>
      <c r="L107" s="37">
        <f>+K107/D107</f>
        <v>0.2696095337391746</v>
      </c>
      <c r="M107" s="38">
        <f t="shared" si="10"/>
        <v>7532994</v>
      </c>
      <c r="N107" s="24">
        <f>+M107/D107</f>
        <v>1</v>
      </c>
      <c r="O107" s="93" t="s">
        <v>420</v>
      </c>
      <c r="P107" s="111" t="s">
        <v>343</v>
      </c>
      <c r="Q107" s="109" t="s">
        <v>421</v>
      </c>
      <c r="R107" s="93" t="s">
        <v>422</v>
      </c>
      <c r="S107" s="93" t="s">
        <v>206</v>
      </c>
      <c r="T107" s="26" t="s">
        <v>207</v>
      </c>
      <c r="U107" s="27">
        <f t="shared" si="11"/>
        <v>5502027</v>
      </c>
      <c r="V107" s="9">
        <f>+U108/U107</f>
        <v>0.9951792312178767</v>
      </c>
      <c r="W107" s="27">
        <f t="shared" si="8"/>
        <v>7532994</v>
      </c>
      <c r="X107" s="49">
        <f>+W108/W107</f>
        <v>0.9314433919634079</v>
      </c>
      <c r="Y107" s="89"/>
      <c r="Z107" s="204"/>
    </row>
    <row r="108" spans="1:26" s="33" customFormat="1" ht="90" customHeight="1" thickBot="1">
      <c r="A108" s="119"/>
      <c r="B108" s="121"/>
      <c r="C108" s="125"/>
      <c r="D108" s="83"/>
      <c r="E108" s="28">
        <v>0</v>
      </c>
      <c r="F108" s="29">
        <f>+E108/D107</f>
        <v>0</v>
      </c>
      <c r="G108" s="28">
        <v>5500923</v>
      </c>
      <c r="H108" s="29">
        <f>+G108/G107</f>
        <v>0.9997993466771428</v>
      </c>
      <c r="I108" s="57">
        <v>-25420</v>
      </c>
      <c r="J108" s="30" t="s">
        <v>350</v>
      </c>
      <c r="K108" s="28">
        <v>1541054.483</v>
      </c>
      <c r="L108" s="29">
        <f>+K108/K107</f>
        <v>0.7587786916281751</v>
      </c>
      <c r="M108" s="31">
        <f t="shared" si="10"/>
        <v>7016557.483</v>
      </c>
      <c r="N108" s="29">
        <f>+M108/M107</f>
        <v>0.9314433919634079</v>
      </c>
      <c r="O108" s="94"/>
      <c r="P108" s="87"/>
      <c r="Q108" s="110"/>
      <c r="R108" s="94"/>
      <c r="S108" s="94"/>
      <c r="T108" s="32" t="s">
        <v>207</v>
      </c>
      <c r="U108" s="27">
        <f t="shared" si="11"/>
        <v>5475503</v>
      </c>
      <c r="W108" s="34">
        <f t="shared" si="8"/>
        <v>7016557.483</v>
      </c>
      <c r="X108" s="50"/>
      <c r="Y108" s="89"/>
      <c r="Z108" s="204"/>
    </row>
    <row r="109" spans="1:26" ht="90" customHeight="1">
      <c r="A109" s="84">
        <v>39</v>
      </c>
      <c r="B109" s="121"/>
      <c r="C109" s="123" t="s">
        <v>40</v>
      </c>
      <c r="D109" s="82">
        <v>5902498</v>
      </c>
      <c r="E109" s="23">
        <v>282405</v>
      </c>
      <c r="F109" s="24">
        <f>+E109/D109</f>
        <v>0.04784499715205325</v>
      </c>
      <c r="G109" s="23">
        <v>5620093</v>
      </c>
      <c r="H109" s="24">
        <f>+G109/D109</f>
        <v>0.9521550028479467</v>
      </c>
      <c r="I109" s="23">
        <v>0</v>
      </c>
      <c r="J109" s="24">
        <f>+I109/D109</f>
        <v>0</v>
      </c>
      <c r="K109" s="23">
        <v>0</v>
      </c>
      <c r="L109" s="37">
        <f>+K109/D109</f>
        <v>0</v>
      </c>
      <c r="M109" s="25">
        <f t="shared" si="10"/>
        <v>5902498</v>
      </c>
      <c r="N109" s="24">
        <f>+M109/D109</f>
        <v>1</v>
      </c>
      <c r="O109" s="93" t="s">
        <v>423</v>
      </c>
      <c r="P109" s="111" t="s">
        <v>343</v>
      </c>
      <c r="Q109" s="109" t="s">
        <v>421</v>
      </c>
      <c r="R109" s="93" t="s">
        <v>424</v>
      </c>
      <c r="S109" s="93" t="s">
        <v>425</v>
      </c>
      <c r="T109" s="26" t="s">
        <v>208</v>
      </c>
      <c r="U109" s="27">
        <f t="shared" si="11"/>
        <v>5902498</v>
      </c>
      <c r="V109" s="9">
        <f>+U110/U109</f>
        <v>0.9876133799621787</v>
      </c>
      <c r="W109" s="27">
        <f t="shared" si="8"/>
        <v>5902498</v>
      </c>
      <c r="X109" s="9">
        <f>+W110/W109</f>
        <v>0.9136850892622074</v>
      </c>
      <c r="Y109" s="89"/>
      <c r="Z109" s="204"/>
    </row>
    <row r="110" spans="1:26" s="33" customFormat="1" ht="90" customHeight="1" thickBot="1">
      <c r="A110" s="112"/>
      <c r="B110" s="122"/>
      <c r="C110" s="124"/>
      <c r="D110" s="83"/>
      <c r="E110" s="28">
        <v>282405</v>
      </c>
      <c r="F110" s="29">
        <f>+E110/E109</f>
        <v>1</v>
      </c>
      <c r="G110" s="28">
        <v>5619030</v>
      </c>
      <c r="H110" s="29">
        <f>+G110/G109</f>
        <v>0.9998108572224694</v>
      </c>
      <c r="I110" s="57">
        <v>-72049</v>
      </c>
      <c r="J110" s="30" t="s">
        <v>209</v>
      </c>
      <c r="K110" s="58">
        <v>-436361.588</v>
      </c>
      <c r="L110" s="30" t="s">
        <v>209</v>
      </c>
      <c r="M110" s="31">
        <f t="shared" si="10"/>
        <v>5393024.4120000005</v>
      </c>
      <c r="N110" s="29">
        <f>+M110/M109</f>
        <v>0.9136850892622074</v>
      </c>
      <c r="O110" s="94"/>
      <c r="P110" s="87"/>
      <c r="Q110" s="110"/>
      <c r="R110" s="94"/>
      <c r="S110" s="94"/>
      <c r="T110" s="32" t="s">
        <v>208</v>
      </c>
      <c r="U110" s="27">
        <f t="shared" si="11"/>
        <v>5829386</v>
      </c>
      <c r="W110" s="34">
        <f t="shared" si="8"/>
        <v>5393024.4120000005</v>
      </c>
      <c r="X110" s="35"/>
      <c r="Y110" s="89"/>
      <c r="Z110" s="204"/>
    </row>
    <row r="111" spans="1:26" s="44" customFormat="1" ht="30" customHeight="1">
      <c r="A111" s="84">
        <v>40</v>
      </c>
      <c r="B111" s="120" t="s">
        <v>426</v>
      </c>
      <c r="C111" s="123" t="s">
        <v>41</v>
      </c>
      <c r="D111" s="194">
        <f>+E111+G111+I111+K111</f>
        <v>40829300</v>
      </c>
      <c r="E111" s="162">
        <v>16880669</v>
      </c>
      <c r="F111" s="139">
        <f>+E111/D111</f>
        <v>0.4134449770140561</v>
      </c>
      <c r="G111" s="162">
        <v>7813061</v>
      </c>
      <c r="H111" s="139">
        <f>+G111/D111</f>
        <v>0.19135917098750163</v>
      </c>
      <c r="I111" s="162">
        <v>1694927</v>
      </c>
      <c r="J111" s="139">
        <f>+I111/D111</f>
        <v>0.04151251674655211</v>
      </c>
      <c r="K111" s="162">
        <v>14440643</v>
      </c>
      <c r="L111" s="139">
        <f>+K111/D111</f>
        <v>0.35368333525189016</v>
      </c>
      <c r="M111" s="162">
        <f>+E111+G111+I111+K111</f>
        <v>40829300</v>
      </c>
      <c r="N111" s="139">
        <f>+M111/D111</f>
        <v>1</v>
      </c>
      <c r="O111" s="93" t="s">
        <v>210</v>
      </c>
      <c r="P111" s="111" t="s">
        <v>211</v>
      </c>
      <c r="Q111" s="109" t="s">
        <v>427</v>
      </c>
      <c r="R111" s="93" t="s">
        <v>412</v>
      </c>
      <c r="S111" s="93" t="s">
        <v>212</v>
      </c>
      <c r="T111" s="48"/>
      <c r="U111" s="42" t="e">
        <f>+#REF!+#REF!+#REF!</f>
        <v>#REF!</v>
      </c>
      <c r="V111" s="43"/>
      <c r="W111" s="27"/>
      <c r="X111" s="9"/>
      <c r="Y111" s="95"/>
      <c r="Z111" s="205"/>
    </row>
    <row r="112" spans="1:26" s="44" customFormat="1" ht="30" customHeight="1" thickBot="1">
      <c r="A112" s="128"/>
      <c r="B112" s="121"/>
      <c r="C112" s="144"/>
      <c r="D112" s="195"/>
      <c r="E112" s="135"/>
      <c r="F112" s="140"/>
      <c r="G112" s="135"/>
      <c r="H112" s="140"/>
      <c r="I112" s="135"/>
      <c r="J112" s="140"/>
      <c r="K112" s="135"/>
      <c r="L112" s="140"/>
      <c r="M112" s="135"/>
      <c r="N112" s="140"/>
      <c r="O112" s="97"/>
      <c r="P112" s="155"/>
      <c r="Q112" s="156"/>
      <c r="R112" s="97"/>
      <c r="S112" s="97"/>
      <c r="T112" s="48"/>
      <c r="U112" s="42">
        <f t="shared" si="11"/>
        <v>0</v>
      </c>
      <c r="V112" s="45"/>
      <c r="W112" s="34"/>
      <c r="X112" s="35"/>
      <c r="Y112" s="95"/>
      <c r="Z112" s="205"/>
    </row>
    <row r="113" spans="1:26" s="46" customFormat="1" ht="30" customHeight="1" thickBot="1">
      <c r="A113" s="128"/>
      <c r="B113" s="121"/>
      <c r="C113" s="144"/>
      <c r="D113" s="195"/>
      <c r="E113" s="163"/>
      <c r="F113" s="141"/>
      <c r="G113" s="163"/>
      <c r="H113" s="141"/>
      <c r="I113" s="163"/>
      <c r="J113" s="141"/>
      <c r="K113" s="163"/>
      <c r="L113" s="141"/>
      <c r="M113" s="163"/>
      <c r="N113" s="141"/>
      <c r="O113" s="97"/>
      <c r="P113" s="155"/>
      <c r="Q113" s="156"/>
      <c r="R113" s="97"/>
      <c r="S113" s="97"/>
      <c r="T113" s="52" t="s">
        <v>428</v>
      </c>
      <c r="U113" s="42">
        <f>+E111+G111+I111</f>
        <v>26388657</v>
      </c>
      <c r="V113" s="53">
        <f>+U114/U113</f>
        <v>0.7443835811727744</v>
      </c>
      <c r="W113" s="27">
        <f>+E111+G111+I111+K111</f>
        <v>40829300</v>
      </c>
      <c r="X113" s="49">
        <f>+W114/W113</f>
        <v>0.988447169067312</v>
      </c>
      <c r="Y113" s="95"/>
      <c r="Z113" s="205"/>
    </row>
    <row r="114" spans="1:26" s="45" customFormat="1" ht="30" customHeight="1" thickBot="1">
      <c r="A114" s="128"/>
      <c r="B114" s="121"/>
      <c r="C114" s="144"/>
      <c r="D114" s="195"/>
      <c r="E114" s="134">
        <v>16494905</v>
      </c>
      <c r="F114" s="145">
        <f>+E114/E111</f>
        <v>0.9771475881672699</v>
      </c>
      <c r="G114" s="134">
        <v>2830325</v>
      </c>
      <c r="H114" s="145">
        <f>+G114/G111</f>
        <v>0.36225558715079786</v>
      </c>
      <c r="I114" s="134">
        <v>318053</v>
      </c>
      <c r="J114" s="145">
        <f>+I114/I111</f>
        <v>0.18764996958571076</v>
      </c>
      <c r="K114" s="134">
        <v>20714323</v>
      </c>
      <c r="L114" s="145">
        <f>+K114/K111</f>
        <v>1.4344460284767098</v>
      </c>
      <c r="M114" s="134">
        <f>+E114+G114+I114+K114</f>
        <v>40357606</v>
      </c>
      <c r="N114" s="145">
        <f>+M114/M111</f>
        <v>0.988447169067312</v>
      </c>
      <c r="O114" s="97"/>
      <c r="P114" s="155"/>
      <c r="Q114" s="156"/>
      <c r="R114" s="97"/>
      <c r="S114" s="97"/>
      <c r="T114" s="54" t="s">
        <v>204</v>
      </c>
      <c r="U114" s="42">
        <f t="shared" si="11"/>
        <v>19643283</v>
      </c>
      <c r="V114" s="44"/>
      <c r="W114" s="34">
        <f t="shared" si="8"/>
        <v>40357606</v>
      </c>
      <c r="X114" s="50"/>
      <c r="Y114" s="95"/>
      <c r="Z114" s="205"/>
    </row>
    <row r="115" spans="1:26" s="44" customFormat="1" ht="30" customHeight="1">
      <c r="A115" s="128"/>
      <c r="B115" s="121"/>
      <c r="C115" s="144"/>
      <c r="D115" s="195"/>
      <c r="E115" s="135"/>
      <c r="F115" s="140"/>
      <c r="G115" s="135"/>
      <c r="H115" s="140"/>
      <c r="I115" s="135"/>
      <c r="J115" s="140"/>
      <c r="K115" s="135"/>
      <c r="L115" s="140"/>
      <c r="M115" s="135"/>
      <c r="N115" s="140"/>
      <c r="O115" s="97"/>
      <c r="P115" s="155"/>
      <c r="Q115" s="156"/>
      <c r="R115" s="97"/>
      <c r="S115" s="97"/>
      <c r="T115" s="48"/>
      <c r="U115" s="42">
        <f t="shared" si="11"/>
        <v>0</v>
      </c>
      <c r="V115" s="43"/>
      <c r="W115" s="27"/>
      <c r="X115" s="9"/>
      <c r="Y115" s="95"/>
      <c r="Z115" s="205"/>
    </row>
    <row r="116" spans="1:26" s="44" customFormat="1" ht="30" customHeight="1" thickBot="1">
      <c r="A116" s="112"/>
      <c r="B116" s="122"/>
      <c r="C116" s="124"/>
      <c r="D116" s="196"/>
      <c r="E116" s="136"/>
      <c r="F116" s="146"/>
      <c r="G116" s="136"/>
      <c r="H116" s="146"/>
      <c r="I116" s="136"/>
      <c r="J116" s="146"/>
      <c r="K116" s="136"/>
      <c r="L116" s="146"/>
      <c r="M116" s="136"/>
      <c r="N116" s="146"/>
      <c r="O116" s="94"/>
      <c r="P116" s="87"/>
      <c r="Q116" s="110"/>
      <c r="R116" s="94"/>
      <c r="S116" s="94"/>
      <c r="T116" s="48"/>
      <c r="U116" s="42">
        <f t="shared" si="11"/>
        <v>0</v>
      </c>
      <c r="V116" s="45"/>
      <c r="W116" s="34"/>
      <c r="X116" s="35"/>
      <c r="Y116" s="95"/>
      <c r="Z116" s="205"/>
    </row>
    <row r="117" spans="1:26" ht="79.5" customHeight="1">
      <c r="A117" s="84">
        <v>41</v>
      </c>
      <c r="B117" s="121" t="s">
        <v>429</v>
      </c>
      <c r="C117" s="144" t="s">
        <v>66</v>
      </c>
      <c r="D117" s="82">
        <v>1520338</v>
      </c>
      <c r="E117" s="23">
        <v>1516560</v>
      </c>
      <c r="F117" s="24">
        <f>+E117/D117</f>
        <v>0.9975150262638965</v>
      </c>
      <c r="G117" s="23">
        <v>989</v>
      </c>
      <c r="H117" s="24">
        <f>+G117/D117</f>
        <v>0.0006505132411345372</v>
      </c>
      <c r="I117" s="23">
        <v>1499</v>
      </c>
      <c r="J117" s="24">
        <f>+I117/D117</f>
        <v>0.0009859649630542683</v>
      </c>
      <c r="K117" s="23">
        <v>1290</v>
      </c>
      <c r="L117" s="24">
        <f>+K117/D117</f>
        <v>0.0008484955319146137</v>
      </c>
      <c r="M117" s="25">
        <f aca="true" t="shared" si="12" ref="M117:M138">+E117+G117+I117+K117</f>
        <v>1520338</v>
      </c>
      <c r="N117" s="24">
        <f>+M117/D117</f>
        <v>1</v>
      </c>
      <c r="O117" s="93" t="s">
        <v>214</v>
      </c>
      <c r="P117" s="109" t="s">
        <v>415</v>
      </c>
      <c r="Q117" s="109" t="s">
        <v>430</v>
      </c>
      <c r="R117" s="93" t="s">
        <v>431</v>
      </c>
      <c r="S117" s="93" t="s">
        <v>432</v>
      </c>
      <c r="T117" s="26" t="s">
        <v>390</v>
      </c>
      <c r="U117" s="27">
        <f t="shared" si="11"/>
        <v>1519048</v>
      </c>
      <c r="V117" s="9">
        <f>+U118/U117</f>
        <v>0.9986998435862461</v>
      </c>
      <c r="W117" s="27">
        <f t="shared" si="8"/>
        <v>1520338</v>
      </c>
      <c r="X117" s="9">
        <f>+W118/W117</f>
        <v>0.8317564909908192</v>
      </c>
      <c r="Y117" s="89"/>
      <c r="Z117" s="204"/>
    </row>
    <row r="118" spans="1:26" s="33" customFormat="1" ht="79.5" customHeight="1" thickBot="1">
      <c r="A118" s="112"/>
      <c r="B118" s="193"/>
      <c r="C118" s="191"/>
      <c r="D118" s="83"/>
      <c r="E118" s="28">
        <v>1514194</v>
      </c>
      <c r="F118" s="29">
        <f>+E118/E117</f>
        <v>0.9984398902779976</v>
      </c>
      <c r="G118" s="28">
        <v>1584</v>
      </c>
      <c r="H118" s="29">
        <f>+G118/G117</f>
        <v>1.6016177957532862</v>
      </c>
      <c r="I118" s="28">
        <v>1295</v>
      </c>
      <c r="J118" s="29">
        <f>+I118/I117</f>
        <v>0.8639092728485657</v>
      </c>
      <c r="K118" s="81">
        <v>-252522</v>
      </c>
      <c r="L118" s="29">
        <f>+K118/K117</f>
        <v>-195.75348837209302</v>
      </c>
      <c r="M118" s="31">
        <f>+E118+G118+I118+K118</f>
        <v>1264551</v>
      </c>
      <c r="N118" s="29">
        <f>+M118/M117</f>
        <v>0.8317564909908192</v>
      </c>
      <c r="O118" s="94"/>
      <c r="P118" s="110"/>
      <c r="Q118" s="110"/>
      <c r="R118" s="94"/>
      <c r="S118" s="94"/>
      <c r="T118" s="32" t="s">
        <v>150</v>
      </c>
      <c r="U118" s="27">
        <f t="shared" si="11"/>
        <v>1517073</v>
      </c>
      <c r="W118" s="34">
        <f t="shared" si="8"/>
        <v>1264551</v>
      </c>
      <c r="X118" s="35"/>
      <c r="Y118" s="89"/>
      <c r="Z118" s="204"/>
    </row>
    <row r="119" spans="1:26" ht="69.75" customHeight="1">
      <c r="A119" s="84">
        <v>42</v>
      </c>
      <c r="B119" s="120" t="s">
        <v>433</v>
      </c>
      <c r="C119" s="123" t="s">
        <v>42</v>
      </c>
      <c r="D119" s="82">
        <v>754770</v>
      </c>
      <c r="E119" s="36">
        <v>752203</v>
      </c>
      <c r="F119" s="37">
        <f>+E119/D119</f>
        <v>0.9965989639227845</v>
      </c>
      <c r="G119" s="36">
        <v>816</v>
      </c>
      <c r="H119" s="24">
        <f>+G119/D119</f>
        <v>0.0010811240510354148</v>
      </c>
      <c r="I119" s="36">
        <v>990</v>
      </c>
      <c r="J119" s="24">
        <f>+I119/D119</f>
        <v>0.0013116578560356134</v>
      </c>
      <c r="K119" s="36">
        <v>761</v>
      </c>
      <c r="L119" s="37">
        <f>+K119/D119</f>
        <v>0.0010082541701445474</v>
      </c>
      <c r="M119" s="38">
        <f t="shared" si="12"/>
        <v>754770</v>
      </c>
      <c r="N119" s="24">
        <f>+M119/D119</f>
        <v>1</v>
      </c>
      <c r="O119" s="93" t="s">
        <v>217</v>
      </c>
      <c r="P119" s="111" t="s">
        <v>218</v>
      </c>
      <c r="Q119" s="109" t="s">
        <v>218</v>
      </c>
      <c r="R119" s="93" t="s">
        <v>434</v>
      </c>
      <c r="S119" s="93" t="s">
        <v>435</v>
      </c>
      <c r="T119" s="26" t="s">
        <v>219</v>
      </c>
      <c r="U119" s="27">
        <f t="shared" si="11"/>
        <v>754009</v>
      </c>
      <c r="V119" s="9">
        <f>+U120/U119</f>
        <v>0.9991962960654316</v>
      </c>
      <c r="W119" s="27">
        <f t="shared" si="8"/>
        <v>754770</v>
      </c>
      <c r="X119" s="9">
        <f>+W120/W119</f>
        <v>0.9993530479483815</v>
      </c>
      <c r="Y119" s="89"/>
      <c r="Z119" s="204"/>
    </row>
    <row r="120" spans="1:26" s="33" customFormat="1" ht="69.75" customHeight="1" thickBot="1">
      <c r="A120" s="119"/>
      <c r="B120" s="122"/>
      <c r="C120" s="125"/>
      <c r="D120" s="83"/>
      <c r="E120" s="28">
        <v>751772</v>
      </c>
      <c r="F120" s="29">
        <f>+E120/E119</f>
        <v>0.999427016377228</v>
      </c>
      <c r="G120" s="28">
        <v>804</v>
      </c>
      <c r="H120" s="29">
        <f>+G120/G119</f>
        <v>0.9852941176470589</v>
      </c>
      <c r="I120" s="28">
        <v>827</v>
      </c>
      <c r="J120" s="29">
        <f>+I120/I119</f>
        <v>0.8353535353535354</v>
      </c>
      <c r="K120" s="28">
        <v>878.7</v>
      </c>
      <c r="L120" s="29">
        <f>+K120/K119</f>
        <v>1.154664914586071</v>
      </c>
      <c r="M120" s="31">
        <f t="shared" si="12"/>
        <v>754281.7</v>
      </c>
      <c r="N120" s="29">
        <f>+M120/M119</f>
        <v>0.9993530479483815</v>
      </c>
      <c r="O120" s="94"/>
      <c r="P120" s="87"/>
      <c r="Q120" s="110"/>
      <c r="R120" s="94"/>
      <c r="S120" s="94"/>
      <c r="T120" s="32" t="s">
        <v>204</v>
      </c>
      <c r="U120" s="27">
        <f t="shared" si="11"/>
        <v>753403</v>
      </c>
      <c r="W120" s="34">
        <f t="shared" si="8"/>
        <v>754281.7</v>
      </c>
      <c r="X120" s="35"/>
      <c r="Y120" s="89"/>
      <c r="Z120" s="204"/>
    </row>
    <row r="121" spans="1:26" ht="61.5" customHeight="1">
      <c r="A121" s="84">
        <v>43</v>
      </c>
      <c r="B121" s="120" t="s">
        <v>433</v>
      </c>
      <c r="C121" s="123" t="s">
        <v>43</v>
      </c>
      <c r="D121" s="82">
        <v>500516</v>
      </c>
      <c r="E121" s="36">
        <v>500186</v>
      </c>
      <c r="F121" s="37">
        <f>+E121/D121</f>
        <v>0.9993406804178088</v>
      </c>
      <c r="G121" s="36">
        <v>147</v>
      </c>
      <c r="H121" s="37">
        <f>+G121/D121</f>
        <v>0.00029369690479425235</v>
      </c>
      <c r="I121" s="36">
        <v>34</v>
      </c>
      <c r="J121" s="37">
        <f>+I121/D121</f>
        <v>6.792989634696992E-05</v>
      </c>
      <c r="K121" s="36">
        <v>149</v>
      </c>
      <c r="L121" s="37">
        <f>+K121/D121</f>
        <v>0.00029769278104995644</v>
      </c>
      <c r="M121" s="38">
        <f t="shared" si="12"/>
        <v>500516</v>
      </c>
      <c r="N121" s="37">
        <f>+M121/D121</f>
        <v>1</v>
      </c>
      <c r="O121" s="93" t="s">
        <v>220</v>
      </c>
      <c r="P121" s="111" t="s">
        <v>218</v>
      </c>
      <c r="Q121" s="109" t="s">
        <v>221</v>
      </c>
      <c r="R121" s="93" t="s">
        <v>436</v>
      </c>
      <c r="S121" s="93" t="s">
        <v>442</v>
      </c>
      <c r="T121" s="26" t="s">
        <v>219</v>
      </c>
      <c r="U121" s="27">
        <f t="shared" si="11"/>
        <v>500367</v>
      </c>
      <c r="V121" s="9">
        <f>+U122/U121</f>
        <v>0.9997397530212824</v>
      </c>
      <c r="W121" s="27">
        <f t="shared" si="8"/>
        <v>500516</v>
      </c>
      <c r="X121" s="9">
        <f>+W122/W121</f>
        <v>0.9995066711154089</v>
      </c>
      <c r="Y121" s="89"/>
      <c r="Z121" s="204"/>
    </row>
    <row r="122" spans="1:26" s="33" customFormat="1" ht="61.5" customHeight="1" thickBot="1">
      <c r="A122" s="112"/>
      <c r="B122" s="122"/>
      <c r="C122" s="124"/>
      <c r="D122" s="165"/>
      <c r="E122" s="28">
        <v>500152</v>
      </c>
      <c r="F122" s="29">
        <f>+E122/E121</f>
        <v>0.9999320252865934</v>
      </c>
      <c r="G122" s="28">
        <v>84.781</v>
      </c>
      <c r="H122" s="29">
        <f>+G122/G121</f>
        <v>0.5767414965986395</v>
      </c>
      <c r="I122" s="28">
        <v>0</v>
      </c>
      <c r="J122" s="29">
        <f>+I122/I121</f>
        <v>0</v>
      </c>
      <c r="K122" s="28">
        <v>32.3</v>
      </c>
      <c r="L122" s="29">
        <f>+K122/K121</f>
        <v>0.21677852348993287</v>
      </c>
      <c r="M122" s="31">
        <f t="shared" si="12"/>
        <v>500269.081</v>
      </c>
      <c r="N122" s="29">
        <f>+M122/M121</f>
        <v>0.9995066711154089</v>
      </c>
      <c r="O122" s="94"/>
      <c r="P122" s="87"/>
      <c r="Q122" s="110"/>
      <c r="R122" s="94"/>
      <c r="S122" s="94"/>
      <c r="T122" s="32" t="s">
        <v>204</v>
      </c>
      <c r="U122" s="27">
        <f t="shared" si="11"/>
        <v>500236.781</v>
      </c>
      <c r="W122" s="34">
        <f t="shared" si="8"/>
        <v>500269.081</v>
      </c>
      <c r="X122" s="35"/>
      <c r="Y122" s="89"/>
      <c r="Z122" s="204"/>
    </row>
    <row r="123" spans="1:26" ht="99.75" customHeight="1">
      <c r="A123" s="84">
        <v>44</v>
      </c>
      <c r="B123" s="120" t="s">
        <v>443</v>
      </c>
      <c r="C123" s="123" t="s">
        <v>44</v>
      </c>
      <c r="D123" s="82">
        <v>300574</v>
      </c>
      <c r="E123" s="36">
        <v>295250</v>
      </c>
      <c r="F123" s="37">
        <f>+E123/D123</f>
        <v>0.9822872237785037</v>
      </c>
      <c r="G123" s="36">
        <v>4589</v>
      </c>
      <c r="H123" s="24">
        <f>+G123/D123</f>
        <v>0.015267454936222028</v>
      </c>
      <c r="I123" s="36">
        <v>0</v>
      </c>
      <c r="J123" s="24">
        <f>+I123/D123</f>
        <v>0</v>
      </c>
      <c r="K123" s="36">
        <v>735</v>
      </c>
      <c r="L123" s="37">
        <f>+K123/D123</f>
        <v>0.0024453212852741752</v>
      </c>
      <c r="M123" s="38">
        <f t="shared" si="12"/>
        <v>300574</v>
      </c>
      <c r="N123" s="24">
        <f>+M123/D123</f>
        <v>1</v>
      </c>
      <c r="O123" s="93" t="s">
        <v>222</v>
      </c>
      <c r="P123" s="111" t="s">
        <v>223</v>
      </c>
      <c r="Q123" s="86" t="s">
        <v>224</v>
      </c>
      <c r="R123" s="91" t="s">
        <v>444</v>
      </c>
      <c r="S123" s="91" t="s">
        <v>445</v>
      </c>
      <c r="T123" s="26" t="s">
        <v>225</v>
      </c>
      <c r="U123" s="27">
        <f t="shared" si="11"/>
        <v>299839</v>
      </c>
      <c r="V123" s="9">
        <f>+U124/U123</f>
        <v>0.9814400394878585</v>
      </c>
      <c r="W123" s="27">
        <f t="shared" si="8"/>
        <v>300574</v>
      </c>
      <c r="X123" s="9">
        <f>+W124/W123</f>
        <v>0.9799150957834011</v>
      </c>
      <c r="Y123" s="89"/>
      <c r="Z123" s="204"/>
    </row>
    <row r="124" spans="1:26" s="33" customFormat="1" ht="99.75" customHeight="1" thickBot="1">
      <c r="A124" s="119"/>
      <c r="B124" s="121"/>
      <c r="C124" s="125"/>
      <c r="D124" s="83"/>
      <c r="E124" s="28">
        <v>293976</v>
      </c>
      <c r="F124" s="29">
        <f>+E124/E123</f>
        <v>0.9956850127011008</v>
      </c>
      <c r="G124" s="28">
        <v>143</v>
      </c>
      <c r="H124" s="29">
        <f>+G124/G123</f>
        <v>0.031161473087818695</v>
      </c>
      <c r="I124" s="28">
        <v>155</v>
      </c>
      <c r="J124" s="30" t="s">
        <v>226</v>
      </c>
      <c r="K124" s="28">
        <v>263</v>
      </c>
      <c r="L124" s="29">
        <f>+K124/K123</f>
        <v>0.3578231292517007</v>
      </c>
      <c r="M124" s="31">
        <f t="shared" si="12"/>
        <v>294537</v>
      </c>
      <c r="N124" s="29">
        <f>+M124/M123</f>
        <v>0.9799150957834011</v>
      </c>
      <c r="O124" s="94"/>
      <c r="P124" s="87"/>
      <c r="Q124" s="85"/>
      <c r="R124" s="92"/>
      <c r="S124" s="92"/>
      <c r="T124" s="32" t="s">
        <v>122</v>
      </c>
      <c r="U124" s="27">
        <f t="shared" si="11"/>
        <v>294274</v>
      </c>
      <c r="W124" s="34">
        <f t="shared" si="8"/>
        <v>294537</v>
      </c>
      <c r="X124" s="35"/>
      <c r="Y124" s="89"/>
      <c r="Z124" s="204"/>
    </row>
    <row r="125" spans="1:26" ht="99.75" customHeight="1">
      <c r="A125" s="84">
        <v>45</v>
      </c>
      <c r="B125" s="121"/>
      <c r="C125" s="123" t="s">
        <v>45</v>
      </c>
      <c r="D125" s="82">
        <v>260393</v>
      </c>
      <c r="E125" s="23">
        <v>243716</v>
      </c>
      <c r="F125" s="24">
        <f>+E125/D125</f>
        <v>0.9359544995449186</v>
      </c>
      <c r="G125" s="23">
        <v>16617</v>
      </c>
      <c r="H125" s="24">
        <f>+G125/D125</f>
        <v>0.06381507951442628</v>
      </c>
      <c r="I125" s="23">
        <v>0</v>
      </c>
      <c r="J125" s="24">
        <f>+I125/D125</f>
        <v>0</v>
      </c>
      <c r="K125" s="23">
        <v>60</v>
      </c>
      <c r="L125" s="37">
        <f>+K125/D125</f>
        <v>0.00023042094065508673</v>
      </c>
      <c r="M125" s="25">
        <f t="shared" si="12"/>
        <v>260393</v>
      </c>
      <c r="N125" s="24">
        <f>+M125/D125</f>
        <v>1</v>
      </c>
      <c r="O125" s="93" t="s">
        <v>227</v>
      </c>
      <c r="P125" s="111" t="s">
        <v>228</v>
      </c>
      <c r="Q125" s="86" t="s">
        <v>229</v>
      </c>
      <c r="R125" s="91" t="s">
        <v>446</v>
      </c>
      <c r="S125" s="91" t="s">
        <v>447</v>
      </c>
      <c r="T125" s="26" t="s">
        <v>448</v>
      </c>
      <c r="U125" s="27">
        <f t="shared" si="11"/>
        <v>260333</v>
      </c>
      <c r="V125" s="9">
        <f>+U126/U125</f>
        <v>0.9926209892714332</v>
      </c>
      <c r="W125" s="27">
        <f t="shared" si="8"/>
        <v>260393</v>
      </c>
      <c r="X125" s="9">
        <f>+W126/W125</f>
        <v>0.9925612439658517</v>
      </c>
      <c r="Y125" s="89"/>
      <c r="Z125" s="204"/>
    </row>
    <row r="126" spans="1:26" s="33" customFormat="1" ht="99.75" customHeight="1" thickBot="1">
      <c r="A126" s="112"/>
      <c r="B126" s="122"/>
      <c r="C126" s="124"/>
      <c r="D126" s="83"/>
      <c r="E126" s="28">
        <v>234134</v>
      </c>
      <c r="F126" s="29">
        <f>+E126/E125</f>
        <v>0.9606837466559438</v>
      </c>
      <c r="G126" s="28">
        <v>21280</v>
      </c>
      <c r="H126" s="29">
        <f>+G126/G125</f>
        <v>1.2806162363844256</v>
      </c>
      <c r="I126" s="28">
        <v>2998</v>
      </c>
      <c r="J126" s="30" t="s">
        <v>449</v>
      </c>
      <c r="K126" s="28">
        <v>44</v>
      </c>
      <c r="L126" s="29">
        <f>+K126/K125</f>
        <v>0.7333333333333333</v>
      </c>
      <c r="M126" s="31">
        <f t="shared" si="12"/>
        <v>258456</v>
      </c>
      <c r="N126" s="29">
        <f>+M126/M125</f>
        <v>0.9925612439658517</v>
      </c>
      <c r="O126" s="94"/>
      <c r="P126" s="87"/>
      <c r="Q126" s="85"/>
      <c r="R126" s="92"/>
      <c r="S126" s="92"/>
      <c r="T126" s="32" t="s">
        <v>122</v>
      </c>
      <c r="U126" s="27">
        <f t="shared" si="11"/>
        <v>258412</v>
      </c>
      <c r="W126" s="34">
        <f t="shared" si="8"/>
        <v>258456</v>
      </c>
      <c r="X126" s="35"/>
      <c r="Y126" s="89"/>
      <c r="Z126" s="204"/>
    </row>
    <row r="127" spans="1:26" ht="90" customHeight="1">
      <c r="A127" s="84">
        <v>46</v>
      </c>
      <c r="B127" s="120" t="s">
        <v>450</v>
      </c>
      <c r="C127" s="123" t="s">
        <v>46</v>
      </c>
      <c r="D127" s="82">
        <v>212306</v>
      </c>
      <c r="E127" s="36">
        <v>211906</v>
      </c>
      <c r="F127" s="37">
        <f>+E127/D127</f>
        <v>0.9981159270110124</v>
      </c>
      <c r="G127" s="36">
        <v>200</v>
      </c>
      <c r="H127" s="24">
        <f>+G127/D127</f>
        <v>0.0009420364944937966</v>
      </c>
      <c r="I127" s="36">
        <v>100</v>
      </c>
      <c r="J127" s="24">
        <f>+I127/D127</f>
        <v>0.0004710182472468983</v>
      </c>
      <c r="K127" s="36">
        <v>100</v>
      </c>
      <c r="L127" s="37">
        <f>+K127/D127</f>
        <v>0.0004710182472468983</v>
      </c>
      <c r="M127" s="38">
        <f t="shared" si="12"/>
        <v>212306</v>
      </c>
      <c r="N127" s="24">
        <f>+M127/D127</f>
        <v>1</v>
      </c>
      <c r="O127" s="93" t="s">
        <v>451</v>
      </c>
      <c r="P127" s="111" t="s">
        <v>452</v>
      </c>
      <c r="Q127" s="109" t="s">
        <v>453</v>
      </c>
      <c r="R127" s="93" t="s">
        <v>454</v>
      </c>
      <c r="S127" s="93" t="s">
        <v>455</v>
      </c>
      <c r="T127" s="26" t="s">
        <v>325</v>
      </c>
      <c r="U127" s="27">
        <f t="shared" si="11"/>
        <v>212206</v>
      </c>
      <c r="V127" s="9">
        <f>+U128/U127</f>
        <v>1.046751741232576</v>
      </c>
      <c r="W127" s="27">
        <f t="shared" si="8"/>
        <v>212306</v>
      </c>
      <c r="X127" s="9">
        <f>+W128/W127</f>
        <v>1.0464800806383239</v>
      </c>
      <c r="Y127" s="89"/>
      <c r="Z127" s="204"/>
    </row>
    <row r="128" spans="1:26" s="33" customFormat="1" ht="90" customHeight="1" thickBot="1">
      <c r="A128" s="119"/>
      <c r="B128" s="121"/>
      <c r="C128" s="125"/>
      <c r="D128" s="83"/>
      <c r="E128" s="28">
        <v>221643</v>
      </c>
      <c r="F128" s="29">
        <f>+E128/E127</f>
        <v>1.0459496191707645</v>
      </c>
      <c r="G128" s="28">
        <v>313</v>
      </c>
      <c r="H128" s="29">
        <f>+G128/G127</f>
        <v>1.565</v>
      </c>
      <c r="I128" s="28">
        <v>171</v>
      </c>
      <c r="J128" s="29">
        <f>+I128/I127</f>
        <v>1.71</v>
      </c>
      <c r="K128" s="28">
        <v>47</v>
      </c>
      <c r="L128" s="29">
        <f>+K128/K127</f>
        <v>0.47</v>
      </c>
      <c r="M128" s="31">
        <f t="shared" si="12"/>
        <v>222174</v>
      </c>
      <c r="N128" s="29">
        <f>+M128/M127</f>
        <v>1.0464800806383239</v>
      </c>
      <c r="O128" s="94"/>
      <c r="P128" s="87"/>
      <c r="Q128" s="110"/>
      <c r="R128" s="94"/>
      <c r="S128" s="94"/>
      <c r="T128" s="32" t="s">
        <v>122</v>
      </c>
      <c r="U128" s="27">
        <f t="shared" si="11"/>
        <v>222127</v>
      </c>
      <c r="W128" s="34">
        <f t="shared" si="8"/>
        <v>222174</v>
      </c>
      <c r="X128" s="35"/>
      <c r="Y128" s="89"/>
      <c r="Z128" s="204"/>
    </row>
    <row r="129" spans="1:26" ht="106.5" customHeight="1">
      <c r="A129" s="84">
        <v>47</v>
      </c>
      <c r="B129" s="121"/>
      <c r="C129" s="123" t="s">
        <v>47</v>
      </c>
      <c r="D129" s="82">
        <v>47630</v>
      </c>
      <c r="E129" s="23">
        <v>45930</v>
      </c>
      <c r="F129" s="24">
        <f>+E129/D129</f>
        <v>0.9643082091119043</v>
      </c>
      <c r="G129" s="23">
        <v>200</v>
      </c>
      <c r="H129" s="24">
        <f>+G129/D129</f>
        <v>0.004199034222128911</v>
      </c>
      <c r="I129" s="23">
        <v>200</v>
      </c>
      <c r="J129" s="24">
        <f>+I129/D129</f>
        <v>0.004199034222128911</v>
      </c>
      <c r="K129" s="23">
        <v>1300</v>
      </c>
      <c r="L129" s="37">
        <f>+K129/D129</f>
        <v>0.027293722443837917</v>
      </c>
      <c r="M129" s="25">
        <f t="shared" si="12"/>
        <v>47630</v>
      </c>
      <c r="N129" s="24">
        <f>+M129/D129</f>
        <v>1</v>
      </c>
      <c r="O129" s="93" t="s">
        <v>231</v>
      </c>
      <c r="P129" s="111" t="s">
        <v>232</v>
      </c>
      <c r="Q129" s="86" t="s">
        <v>233</v>
      </c>
      <c r="R129" s="91" t="s">
        <v>456</v>
      </c>
      <c r="S129" s="91" t="s">
        <v>457</v>
      </c>
      <c r="T129" s="26" t="s">
        <v>230</v>
      </c>
      <c r="U129" s="27">
        <f t="shared" si="11"/>
        <v>46330</v>
      </c>
      <c r="V129" s="9">
        <f>+U130/U129</f>
        <v>0.9461256205482409</v>
      </c>
      <c r="W129" s="27">
        <f t="shared" si="8"/>
        <v>47630</v>
      </c>
      <c r="X129" s="9">
        <f>+W130/W129</f>
        <v>0.9219609489817342</v>
      </c>
      <c r="Y129" s="89"/>
      <c r="Z129" s="204"/>
    </row>
    <row r="130" spans="1:26" s="33" customFormat="1" ht="106.5" customHeight="1" thickBot="1">
      <c r="A130" s="112"/>
      <c r="B130" s="122"/>
      <c r="C130" s="124"/>
      <c r="D130" s="83"/>
      <c r="E130" s="28">
        <v>43506</v>
      </c>
      <c r="F130" s="29">
        <f>+E130/E129</f>
        <v>0.9472240365774004</v>
      </c>
      <c r="G130" s="28">
        <v>0</v>
      </c>
      <c r="H130" s="29">
        <f>+G130/G129</f>
        <v>0</v>
      </c>
      <c r="I130" s="28">
        <v>328</v>
      </c>
      <c r="J130" s="29">
        <f>+I130/I129</f>
        <v>1.64</v>
      </c>
      <c r="K130" s="28">
        <v>79</v>
      </c>
      <c r="L130" s="29">
        <f>+K130/K129</f>
        <v>0.06076923076923077</v>
      </c>
      <c r="M130" s="31">
        <f t="shared" si="12"/>
        <v>43913</v>
      </c>
      <c r="N130" s="29">
        <f>+M130/M129</f>
        <v>0.9219609489817342</v>
      </c>
      <c r="O130" s="94"/>
      <c r="P130" s="87"/>
      <c r="Q130" s="85"/>
      <c r="R130" s="92"/>
      <c r="S130" s="92"/>
      <c r="T130" s="32" t="s">
        <v>122</v>
      </c>
      <c r="U130" s="27">
        <f t="shared" si="11"/>
        <v>43834</v>
      </c>
      <c r="W130" s="34">
        <f t="shared" si="8"/>
        <v>43913</v>
      </c>
      <c r="X130" s="35"/>
      <c r="Y130" s="89"/>
      <c r="Z130" s="204"/>
    </row>
    <row r="131" spans="1:26" ht="83.25" customHeight="1">
      <c r="A131" s="84">
        <v>48</v>
      </c>
      <c r="B131" s="120" t="s">
        <v>458</v>
      </c>
      <c r="C131" s="123" t="s">
        <v>67</v>
      </c>
      <c r="D131" s="82">
        <v>2411661</v>
      </c>
      <c r="E131" s="36">
        <v>2411348</v>
      </c>
      <c r="F131" s="37">
        <f>+E131/D131</f>
        <v>0.9998702139313942</v>
      </c>
      <c r="G131" s="36">
        <v>150</v>
      </c>
      <c r="H131" s="24">
        <f>+G131/D131</f>
        <v>6.219779645646714E-05</v>
      </c>
      <c r="I131" s="36">
        <v>163</v>
      </c>
      <c r="J131" s="24">
        <f>+I131/D131</f>
        <v>6.758827214936095E-05</v>
      </c>
      <c r="K131" s="36">
        <v>0</v>
      </c>
      <c r="L131" s="37">
        <f>+K131/D131</f>
        <v>0</v>
      </c>
      <c r="M131" s="38">
        <f t="shared" si="12"/>
        <v>2411661</v>
      </c>
      <c r="N131" s="24">
        <f>+M131/D131</f>
        <v>1</v>
      </c>
      <c r="O131" s="93" t="s">
        <v>234</v>
      </c>
      <c r="P131" s="111" t="s">
        <v>459</v>
      </c>
      <c r="Q131" s="86" t="s">
        <v>235</v>
      </c>
      <c r="R131" s="91" t="s">
        <v>460</v>
      </c>
      <c r="S131" s="91" t="s">
        <v>461</v>
      </c>
      <c r="T131" s="26" t="s">
        <v>462</v>
      </c>
      <c r="U131" s="27">
        <f t="shared" si="11"/>
        <v>2411661</v>
      </c>
      <c r="V131" s="9">
        <f>+U132/U131</f>
        <v>0.9998109186987724</v>
      </c>
      <c r="W131" s="27">
        <f t="shared" si="8"/>
        <v>2411661</v>
      </c>
      <c r="X131" s="9">
        <f>+W132/W131</f>
        <v>0.9968237658609564</v>
      </c>
      <c r="Y131" s="89"/>
      <c r="Z131" s="204"/>
    </row>
    <row r="132" spans="1:26" s="33" customFormat="1" ht="83.25" customHeight="1" thickBot="1">
      <c r="A132" s="119"/>
      <c r="B132" s="121"/>
      <c r="C132" s="125"/>
      <c r="D132" s="83"/>
      <c r="E132" s="28">
        <v>2411198</v>
      </c>
      <c r="F132" s="29">
        <f>+E132/E131</f>
        <v>0.9999377941300882</v>
      </c>
      <c r="G132" s="28">
        <v>7</v>
      </c>
      <c r="H132" s="29">
        <f>+G132/G131</f>
        <v>0.04666666666666667</v>
      </c>
      <c r="I132" s="28">
        <v>0</v>
      </c>
      <c r="J132" s="29">
        <f>+I132/I131</f>
        <v>0</v>
      </c>
      <c r="K132" s="81">
        <v>-7204</v>
      </c>
      <c r="L132" s="30" t="s">
        <v>350</v>
      </c>
      <c r="M132" s="31">
        <f>+E132+G132+I132+K132</f>
        <v>2404001</v>
      </c>
      <c r="N132" s="29">
        <f>+M132/M131</f>
        <v>0.9968237658609564</v>
      </c>
      <c r="O132" s="94"/>
      <c r="P132" s="87"/>
      <c r="Q132" s="85"/>
      <c r="R132" s="92"/>
      <c r="S132" s="92"/>
      <c r="T132" s="32" t="s">
        <v>122</v>
      </c>
      <c r="U132" s="27">
        <f t="shared" si="11"/>
        <v>2411205</v>
      </c>
      <c r="W132" s="34">
        <f t="shared" si="8"/>
        <v>2404001</v>
      </c>
      <c r="X132" s="35"/>
      <c r="Y132" s="89"/>
      <c r="Z132" s="204"/>
    </row>
    <row r="133" spans="1:26" ht="120" customHeight="1">
      <c r="A133" s="84">
        <v>49</v>
      </c>
      <c r="B133" s="121"/>
      <c r="C133" s="123" t="s">
        <v>68</v>
      </c>
      <c r="D133" s="82">
        <v>611373</v>
      </c>
      <c r="E133" s="36">
        <v>270139</v>
      </c>
      <c r="F133" s="37">
        <f>+E133/D133</f>
        <v>0.4418562808629102</v>
      </c>
      <c r="G133" s="36">
        <v>340730</v>
      </c>
      <c r="H133" s="37">
        <f>+G133/D133</f>
        <v>0.5573193451460892</v>
      </c>
      <c r="I133" s="36">
        <v>504</v>
      </c>
      <c r="J133" s="37">
        <f>+I133/D133</f>
        <v>0.0008243739910005839</v>
      </c>
      <c r="K133" s="36">
        <v>0</v>
      </c>
      <c r="L133" s="37">
        <f>+K133/D133</f>
        <v>0</v>
      </c>
      <c r="M133" s="38">
        <f t="shared" si="12"/>
        <v>611373</v>
      </c>
      <c r="N133" s="37">
        <f>+M133/D133</f>
        <v>1</v>
      </c>
      <c r="O133" s="93" t="s">
        <v>463</v>
      </c>
      <c r="P133" s="111" t="s">
        <v>464</v>
      </c>
      <c r="Q133" s="109" t="s">
        <v>465</v>
      </c>
      <c r="R133" s="91" t="s">
        <v>466</v>
      </c>
      <c r="S133" s="91" t="s">
        <v>467</v>
      </c>
      <c r="T133" s="26" t="s">
        <v>325</v>
      </c>
      <c r="U133" s="27">
        <f t="shared" si="11"/>
        <v>611373</v>
      </c>
      <c r="V133" s="9">
        <f>+U134/U133</f>
        <v>0.9200471725117072</v>
      </c>
      <c r="W133" s="27">
        <f t="shared" si="8"/>
        <v>611373</v>
      </c>
      <c r="X133" s="9">
        <f>+W134/W133</f>
        <v>0.9197642028679709</v>
      </c>
      <c r="Y133" s="89"/>
      <c r="Z133" s="204"/>
    </row>
    <row r="134" spans="1:26" s="33" customFormat="1" ht="120" customHeight="1" thickBot="1">
      <c r="A134" s="112"/>
      <c r="B134" s="122"/>
      <c r="C134" s="124"/>
      <c r="D134" s="165"/>
      <c r="E134" s="28">
        <v>181302</v>
      </c>
      <c r="F134" s="29">
        <f>+E134/E133</f>
        <v>0.6711433743369154</v>
      </c>
      <c r="G134" s="28">
        <v>359491</v>
      </c>
      <c r="H134" s="29">
        <f>+G134/G133</f>
        <v>1.0550611921462743</v>
      </c>
      <c r="I134" s="28">
        <v>21699</v>
      </c>
      <c r="J134" s="29">
        <f>+I134/I133</f>
        <v>43.05357142857143</v>
      </c>
      <c r="K134" s="81">
        <v>-173</v>
      </c>
      <c r="L134" s="30" t="s">
        <v>287</v>
      </c>
      <c r="M134" s="31">
        <f>+E134+G134+I134+K134</f>
        <v>562319</v>
      </c>
      <c r="N134" s="29">
        <f>+M134/M133</f>
        <v>0.9197642028679709</v>
      </c>
      <c r="O134" s="94"/>
      <c r="P134" s="87"/>
      <c r="Q134" s="110"/>
      <c r="R134" s="92"/>
      <c r="S134" s="92"/>
      <c r="T134" s="32" t="s">
        <v>122</v>
      </c>
      <c r="U134" s="27">
        <f t="shared" si="11"/>
        <v>562492</v>
      </c>
      <c r="W134" s="34">
        <f t="shared" si="8"/>
        <v>562319</v>
      </c>
      <c r="X134" s="35"/>
      <c r="Y134" s="89"/>
      <c r="Z134" s="204"/>
    </row>
    <row r="135" spans="1:26" ht="120" customHeight="1">
      <c r="A135" s="84">
        <v>50</v>
      </c>
      <c r="B135" s="120" t="s">
        <v>468</v>
      </c>
      <c r="C135" s="123" t="s">
        <v>48</v>
      </c>
      <c r="D135" s="82">
        <v>4974601</v>
      </c>
      <c r="E135" s="36">
        <v>4968431</v>
      </c>
      <c r="F135" s="37">
        <f>+E135/D135</f>
        <v>0.99875969952163</v>
      </c>
      <c r="G135" s="36">
        <v>1918</v>
      </c>
      <c r="H135" s="24">
        <f>+G135/D135</f>
        <v>0.00038555856037499287</v>
      </c>
      <c r="I135" s="36">
        <v>2225</v>
      </c>
      <c r="J135" s="24">
        <f>+I135/D135</f>
        <v>0.0004472720525726586</v>
      </c>
      <c r="K135" s="36">
        <v>2027</v>
      </c>
      <c r="L135" s="37">
        <f>+K135/D135</f>
        <v>0.0004074698654223726</v>
      </c>
      <c r="M135" s="38">
        <f t="shared" si="12"/>
        <v>4974601</v>
      </c>
      <c r="N135" s="24">
        <f>+M135/D135</f>
        <v>1</v>
      </c>
      <c r="O135" s="93" t="s">
        <v>234</v>
      </c>
      <c r="P135" s="109" t="s">
        <v>469</v>
      </c>
      <c r="Q135" s="109" t="s">
        <v>470</v>
      </c>
      <c r="R135" s="91" t="s">
        <v>471</v>
      </c>
      <c r="S135" s="91" t="s">
        <v>472</v>
      </c>
      <c r="T135" s="26" t="s">
        <v>473</v>
      </c>
      <c r="U135" s="27">
        <f t="shared" si="11"/>
        <v>4972574</v>
      </c>
      <c r="V135" s="9">
        <f>+U136/U135</f>
        <v>0.9994952312424109</v>
      </c>
      <c r="W135" s="27">
        <f t="shared" si="8"/>
        <v>4974601</v>
      </c>
      <c r="X135" s="9">
        <f>+W136/W135</f>
        <v>0.9993557272231481</v>
      </c>
      <c r="Y135" s="89"/>
      <c r="Z135" s="204"/>
    </row>
    <row r="136" spans="1:26" s="33" customFormat="1" ht="120" customHeight="1" thickBot="1">
      <c r="A136" s="119"/>
      <c r="B136" s="121"/>
      <c r="C136" s="125"/>
      <c r="D136" s="83"/>
      <c r="E136" s="28">
        <v>4967987</v>
      </c>
      <c r="F136" s="29">
        <f>+E136/E135</f>
        <v>0.9999106357721381</v>
      </c>
      <c r="G136" s="28">
        <v>348</v>
      </c>
      <c r="H136" s="29">
        <f>+G136/G135</f>
        <v>0.18143899895724713</v>
      </c>
      <c r="I136" s="28">
        <v>1729</v>
      </c>
      <c r="J136" s="29">
        <f>+I136/I135</f>
        <v>0.7770786516853933</v>
      </c>
      <c r="K136" s="28">
        <v>1332</v>
      </c>
      <c r="L136" s="29">
        <f>+K136/K135</f>
        <v>0.6571287617168229</v>
      </c>
      <c r="M136" s="31">
        <f t="shared" si="12"/>
        <v>4971396</v>
      </c>
      <c r="N136" s="29">
        <f>+M136/M135</f>
        <v>0.9993557272231481</v>
      </c>
      <c r="O136" s="94"/>
      <c r="P136" s="110"/>
      <c r="Q136" s="110"/>
      <c r="R136" s="92"/>
      <c r="S136" s="92"/>
      <c r="T136" s="32" t="s">
        <v>236</v>
      </c>
      <c r="U136" s="27">
        <f t="shared" si="11"/>
        <v>4970064</v>
      </c>
      <c r="W136" s="34">
        <f t="shared" si="8"/>
        <v>4971396</v>
      </c>
      <c r="X136" s="35"/>
      <c r="Y136" s="89"/>
      <c r="Z136" s="204"/>
    </row>
    <row r="137" spans="1:26" ht="106.5" customHeight="1">
      <c r="A137" s="84">
        <v>51</v>
      </c>
      <c r="B137" s="121"/>
      <c r="C137" s="123" t="s">
        <v>49</v>
      </c>
      <c r="D137" s="82">
        <v>4759711</v>
      </c>
      <c r="E137" s="23">
        <v>4416747</v>
      </c>
      <c r="F137" s="24">
        <f>+E137/D137</f>
        <v>0.9279443646893687</v>
      </c>
      <c r="G137" s="23">
        <v>228</v>
      </c>
      <c r="H137" s="24">
        <f>+G137/D137</f>
        <v>4.790206800370863E-05</v>
      </c>
      <c r="I137" s="23">
        <v>341945</v>
      </c>
      <c r="J137" s="24">
        <f>+I137/D137</f>
        <v>0.07184154668214099</v>
      </c>
      <c r="K137" s="23">
        <v>791</v>
      </c>
      <c r="L137" s="37">
        <f>+K137/D137</f>
        <v>0.00016618656048655056</v>
      </c>
      <c r="M137" s="25">
        <f t="shared" si="12"/>
        <v>4759711</v>
      </c>
      <c r="N137" s="24">
        <f>+M137/D137</f>
        <v>1</v>
      </c>
      <c r="O137" s="93" t="s">
        <v>474</v>
      </c>
      <c r="P137" s="109" t="s">
        <v>475</v>
      </c>
      <c r="Q137" s="109" t="s">
        <v>476</v>
      </c>
      <c r="R137" s="93" t="s">
        <v>477</v>
      </c>
      <c r="S137" s="93" t="s">
        <v>478</v>
      </c>
      <c r="T137" s="26" t="s">
        <v>473</v>
      </c>
      <c r="U137" s="27">
        <f aca="true" t="shared" si="13" ref="U137:U156">+E137+G137+I137</f>
        <v>4758920</v>
      </c>
      <c r="V137" s="9">
        <f>+U138/U137</f>
        <v>0.9214565489648912</v>
      </c>
      <c r="W137" s="27">
        <f t="shared" si="8"/>
        <v>4759711</v>
      </c>
      <c r="X137" s="9">
        <f>+W138/W137</f>
        <v>0.9898535856483723</v>
      </c>
      <c r="Y137" s="89"/>
      <c r="Z137" s="204"/>
    </row>
    <row r="138" spans="1:26" s="33" customFormat="1" ht="106.5" customHeight="1" thickBot="1">
      <c r="A138" s="112"/>
      <c r="B138" s="122"/>
      <c r="C138" s="124"/>
      <c r="D138" s="83"/>
      <c r="E138" s="28">
        <v>4384820</v>
      </c>
      <c r="F138" s="29">
        <f>+E138/E137</f>
        <v>0.9927713767621283</v>
      </c>
      <c r="G138" s="28">
        <v>288</v>
      </c>
      <c r="H138" s="29">
        <f>+G138/G137</f>
        <v>1.263157894736842</v>
      </c>
      <c r="I138" s="28">
        <v>30</v>
      </c>
      <c r="J138" s="29">
        <f>+I138/I137</f>
        <v>8.773340741932183E-05</v>
      </c>
      <c r="K138" s="28">
        <v>326279</v>
      </c>
      <c r="L138" s="29">
        <f>+K138/K137</f>
        <v>412.4892541087231</v>
      </c>
      <c r="M138" s="31">
        <f t="shared" si="12"/>
        <v>4711417</v>
      </c>
      <c r="N138" s="29">
        <f>+M138/M137</f>
        <v>0.9898535856483723</v>
      </c>
      <c r="O138" s="94"/>
      <c r="P138" s="110"/>
      <c r="Q138" s="110"/>
      <c r="R138" s="94"/>
      <c r="S138" s="94"/>
      <c r="T138" s="32" t="s">
        <v>236</v>
      </c>
      <c r="U138" s="27">
        <f t="shared" si="13"/>
        <v>4385138</v>
      </c>
      <c r="W138" s="34">
        <f t="shared" si="8"/>
        <v>4711417</v>
      </c>
      <c r="X138" s="35"/>
      <c r="Y138" s="89"/>
      <c r="Z138" s="204"/>
    </row>
    <row r="139" spans="1:26" s="44" customFormat="1" ht="30" customHeight="1">
      <c r="A139" s="84">
        <v>52</v>
      </c>
      <c r="B139" s="120" t="s">
        <v>479</v>
      </c>
      <c r="C139" s="123" t="s">
        <v>50</v>
      </c>
      <c r="D139" s="194">
        <f>+E139+G139+I139+K139</f>
        <v>20820260</v>
      </c>
      <c r="E139" s="162">
        <v>19742247</v>
      </c>
      <c r="F139" s="139">
        <f>+E139/D139</f>
        <v>0.9482228848246852</v>
      </c>
      <c r="G139" s="162">
        <v>0</v>
      </c>
      <c r="H139" s="139">
        <f>+G139/D139</f>
        <v>0</v>
      </c>
      <c r="I139" s="162">
        <v>862410</v>
      </c>
      <c r="J139" s="139">
        <f>+I139/D139</f>
        <v>0.0414216729281959</v>
      </c>
      <c r="K139" s="162">
        <v>215603</v>
      </c>
      <c r="L139" s="139">
        <f>+K139/D139</f>
        <v>0.010355442247118912</v>
      </c>
      <c r="M139" s="162">
        <f>+E139+G139+I139+K139</f>
        <v>20820260</v>
      </c>
      <c r="N139" s="139">
        <f>+M139/D139</f>
        <v>1</v>
      </c>
      <c r="O139" s="93" t="s">
        <v>237</v>
      </c>
      <c r="P139" s="111" t="s">
        <v>238</v>
      </c>
      <c r="Q139" s="111" t="s">
        <v>239</v>
      </c>
      <c r="R139" s="93" t="s">
        <v>480</v>
      </c>
      <c r="S139" s="93" t="s">
        <v>481</v>
      </c>
      <c r="T139" s="48"/>
      <c r="U139" s="42" t="e">
        <f>+#REF!+#REF!+#REF!</f>
        <v>#REF!</v>
      </c>
      <c r="V139" s="43"/>
      <c r="W139" s="27"/>
      <c r="X139" s="9"/>
      <c r="Y139" s="95"/>
      <c r="Z139" s="205"/>
    </row>
    <row r="140" spans="1:26" s="44" customFormat="1" ht="30" customHeight="1" thickBot="1">
      <c r="A140" s="128"/>
      <c r="B140" s="121"/>
      <c r="C140" s="144"/>
      <c r="D140" s="195"/>
      <c r="E140" s="135"/>
      <c r="F140" s="140"/>
      <c r="G140" s="135"/>
      <c r="H140" s="140"/>
      <c r="I140" s="135"/>
      <c r="J140" s="140"/>
      <c r="K140" s="135"/>
      <c r="L140" s="140"/>
      <c r="M140" s="135"/>
      <c r="N140" s="140"/>
      <c r="O140" s="97"/>
      <c r="P140" s="155"/>
      <c r="Q140" s="155"/>
      <c r="R140" s="97"/>
      <c r="S140" s="97"/>
      <c r="T140" s="48"/>
      <c r="U140" s="42">
        <f t="shared" si="13"/>
        <v>0</v>
      </c>
      <c r="V140" s="45"/>
      <c r="W140" s="34"/>
      <c r="X140" s="35"/>
      <c r="Y140" s="95"/>
      <c r="Z140" s="205"/>
    </row>
    <row r="141" spans="1:26" s="46" customFormat="1" ht="49.5" customHeight="1">
      <c r="A141" s="128"/>
      <c r="B141" s="121"/>
      <c r="C141" s="144"/>
      <c r="D141" s="195"/>
      <c r="E141" s="163"/>
      <c r="F141" s="141"/>
      <c r="G141" s="163"/>
      <c r="H141" s="141"/>
      <c r="I141" s="163"/>
      <c r="J141" s="141"/>
      <c r="K141" s="163"/>
      <c r="L141" s="141"/>
      <c r="M141" s="163"/>
      <c r="N141" s="141"/>
      <c r="O141" s="97"/>
      <c r="P141" s="155"/>
      <c r="Q141" s="155"/>
      <c r="R141" s="97"/>
      <c r="S141" s="97"/>
      <c r="T141" s="52" t="s">
        <v>240</v>
      </c>
      <c r="U141" s="42">
        <f>+E139+G139+I139</f>
        <v>20604657</v>
      </c>
      <c r="V141" s="43">
        <f>+U142/U141</f>
        <v>0.994099295125369</v>
      </c>
      <c r="W141" s="27">
        <f>+E139+G139+I139+K139</f>
        <v>20820260</v>
      </c>
      <c r="X141" s="9">
        <f>+W142/W141</f>
        <v>0.9982190424134953</v>
      </c>
      <c r="Y141" s="95"/>
      <c r="Z141" s="205"/>
    </row>
    <row r="142" spans="1:26" s="45" customFormat="1" ht="49.5" customHeight="1" thickBot="1">
      <c r="A142" s="128"/>
      <c r="B142" s="121"/>
      <c r="C142" s="144"/>
      <c r="D142" s="195"/>
      <c r="E142" s="134">
        <v>19666833</v>
      </c>
      <c r="F142" s="145">
        <f>+E142/E139</f>
        <v>0.9961800700801687</v>
      </c>
      <c r="G142" s="134">
        <v>218622</v>
      </c>
      <c r="H142" s="145" t="s">
        <v>241</v>
      </c>
      <c r="I142" s="134">
        <v>597620</v>
      </c>
      <c r="J142" s="145">
        <f>+I142/I139</f>
        <v>0.6929650630210689</v>
      </c>
      <c r="K142" s="134">
        <v>300105</v>
      </c>
      <c r="L142" s="145">
        <f>+K142/K139</f>
        <v>1.3919333218925525</v>
      </c>
      <c r="M142" s="134">
        <f>+E142+G142+I142+K142</f>
        <v>20783180</v>
      </c>
      <c r="N142" s="145">
        <f>+M142/M139</f>
        <v>0.9982190424134953</v>
      </c>
      <c r="O142" s="97"/>
      <c r="P142" s="155"/>
      <c r="Q142" s="155"/>
      <c r="R142" s="97"/>
      <c r="S142" s="97"/>
      <c r="T142" s="54" t="s">
        <v>236</v>
      </c>
      <c r="U142" s="42">
        <f t="shared" si="13"/>
        <v>20483075</v>
      </c>
      <c r="W142" s="34">
        <f aca="true" t="shared" si="14" ref="W142:W156">+E142+G142+I142+K142</f>
        <v>20783180</v>
      </c>
      <c r="X142" s="35"/>
      <c r="Y142" s="95"/>
      <c r="Z142" s="205"/>
    </row>
    <row r="143" spans="1:26" s="44" customFormat="1" ht="30" customHeight="1">
      <c r="A143" s="128"/>
      <c r="B143" s="121"/>
      <c r="C143" s="144"/>
      <c r="D143" s="195"/>
      <c r="E143" s="135"/>
      <c r="F143" s="140"/>
      <c r="G143" s="135"/>
      <c r="H143" s="140"/>
      <c r="I143" s="135"/>
      <c r="J143" s="140"/>
      <c r="K143" s="135"/>
      <c r="L143" s="140"/>
      <c r="M143" s="135"/>
      <c r="N143" s="140"/>
      <c r="O143" s="97"/>
      <c r="P143" s="155"/>
      <c r="Q143" s="155"/>
      <c r="R143" s="97"/>
      <c r="S143" s="97"/>
      <c r="T143" s="48"/>
      <c r="U143" s="42">
        <f t="shared" si="13"/>
        <v>0</v>
      </c>
      <c r="V143" s="43"/>
      <c r="W143" s="27"/>
      <c r="X143" s="9"/>
      <c r="Y143" s="95"/>
      <c r="Z143" s="205"/>
    </row>
    <row r="144" spans="1:26" s="44" customFormat="1" ht="30" customHeight="1" thickBot="1">
      <c r="A144" s="112"/>
      <c r="B144" s="122"/>
      <c r="C144" s="124"/>
      <c r="D144" s="196"/>
      <c r="E144" s="136"/>
      <c r="F144" s="146"/>
      <c r="G144" s="136"/>
      <c r="H144" s="146"/>
      <c r="I144" s="136"/>
      <c r="J144" s="146"/>
      <c r="K144" s="136"/>
      <c r="L144" s="146"/>
      <c r="M144" s="136"/>
      <c r="N144" s="146"/>
      <c r="O144" s="94"/>
      <c r="P144" s="87"/>
      <c r="Q144" s="87"/>
      <c r="R144" s="94"/>
      <c r="S144" s="94"/>
      <c r="T144" s="48"/>
      <c r="U144" s="42">
        <f t="shared" si="13"/>
        <v>0</v>
      </c>
      <c r="V144" s="45"/>
      <c r="W144" s="34"/>
      <c r="X144" s="35"/>
      <c r="Y144" s="95"/>
      <c r="Z144" s="205"/>
    </row>
    <row r="145" spans="1:26" ht="98.25" customHeight="1" thickBot="1">
      <c r="A145" s="84">
        <v>53</v>
      </c>
      <c r="B145" s="137" t="s">
        <v>242</v>
      </c>
      <c r="C145" s="123" t="s">
        <v>69</v>
      </c>
      <c r="D145" s="82">
        <v>1123583</v>
      </c>
      <c r="E145" s="23">
        <v>140000</v>
      </c>
      <c r="F145" s="24">
        <f>+E145/D145</f>
        <v>0.12460138681343523</v>
      </c>
      <c r="G145" s="23">
        <v>280968</v>
      </c>
      <c r="H145" s="24">
        <f>+G145/D145</f>
        <v>0.2500643032156948</v>
      </c>
      <c r="I145" s="23">
        <v>560969</v>
      </c>
      <c r="J145" s="24">
        <f>+I145/D145</f>
        <v>0.49926796685247105</v>
      </c>
      <c r="K145" s="23">
        <v>141646</v>
      </c>
      <c r="L145" s="24">
        <f>+K145/D145</f>
        <v>0.1260663431183989</v>
      </c>
      <c r="M145" s="25">
        <f aca="true" t="shared" si="15" ref="M145:M156">+E145+G145+I145+K145</f>
        <v>1123583</v>
      </c>
      <c r="N145" s="24">
        <f>+M145/D145</f>
        <v>1</v>
      </c>
      <c r="O145" s="93" t="s">
        <v>243</v>
      </c>
      <c r="P145" s="109" t="s">
        <v>244</v>
      </c>
      <c r="Q145" s="109" t="s">
        <v>245</v>
      </c>
      <c r="R145" s="93" t="s">
        <v>482</v>
      </c>
      <c r="S145" s="93" t="s">
        <v>483</v>
      </c>
      <c r="T145" s="26" t="s">
        <v>246</v>
      </c>
      <c r="U145" s="27">
        <f t="shared" si="13"/>
        <v>981937</v>
      </c>
      <c r="V145" s="9">
        <f>+U146/U145</f>
        <v>0.8699702730419568</v>
      </c>
      <c r="W145" s="27">
        <f t="shared" si="14"/>
        <v>1123583</v>
      </c>
      <c r="X145" s="49">
        <f>+W146/W145</f>
        <v>0.9611466175618535</v>
      </c>
      <c r="Y145" s="89"/>
      <c r="Z145" s="204"/>
    </row>
    <row r="146" spans="1:26" s="33" customFormat="1" ht="98.25" customHeight="1" thickBot="1">
      <c r="A146" s="112"/>
      <c r="B146" s="164"/>
      <c r="C146" s="124"/>
      <c r="D146" s="83"/>
      <c r="E146" s="28">
        <v>354512</v>
      </c>
      <c r="F146" s="29">
        <f>+E146/E145</f>
        <v>2.5322285714285715</v>
      </c>
      <c r="G146" s="28">
        <v>220594</v>
      </c>
      <c r="H146" s="29">
        <f>+G146/G145</f>
        <v>0.7851214373167051</v>
      </c>
      <c r="I146" s="28">
        <v>279150</v>
      </c>
      <c r="J146" s="29">
        <f>+I146/I145</f>
        <v>0.49762108066577654</v>
      </c>
      <c r="K146" s="28">
        <v>225672</v>
      </c>
      <c r="L146" s="29">
        <f>+K146/K145</f>
        <v>1.5932112449345552</v>
      </c>
      <c r="M146" s="31">
        <f t="shared" si="15"/>
        <v>1079928</v>
      </c>
      <c r="N146" s="29">
        <f>+M146/M145</f>
        <v>0.9611466175618535</v>
      </c>
      <c r="O146" s="94"/>
      <c r="P146" s="110"/>
      <c r="Q146" s="110"/>
      <c r="R146" s="94"/>
      <c r="S146" s="94"/>
      <c r="T146" s="32" t="s">
        <v>236</v>
      </c>
      <c r="U146" s="27">
        <f t="shared" si="13"/>
        <v>854256</v>
      </c>
      <c r="W146" s="34">
        <f t="shared" si="14"/>
        <v>1079928</v>
      </c>
      <c r="X146" s="50"/>
      <c r="Y146" s="89"/>
      <c r="Z146" s="204"/>
    </row>
    <row r="147" spans="1:26" ht="109.5" customHeight="1">
      <c r="A147" s="84">
        <v>54</v>
      </c>
      <c r="B147" s="120" t="s">
        <v>247</v>
      </c>
      <c r="C147" s="123" t="s">
        <v>51</v>
      </c>
      <c r="D147" s="82">
        <v>215251</v>
      </c>
      <c r="E147" s="36">
        <v>207125</v>
      </c>
      <c r="F147" s="37">
        <f>+E147/D147</f>
        <v>0.9622487235831657</v>
      </c>
      <c r="G147" s="36">
        <v>2560</v>
      </c>
      <c r="H147" s="24">
        <f>+G147/D147</f>
        <v>0.011893092250442506</v>
      </c>
      <c r="I147" s="36">
        <v>3310</v>
      </c>
      <c r="J147" s="24">
        <f>+I147/D147</f>
        <v>0.015377396620689335</v>
      </c>
      <c r="K147" s="36">
        <v>2256</v>
      </c>
      <c r="L147" s="37">
        <f>+K147/D147</f>
        <v>0.010480787545702459</v>
      </c>
      <c r="M147" s="38">
        <f t="shared" si="15"/>
        <v>215251</v>
      </c>
      <c r="N147" s="24">
        <f>+M147/D147</f>
        <v>1</v>
      </c>
      <c r="O147" s="93" t="s">
        <v>248</v>
      </c>
      <c r="P147" s="111" t="s">
        <v>249</v>
      </c>
      <c r="Q147" s="86" t="s">
        <v>250</v>
      </c>
      <c r="R147" s="93" t="s">
        <v>484</v>
      </c>
      <c r="S147" s="93" t="s">
        <v>485</v>
      </c>
      <c r="T147" s="26" t="s">
        <v>246</v>
      </c>
      <c r="U147" s="27">
        <f t="shared" si="13"/>
        <v>212995</v>
      </c>
      <c r="V147" s="9">
        <f>+U148/U147</f>
        <v>0.9651165520317379</v>
      </c>
      <c r="W147" s="27">
        <f t="shared" si="14"/>
        <v>215251</v>
      </c>
      <c r="X147" s="9">
        <f>+W148/W147</f>
        <v>0.8646649725204528</v>
      </c>
      <c r="Y147" s="89"/>
      <c r="Z147" s="204"/>
    </row>
    <row r="148" spans="1:26" s="33" customFormat="1" ht="109.5" customHeight="1" thickBot="1">
      <c r="A148" s="119"/>
      <c r="B148" s="121"/>
      <c r="C148" s="125"/>
      <c r="D148" s="83"/>
      <c r="E148" s="28">
        <v>204470</v>
      </c>
      <c r="F148" s="29">
        <f>+E148/E147</f>
        <v>0.9871816535908268</v>
      </c>
      <c r="G148" s="28">
        <v>591</v>
      </c>
      <c r="H148" s="29">
        <f>+G148/G147</f>
        <v>0.230859375</v>
      </c>
      <c r="I148" s="28">
        <v>504</v>
      </c>
      <c r="J148" s="29">
        <f>+I148/I147</f>
        <v>0.15226586102719034</v>
      </c>
      <c r="K148" s="81">
        <v>-19445</v>
      </c>
      <c r="L148" s="29">
        <f>+K148/K147</f>
        <v>-8.619237588652481</v>
      </c>
      <c r="M148" s="31">
        <f t="shared" si="15"/>
        <v>186120</v>
      </c>
      <c r="N148" s="29">
        <f>+M148/M147</f>
        <v>0.8646649725204528</v>
      </c>
      <c r="O148" s="94"/>
      <c r="P148" s="87"/>
      <c r="Q148" s="85"/>
      <c r="R148" s="94"/>
      <c r="S148" s="94"/>
      <c r="T148" s="32" t="s">
        <v>236</v>
      </c>
      <c r="U148" s="27">
        <f t="shared" si="13"/>
        <v>205565</v>
      </c>
      <c r="W148" s="34">
        <f t="shared" si="14"/>
        <v>186120</v>
      </c>
      <c r="X148" s="35"/>
      <c r="Y148" s="89"/>
      <c r="Z148" s="204"/>
    </row>
    <row r="149" spans="1:26" ht="120" customHeight="1">
      <c r="A149" s="84">
        <v>55</v>
      </c>
      <c r="B149" s="121"/>
      <c r="C149" s="123" t="s">
        <v>70</v>
      </c>
      <c r="D149" s="82">
        <v>42496</v>
      </c>
      <c r="E149" s="23">
        <v>30748</v>
      </c>
      <c r="F149" s="37">
        <f>+E149/D149</f>
        <v>0.7235504518072289</v>
      </c>
      <c r="G149" s="23">
        <v>952</v>
      </c>
      <c r="H149" s="24">
        <f>+G149/D149</f>
        <v>0.02240210843373494</v>
      </c>
      <c r="I149" s="23">
        <v>3947</v>
      </c>
      <c r="J149" s="24">
        <f>+I149/D149</f>
        <v>0.09287932981927711</v>
      </c>
      <c r="K149" s="23">
        <v>6849</v>
      </c>
      <c r="L149" s="37">
        <f>+K149/D149</f>
        <v>0.16116810993975902</v>
      </c>
      <c r="M149" s="25">
        <f t="shared" si="15"/>
        <v>42496</v>
      </c>
      <c r="N149" s="24">
        <f>+M149/D149</f>
        <v>1</v>
      </c>
      <c r="O149" s="93" t="s">
        <v>251</v>
      </c>
      <c r="P149" s="109" t="s">
        <v>486</v>
      </c>
      <c r="Q149" s="86" t="s">
        <v>487</v>
      </c>
      <c r="R149" s="91" t="s">
        <v>488</v>
      </c>
      <c r="S149" s="91" t="s">
        <v>441</v>
      </c>
      <c r="T149" s="26" t="s">
        <v>489</v>
      </c>
      <c r="U149" s="27">
        <f t="shared" si="13"/>
        <v>35647</v>
      </c>
      <c r="V149" s="9">
        <f>+U150/U149</f>
        <v>0.9592672595169299</v>
      </c>
      <c r="W149" s="27">
        <f t="shared" si="14"/>
        <v>42496</v>
      </c>
      <c r="X149" s="9">
        <f>+W150/W149</f>
        <v>0.9011907003012049</v>
      </c>
      <c r="Y149" s="89"/>
      <c r="Z149" s="204"/>
    </row>
    <row r="150" spans="1:26" s="33" customFormat="1" ht="120" customHeight="1" thickBot="1">
      <c r="A150" s="112"/>
      <c r="B150" s="122"/>
      <c r="C150" s="124"/>
      <c r="D150" s="83"/>
      <c r="E150" s="28">
        <v>18510</v>
      </c>
      <c r="F150" s="29">
        <f>+E150/E149</f>
        <v>0.6019903733576167</v>
      </c>
      <c r="G150" s="28">
        <v>13939</v>
      </c>
      <c r="H150" s="29">
        <f>+G150/G149</f>
        <v>14.641806722689076</v>
      </c>
      <c r="I150" s="28">
        <v>1746</v>
      </c>
      <c r="J150" s="29">
        <f>+I150/I149</f>
        <v>0.44236128705345834</v>
      </c>
      <c r="K150" s="28">
        <v>4102</v>
      </c>
      <c r="L150" s="29">
        <f>+K150/K149</f>
        <v>0.5989195502993138</v>
      </c>
      <c r="M150" s="31">
        <f t="shared" si="15"/>
        <v>38297</v>
      </c>
      <c r="N150" s="29">
        <f>+M150/M149</f>
        <v>0.9011907003012049</v>
      </c>
      <c r="O150" s="94"/>
      <c r="P150" s="110"/>
      <c r="Q150" s="85"/>
      <c r="R150" s="92"/>
      <c r="S150" s="92"/>
      <c r="T150" s="32" t="s">
        <v>236</v>
      </c>
      <c r="U150" s="27">
        <f t="shared" si="13"/>
        <v>34195</v>
      </c>
      <c r="W150" s="34">
        <f t="shared" si="14"/>
        <v>38297</v>
      </c>
      <c r="X150" s="35"/>
      <c r="Y150" s="89"/>
      <c r="Z150" s="204"/>
    </row>
    <row r="151" spans="1:26" ht="75" customHeight="1" thickBot="1">
      <c r="A151" s="84">
        <v>56</v>
      </c>
      <c r="B151" s="137" t="s">
        <v>490</v>
      </c>
      <c r="C151" s="123" t="s">
        <v>52</v>
      </c>
      <c r="D151" s="82">
        <v>21644797</v>
      </c>
      <c r="E151" s="36">
        <v>4818849</v>
      </c>
      <c r="F151" s="37">
        <f>+E151/D151</f>
        <v>0.2226331344202489</v>
      </c>
      <c r="G151" s="36">
        <v>5851242</v>
      </c>
      <c r="H151" s="37">
        <f>+G151/D151</f>
        <v>0.27033018604886894</v>
      </c>
      <c r="I151" s="36">
        <v>5479964</v>
      </c>
      <c r="J151" s="37">
        <f>+I151/D151</f>
        <v>0.253176964422443</v>
      </c>
      <c r="K151" s="36">
        <v>5494742</v>
      </c>
      <c r="L151" s="37">
        <f>+K151/D151</f>
        <v>0.25385971510843924</v>
      </c>
      <c r="M151" s="38">
        <f t="shared" si="15"/>
        <v>21644797</v>
      </c>
      <c r="N151" s="37">
        <f>+M151/D151</f>
        <v>1</v>
      </c>
      <c r="O151" s="93" t="s">
        <v>491</v>
      </c>
      <c r="P151" s="111" t="s">
        <v>492</v>
      </c>
      <c r="Q151" s="86" t="s">
        <v>493</v>
      </c>
      <c r="R151" s="93" t="s">
        <v>493</v>
      </c>
      <c r="S151" s="93" t="s">
        <v>494</v>
      </c>
      <c r="T151" s="26" t="s">
        <v>495</v>
      </c>
      <c r="U151" s="27">
        <f t="shared" si="13"/>
        <v>16150055</v>
      </c>
      <c r="V151" s="9">
        <f>+U152/U151</f>
        <v>0.9755864608510622</v>
      </c>
      <c r="W151" s="27">
        <f t="shared" si="14"/>
        <v>21644797</v>
      </c>
      <c r="X151" s="49">
        <f>+W152/W151</f>
        <v>0.9899538905354484</v>
      </c>
      <c r="Y151" s="89"/>
      <c r="Z151" s="204"/>
    </row>
    <row r="152" spans="1:26" s="33" customFormat="1" ht="75" customHeight="1" thickBot="1">
      <c r="A152" s="112"/>
      <c r="B152" s="164"/>
      <c r="C152" s="124"/>
      <c r="D152" s="165"/>
      <c r="E152" s="28">
        <v>4678601</v>
      </c>
      <c r="F152" s="29">
        <f>+E152/E151</f>
        <v>0.9708959546148883</v>
      </c>
      <c r="G152" s="28">
        <v>5511009</v>
      </c>
      <c r="H152" s="29">
        <f>+G152/G151</f>
        <v>0.9418528579060651</v>
      </c>
      <c r="I152" s="28">
        <v>5566165</v>
      </c>
      <c r="J152" s="29">
        <f>+I152/I151</f>
        <v>1.0157302128262156</v>
      </c>
      <c r="K152" s="28">
        <v>5671576</v>
      </c>
      <c r="L152" s="29">
        <f>+K152/K151</f>
        <v>1.0321824027406565</v>
      </c>
      <c r="M152" s="31">
        <f t="shared" si="15"/>
        <v>21427351</v>
      </c>
      <c r="N152" s="29">
        <f>+M152/M151</f>
        <v>0.9899538905354484</v>
      </c>
      <c r="O152" s="94"/>
      <c r="P152" s="87"/>
      <c r="Q152" s="85"/>
      <c r="R152" s="94"/>
      <c r="S152" s="94"/>
      <c r="T152" s="32" t="s">
        <v>140</v>
      </c>
      <c r="U152" s="27">
        <f t="shared" si="13"/>
        <v>15755775</v>
      </c>
      <c r="W152" s="34">
        <f t="shared" si="14"/>
        <v>21427351</v>
      </c>
      <c r="X152" s="50"/>
      <c r="Y152" s="89"/>
      <c r="Z152" s="204"/>
    </row>
    <row r="153" spans="1:26" ht="69.75" customHeight="1">
      <c r="A153" s="84">
        <v>57</v>
      </c>
      <c r="B153" s="120" t="s">
        <v>496</v>
      </c>
      <c r="C153" s="123" t="s">
        <v>53</v>
      </c>
      <c r="D153" s="82">
        <v>120000</v>
      </c>
      <c r="E153" s="23">
        <v>120000</v>
      </c>
      <c r="F153" s="24">
        <f>+E153/D153</f>
        <v>1</v>
      </c>
      <c r="G153" s="23">
        <v>0</v>
      </c>
      <c r="H153" s="24">
        <f>+G153/D153</f>
        <v>0</v>
      </c>
      <c r="I153" s="23">
        <v>0</v>
      </c>
      <c r="J153" s="24">
        <f>+I153/D153</f>
        <v>0</v>
      </c>
      <c r="K153" s="23">
        <v>0</v>
      </c>
      <c r="L153" s="37">
        <f>+K153/D153</f>
        <v>0</v>
      </c>
      <c r="M153" s="25">
        <f t="shared" si="15"/>
        <v>120000</v>
      </c>
      <c r="N153" s="24">
        <f>+M153/D153</f>
        <v>1</v>
      </c>
      <c r="O153" s="93" t="s">
        <v>497</v>
      </c>
      <c r="P153" s="126" t="s">
        <v>498</v>
      </c>
      <c r="Q153" s="109" t="s">
        <v>499</v>
      </c>
      <c r="R153" s="93" t="s">
        <v>500</v>
      </c>
      <c r="S153" s="93" t="s">
        <v>501</v>
      </c>
      <c r="T153" s="26" t="s">
        <v>502</v>
      </c>
      <c r="U153" s="27">
        <f t="shared" si="13"/>
        <v>120000</v>
      </c>
      <c r="V153" s="9">
        <f>+U154/U153</f>
        <v>0.87115</v>
      </c>
      <c r="W153" s="27">
        <f t="shared" si="14"/>
        <v>120000</v>
      </c>
      <c r="X153" s="9">
        <f>+W154/W153</f>
        <v>0.87115</v>
      </c>
      <c r="Y153" s="89"/>
      <c r="Z153" s="204"/>
    </row>
    <row r="154" spans="1:26" s="33" customFormat="1" ht="69.75" customHeight="1" thickBot="1">
      <c r="A154" s="119"/>
      <c r="B154" s="121"/>
      <c r="C154" s="125"/>
      <c r="D154" s="83"/>
      <c r="E154" s="28">
        <v>119094</v>
      </c>
      <c r="F154" s="29">
        <f>+E154/E153</f>
        <v>0.99245</v>
      </c>
      <c r="G154" s="28">
        <v>0</v>
      </c>
      <c r="H154" s="29">
        <v>0</v>
      </c>
      <c r="I154" s="57">
        <v>-14556</v>
      </c>
      <c r="J154" s="30" t="s">
        <v>498</v>
      </c>
      <c r="K154" s="28">
        <v>0</v>
      </c>
      <c r="L154" s="80">
        <v>0</v>
      </c>
      <c r="M154" s="31">
        <f t="shared" si="15"/>
        <v>104538</v>
      </c>
      <c r="N154" s="29">
        <f>+M154/M153</f>
        <v>0.87115</v>
      </c>
      <c r="O154" s="94"/>
      <c r="P154" s="127"/>
      <c r="Q154" s="110"/>
      <c r="R154" s="94"/>
      <c r="S154" s="94"/>
      <c r="T154" s="32" t="s">
        <v>252</v>
      </c>
      <c r="U154" s="27">
        <f t="shared" si="13"/>
        <v>104538</v>
      </c>
      <c r="W154" s="34">
        <f t="shared" si="14"/>
        <v>104538</v>
      </c>
      <c r="X154" s="35"/>
      <c r="Y154" s="89"/>
      <c r="Z154" s="204"/>
    </row>
    <row r="155" spans="1:26" ht="90" customHeight="1">
      <c r="A155" s="84">
        <v>58</v>
      </c>
      <c r="B155" s="121"/>
      <c r="C155" s="123" t="s">
        <v>253</v>
      </c>
      <c r="D155" s="82">
        <v>112508</v>
      </c>
      <c r="E155" s="36">
        <v>0</v>
      </c>
      <c r="F155" s="37">
        <f>+E155/D155</f>
        <v>0</v>
      </c>
      <c r="G155" s="36">
        <v>0</v>
      </c>
      <c r="H155" s="24">
        <f>+G155/D155</f>
        <v>0</v>
      </c>
      <c r="I155" s="36">
        <v>112508</v>
      </c>
      <c r="J155" s="24">
        <f>+I155/D155</f>
        <v>1</v>
      </c>
      <c r="K155" s="36">
        <v>0</v>
      </c>
      <c r="L155" s="37">
        <f>+K155/D155</f>
        <v>0</v>
      </c>
      <c r="M155" s="38">
        <f t="shared" si="15"/>
        <v>112508</v>
      </c>
      <c r="N155" s="24">
        <f>+M155/D155</f>
        <v>1</v>
      </c>
      <c r="O155" s="93" t="s">
        <v>254</v>
      </c>
      <c r="P155" s="109" t="s">
        <v>255</v>
      </c>
      <c r="Q155" s="109" t="s">
        <v>256</v>
      </c>
      <c r="R155" s="93" t="s">
        <v>503</v>
      </c>
      <c r="S155" s="93" t="s">
        <v>504</v>
      </c>
      <c r="T155" s="26" t="s">
        <v>257</v>
      </c>
      <c r="U155" s="27">
        <f t="shared" si="13"/>
        <v>112508</v>
      </c>
      <c r="V155" s="9">
        <f>+U156/U155</f>
        <v>0.803836171650016</v>
      </c>
      <c r="W155" s="27">
        <f t="shared" si="14"/>
        <v>112508</v>
      </c>
      <c r="X155" s="9">
        <f>+W156/W155</f>
        <v>0.803836171650016</v>
      </c>
      <c r="Y155" s="89"/>
      <c r="Z155" s="204"/>
    </row>
    <row r="156" spans="1:26" s="33" customFormat="1" ht="90" customHeight="1" thickBot="1">
      <c r="A156" s="112"/>
      <c r="B156" s="122"/>
      <c r="C156" s="124"/>
      <c r="D156" s="83"/>
      <c r="E156" s="28">
        <v>0</v>
      </c>
      <c r="F156" s="29">
        <v>0</v>
      </c>
      <c r="G156" s="28">
        <v>0</v>
      </c>
      <c r="H156" s="80">
        <v>0</v>
      </c>
      <c r="I156" s="28">
        <v>90438</v>
      </c>
      <c r="J156" s="29">
        <f>I156/I155</f>
        <v>0.803836171650016</v>
      </c>
      <c r="K156" s="28">
        <v>0</v>
      </c>
      <c r="L156" s="80">
        <v>0</v>
      </c>
      <c r="M156" s="31">
        <f t="shared" si="15"/>
        <v>90438</v>
      </c>
      <c r="N156" s="29">
        <f>+M156/M155</f>
        <v>0.803836171650016</v>
      </c>
      <c r="O156" s="94"/>
      <c r="P156" s="110"/>
      <c r="Q156" s="110"/>
      <c r="R156" s="94"/>
      <c r="S156" s="94"/>
      <c r="T156" s="32" t="s">
        <v>252</v>
      </c>
      <c r="U156" s="27">
        <f t="shared" si="13"/>
        <v>90438</v>
      </c>
      <c r="W156" s="34">
        <f t="shared" si="14"/>
        <v>90438</v>
      </c>
      <c r="X156" s="35"/>
      <c r="Y156" s="89"/>
      <c r="Z156" s="204"/>
    </row>
    <row r="157" spans="1:26" ht="64.5" customHeight="1">
      <c r="A157" s="113" t="s">
        <v>79</v>
      </c>
      <c r="B157" s="114"/>
      <c r="C157" s="115"/>
      <c r="D157" s="82">
        <f>SUM(D9:D156)</f>
        <v>3211332074</v>
      </c>
      <c r="E157" s="36">
        <f>+E9+E11+E13+E15+E21+E23+E25+E27+E29+E31+E33+E35+E37+E39+E45+E51+E53+E55+E57+E59+E61+E63+E69+E71+E73+E75+E77+E79+E81+E83+E85+E87+E93+E95+E97+E99+E105+E107+E109+E111+E117+E119+E121+E123+E125+E127+E129+E131+E133+E135+E137+E139+E145+E147+E149+E151+E153+E155</f>
        <v>2418284059</v>
      </c>
      <c r="F157" s="37">
        <f>+E157/D157</f>
        <v>0.7530470232521957</v>
      </c>
      <c r="G157" s="36">
        <f>+G9+G11+G13+G15+G21+G23+G25+G27+G29+G31+G33+G35+G37+G39+G45+G51+G53+G55+G57+G59+G61+G63+G69+G71+G73+G75+G77+G79+G81+G83+G85+G87+G93+G95+G97+G99+G105+G107+G109+G111+G117+G119+G121+G123+G125+G127+G129+G131+G133+G135+G137+G139+G145+G147+G149+G151+G153+G155</f>
        <v>175289164</v>
      </c>
      <c r="H157" s="37">
        <f>+G157/D157</f>
        <v>0.05458456489728941</v>
      </c>
      <c r="I157" s="36">
        <f>+I9+I11+I13+I15+I21+I23+I25+I27+I29+I31+I33+I35+I37+I39+I45+I51+I53+I55+I57+I59+I61+I63+I69+I71+I73+I75+I77+I79+I81+I83+I85+I87+I93+I95+I97+I99+I105+I107+I109+I111+I117+I119+I121+I123+I125+I127+I129+I131+I133+I135+I137+I139+I145+I147+I149+I151+I153+I155</f>
        <v>223597104</v>
      </c>
      <c r="J157" s="24">
        <f>+I157/D157</f>
        <v>0.06962752491725027</v>
      </c>
      <c r="K157" s="36">
        <f>+K9+K11+K13+K15+K21+K23+K25+K27+K29+K31+K33+K35+K37+K39+K45+K51+K53+K55+K57+K59+K61+K63+K69+K71+K73+K75+K77+K79+K81+K83+K85+K87+K93+K95+K97+K99+K105+K107+K109+K111+K117+K119+K121+K123+K125+K127+K129+K131+K133+K135+K137+K139+K145+K147+K149+K151+K153+K155</f>
        <v>394161747</v>
      </c>
      <c r="L157" s="37">
        <f>+K157/D157</f>
        <v>0.12274088693326457</v>
      </c>
      <c r="M157" s="36">
        <f>+M9+M11+M13+M15+M21+M23+M25+M27+M29+M31+M33+M35+M37+M39+M45+M51+M53+M55+M57+M59+M61+M63+M69+M71+M73+M75+M77+M79+M81+M83+M85+M87+M93+M95+M97+M99+M105+M107+M109+M111+M117+M119+M121+M123+M125+M127+M129+M131+M133+M135+M137+M139+M145+M147+M149+M151+M153+M155</f>
        <v>3211332073</v>
      </c>
      <c r="N157" s="24">
        <f>+M157/D157</f>
        <v>0.9999999996886028</v>
      </c>
      <c r="O157" s="93"/>
      <c r="P157" s="105"/>
      <c r="Q157" s="105"/>
      <c r="R157" s="107"/>
      <c r="S157" s="98"/>
      <c r="T157" s="26"/>
      <c r="Y157" s="90"/>
      <c r="Z157" s="202"/>
    </row>
    <row r="158" spans="1:26" s="33" customFormat="1" ht="64.5" customHeight="1" thickBot="1">
      <c r="A158" s="116"/>
      <c r="B158" s="117"/>
      <c r="C158" s="118"/>
      <c r="D158" s="83"/>
      <c r="E158" s="28">
        <f>+E10+E12+E14+E18+E22+E24+E26+E28+E30+E32+E34+E36+E38+E42+E48+E52+E54+E56+E58+E60+E62+E66+E70+E72+E74+E76+E78+E80+E82+E84+E86+E90+E94+E96+E98+E102+E106+E108+E110+E114+E118+E120+E122+E124+E126+E128+E130+E132+E134+E136+E138+E142+E146+E148+E150+E152+E154+E156</f>
        <v>2416022404</v>
      </c>
      <c r="F158" s="29">
        <f>+E158/E157</f>
        <v>0.9990647686769538</v>
      </c>
      <c r="G158" s="28">
        <f>+G10+G12+G14+G18+G22+G24+G26+G28+G30+G32+G34+G36+G38+G42+G48+G52+G54+G56+G58+G60+G62+G66+G70+G72+G74+G76+G78+G80+G82+G84+G86+G90+G94+G96+G98+G102+G106+G108+G110+G114+G118+G120+G122+G124+G126+G128+G130+G132+G134+G136+G138+G142+G146+G148+G150+G152+G154+G156</f>
        <v>156572251.781</v>
      </c>
      <c r="H158" s="29">
        <f>+G158/G157</f>
        <v>0.8932226511217772</v>
      </c>
      <c r="I158" s="28">
        <f>+I10+I12+I14+I18+I22+I24+I26+I28+I30+I32+I34+I36+I38+I42+I50+I52+I54+I56+I58+I60+I62+I66+I70+I72+I74+I76+I78+I80+I82+I84+I86+I90+I94+I96+I98+I102+I106+I108+I110+I114+I118+I120+I122+I124+I126+I128+I130+I132+I134+I136+I138+I142+I146+I148+I150+I152+I154+I156</f>
        <v>194583226</v>
      </c>
      <c r="J158" s="29">
        <f>+I158/I157</f>
        <v>0.8702403676927766</v>
      </c>
      <c r="K158" s="28">
        <f>+K10+K12+K14+K18+K22+K24+K26+K28+K30+K32+K34+K36+K38+K42+K50+K52+K54+K56+K58+K60+K62+K66+K70+K72+K74+K76+K78+K80+K82+K84+K86+K90+K94+K96+K98+K102+K106+K108+K110+K114+K118+K120+K122+K124+K126+K128+K130+K132+K134+K136+K138+K142+K146+K148+K150+K152+K154+K156</f>
        <v>237726308.046</v>
      </c>
      <c r="L158" s="29">
        <f>+K158/K157</f>
        <v>0.6031186685551199</v>
      </c>
      <c r="M158" s="28">
        <f>+M10+M12+M14+M18+M22+M24+M26+M28+M30+M32+M34+M36+M38+M42+M48+M52+M54+M56+M58+M60+M62+M66+M70+M72+M74+M76+M78+M80+M82+M84+M86+M90+M94+M96+M98+M102+M106+M108+M110+M114+M118+M120+M122+M124+M126+M128+M130+M132+M134+M136+M138+M142+M146+M148+M150+M152+M154+M156</f>
        <v>3124745362.8269997</v>
      </c>
      <c r="N158" s="29">
        <f>+M158/M157</f>
        <v>0.9730371359284212</v>
      </c>
      <c r="O158" s="94"/>
      <c r="P158" s="106"/>
      <c r="Q158" s="106"/>
      <c r="R158" s="108"/>
      <c r="S158" s="99"/>
      <c r="T158" s="32"/>
      <c r="X158" s="35"/>
      <c r="Y158" s="90"/>
      <c r="Z158" s="203"/>
    </row>
    <row r="159" spans="1:24" s="11" customFormat="1" ht="51" customHeight="1">
      <c r="A159" s="88" t="s">
        <v>397</v>
      </c>
      <c r="B159" s="88"/>
      <c r="C159" s="88"/>
      <c r="D159" s="88"/>
      <c r="E159" s="88"/>
      <c r="F159" s="88"/>
      <c r="G159" s="88"/>
      <c r="H159" s="88"/>
      <c r="I159" s="88"/>
      <c r="J159" s="88"/>
      <c r="K159" s="88"/>
      <c r="L159" s="88"/>
      <c r="M159" s="88"/>
      <c r="N159" s="88"/>
      <c r="O159" s="88"/>
      <c r="P159" s="88"/>
      <c r="Q159" s="88"/>
      <c r="R159" s="88"/>
      <c r="S159" s="88"/>
      <c r="T159" s="59"/>
      <c r="X159" s="50"/>
    </row>
    <row r="160" ht="32.25" customHeight="1">
      <c r="A160" s="18"/>
    </row>
    <row r="161" ht="18.75">
      <c r="A161" s="18"/>
    </row>
    <row r="162" ht="18.75">
      <c r="A162" s="18"/>
    </row>
    <row r="163" ht="18.75">
      <c r="A163" s="18"/>
    </row>
    <row r="164" ht="18.75">
      <c r="A164" s="18"/>
    </row>
    <row r="165" ht="18.75">
      <c r="A165" s="18"/>
    </row>
    <row r="166" ht="18.75">
      <c r="A166" s="18"/>
    </row>
    <row r="167" ht="18.75">
      <c r="A167" s="18"/>
    </row>
    <row r="168" ht="18.75">
      <c r="A168" s="18"/>
    </row>
    <row r="170" spans="1:20" ht="18.75">
      <c r="A170" s="18"/>
      <c r="T170" s="61"/>
    </row>
    <row r="171" spans="1:20" ht="18.75">
      <c r="A171" s="18"/>
      <c r="T171" s="61"/>
    </row>
    <row r="172" spans="1:20" ht="18.75">
      <c r="A172" s="18"/>
      <c r="T172" s="61"/>
    </row>
    <row r="173" spans="1:20" ht="18.75">
      <c r="A173" s="18"/>
      <c r="T173" s="61"/>
    </row>
    <row r="174" spans="1:20" ht="18.75">
      <c r="A174" s="18"/>
      <c r="T174" s="61"/>
    </row>
    <row r="175" spans="1:20" ht="18.75">
      <c r="A175" s="18"/>
      <c r="T175" s="61"/>
    </row>
    <row r="176" spans="1:20" ht="18.75">
      <c r="A176" s="18"/>
      <c r="T176" s="61"/>
    </row>
    <row r="177" spans="1:20" ht="18.75">
      <c r="A177" s="18"/>
      <c r="T177" s="61"/>
    </row>
    <row r="178" spans="1:20" ht="18.75">
      <c r="A178" s="18"/>
      <c r="T178" s="61"/>
    </row>
    <row r="179" spans="1:20" ht="18.75">
      <c r="A179" s="18"/>
      <c r="T179" s="61"/>
    </row>
    <row r="180" spans="1:20" ht="18.75">
      <c r="A180" s="18"/>
      <c r="T180" s="61"/>
    </row>
    <row r="181" spans="1:20" ht="18.75">
      <c r="A181" s="18"/>
      <c r="T181" s="61"/>
    </row>
    <row r="182" spans="1:20" ht="18.75">
      <c r="A182" s="18"/>
      <c r="T182" s="61"/>
    </row>
    <row r="183" spans="1:20" ht="18.75">
      <c r="A183" s="18"/>
      <c r="T183" s="61"/>
    </row>
    <row r="184" spans="1:20" ht="18.75">
      <c r="A184" s="18"/>
      <c r="T184" s="61"/>
    </row>
    <row r="185" spans="1:20" ht="18.75">
      <c r="A185" s="18"/>
      <c r="T185" s="61"/>
    </row>
  </sheetData>
  <sheetProtection/>
  <autoFilter ref="A8:T159"/>
  <mergeCells count="819">
    <mergeCell ref="Z129:Z130"/>
    <mergeCell ref="Z127:Z128"/>
    <mergeCell ref="Z125:Z126"/>
    <mergeCell ref="Z155:Z156"/>
    <mergeCell ref="Z153:Z154"/>
    <mergeCell ref="Z151:Z152"/>
    <mergeCell ref="Z149:Z150"/>
    <mergeCell ref="Z147:Z148"/>
    <mergeCell ref="Z145:Z146"/>
    <mergeCell ref="Z139:Z144"/>
    <mergeCell ref="Z137:Z138"/>
    <mergeCell ref="Z135:Z136"/>
    <mergeCell ref="Z133:Z134"/>
    <mergeCell ref="Z131:Z132"/>
    <mergeCell ref="Z123:Z124"/>
    <mergeCell ref="Z121:Z122"/>
    <mergeCell ref="Z119:Z120"/>
    <mergeCell ref="Z117:Z118"/>
    <mergeCell ref="Z109:Z110"/>
    <mergeCell ref="Z107:Z108"/>
    <mergeCell ref="Z105:Z106"/>
    <mergeCell ref="Z111:Z116"/>
    <mergeCell ref="Z69:Z70"/>
    <mergeCell ref="Z87:Z92"/>
    <mergeCell ref="Z97:Z98"/>
    <mergeCell ref="Z95:Z96"/>
    <mergeCell ref="Z93:Z94"/>
    <mergeCell ref="Z77:Z78"/>
    <mergeCell ref="Z75:Z76"/>
    <mergeCell ref="Z73:Z74"/>
    <mergeCell ref="Z71:Z72"/>
    <mergeCell ref="Z53:Z54"/>
    <mergeCell ref="Z51:Z52"/>
    <mergeCell ref="Z31:Z32"/>
    <mergeCell ref="Z99:Z104"/>
    <mergeCell ref="Z45:Z50"/>
    <mergeCell ref="Z63:Z68"/>
    <mergeCell ref="Z85:Z86"/>
    <mergeCell ref="Z83:Z84"/>
    <mergeCell ref="Z81:Z82"/>
    <mergeCell ref="Z79:Z80"/>
    <mergeCell ref="Z61:Z62"/>
    <mergeCell ref="Z59:Z60"/>
    <mergeCell ref="Z57:Z58"/>
    <mergeCell ref="Z55:Z56"/>
    <mergeCell ref="Z33:Z34"/>
    <mergeCell ref="Z23:Z24"/>
    <mergeCell ref="Z21:Z22"/>
    <mergeCell ref="Z39:Z44"/>
    <mergeCell ref="Z157:Z158"/>
    <mergeCell ref="Z13:Z14"/>
    <mergeCell ref="Z11:Z12"/>
    <mergeCell ref="Z9:Z10"/>
    <mergeCell ref="Z15:Z20"/>
    <mergeCell ref="Z29:Z30"/>
    <mergeCell ref="Z27:Z28"/>
    <mergeCell ref="Z25:Z26"/>
    <mergeCell ref="Z37:Z38"/>
    <mergeCell ref="Z35:Z36"/>
    <mergeCell ref="I15:I17"/>
    <mergeCell ref="H15:H17"/>
    <mergeCell ref="G15:G17"/>
    <mergeCell ref="F15:F17"/>
    <mergeCell ref="D45:D50"/>
    <mergeCell ref="D63:D68"/>
    <mergeCell ref="E15:E17"/>
    <mergeCell ref="D15:D20"/>
    <mergeCell ref="D31:D32"/>
    <mergeCell ref="D33:D34"/>
    <mergeCell ref="D37:D38"/>
    <mergeCell ref="D29:D30"/>
    <mergeCell ref="D21:D22"/>
    <mergeCell ref="D23:D24"/>
    <mergeCell ref="M15:M17"/>
    <mergeCell ref="L15:L17"/>
    <mergeCell ref="K15:K17"/>
    <mergeCell ref="D139:D144"/>
    <mergeCell ref="F42:F44"/>
    <mergeCell ref="E42:E44"/>
    <mergeCell ref="F39:F41"/>
    <mergeCell ref="E39:E41"/>
    <mergeCell ref="H42:H44"/>
    <mergeCell ref="H39:H41"/>
    <mergeCell ref="G42:G44"/>
    <mergeCell ref="G39:G41"/>
    <mergeCell ref="J42:J44"/>
    <mergeCell ref="J39:J41"/>
    <mergeCell ref="I42:I44"/>
    <mergeCell ref="I39:I41"/>
    <mergeCell ref="F45:F47"/>
    <mergeCell ref="E45:E47"/>
    <mergeCell ref="N42:N44"/>
    <mergeCell ref="N39:N41"/>
    <mergeCell ref="M42:M44"/>
    <mergeCell ref="M39:M41"/>
    <mergeCell ref="L42:L44"/>
    <mergeCell ref="L39:L41"/>
    <mergeCell ref="K42:K44"/>
    <mergeCell ref="K39:K41"/>
    <mergeCell ref="J45:J47"/>
    <mergeCell ref="I45:I47"/>
    <mergeCell ref="H45:H47"/>
    <mergeCell ref="G45:G47"/>
    <mergeCell ref="N45:N47"/>
    <mergeCell ref="M45:M47"/>
    <mergeCell ref="L45:L47"/>
    <mergeCell ref="K45:K47"/>
    <mergeCell ref="F66:F68"/>
    <mergeCell ref="F63:F65"/>
    <mergeCell ref="E66:E68"/>
    <mergeCell ref="E63:E65"/>
    <mergeCell ref="H66:H68"/>
    <mergeCell ref="H63:H65"/>
    <mergeCell ref="G66:G68"/>
    <mergeCell ref="G63:G65"/>
    <mergeCell ref="J66:J68"/>
    <mergeCell ref="J63:J65"/>
    <mergeCell ref="I66:I68"/>
    <mergeCell ref="I63:I65"/>
    <mergeCell ref="L66:L68"/>
    <mergeCell ref="L63:L65"/>
    <mergeCell ref="K66:K68"/>
    <mergeCell ref="K63:K65"/>
    <mergeCell ref="N66:N68"/>
    <mergeCell ref="N63:N65"/>
    <mergeCell ref="M66:M68"/>
    <mergeCell ref="M63:M65"/>
    <mergeCell ref="F90:F92"/>
    <mergeCell ref="F87:F89"/>
    <mergeCell ref="E90:E92"/>
    <mergeCell ref="E87:E89"/>
    <mergeCell ref="H90:H92"/>
    <mergeCell ref="H87:H89"/>
    <mergeCell ref="G90:G92"/>
    <mergeCell ref="G87:G89"/>
    <mergeCell ref="J90:J92"/>
    <mergeCell ref="J87:J89"/>
    <mergeCell ref="I90:I92"/>
    <mergeCell ref="I87:I89"/>
    <mergeCell ref="L90:L92"/>
    <mergeCell ref="L87:L89"/>
    <mergeCell ref="K90:K92"/>
    <mergeCell ref="K87:K89"/>
    <mergeCell ref="N90:N92"/>
    <mergeCell ref="N87:N89"/>
    <mergeCell ref="M90:M92"/>
    <mergeCell ref="M87:M89"/>
    <mergeCell ref="F102:F104"/>
    <mergeCell ref="F99:F101"/>
    <mergeCell ref="E102:E104"/>
    <mergeCell ref="E99:E101"/>
    <mergeCell ref="H102:H104"/>
    <mergeCell ref="H99:H101"/>
    <mergeCell ref="G102:G104"/>
    <mergeCell ref="G99:G101"/>
    <mergeCell ref="J102:J104"/>
    <mergeCell ref="J99:J101"/>
    <mergeCell ref="I102:I104"/>
    <mergeCell ref="I99:I101"/>
    <mergeCell ref="L102:L104"/>
    <mergeCell ref="L99:L101"/>
    <mergeCell ref="K102:K104"/>
    <mergeCell ref="K99:K101"/>
    <mergeCell ref="N102:N104"/>
    <mergeCell ref="N99:N101"/>
    <mergeCell ref="M102:M104"/>
    <mergeCell ref="M99:M101"/>
    <mergeCell ref="L142:L144"/>
    <mergeCell ref="L139:L141"/>
    <mergeCell ref="K142:K144"/>
    <mergeCell ref="K139:K141"/>
    <mergeCell ref="N142:N144"/>
    <mergeCell ref="N139:N141"/>
    <mergeCell ref="M142:M144"/>
    <mergeCell ref="M139:M141"/>
    <mergeCell ref="H142:H144"/>
    <mergeCell ref="H139:H141"/>
    <mergeCell ref="G142:G144"/>
    <mergeCell ref="G139:G141"/>
    <mergeCell ref="J142:J144"/>
    <mergeCell ref="J139:J141"/>
    <mergeCell ref="I142:I144"/>
    <mergeCell ref="I139:I141"/>
    <mergeCell ref="F142:F144"/>
    <mergeCell ref="F139:F141"/>
    <mergeCell ref="E142:E144"/>
    <mergeCell ref="E139:E141"/>
    <mergeCell ref="M111:M113"/>
    <mergeCell ref="N111:N113"/>
    <mergeCell ref="M114:M116"/>
    <mergeCell ref="N114:N116"/>
    <mergeCell ref="K111:K113"/>
    <mergeCell ref="L111:L113"/>
    <mergeCell ref="K114:K116"/>
    <mergeCell ref="L114:L116"/>
    <mergeCell ref="G114:G116"/>
    <mergeCell ref="H114:H116"/>
    <mergeCell ref="I111:I113"/>
    <mergeCell ref="J111:J113"/>
    <mergeCell ref="I114:I116"/>
    <mergeCell ref="J114:J116"/>
    <mergeCell ref="G111:G113"/>
    <mergeCell ref="H111:H113"/>
    <mergeCell ref="G48:G50"/>
    <mergeCell ref="J48:J50"/>
    <mergeCell ref="O15:O20"/>
    <mergeCell ref="J18:J20"/>
    <mergeCell ref="O37:O38"/>
    <mergeCell ref="I18:I20"/>
    <mergeCell ref="I48:I50"/>
    <mergeCell ref="K48:K50"/>
    <mergeCell ref="O45:O50"/>
    <mergeCell ref="O25:O26"/>
    <mergeCell ref="O63:O68"/>
    <mergeCell ref="O69:O70"/>
    <mergeCell ref="O129:O130"/>
    <mergeCell ref="Q39:Q44"/>
    <mergeCell ref="P63:P68"/>
    <mergeCell ref="O51:O52"/>
    <mergeCell ref="O53:O54"/>
    <mergeCell ref="O55:O56"/>
    <mergeCell ref="O57:O58"/>
    <mergeCell ref="O59:O60"/>
    <mergeCell ref="O61:O62"/>
    <mergeCell ref="H48:H50"/>
    <mergeCell ref="C35:C36"/>
    <mergeCell ref="C33:C34"/>
    <mergeCell ref="O33:O34"/>
    <mergeCell ref="O35:O36"/>
    <mergeCell ref="O39:O44"/>
    <mergeCell ref="L48:L50"/>
    <mergeCell ref="M48:M50"/>
    <mergeCell ref="N48:N50"/>
    <mergeCell ref="D25:D26"/>
    <mergeCell ref="D27:D28"/>
    <mergeCell ref="C39:C44"/>
    <mergeCell ref="D39:D44"/>
    <mergeCell ref="B51:B52"/>
    <mergeCell ref="C25:C26"/>
    <mergeCell ref="C29:C30"/>
    <mergeCell ref="B45:B50"/>
    <mergeCell ref="C45:C50"/>
    <mergeCell ref="C27:C28"/>
    <mergeCell ref="C37:C38"/>
    <mergeCell ref="B37:B38"/>
    <mergeCell ref="B29:B30"/>
    <mergeCell ref="C31:C32"/>
    <mergeCell ref="C5:C8"/>
    <mergeCell ref="B9:B10"/>
    <mergeCell ref="C9:C10"/>
    <mergeCell ref="C23:C24"/>
    <mergeCell ref="B11:B14"/>
    <mergeCell ref="C13:C14"/>
    <mergeCell ref="C11:C12"/>
    <mergeCell ref="B55:B56"/>
    <mergeCell ref="C55:C56"/>
    <mergeCell ref="B53:B54"/>
    <mergeCell ref="C53:C54"/>
    <mergeCell ref="B69:B70"/>
    <mergeCell ref="B73:B74"/>
    <mergeCell ref="B71:B72"/>
    <mergeCell ref="B57:B58"/>
    <mergeCell ref="B59:B60"/>
    <mergeCell ref="B61:B62"/>
    <mergeCell ref="B63:B68"/>
    <mergeCell ref="B75:B76"/>
    <mergeCell ref="B79:B80"/>
    <mergeCell ref="C71:C72"/>
    <mergeCell ref="C73:C74"/>
    <mergeCell ref="C75:C76"/>
    <mergeCell ref="C79:C80"/>
    <mergeCell ref="C77:C78"/>
    <mergeCell ref="B77:B78"/>
    <mergeCell ref="B85:B86"/>
    <mergeCell ref="B87:B92"/>
    <mergeCell ref="C87:C92"/>
    <mergeCell ref="B97:B98"/>
    <mergeCell ref="C97:C98"/>
    <mergeCell ref="C95:C96"/>
    <mergeCell ref="B93:B96"/>
    <mergeCell ref="C93:C94"/>
    <mergeCell ref="C85:C86"/>
    <mergeCell ref="C109:C110"/>
    <mergeCell ref="B107:B110"/>
    <mergeCell ref="C107:C108"/>
    <mergeCell ref="B111:B116"/>
    <mergeCell ref="C111:C116"/>
    <mergeCell ref="C151:C152"/>
    <mergeCell ref="C149:C150"/>
    <mergeCell ref="C147:C148"/>
    <mergeCell ref="C119:C120"/>
    <mergeCell ref="C123:C124"/>
    <mergeCell ref="C145:C146"/>
    <mergeCell ref="C137:C138"/>
    <mergeCell ref="C139:C144"/>
    <mergeCell ref="C135:C136"/>
    <mergeCell ref="C121:C122"/>
    <mergeCell ref="D85:D86"/>
    <mergeCell ref="D97:D98"/>
    <mergeCell ref="D87:D92"/>
    <mergeCell ref="D99:D104"/>
    <mergeCell ref="D93:D94"/>
    <mergeCell ref="D95:D96"/>
    <mergeCell ref="D111:D116"/>
    <mergeCell ref="D105:D106"/>
    <mergeCell ref="D107:D108"/>
    <mergeCell ref="B127:B130"/>
    <mergeCell ref="D119:D120"/>
    <mergeCell ref="D129:D130"/>
    <mergeCell ref="D121:D122"/>
    <mergeCell ref="D123:D124"/>
    <mergeCell ref="D125:D126"/>
    <mergeCell ref="D127:D128"/>
    <mergeCell ref="B131:B134"/>
    <mergeCell ref="C99:C104"/>
    <mergeCell ref="D135:D136"/>
    <mergeCell ref="D117:D118"/>
    <mergeCell ref="D109:D110"/>
    <mergeCell ref="B119:B120"/>
    <mergeCell ref="B105:B106"/>
    <mergeCell ref="C105:C106"/>
    <mergeCell ref="B121:B122"/>
    <mergeCell ref="C125:C126"/>
    <mergeCell ref="C133:C134"/>
    <mergeCell ref="C127:C128"/>
    <mergeCell ref="C129:C130"/>
    <mergeCell ref="C131:C132"/>
    <mergeCell ref="B145:B146"/>
    <mergeCell ref="B151:B152"/>
    <mergeCell ref="B147:B150"/>
    <mergeCell ref="B135:B138"/>
    <mergeCell ref="B139:B144"/>
    <mergeCell ref="D145:D146"/>
    <mergeCell ref="D147:D148"/>
    <mergeCell ref="D151:D152"/>
    <mergeCell ref="D149:D150"/>
    <mergeCell ref="D131:D132"/>
    <mergeCell ref="D133:D134"/>
    <mergeCell ref="D137:D138"/>
    <mergeCell ref="B4:C4"/>
    <mergeCell ref="B5:B8"/>
    <mergeCell ref="B123:B126"/>
    <mergeCell ref="B117:B118"/>
    <mergeCell ref="B33:B36"/>
    <mergeCell ref="B31:B32"/>
    <mergeCell ref="B23:B24"/>
    <mergeCell ref="C117:C118"/>
    <mergeCell ref="B99:B104"/>
    <mergeCell ref="D9:D10"/>
    <mergeCell ref="D13:D14"/>
    <mergeCell ref="D11:D12"/>
    <mergeCell ref="C69:C70"/>
    <mergeCell ref="D75:D76"/>
    <mergeCell ref="D79:D80"/>
    <mergeCell ref="D81:D82"/>
    <mergeCell ref="D83:D84"/>
    <mergeCell ref="M1:N1"/>
    <mergeCell ref="E6:F6"/>
    <mergeCell ref="E5:N5"/>
    <mergeCell ref="G6:H6"/>
    <mergeCell ref="I6:J6"/>
    <mergeCell ref="K6:L6"/>
    <mergeCell ref="M6:N6"/>
    <mergeCell ref="A2:S2"/>
    <mergeCell ref="D5:D8"/>
    <mergeCell ref="O5:R6"/>
    <mergeCell ref="R11:R12"/>
    <mergeCell ref="Q13:Q14"/>
    <mergeCell ref="R13:R14"/>
    <mergeCell ref="R7:R8"/>
    <mergeCell ref="Q7:Q8"/>
    <mergeCell ref="P7:P8"/>
    <mergeCell ref="O7:O8"/>
    <mergeCell ref="O9:O10"/>
    <mergeCell ref="R9:R10"/>
    <mergeCell ref="Q9:Q10"/>
    <mergeCell ref="P9:P10"/>
    <mergeCell ref="R31:R32"/>
    <mergeCell ref="Q31:Q32"/>
    <mergeCell ref="P13:P14"/>
    <mergeCell ref="P11:P12"/>
    <mergeCell ref="Q15:Q20"/>
    <mergeCell ref="Q11:Q12"/>
    <mergeCell ref="R27:R28"/>
    <mergeCell ref="R29:R30"/>
    <mergeCell ref="Q21:Q22"/>
    <mergeCell ref="Q23:Q24"/>
    <mergeCell ref="O27:O28"/>
    <mergeCell ref="Q25:Q26"/>
    <mergeCell ref="O23:O24"/>
    <mergeCell ref="O29:O30"/>
    <mergeCell ref="O71:O72"/>
    <mergeCell ref="C57:C58"/>
    <mergeCell ref="C51:C52"/>
    <mergeCell ref="C63:C68"/>
    <mergeCell ref="D53:D54"/>
    <mergeCell ref="D51:D52"/>
    <mergeCell ref="D59:D60"/>
    <mergeCell ref="D61:D62"/>
    <mergeCell ref="C59:C60"/>
    <mergeCell ref="C61:C62"/>
    <mergeCell ref="O11:O12"/>
    <mergeCell ref="O83:O84"/>
    <mergeCell ref="O81:O82"/>
    <mergeCell ref="O73:O74"/>
    <mergeCell ref="O75:O76"/>
    <mergeCell ref="O77:O78"/>
    <mergeCell ref="O79:O80"/>
    <mergeCell ref="O31:O32"/>
    <mergeCell ref="O13:O14"/>
    <mergeCell ref="O21:O22"/>
    <mergeCell ref="N18:N20"/>
    <mergeCell ref="D77:D78"/>
    <mergeCell ref="D73:D74"/>
    <mergeCell ref="D55:D56"/>
    <mergeCell ref="D69:D70"/>
    <mergeCell ref="D71:D72"/>
    <mergeCell ref="D57:D58"/>
    <mergeCell ref="D35:D36"/>
    <mergeCell ref="E48:E50"/>
    <mergeCell ref="F48:F50"/>
    <mergeCell ref="B83:B84"/>
    <mergeCell ref="C83:C84"/>
    <mergeCell ref="C81:C82"/>
    <mergeCell ref="B81:B82"/>
    <mergeCell ref="E111:E113"/>
    <mergeCell ref="F111:F113"/>
    <mergeCell ref="F114:F116"/>
    <mergeCell ref="E114:E116"/>
    <mergeCell ref="O147:O148"/>
    <mergeCell ref="O149:O150"/>
    <mergeCell ref="O99:O104"/>
    <mergeCell ref="O117:O118"/>
    <mergeCell ref="O119:O120"/>
    <mergeCell ref="O121:O122"/>
    <mergeCell ref="O139:O144"/>
    <mergeCell ref="O123:O124"/>
    <mergeCell ref="O125:O126"/>
    <mergeCell ref="O127:O128"/>
    <mergeCell ref="O135:O136"/>
    <mergeCell ref="O137:O138"/>
    <mergeCell ref="O145:O146"/>
    <mergeCell ref="O131:O132"/>
    <mergeCell ref="O133:O134"/>
    <mergeCell ref="O85:O86"/>
    <mergeCell ref="O93:O94"/>
    <mergeCell ref="O95:O96"/>
    <mergeCell ref="O97:O98"/>
    <mergeCell ref="O87:O92"/>
    <mergeCell ref="O105:O106"/>
    <mergeCell ref="O107:O108"/>
    <mergeCell ref="O109:O110"/>
    <mergeCell ref="O111:O116"/>
    <mergeCell ref="P35:P36"/>
    <mergeCell ref="P25:P26"/>
    <mergeCell ref="P15:P20"/>
    <mergeCell ref="P29:P30"/>
    <mergeCell ref="P31:P32"/>
    <mergeCell ref="P33:P34"/>
    <mergeCell ref="P27:P28"/>
    <mergeCell ref="P21:P22"/>
    <mergeCell ref="P23:P24"/>
    <mergeCell ref="P37:P38"/>
    <mergeCell ref="Q63:Q68"/>
    <mergeCell ref="P51:P52"/>
    <mergeCell ref="P53:P54"/>
    <mergeCell ref="P55:P56"/>
    <mergeCell ref="P57:P58"/>
    <mergeCell ref="P59:P60"/>
    <mergeCell ref="P61:P62"/>
    <mergeCell ref="P39:P44"/>
    <mergeCell ref="P45:P50"/>
    <mergeCell ref="P69:P70"/>
    <mergeCell ref="P87:P92"/>
    <mergeCell ref="P71:P72"/>
    <mergeCell ref="P73:P74"/>
    <mergeCell ref="P75:P76"/>
    <mergeCell ref="P77:P78"/>
    <mergeCell ref="P79:P80"/>
    <mergeCell ref="P81:P82"/>
    <mergeCell ref="P83:P84"/>
    <mergeCell ref="P85:P86"/>
    <mergeCell ref="P127:P128"/>
    <mergeCell ref="P129:P130"/>
    <mergeCell ref="P131:P132"/>
    <mergeCell ref="P107:P108"/>
    <mergeCell ref="P109:P110"/>
    <mergeCell ref="P117:P118"/>
    <mergeCell ref="P111:P116"/>
    <mergeCell ref="P119:P120"/>
    <mergeCell ref="P121:P122"/>
    <mergeCell ref="P123:P124"/>
    <mergeCell ref="P125:P126"/>
    <mergeCell ref="P93:P94"/>
    <mergeCell ref="P95:P96"/>
    <mergeCell ref="P97:P98"/>
    <mergeCell ref="P105:P106"/>
    <mergeCell ref="P99:P104"/>
    <mergeCell ref="P137:P138"/>
    <mergeCell ref="P145:P146"/>
    <mergeCell ref="P147:P148"/>
    <mergeCell ref="P133:P134"/>
    <mergeCell ref="P135:P136"/>
    <mergeCell ref="P139:P144"/>
    <mergeCell ref="Q87:Q92"/>
    <mergeCell ref="Q27:Q28"/>
    <mergeCell ref="Q29:Q30"/>
    <mergeCell ref="Q33:Q34"/>
    <mergeCell ref="Q35:Q36"/>
    <mergeCell ref="Q37:Q38"/>
    <mergeCell ref="Q61:Q62"/>
    <mergeCell ref="Q79:Q80"/>
    <mergeCell ref="Q51:Q52"/>
    <mergeCell ref="Q53:Q54"/>
    <mergeCell ref="Q55:Q56"/>
    <mergeCell ref="R81:R82"/>
    <mergeCell ref="Q59:Q60"/>
    <mergeCell ref="Q45:Q50"/>
    <mergeCell ref="R75:R76"/>
    <mergeCell ref="Q71:Q72"/>
    <mergeCell ref="Q73:Q74"/>
    <mergeCell ref="Q75:Q76"/>
    <mergeCell ref="R55:R56"/>
    <mergeCell ref="R57:R58"/>
    <mergeCell ref="R33:R34"/>
    <mergeCell ref="Q57:Q58"/>
    <mergeCell ref="Q81:Q82"/>
    <mergeCell ref="Q69:Q70"/>
    <mergeCell ref="R39:R44"/>
    <mergeCell ref="R53:R54"/>
    <mergeCell ref="R63:R68"/>
    <mergeCell ref="R73:R74"/>
    <mergeCell ref="R77:R78"/>
    <mergeCell ref="R79:R80"/>
    <mergeCell ref="Q123:Q124"/>
    <mergeCell ref="Q77:Q78"/>
    <mergeCell ref="Q125:Q126"/>
    <mergeCell ref="Q95:Q96"/>
    <mergeCell ref="Q97:Q98"/>
    <mergeCell ref="Q105:Q106"/>
    <mergeCell ref="Q107:Q108"/>
    <mergeCell ref="Q99:Q104"/>
    <mergeCell ref="Q117:Q118"/>
    <mergeCell ref="Q111:Q116"/>
    <mergeCell ref="Q147:Q148"/>
    <mergeCell ref="Q139:Q144"/>
    <mergeCell ref="R21:R22"/>
    <mergeCell ref="R23:R24"/>
    <mergeCell ref="R25:R26"/>
    <mergeCell ref="R45:R50"/>
    <mergeCell ref="R35:R36"/>
    <mergeCell ref="R37:R38"/>
    <mergeCell ref="R51:R52"/>
    <mergeCell ref="Q121:Q122"/>
    <mergeCell ref="R59:R60"/>
    <mergeCell ref="Q109:Q110"/>
    <mergeCell ref="Q85:Q86"/>
    <mergeCell ref="Q93:Q94"/>
    <mergeCell ref="R61:R62"/>
    <mergeCell ref="R69:R70"/>
    <mergeCell ref="R71:R72"/>
    <mergeCell ref="Q83:Q84"/>
    <mergeCell ref="R95:R96"/>
    <mergeCell ref="R97:R98"/>
    <mergeCell ref="Q145:Q146"/>
    <mergeCell ref="Q129:Q130"/>
    <mergeCell ref="Q135:Q136"/>
    <mergeCell ref="Q137:Q138"/>
    <mergeCell ref="Q131:Q132"/>
    <mergeCell ref="Q133:Q134"/>
    <mergeCell ref="Q127:Q128"/>
    <mergeCell ref="Q119:Q120"/>
    <mergeCell ref="R83:R84"/>
    <mergeCell ref="R147:R148"/>
    <mergeCell ref="R119:R120"/>
    <mergeCell ref="R121:R122"/>
    <mergeCell ref="R105:R106"/>
    <mergeCell ref="R127:R128"/>
    <mergeCell ref="R129:R130"/>
    <mergeCell ref="R123:R124"/>
    <mergeCell ref="R149:R150"/>
    <mergeCell ref="R131:R132"/>
    <mergeCell ref="R133:R134"/>
    <mergeCell ref="R139:R144"/>
    <mergeCell ref="R145:R146"/>
    <mergeCell ref="R135:R136"/>
    <mergeCell ref="R137:R138"/>
    <mergeCell ref="A5:A8"/>
    <mergeCell ref="A9:A10"/>
    <mergeCell ref="A11:A12"/>
    <mergeCell ref="A15:A20"/>
    <mergeCell ref="A13:A14"/>
    <mergeCell ref="T15:T17"/>
    <mergeCell ref="C15:C20"/>
    <mergeCell ref="E18:E20"/>
    <mergeCell ref="F18:F20"/>
    <mergeCell ref="L18:L20"/>
    <mergeCell ref="G18:G20"/>
    <mergeCell ref="H18:H20"/>
    <mergeCell ref="R15:R20"/>
    <mergeCell ref="S15:S20"/>
    <mergeCell ref="N15:N17"/>
    <mergeCell ref="A23:A24"/>
    <mergeCell ref="A25:A26"/>
    <mergeCell ref="M18:M20"/>
    <mergeCell ref="C21:C22"/>
    <mergeCell ref="B25:B28"/>
    <mergeCell ref="B15:B20"/>
    <mergeCell ref="A21:A22"/>
    <mergeCell ref="B21:B22"/>
    <mergeCell ref="K18:K20"/>
    <mergeCell ref="J15:J17"/>
    <mergeCell ref="A53:A54"/>
    <mergeCell ref="A31:A32"/>
    <mergeCell ref="A33:A34"/>
    <mergeCell ref="A39:A44"/>
    <mergeCell ref="A35:A36"/>
    <mergeCell ref="A37:A38"/>
    <mergeCell ref="A45:A50"/>
    <mergeCell ref="A51:A52"/>
    <mergeCell ref="B39:B44"/>
    <mergeCell ref="R125:R126"/>
    <mergeCell ref="R99:R104"/>
    <mergeCell ref="R85:R86"/>
    <mergeCell ref="R107:R108"/>
    <mergeCell ref="R109:R110"/>
    <mergeCell ref="R117:R118"/>
    <mergeCell ref="R111:R116"/>
    <mergeCell ref="R93:R94"/>
    <mergeCell ref="R87:R92"/>
    <mergeCell ref="T5:T8"/>
    <mergeCell ref="A151:A152"/>
    <mergeCell ref="A123:A124"/>
    <mergeCell ref="A125:A126"/>
    <mergeCell ref="A63:A68"/>
    <mergeCell ref="A99:A104"/>
    <mergeCell ref="A97:A98"/>
    <mergeCell ref="A105:A106"/>
    <mergeCell ref="A83:A84"/>
    <mergeCell ref="A85:A86"/>
    <mergeCell ref="A133:A134"/>
    <mergeCell ref="A135:A136"/>
    <mergeCell ref="A137:A138"/>
    <mergeCell ref="A139:A144"/>
    <mergeCell ref="A57:A58"/>
    <mergeCell ref="A27:A28"/>
    <mergeCell ref="A29:A30"/>
    <mergeCell ref="A131:A132"/>
    <mergeCell ref="A93:A94"/>
    <mergeCell ref="A95:A96"/>
    <mergeCell ref="A87:A92"/>
    <mergeCell ref="A59:A60"/>
    <mergeCell ref="A61:A62"/>
    <mergeCell ref="A55:A56"/>
    <mergeCell ref="A75:A76"/>
    <mergeCell ref="A119:A120"/>
    <mergeCell ref="A69:A70"/>
    <mergeCell ref="A71:A72"/>
    <mergeCell ref="A73:A74"/>
    <mergeCell ref="A117:A118"/>
    <mergeCell ref="A111:A116"/>
    <mergeCell ref="A109:A110"/>
    <mergeCell ref="A77:A78"/>
    <mergeCell ref="A79:A80"/>
    <mergeCell ref="A121:A122"/>
    <mergeCell ref="A81:A82"/>
    <mergeCell ref="A107:A108"/>
    <mergeCell ref="Q149:Q150"/>
    <mergeCell ref="P149:P150"/>
    <mergeCell ref="A145:A146"/>
    <mergeCell ref="A147:A148"/>
    <mergeCell ref="A149:A150"/>
    <mergeCell ref="A127:A128"/>
    <mergeCell ref="A129:A130"/>
    <mergeCell ref="P153:P154"/>
    <mergeCell ref="O151:O152"/>
    <mergeCell ref="O157:O158"/>
    <mergeCell ref="P157:P158"/>
    <mergeCell ref="O153:O154"/>
    <mergeCell ref="O155:O156"/>
    <mergeCell ref="D157:D158"/>
    <mergeCell ref="A155:A156"/>
    <mergeCell ref="A157:C158"/>
    <mergeCell ref="A153:A154"/>
    <mergeCell ref="B153:B156"/>
    <mergeCell ref="D153:D154"/>
    <mergeCell ref="D155:D156"/>
    <mergeCell ref="C155:C156"/>
    <mergeCell ref="C153:C154"/>
    <mergeCell ref="Q157:Q158"/>
    <mergeCell ref="R157:R158"/>
    <mergeCell ref="P155:P156"/>
    <mergeCell ref="P151:P152"/>
    <mergeCell ref="Q153:Q154"/>
    <mergeCell ref="Q155:Q156"/>
    <mergeCell ref="Q151:Q152"/>
    <mergeCell ref="R151:R152"/>
    <mergeCell ref="R153:R154"/>
    <mergeCell ref="R155:R156"/>
    <mergeCell ref="S5:S8"/>
    <mergeCell ref="S9:S10"/>
    <mergeCell ref="S27:S28"/>
    <mergeCell ref="S25:S26"/>
    <mergeCell ref="S23:S24"/>
    <mergeCell ref="S83:S84"/>
    <mergeCell ref="S81:S82"/>
    <mergeCell ref="S13:S14"/>
    <mergeCell ref="S11:S12"/>
    <mergeCell ref="S39:S44"/>
    <mergeCell ref="S35:S36"/>
    <mergeCell ref="S33:S34"/>
    <mergeCell ref="S31:S32"/>
    <mergeCell ref="S29:S30"/>
    <mergeCell ref="S37:S38"/>
    <mergeCell ref="S79:S80"/>
    <mergeCell ref="S77:S78"/>
    <mergeCell ref="S75:S76"/>
    <mergeCell ref="S73:S74"/>
    <mergeCell ref="S111:S116"/>
    <mergeCell ref="S21:S22"/>
    <mergeCell ref="S71:S72"/>
    <mergeCell ref="S69:S70"/>
    <mergeCell ref="S63:S68"/>
    <mergeCell ref="S61:S62"/>
    <mergeCell ref="S59:S60"/>
    <mergeCell ref="S57:S58"/>
    <mergeCell ref="S55:S56"/>
    <mergeCell ref="S53:S54"/>
    <mergeCell ref="S51:S52"/>
    <mergeCell ref="S109:S110"/>
    <mergeCell ref="S107:S108"/>
    <mergeCell ref="S105:S106"/>
    <mergeCell ref="S99:S104"/>
    <mergeCell ref="S97:S98"/>
    <mergeCell ref="S95:S96"/>
    <mergeCell ref="S93:S94"/>
    <mergeCell ref="S87:S92"/>
    <mergeCell ref="S85:S86"/>
    <mergeCell ref="S137:S138"/>
    <mergeCell ref="S135:S136"/>
    <mergeCell ref="S133:S134"/>
    <mergeCell ref="S139:S144"/>
    <mergeCell ref="S157:S158"/>
    <mergeCell ref="S155:S156"/>
    <mergeCell ref="S153:S154"/>
    <mergeCell ref="S151:S152"/>
    <mergeCell ref="S145:S146"/>
    <mergeCell ref="S45:S50"/>
    <mergeCell ref="S123:S124"/>
    <mergeCell ref="S121:S122"/>
    <mergeCell ref="S119:S120"/>
    <mergeCell ref="S117:S118"/>
    <mergeCell ref="S131:S132"/>
    <mergeCell ref="S129:S130"/>
    <mergeCell ref="S127:S128"/>
    <mergeCell ref="S125:S126"/>
    <mergeCell ref="Y5:Y8"/>
    <mergeCell ref="Y13:Y14"/>
    <mergeCell ref="Y11:Y12"/>
    <mergeCell ref="Y9:Y10"/>
    <mergeCell ref="Y39:Y44"/>
    <mergeCell ref="Y29:Y30"/>
    <mergeCell ref="Y27:Y28"/>
    <mergeCell ref="Y25:Y26"/>
    <mergeCell ref="Y21:Y22"/>
    <mergeCell ref="Y15:Y20"/>
    <mergeCell ref="Y37:Y38"/>
    <mergeCell ref="Y35:Y36"/>
    <mergeCell ref="Y33:Y34"/>
    <mergeCell ref="Y31:Y32"/>
    <mergeCell ref="Y23:Y24"/>
    <mergeCell ref="Y63:Y68"/>
    <mergeCell ref="Y53:Y54"/>
    <mergeCell ref="Y51:Y52"/>
    <mergeCell ref="Y45:Y50"/>
    <mergeCell ref="Y61:Y62"/>
    <mergeCell ref="Y59:Y60"/>
    <mergeCell ref="Y57:Y58"/>
    <mergeCell ref="Y55:Y56"/>
    <mergeCell ref="Y99:Y104"/>
    <mergeCell ref="Y73:Y74"/>
    <mergeCell ref="Y71:Y72"/>
    <mergeCell ref="Y69:Y70"/>
    <mergeCell ref="Y85:Y86"/>
    <mergeCell ref="Y83:Y84"/>
    <mergeCell ref="Y81:Y82"/>
    <mergeCell ref="Y79:Y80"/>
    <mergeCell ref="Y77:Y78"/>
    <mergeCell ref="Y75:Y76"/>
    <mergeCell ref="Y87:Y92"/>
    <mergeCell ref="Y97:Y98"/>
    <mergeCell ref="Y95:Y96"/>
    <mergeCell ref="Y93:Y94"/>
    <mergeCell ref="Y109:Y110"/>
    <mergeCell ref="Y107:Y108"/>
    <mergeCell ref="Y105:Y106"/>
    <mergeCell ref="Y111:Y116"/>
    <mergeCell ref="Y137:Y138"/>
    <mergeCell ref="Y135:Y136"/>
    <mergeCell ref="Y133:Y134"/>
    <mergeCell ref="Y139:Y144"/>
    <mergeCell ref="Y131:Y132"/>
    <mergeCell ref="Y129:Y130"/>
    <mergeCell ref="Y127:Y128"/>
    <mergeCell ref="Y125:Y126"/>
    <mergeCell ref="Y123:Y124"/>
    <mergeCell ref="Y121:Y122"/>
    <mergeCell ref="Y119:Y120"/>
    <mergeCell ref="Y117:Y118"/>
    <mergeCell ref="A159:S159"/>
    <mergeCell ref="Y149:Y150"/>
    <mergeCell ref="Y147:Y148"/>
    <mergeCell ref="Y145:Y146"/>
    <mergeCell ref="Y157:Y158"/>
    <mergeCell ref="Y155:Y156"/>
    <mergeCell ref="Y153:Y154"/>
    <mergeCell ref="Y151:Y152"/>
    <mergeCell ref="S149:S150"/>
    <mergeCell ref="S147:S148"/>
  </mergeCells>
  <printOptions horizontalCentered="1"/>
  <pageMargins left="0.5905511811023623" right="0.1968503937007874" top="0.3937007874015748" bottom="0.3937007874015748" header="0.5118110236220472" footer="0.5118110236220472"/>
  <pageSetup blackAndWhite="1" fitToHeight="15" horizontalDpi="600" verticalDpi="600" orientation="landscape" paperSize="9" scale="32" r:id="rId1"/>
  <rowBreaks count="8" manualBreakCount="8">
    <brk id="24" max="19" man="1"/>
    <brk id="36" max="19" man="1"/>
    <brk id="60" max="19" man="1"/>
    <brk id="78" max="19" man="1"/>
    <brk id="96" max="19" man="1"/>
    <brk id="122" max="19" man="1"/>
    <brk id="134" max="19" man="1"/>
    <brk id="152" max="19" man="1"/>
  </rowBreaks>
  <colBreaks count="1" manualBreakCount="1">
    <brk id="19" max="158" man="1"/>
  </colBreaks>
</worksheet>
</file>

<file path=xl/worksheets/sheet2.xml><?xml version="1.0" encoding="utf-8"?>
<worksheet xmlns="http://schemas.openxmlformats.org/spreadsheetml/2006/main" xmlns:r="http://schemas.openxmlformats.org/officeDocument/2006/relationships">
  <dimension ref="A1:Y32"/>
  <sheetViews>
    <sheetView view="pageBreakPreview" zoomScale="70" zoomScaleNormal="70" zoomScaleSheetLayoutView="70" zoomScalePageLayoutView="0" workbookViewId="0" topLeftCell="A1">
      <selection activeCell="N6" sqref="N6"/>
    </sheetView>
  </sheetViews>
  <sheetFormatPr defaultColWidth="9.00390625" defaultRowHeight="13.5"/>
  <cols>
    <col min="1" max="1" width="25.625" style="1" customWidth="1"/>
    <col min="2" max="2" width="17.125" style="1" customWidth="1"/>
    <col min="3" max="5" width="6.125" style="1" customWidth="1"/>
    <col min="6" max="6" width="10.625" style="1" customWidth="1"/>
    <col min="7" max="9" width="6.125" style="1" customWidth="1"/>
    <col min="10" max="10" width="10.625" style="1" customWidth="1"/>
    <col min="11" max="13" width="6.125" style="1" customWidth="1"/>
    <col min="14" max="14" width="10.75390625" style="1" customWidth="1"/>
    <col min="15" max="17" width="6.125" style="1" customWidth="1"/>
    <col min="18" max="18" width="10.625" style="1" customWidth="1"/>
    <col min="19" max="19" width="17.125" style="1" customWidth="1"/>
    <col min="20" max="20" width="10.625" style="1" customWidth="1"/>
    <col min="21" max="24" width="25.625" style="1" customWidth="1"/>
    <col min="25" max="25" width="25.75390625" style="1" customWidth="1"/>
    <col min="26" max="16384" width="9.00390625" style="1" customWidth="1"/>
  </cols>
  <sheetData>
    <row r="1" spans="1:24" ht="39" customHeight="1">
      <c r="A1" s="258" t="s">
        <v>505</v>
      </c>
      <c r="B1" s="258"/>
      <c r="C1" s="258"/>
      <c r="D1" s="258"/>
      <c r="E1" s="258"/>
      <c r="F1" s="258"/>
      <c r="G1" s="258"/>
      <c r="H1" s="258"/>
      <c r="I1" s="258"/>
      <c r="J1" s="258"/>
      <c r="K1" s="258"/>
      <c r="L1" s="258"/>
      <c r="M1" s="258"/>
      <c r="N1" s="258"/>
      <c r="O1" s="258"/>
      <c r="P1" s="258"/>
      <c r="Q1" s="258"/>
      <c r="R1" s="258"/>
      <c r="S1" s="258"/>
      <c r="T1" s="258"/>
      <c r="U1" s="258"/>
      <c r="V1" s="258"/>
      <c r="W1" s="258"/>
      <c r="X1" s="258"/>
    </row>
    <row r="2" spans="1:25" ht="27.75" customHeight="1" thickBot="1">
      <c r="A2" s="62"/>
      <c r="S2" s="63"/>
      <c r="T2" s="63"/>
      <c r="Y2" s="64" t="s">
        <v>258</v>
      </c>
    </row>
    <row r="3" spans="1:25" ht="27.75" customHeight="1" thickBot="1">
      <c r="A3" s="265" t="s">
        <v>0</v>
      </c>
      <c r="B3" s="242" t="s">
        <v>1</v>
      </c>
      <c r="C3" s="259" t="s">
        <v>2</v>
      </c>
      <c r="D3" s="260"/>
      <c r="E3" s="260"/>
      <c r="F3" s="260"/>
      <c r="G3" s="260"/>
      <c r="H3" s="260"/>
      <c r="I3" s="260"/>
      <c r="J3" s="260"/>
      <c r="K3" s="260"/>
      <c r="L3" s="260"/>
      <c r="M3" s="260"/>
      <c r="N3" s="260"/>
      <c r="O3" s="260"/>
      <c r="P3" s="260"/>
      <c r="Q3" s="260"/>
      <c r="R3" s="260"/>
      <c r="S3" s="260"/>
      <c r="T3" s="261"/>
      <c r="U3" s="265" t="s">
        <v>3</v>
      </c>
      <c r="V3" s="265"/>
      <c r="W3" s="265"/>
      <c r="X3" s="265"/>
      <c r="Y3" s="222" t="s">
        <v>75</v>
      </c>
    </row>
    <row r="4" spans="1:25" ht="39.75" customHeight="1" thickBot="1">
      <c r="A4" s="265"/>
      <c r="B4" s="242"/>
      <c r="C4" s="262" t="s">
        <v>76</v>
      </c>
      <c r="D4" s="263"/>
      <c r="E4" s="263"/>
      <c r="F4" s="264"/>
      <c r="G4" s="262" t="s">
        <v>91</v>
      </c>
      <c r="H4" s="263"/>
      <c r="I4" s="263"/>
      <c r="J4" s="264"/>
      <c r="K4" s="262" t="s">
        <v>92</v>
      </c>
      <c r="L4" s="263"/>
      <c r="M4" s="263"/>
      <c r="N4" s="264"/>
      <c r="O4" s="262" t="s">
        <v>385</v>
      </c>
      <c r="P4" s="263"/>
      <c r="Q4" s="263"/>
      <c r="R4" s="264"/>
      <c r="S4" s="262" t="s">
        <v>79</v>
      </c>
      <c r="T4" s="264"/>
      <c r="U4" s="265"/>
      <c r="V4" s="265"/>
      <c r="W4" s="265"/>
      <c r="X4" s="265"/>
      <c r="Y4" s="223"/>
    </row>
    <row r="5" spans="1:25" ht="34.5" customHeight="1" thickBot="1">
      <c r="A5" s="265"/>
      <c r="B5" s="242"/>
      <c r="C5" s="226" t="s">
        <v>4</v>
      </c>
      <c r="D5" s="227"/>
      <c r="E5" s="228"/>
      <c r="F5" s="65" t="s">
        <v>81</v>
      </c>
      <c r="G5" s="226" t="s">
        <v>5</v>
      </c>
      <c r="H5" s="227"/>
      <c r="I5" s="228"/>
      <c r="J5" s="65" t="s">
        <v>83</v>
      </c>
      <c r="K5" s="226" t="s">
        <v>6</v>
      </c>
      <c r="L5" s="227"/>
      <c r="M5" s="228"/>
      <c r="N5" s="65" t="s">
        <v>85</v>
      </c>
      <c r="O5" s="226" t="s">
        <v>7</v>
      </c>
      <c r="P5" s="227"/>
      <c r="Q5" s="228"/>
      <c r="R5" s="65" t="s">
        <v>87</v>
      </c>
      <c r="S5" s="66" t="s">
        <v>11</v>
      </c>
      <c r="T5" s="65" t="s">
        <v>89</v>
      </c>
      <c r="U5" s="241" t="s">
        <v>12</v>
      </c>
      <c r="V5" s="241" t="s">
        <v>91</v>
      </c>
      <c r="W5" s="241" t="s">
        <v>279</v>
      </c>
      <c r="X5" s="241" t="s">
        <v>280</v>
      </c>
      <c r="Y5" s="223"/>
    </row>
    <row r="6" spans="1:25" ht="34.5" customHeight="1" thickBot="1">
      <c r="A6" s="265"/>
      <c r="B6" s="242"/>
      <c r="C6" s="238" t="s">
        <v>161</v>
      </c>
      <c r="D6" s="239"/>
      <c r="E6" s="240"/>
      <c r="F6" s="67" t="s">
        <v>95</v>
      </c>
      <c r="G6" s="238" t="s">
        <v>162</v>
      </c>
      <c r="H6" s="239"/>
      <c r="I6" s="240"/>
      <c r="J6" s="67" t="s">
        <v>97</v>
      </c>
      <c r="K6" s="238" t="s">
        <v>163</v>
      </c>
      <c r="L6" s="239"/>
      <c r="M6" s="240"/>
      <c r="N6" s="67" t="s">
        <v>99</v>
      </c>
      <c r="O6" s="238" t="s">
        <v>164</v>
      </c>
      <c r="P6" s="239"/>
      <c r="Q6" s="240"/>
      <c r="R6" s="67" t="s">
        <v>101</v>
      </c>
      <c r="S6" s="68" t="s">
        <v>165</v>
      </c>
      <c r="T6" s="67" t="s">
        <v>103</v>
      </c>
      <c r="U6" s="241"/>
      <c r="V6" s="241"/>
      <c r="W6" s="241"/>
      <c r="X6" s="241"/>
      <c r="Y6" s="224"/>
    </row>
    <row r="7" spans="1:25" ht="27.75" customHeight="1">
      <c r="A7" s="211" t="s">
        <v>166</v>
      </c>
      <c r="B7" s="212"/>
      <c r="C7" s="212"/>
      <c r="D7" s="212"/>
      <c r="E7" s="212"/>
      <c r="F7" s="212"/>
      <c r="G7" s="212"/>
      <c r="H7" s="212"/>
      <c r="I7" s="212"/>
      <c r="J7" s="212"/>
      <c r="K7" s="212"/>
      <c r="L7" s="212"/>
      <c r="M7" s="212"/>
      <c r="N7" s="212"/>
      <c r="O7" s="212"/>
      <c r="P7" s="212"/>
      <c r="Q7" s="212"/>
      <c r="R7" s="212"/>
      <c r="S7" s="212"/>
      <c r="T7" s="212"/>
      <c r="U7" s="212"/>
      <c r="V7" s="212"/>
      <c r="W7" s="212"/>
      <c r="X7" s="212"/>
      <c r="Y7" s="225"/>
    </row>
    <row r="8" spans="1:25" ht="27.75" customHeight="1" thickBot="1">
      <c r="A8" s="214"/>
      <c r="B8" s="215"/>
      <c r="C8" s="215"/>
      <c r="D8" s="215"/>
      <c r="E8" s="215"/>
      <c r="F8" s="215"/>
      <c r="G8" s="215"/>
      <c r="H8" s="215"/>
      <c r="I8" s="215"/>
      <c r="J8" s="215"/>
      <c r="K8" s="215"/>
      <c r="L8" s="215"/>
      <c r="M8" s="215"/>
      <c r="N8" s="215"/>
      <c r="O8" s="215"/>
      <c r="P8" s="215"/>
      <c r="Q8" s="215"/>
      <c r="R8" s="215"/>
      <c r="S8" s="215"/>
      <c r="T8" s="215"/>
      <c r="U8" s="215"/>
      <c r="V8" s="215"/>
      <c r="W8" s="215"/>
      <c r="X8" s="215"/>
      <c r="Y8" s="213"/>
    </row>
    <row r="9" spans="1:25" ht="34.5" customHeight="1" thickBot="1">
      <c r="A9" s="217" t="s">
        <v>167</v>
      </c>
      <c r="B9" s="245">
        <v>55027</v>
      </c>
      <c r="C9" s="220">
        <v>6633</v>
      </c>
      <c r="D9" s="220"/>
      <c r="E9" s="246"/>
      <c r="F9" s="69">
        <f>C9/$B9</f>
        <v>0.12054082541297909</v>
      </c>
      <c r="G9" s="220">
        <v>14562</v>
      </c>
      <c r="H9" s="220"/>
      <c r="I9" s="221"/>
      <c r="J9" s="69">
        <f>G9/$B9</f>
        <v>0.264633725262144</v>
      </c>
      <c r="K9" s="220">
        <v>21293</v>
      </c>
      <c r="L9" s="220"/>
      <c r="M9" s="221"/>
      <c r="N9" s="69">
        <f>K9/$B9</f>
        <v>0.38695549457539025</v>
      </c>
      <c r="O9" s="220">
        <v>12539</v>
      </c>
      <c r="P9" s="220"/>
      <c r="Q9" s="221"/>
      <c r="R9" s="69">
        <f>O9/$B9</f>
        <v>0.22786995474948663</v>
      </c>
      <c r="S9" s="70">
        <f>C9+G9+K9+O9</f>
        <v>55027</v>
      </c>
      <c r="T9" s="69">
        <f>S9/$B9</f>
        <v>1</v>
      </c>
      <c r="U9" s="253" t="s">
        <v>151</v>
      </c>
      <c r="V9" s="230" t="s">
        <v>151</v>
      </c>
      <c r="W9" s="230" t="s">
        <v>151</v>
      </c>
      <c r="X9" s="252" t="s">
        <v>168</v>
      </c>
      <c r="Y9" s="209" t="s">
        <v>169</v>
      </c>
    </row>
    <row r="10" spans="1:25" s="74" customFormat="1" ht="34.5" customHeight="1" thickBot="1">
      <c r="A10" s="218"/>
      <c r="B10" s="244"/>
      <c r="C10" s="232">
        <v>4408</v>
      </c>
      <c r="D10" s="232"/>
      <c r="E10" s="243"/>
      <c r="F10" s="71">
        <f>C10/C9</f>
        <v>0.6645560078395899</v>
      </c>
      <c r="G10" s="232">
        <v>10985</v>
      </c>
      <c r="H10" s="232"/>
      <c r="I10" s="233"/>
      <c r="J10" s="71">
        <f>G10/G9</f>
        <v>0.7543606647438539</v>
      </c>
      <c r="K10" s="232">
        <v>15987</v>
      </c>
      <c r="L10" s="232"/>
      <c r="M10" s="233"/>
      <c r="N10" s="71">
        <f>K10/K9</f>
        <v>0.7508101253933217</v>
      </c>
      <c r="O10" s="232">
        <v>17622</v>
      </c>
      <c r="P10" s="232"/>
      <c r="Q10" s="233"/>
      <c r="R10" s="71">
        <f>O10/O9</f>
        <v>1.405375229284632</v>
      </c>
      <c r="S10" s="72">
        <f>+C10+G10+K10+O10</f>
        <v>49002</v>
      </c>
      <c r="T10" s="73">
        <f>S10/S9</f>
        <v>0.8905082959274538</v>
      </c>
      <c r="U10" s="257"/>
      <c r="V10" s="256"/>
      <c r="W10" s="256"/>
      <c r="X10" s="253"/>
      <c r="Y10" s="210"/>
    </row>
    <row r="11" spans="1:25" ht="34.5" customHeight="1" thickBot="1">
      <c r="A11" s="218" t="s">
        <v>170</v>
      </c>
      <c r="B11" s="244">
        <v>94474</v>
      </c>
      <c r="C11" s="236">
        <v>16400.958</v>
      </c>
      <c r="D11" s="236"/>
      <c r="E11" s="247"/>
      <c r="F11" s="75">
        <f>C11/$B11</f>
        <v>0.17360287486504222</v>
      </c>
      <c r="G11" s="236">
        <v>20061.19</v>
      </c>
      <c r="H11" s="236"/>
      <c r="I11" s="237"/>
      <c r="J11" s="75">
        <f>G11/$B11</f>
        <v>0.21234614814658</v>
      </c>
      <c r="K11" s="236">
        <v>31856.725</v>
      </c>
      <c r="L11" s="236"/>
      <c r="M11" s="237"/>
      <c r="N11" s="75">
        <f>K11/$B11</f>
        <v>0.33720097592988546</v>
      </c>
      <c r="O11" s="236">
        <v>26155.127</v>
      </c>
      <c r="P11" s="236"/>
      <c r="Q11" s="237"/>
      <c r="R11" s="75">
        <f>O11/$B11</f>
        <v>0.2768500010584923</v>
      </c>
      <c r="S11" s="76">
        <f>C11+G11+K11+O11</f>
        <v>94474</v>
      </c>
      <c r="T11" s="75">
        <f>S11/$B11</f>
        <v>1</v>
      </c>
      <c r="U11" s="256" t="s">
        <v>151</v>
      </c>
      <c r="V11" s="256" t="s">
        <v>151</v>
      </c>
      <c r="W11" s="256" t="s">
        <v>151</v>
      </c>
      <c r="X11" s="251" t="s">
        <v>151</v>
      </c>
      <c r="Y11" s="209" t="s">
        <v>169</v>
      </c>
    </row>
    <row r="12" spans="1:25" s="74" customFormat="1" ht="34.5" customHeight="1" thickBot="1">
      <c r="A12" s="218"/>
      <c r="B12" s="244"/>
      <c r="C12" s="232">
        <v>18817</v>
      </c>
      <c r="D12" s="232"/>
      <c r="E12" s="243"/>
      <c r="F12" s="71">
        <f>C12/C11</f>
        <v>1.1473110290264752</v>
      </c>
      <c r="G12" s="232">
        <v>17145</v>
      </c>
      <c r="H12" s="232"/>
      <c r="I12" s="233"/>
      <c r="J12" s="71">
        <f>G12/G11</f>
        <v>0.8546352434725957</v>
      </c>
      <c r="K12" s="232">
        <v>23245</v>
      </c>
      <c r="L12" s="232"/>
      <c r="M12" s="233"/>
      <c r="N12" s="71">
        <f>K12/K11</f>
        <v>0.7296732479562793</v>
      </c>
      <c r="O12" s="232">
        <v>20220</v>
      </c>
      <c r="P12" s="232"/>
      <c r="Q12" s="233"/>
      <c r="R12" s="71">
        <f>O12/O11</f>
        <v>0.7730797866131561</v>
      </c>
      <c r="S12" s="72">
        <f>+C12+G12+K12+O12</f>
        <v>79427</v>
      </c>
      <c r="T12" s="73">
        <f>S12/S11</f>
        <v>0.8407286660880242</v>
      </c>
      <c r="U12" s="256"/>
      <c r="V12" s="256"/>
      <c r="W12" s="256"/>
      <c r="X12" s="230"/>
      <c r="Y12" s="210"/>
    </row>
    <row r="13" spans="1:25" ht="61.5" customHeight="1" thickBot="1">
      <c r="A13" s="218" t="s">
        <v>54</v>
      </c>
      <c r="B13" s="244">
        <v>2175436</v>
      </c>
      <c r="C13" s="236">
        <v>453697</v>
      </c>
      <c r="D13" s="236"/>
      <c r="E13" s="247"/>
      <c r="F13" s="75">
        <f>C13/$B13</f>
        <v>0.20855451504893732</v>
      </c>
      <c r="G13" s="236">
        <v>462013</v>
      </c>
      <c r="H13" s="236"/>
      <c r="I13" s="237"/>
      <c r="J13" s="75">
        <f>G13/$B13</f>
        <v>0.21237719703084806</v>
      </c>
      <c r="K13" s="236">
        <v>516512</v>
      </c>
      <c r="L13" s="236"/>
      <c r="M13" s="237"/>
      <c r="N13" s="75">
        <f>K13/$B13</f>
        <v>0.23742918660902917</v>
      </c>
      <c r="O13" s="236">
        <v>743214</v>
      </c>
      <c r="P13" s="236"/>
      <c r="Q13" s="237"/>
      <c r="R13" s="75">
        <f>O13/$B13</f>
        <v>0.3416391013111854</v>
      </c>
      <c r="S13" s="76">
        <f>C13+G13+K13+O13</f>
        <v>2175436</v>
      </c>
      <c r="T13" s="75">
        <f>S13/$B13</f>
        <v>1</v>
      </c>
      <c r="U13" s="256" t="s">
        <v>151</v>
      </c>
      <c r="V13" s="256" t="s">
        <v>151</v>
      </c>
      <c r="W13" s="256" t="s">
        <v>151</v>
      </c>
      <c r="X13" s="252" t="s">
        <v>171</v>
      </c>
      <c r="Y13" s="209" t="s">
        <v>169</v>
      </c>
    </row>
    <row r="14" spans="1:25" s="74" customFormat="1" ht="61.5" customHeight="1" thickBot="1">
      <c r="A14" s="218"/>
      <c r="B14" s="244"/>
      <c r="C14" s="232">
        <v>405593</v>
      </c>
      <c r="D14" s="232"/>
      <c r="E14" s="243"/>
      <c r="F14" s="71">
        <f>C14/C13</f>
        <v>0.8939732905441297</v>
      </c>
      <c r="G14" s="232">
        <v>373588</v>
      </c>
      <c r="H14" s="232"/>
      <c r="I14" s="233"/>
      <c r="J14" s="71">
        <f>G14/G13</f>
        <v>0.8086092815570125</v>
      </c>
      <c r="K14" s="232">
        <v>486078</v>
      </c>
      <c r="L14" s="232"/>
      <c r="M14" s="233"/>
      <c r="N14" s="71">
        <f>K14/K13</f>
        <v>0.9410778452388328</v>
      </c>
      <c r="O14" s="232">
        <v>578323</v>
      </c>
      <c r="P14" s="232"/>
      <c r="Q14" s="233"/>
      <c r="R14" s="71">
        <f>O14/O13</f>
        <v>0.7781379252812783</v>
      </c>
      <c r="S14" s="72">
        <f>+C14+G14+K14+O14</f>
        <v>1843582</v>
      </c>
      <c r="T14" s="73">
        <f>S14/S13</f>
        <v>0.8474540276064201</v>
      </c>
      <c r="U14" s="256"/>
      <c r="V14" s="256"/>
      <c r="W14" s="256"/>
      <c r="X14" s="253"/>
      <c r="Y14" s="210"/>
    </row>
    <row r="15" spans="1:25" ht="36.75" customHeight="1" thickBot="1">
      <c r="A15" s="218" t="s">
        <v>172</v>
      </c>
      <c r="B15" s="244">
        <v>5906</v>
      </c>
      <c r="C15" s="236">
        <v>2953</v>
      </c>
      <c r="D15" s="236"/>
      <c r="E15" s="247"/>
      <c r="F15" s="75">
        <f>C15/$B15</f>
        <v>0.5</v>
      </c>
      <c r="G15" s="236">
        <v>985</v>
      </c>
      <c r="H15" s="236"/>
      <c r="I15" s="237"/>
      <c r="J15" s="75">
        <f>G15/$B15</f>
        <v>0.1667795462241788</v>
      </c>
      <c r="K15" s="236">
        <v>984</v>
      </c>
      <c r="L15" s="236"/>
      <c r="M15" s="237"/>
      <c r="N15" s="75">
        <f>K15/$B15</f>
        <v>0.1666102268879106</v>
      </c>
      <c r="O15" s="236">
        <v>984</v>
      </c>
      <c r="P15" s="236"/>
      <c r="Q15" s="237"/>
      <c r="R15" s="75">
        <f>O15/$B15</f>
        <v>0.1666102268879106</v>
      </c>
      <c r="S15" s="76">
        <f>C15+G15+K15+O15</f>
        <v>5906</v>
      </c>
      <c r="T15" s="75">
        <f>S15/$B15</f>
        <v>1</v>
      </c>
      <c r="U15" s="256" t="s">
        <v>151</v>
      </c>
      <c r="V15" s="256" t="s">
        <v>151</v>
      </c>
      <c r="W15" s="256" t="s">
        <v>151</v>
      </c>
      <c r="X15" s="251" t="s">
        <v>169</v>
      </c>
      <c r="Y15" s="209" t="s">
        <v>169</v>
      </c>
    </row>
    <row r="16" spans="1:25" s="74" customFormat="1" ht="36.75" customHeight="1" thickBot="1">
      <c r="A16" s="218"/>
      <c r="B16" s="244"/>
      <c r="C16" s="232">
        <v>2599</v>
      </c>
      <c r="D16" s="232"/>
      <c r="E16" s="243"/>
      <c r="F16" s="71">
        <f>C16/C15</f>
        <v>0.8801219099221131</v>
      </c>
      <c r="G16" s="232">
        <v>1064</v>
      </c>
      <c r="H16" s="232"/>
      <c r="I16" s="233"/>
      <c r="J16" s="71">
        <f>G16/G15</f>
        <v>1.0802030456852791</v>
      </c>
      <c r="K16" s="232">
        <v>1124</v>
      </c>
      <c r="L16" s="232"/>
      <c r="M16" s="233"/>
      <c r="N16" s="71">
        <f>K16/K15</f>
        <v>1.1422764227642277</v>
      </c>
      <c r="O16" s="232">
        <v>1034</v>
      </c>
      <c r="P16" s="232"/>
      <c r="Q16" s="233"/>
      <c r="R16" s="71">
        <f>O16/O15</f>
        <v>1.0508130081300813</v>
      </c>
      <c r="S16" s="72">
        <f>+C16+G16+K16+O16</f>
        <v>5821</v>
      </c>
      <c r="T16" s="73">
        <f>S16/S15</f>
        <v>0.9856078564172028</v>
      </c>
      <c r="U16" s="256"/>
      <c r="V16" s="256"/>
      <c r="W16" s="256"/>
      <c r="X16" s="230"/>
      <c r="Y16" s="210"/>
    </row>
    <row r="17" spans="1:25" ht="59.25" customHeight="1" thickBot="1">
      <c r="A17" s="218" t="s">
        <v>173</v>
      </c>
      <c r="B17" s="244">
        <v>1078707</v>
      </c>
      <c r="C17" s="236">
        <v>381469</v>
      </c>
      <c r="D17" s="236"/>
      <c r="E17" s="247"/>
      <c r="F17" s="75">
        <f>C17/$B17</f>
        <v>0.3536354172170942</v>
      </c>
      <c r="G17" s="236">
        <v>192680</v>
      </c>
      <c r="H17" s="236"/>
      <c r="I17" s="237"/>
      <c r="J17" s="75">
        <f>G17/$B17</f>
        <v>0.17862125674534418</v>
      </c>
      <c r="K17" s="236">
        <v>253526</v>
      </c>
      <c r="L17" s="236"/>
      <c r="M17" s="237"/>
      <c r="N17" s="75">
        <f>K17/$B17</f>
        <v>0.23502767665362329</v>
      </c>
      <c r="O17" s="236">
        <v>251032</v>
      </c>
      <c r="P17" s="236"/>
      <c r="Q17" s="237"/>
      <c r="R17" s="75">
        <f>O17/$B17</f>
        <v>0.23271564938393835</v>
      </c>
      <c r="S17" s="76">
        <f>C17+G17+K17+O17</f>
        <v>1078707</v>
      </c>
      <c r="T17" s="75">
        <f>S17/$B17</f>
        <v>1</v>
      </c>
      <c r="U17" s="256" t="s">
        <v>151</v>
      </c>
      <c r="V17" s="256" t="s">
        <v>151</v>
      </c>
      <c r="W17" s="256" t="s">
        <v>151</v>
      </c>
      <c r="X17" s="252" t="s">
        <v>171</v>
      </c>
      <c r="Y17" s="209" t="s">
        <v>169</v>
      </c>
    </row>
    <row r="18" spans="1:25" s="74" customFormat="1" ht="59.25" customHeight="1" thickBot="1">
      <c r="A18" s="218"/>
      <c r="B18" s="244"/>
      <c r="C18" s="232">
        <v>322194</v>
      </c>
      <c r="D18" s="232"/>
      <c r="E18" s="243"/>
      <c r="F18" s="71">
        <f>C18/C17</f>
        <v>0.8446138480453196</v>
      </c>
      <c r="G18" s="232">
        <v>189289</v>
      </c>
      <c r="H18" s="232"/>
      <c r="I18" s="233"/>
      <c r="J18" s="71">
        <f>G18/G17</f>
        <v>0.9824008719119784</v>
      </c>
      <c r="K18" s="232">
        <v>231324</v>
      </c>
      <c r="L18" s="232"/>
      <c r="M18" s="233"/>
      <c r="N18" s="71">
        <f>K18/K17</f>
        <v>0.9124271277896547</v>
      </c>
      <c r="O18" s="232">
        <v>181856</v>
      </c>
      <c r="P18" s="232"/>
      <c r="Q18" s="233"/>
      <c r="R18" s="71">
        <f>O18/O17</f>
        <v>0.7244335383536761</v>
      </c>
      <c r="S18" s="72">
        <f>+C18+G18+K18+O18</f>
        <v>924663</v>
      </c>
      <c r="T18" s="73">
        <f>S18/S17</f>
        <v>0.8571956981831026</v>
      </c>
      <c r="U18" s="256"/>
      <c r="V18" s="256"/>
      <c r="W18" s="256"/>
      <c r="X18" s="253"/>
      <c r="Y18" s="210"/>
    </row>
    <row r="19" spans="1:25" ht="34.5" customHeight="1" thickBot="1">
      <c r="A19" s="218" t="s">
        <v>174</v>
      </c>
      <c r="B19" s="244">
        <v>211828</v>
      </c>
      <c r="C19" s="236">
        <v>24310</v>
      </c>
      <c r="D19" s="236"/>
      <c r="E19" s="247"/>
      <c r="F19" s="75">
        <f>C19/$B19</f>
        <v>0.11476292086032064</v>
      </c>
      <c r="G19" s="236">
        <v>158312</v>
      </c>
      <c r="H19" s="236"/>
      <c r="I19" s="237"/>
      <c r="J19" s="75">
        <f>G19/$B19</f>
        <v>0.7473610665256718</v>
      </c>
      <c r="K19" s="236">
        <v>16390</v>
      </c>
      <c r="L19" s="236"/>
      <c r="M19" s="237"/>
      <c r="N19" s="75">
        <f>K19/$B19</f>
        <v>0.07737409596465057</v>
      </c>
      <c r="O19" s="236">
        <v>12816</v>
      </c>
      <c r="P19" s="236"/>
      <c r="Q19" s="237"/>
      <c r="R19" s="75">
        <f>O19/$B19</f>
        <v>0.06050191664935702</v>
      </c>
      <c r="S19" s="76">
        <f>C19+G19+K19+O19</f>
        <v>211828</v>
      </c>
      <c r="T19" s="75">
        <f>S19/$B19</f>
        <v>1</v>
      </c>
      <c r="U19" s="251" t="s">
        <v>178</v>
      </c>
      <c r="V19" s="251" t="s">
        <v>179</v>
      </c>
      <c r="W19" s="256" t="s">
        <v>180</v>
      </c>
      <c r="X19" s="251" t="s">
        <v>181</v>
      </c>
      <c r="Y19" s="209" t="s">
        <v>169</v>
      </c>
    </row>
    <row r="20" spans="1:25" s="74" customFormat="1" ht="34.5" customHeight="1" thickBot="1">
      <c r="A20" s="255"/>
      <c r="B20" s="248"/>
      <c r="C20" s="249">
        <f>4417+85739</f>
        <v>90156</v>
      </c>
      <c r="D20" s="249"/>
      <c r="E20" s="250"/>
      <c r="F20" s="77">
        <f>C20/C19</f>
        <v>3.7085972850678735</v>
      </c>
      <c r="G20" s="249">
        <v>38409</v>
      </c>
      <c r="H20" s="249"/>
      <c r="I20" s="254"/>
      <c r="J20" s="77">
        <f>G20/G19</f>
        <v>0.24261584718783163</v>
      </c>
      <c r="K20" s="249">
        <v>40729</v>
      </c>
      <c r="L20" s="249"/>
      <c r="M20" s="254"/>
      <c r="N20" s="77">
        <f>K20/K19</f>
        <v>2.4849908480780964</v>
      </c>
      <c r="O20" s="249">
        <v>36073</v>
      </c>
      <c r="P20" s="249"/>
      <c r="Q20" s="254"/>
      <c r="R20" s="77">
        <f>O20/O19</f>
        <v>2.814684769038702</v>
      </c>
      <c r="S20" s="78">
        <f>+C20+G20+K20+O20</f>
        <v>205367</v>
      </c>
      <c r="T20" s="79">
        <f>S20/S19</f>
        <v>0.9694988386804388</v>
      </c>
      <c r="U20" s="229"/>
      <c r="V20" s="229"/>
      <c r="W20" s="251"/>
      <c r="X20" s="230"/>
      <c r="Y20" s="210"/>
    </row>
    <row r="21" spans="1:25" ht="27.75" customHeight="1">
      <c r="A21" s="211" t="s">
        <v>175</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25"/>
    </row>
    <row r="22" spans="1:25" ht="27.75" customHeight="1" thickBot="1">
      <c r="A22" s="214"/>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3"/>
    </row>
    <row r="23" spans="1:25" ht="34.5" customHeight="1" thickBot="1">
      <c r="A23" s="217" t="s">
        <v>167</v>
      </c>
      <c r="B23" s="234">
        <v>2459</v>
      </c>
      <c r="C23" s="220">
        <v>383</v>
      </c>
      <c r="D23" s="220"/>
      <c r="E23" s="221"/>
      <c r="F23" s="69">
        <f>C23/$B23</f>
        <v>0.1557543716958113</v>
      </c>
      <c r="G23" s="220">
        <v>565</v>
      </c>
      <c r="H23" s="220"/>
      <c r="I23" s="221"/>
      <c r="J23" s="69">
        <f>G23/$B23</f>
        <v>0.22976819845465637</v>
      </c>
      <c r="K23" s="220">
        <v>732</v>
      </c>
      <c r="L23" s="220"/>
      <c r="M23" s="221"/>
      <c r="N23" s="69">
        <f>K23/$B23</f>
        <v>0.29768198454656364</v>
      </c>
      <c r="O23" s="220">
        <v>779</v>
      </c>
      <c r="P23" s="220"/>
      <c r="Q23" s="221"/>
      <c r="R23" s="69">
        <f>O23/$B23</f>
        <v>0.31679544530296866</v>
      </c>
      <c r="S23" s="70">
        <f>C23+G23+K23+O23</f>
        <v>2459</v>
      </c>
      <c r="T23" s="69">
        <f>S23/$B23</f>
        <v>1</v>
      </c>
      <c r="U23" s="253" t="s">
        <v>176</v>
      </c>
      <c r="V23" s="253" t="s">
        <v>182</v>
      </c>
      <c r="W23" s="253" t="s">
        <v>183</v>
      </c>
      <c r="X23" s="251" t="s">
        <v>184</v>
      </c>
      <c r="Y23" s="209" t="s">
        <v>169</v>
      </c>
    </row>
    <row r="24" spans="1:25" s="74" customFormat="1" ht="34.5" customHeight="1" thickBot="1">
      <c r="A24" s="218"/>
      <c r="B24" s="235"/>
      <c r="C24" s="232">
        <v>153</v>
      </c>
      <c r="D24" s="232"/>
      <c r="E24" s="233"/>
      <c r="F24" s="71">
        <f>C24/C23</f>
        <v>0.39947780678851175</v>
      </c>
      <c r="G24" s="232">
        <v>700</v>
      </c>
      <c r="H24" s="232"/>
      <c r="I24" s="233"/>
      <c r="J24" s="71">
        <f>G24/G23</f>
        <v>1.238938053097345</v>
      </c>
      <c r="K24" s="232">
        <v>254</v>
      </c>
      <c r="L24" s="232"/>
      <c r="M24" s="233"/>
      <c r="N24" s="71">
        <f>K24/K23</f>
        <v>0.3469945355191257</v>
      </c>
      <c r="O24" s="232">
        <v>976</v>
      </c>
      <c r="P24" s="232"/>
      <c r="Q24" s="233"/>
      <c r="R24" s="71">
        <f>O24/O23</f>
        <v>1.2528883183568678</v>
      </c>
      <c r="S24" s="72">
        <f>+C24+G24+K24+O24</f>
        <v>2083</v>
      </c>
      <c r="T24" s="73">
        <f>S24/S23</f>
        <v>0.8470923139487596</v>
      </c>
      <c r="U24" s="257"/>
      <c r="V24" s="257"/>
      <c r="W24" s="257"/>
      <c r="X24" s="230"/>
      <c r="Y24" s="210"/>
    </row>
    <row r="25" spans="1:25" ht="34.5" customHeight="1" thickBot="1">
      <c r="A25" s="218" t="s">
        <v>54</v>
      </c>
      <c r="B25" s="235">
        <v>412484</v>
      </c>
      <c r="C25" s="236">
        <v>92741</v>
      </c>
      <c r="D25" s="236"/>
      <c r="E25" s="237"/>
      <c r="F25" s="75">
        <f>C25/$B25</f>
        <v>0.22483538755442636</v>
      </c>
      <c r="G25" s="236">
        <v>92322</v>
      </c>
      <c r="H25" s="236"/>
      <c r="I25" s="237"/>
      <c r="J25" s="75">
        <f>G25/$B25</f>
        <v>0.22381959057805878</v>
      </c>
      <c r="K25" s="236">
        <v>117290</v>
      </c>
      <c r="L25" s="236"/>
      <c r="M25" s="237"/>
      <c r="N25" s="75">
        <f>K25/$B25</f>
        <v>0.2843504232891458</v>
      </c>
      <c r="O25" s="236">
        <v>110131</v>
      </c>
      <c r="P25" s="236"/>
      <c r="Q25" s="237"/>
      <c r="R25" s="75">
        <f>O25/$B25</f>
        <v>0.2669945985783691</v>
      </c>
      <c r="S25" s="76">
        <f>C25+G25+K25+O25</f>
        <v>412484</v>
      </c>
      <c r="T25" s="75">
        <f>S25/$B25</f>
        <v>1</v>
      </c>
      <c r="U25" s="256" t="s">
        <v>151</v>
      </c>
      <c r="V25" s="256" t="s">
        <v>185</v>
      </c>
      <c r="W25" s="256" t="s">
        <v>185</v>
      </c>
      <c r="X25" s="219" t="s">
        <v>185</v>
      </c>
      <c r="Y25" s="209" t="s">
        <v>169</v>
      </c>
    </row>
    <row r="26" spans="1:25" s="74" customFormat="1" ht="34.5" customHeight="1" thickBot="1">
      <c r="A26" s="218"/>
      <c r="B26" s="235"/>
      <c r="C26" s="232">
        <v>73917</v>
      </c>
      <c r="D26" s="232"/>
      <c r="E26" s="233"/>
      <c r="F26" s="71">
        <f>C26/C25</f>
        <v>0.7970261265244066</v>
      </c>
      <c r="G26" s="232">
        <v>85657</v>
      </c>
      <c r="H26" s="232"/>
      <c r="I26" s="233"/>
      <c r="J26" s="71">
        <f>G26/G25</f>
        <v>0.9278070232447304</v>
      </c>
      <c r="K26" s="232">
        <v>100242</v>
      </c>
      <c r="L26" s="232"/>
      <c r="M26" s="233"/>
      <c r="N26" s="71">
        <f>K26/K25</f>
        <v>0.8546508653764174</v>
      </c>
      <c r="O26" s="232">
        <v>121668</v>
      </c>
      <c r="P26" s="232"/>
      <c r="Q26" s="233"/>
      <c r="R26" s="71">
        <f>O26/O25</f>
        <v>1.1047570620442928</v>
      </c>
      <c r="S26" s="72">
        <f>+C26+G26+K26+O26</f>
        <v>381484</v>
      </c>
      <c r="T26" s="73">
        <f>S26/S25</f>
        <v>0.9248455697675546</v>
      </c>
      <c r="U26" s="256"/>
      <c r="V26" s="256"/>
      <c r="W26" s="256"/>
      <c r="X26" s="219"/>
      <c r="Y26" s="210"/>
    </row>
    <row r="27" spans="1:25" ht="71.25" customHeight="1" thickBot="1">
      <c r="A27" s="218" t="s">
        <v>173</v>
      </c>
      <c r="B27" s="235">
        <v>48581</v>
      </c>
      <c r="C27" s="236">
        <v>6981</v>
      </c>
      <c r="D27" s="236"/>
      <c r="E27" s="237"/>
      <c r="F27" s="75">
        <f>C27/$B27</f>
        <v>0.1436981535991437</v>
      </c>
      <c r="G27" s="236">
        <v>10472</v>
      </c>
      <c r="H27" s="236"/>
      <c r="I27" s="237"/>
      <c r="J27" s="75">
        <f>G27/$B27</f>
        <v>0.21555752248821555</v>
      </c>
      <c r="K27" s="236">
        <v>17166</v>
      </c>
      <c r="L27" s="236"/>
      <c r="M27" s="237"/>
      <c r="N27" s="75">
        <f>K27/$B27</f>
        <v>0.35334801671435334</v>
      </c>
      <c r="O27" s="236">
        <v>13962</v>
      </c>
      <c r="P27" s="236"/>
      <c r="Q27" s="237"/>
      <c r="R27" s="75">
        <f>O27/$B27</f>
        <v>0.2873963071982874</v>
      </c>
      <c r="S27" s="76">
        <f>C27+G27+K27+O27</f>
        <v>48581</v>
      </c>
      <c r="T27" s="75">
        <f>S27/$B27</f>
        <v>1</v>
      </c>
      <c r="U27" s="256" t="s">
        <v>177</v>
      </c>
      <c r="V27" s="256" t="s">
        <v>186</v>
      </c>
      <c r="W27" s="256" t="s">
        <v>187</v>
      </c>
      <c r="X27" s="256" t="s">
        <v>188</v>
      </c>
      <c r="Y27" s="209" t="s">
        <v>169</v>
      </c>
    </row>
    <row r="28" spans="1:25" s="74" customFormat="1" ht="71.25" customHeight="1" thickBot="1">
      <c r="A28" s="218"/>
      <c r="B28" s="235"/>
      <c r="C28" s="232">
        <v>3739</v>
      </c>
      <c r="D28" s="232"/>
      <c r="E28" s="233"/>
      <c r="F28" s="71">
        <f>C28/C27</f>
        <v>0.5355966193955021</v>
      </c>
      <c r="G28" s="232">
        <v>13059</v>
      </c>
      <c r="H28" s="232"/>
      <c r="I28" s="233"/>
      <c r="J28" s="71">
        <f>G28/G27</f>
        <v>1.2470397249809015</v>
      </c>
      <c r="K28" s="232">
        <v>9359</v>
      </c>
      <c r="L28" s="232"/>
      <c r="M28" s="233"/>
      <c r="N28" s="71">
        <f>K28/K27</f>
        <v>0.5452056390539438</v>
      </c>
      <c r="O28" s="232">
        <v>15977</v>
      </c>
      <c r="P28" s="232"/>
      <c r="Q28" s="233"/>
      <c r="R28" s="71">
        <f>O28/O27</f>
        <v>1.144320297951583</v>
      </c>
      <c r="S28" s="72">
        <f>+C28+G28+K28+O28</f>
        <v>42134</v>
      </c>
      <c r="T28" s="73">
        <f>S28/S27</f>
        <v>0.8672937979868673</v>
      </c>
      <c r="U28" s="256"/>
      <c r="V28" s="256"/>
      <c r="W28" s="256"/>
      <c r="X28" s="219"/>
      <c r="Y28" s="210"/>
    </row>
    <row r="29" spans="1:25" ht="27.75" customHeight="1">
      <c r="A29" s="211" t="s">
        <v>189</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3"/>
    </row>
    <row r="30" spans="1:25" ht="27.75" customHeight="1" thickBot="1">
      <c r="A30" s="214"/>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6"/>
    </row>
    <row r="31" spans="1:25" ht="34.5" customHeight="1" thickBot="1">
      <c r="A31" s="217" t="s">
        <v>79</v>
      </c>
      <c r="B31" s="234">
        <f>+B9+B11+B13+B15+B17+B19+B23+B25+B27</f>
        <v>4084902</v>
      </c>
      <c r="C31" s="220">
        <f>+C9+C11+C13+C15+C17+C19+C23+C25+C27</f>
        <v>985567.958</v>
      </c>
      <c r="D31" s="220"/>
      <c r="E31" s="221"/>
      <c r="F31" s="69">
        <f>C31/$B31</f>
        <v>0.2412708941365056</v>
      </c>
      <c r="G31" s="220">
        <f>+G9+G11+G13+G15+G17+G19+G23+G25+G27</f>
        <v>951972.19</v>
      </c>
      <c r="H31" s="220"/>
      <c r="I31" s="221"/>
      <c r="J31" s="69">
        <f>G31/$B31</f>
        <v>0.23304651861905132</v>
      </c>
      <c r="K31" s="220">
        <f>+K9+K11+K13+K15+K17+K19+K23+K25+K27</f>
        <v>975749.725</v>
      </c>
      <c r="L31" s="220"/>
      <c r="M31" s="221"/>
      <c r="N31" s="69">
        <f>K31/$B31</f>
        <v>0.23886735226450964</v>
      </c>
      <c r="O31" s="220">
        <f>+O9+O11+O13+O15+O17+O19+O23+O25+O27</f>
        <v>1171612.1269999999</v>
      </c>
      <c r="P31" s="220"/>
      <c r="Q31" s="221"/>
      <c r="R31" s="69">
        <f>O31/$B31</f>
        <v>0.2868152349799334</v>
      </c>
      <c r="S31" s="70">
        <f>+S9+S11+S13+S15+S17+S19+S23+S25+S27</f>
        <v>4084902</v>
      </c>
      <c r="T31" s="69">
        <f>S31/$B31</f>
        <v>1</v>
      </c>
      <c r="U31" s="229"/>
      <c r="V31" s="231"/>
      <c r="W31" s="210"/>
      <c r="X31" s="210"/>
      <c r="Y31" s="207"/>
    </row>
    <row r="32" spans="1:25" s="74" customFormat="1" ht="34.5" customHeight="1" thickBot="1">
      <c r="A32" s="218"/>
      <c r="B32" s="235"/>
      <c r="C32" s="232">
        <f>+C10+C12+C14+C16+C18+C20+C24+C26+C28</f>
        <v>921576</v>
      </c>
      <c r="D32" s="232"/>
      <c r="E32" s="233"/>
      <c r="F32" s="71">
        <f>C32/C31</f>
        <v>0.9350709837098824</v>
      </c>
      <c r="G32" s="232">
        <f>+G10+G12+G14+G16+G18+G20+G24+G26+G28</f>
        <v>729896</v>
      </c>
      <c r="H32" s="232"/>
      <c r="I32" s="233"/>
      <c r="J32" s="71">
        <f>G32/G31</f>
        <v>0.7667198765543771</v>
      </c>
      <c r="K32" s="232">
        <f>+K10+K12+K14+K16+K18+K20+K24+K26+K28</f>
        <v>908342</v>
      </c>
      <c r="L32" s="232"/>
      <c r="M32" s="233"/>
      <c r="N32" s="71">
        <f>K32/K31</f>
        <v>0.9309169930844715</v>
      </c>
      <c r="O32" s="232">
        <f>+O10+O12+O14+O16+O18+O20+O24+O26+O28</f>
        <v>973749</v>
      </c>
      <c r="P32" s="232"/>
      <c r="Q32" s="233"/>
      <c r="R32" s="71">
        <f>O32/O31</f>
        <v>0.8311189151766095</v>
      </c>
      <c r="S32" s="72">
        <f>+S10+S12+S14+S16+S18+S20+S24+S26+S28</f>
        <v>3533563</v>
      </c>
      <c r="T32" s="73">
        <f>S32/S31</f>
        <v>0.8650300545765847</v>
      </c>
      <c r="U32" s="230"/>
      <c r="V32" s="210"/>
      <c r="W32" s="219"/>
      <c r="X32" s="219"/>
      <c r="Y32" s="208"/>
    </row>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176">
    <mergeCell ref="A1:X1"/>
    <mergeCell ref="C3:T3"/>
    <mergeCell ref="C4:F4"/>
    <mergeCell ref="G4:J4"/>
    <mergeCell ref="K4:N4"/>
    <mergeCell ref="O4:R4"/>
    <mergeCell ref="S4:T4"/>
    <mergeCell ref="U3:X4"/>
    <mergeCell ref="A3:A6"/>
    <mergeCell ref="V5:V6"/>
    <mergeCell ref="V13:V14"/>
    <mergeCell ref="V15:V16"/>
    <mergeCell ref="W17:W18"/>
    <mergeCell ref="W9:W10"/>
    <mergeCell ref="W11:W12"/>
    <mergeCell ref="W13:W14"/>
    <mergeCell ref="W15:W16"/>
    <mergeCell ref="U9:U10"/>
    <mergeCell ref="U11:U12"/>
    <mergeCell ref="W5:W6"/>
    <mergeCell ref="X19:X20"/>
    <mergeCell ref="X9:X10"/>
    <mergeCell ref="X11:X12"/>
    <mergeCell ref="X13:X14"/>
    <mergeCell ref="X15:X16"/>
    <mergeCell ref="W19:W20"/>
    <mergeCell ref="V9:V10"/>
    <mergeCell ref="B27:B28"/>
    <mergeCell ref="C28:E28"/>
    <mergeCell ref="G28:I28"/>
    <mergeCell ref="V11:V12"/>
    <mergeCell ref="V17:V18"/>
    <mergeCell ref="V19:V20"/>
    <mergeCell ref="U17:U18"/>
    <mergeCell ref="U13:U14"/>
    <mergeCell ref="U15:U16"/>
    <mergeCell ref="U25:U26"/>
    <mergeCell ref="X27:X28"/>
    <mergeCell ref="U23:U24"/>
    <mergeCell ref="W25:W26"/>
    <mergeCell ref="W23:W24"/>
    <mergeCell ref="W27:W28"/>
    <mergeCell ref="U27:U28"/>
    <mergeCell ref="V23:V24"/>
    <mergeCell ref="V25:V26"/>
    <mergeCell ref="V27:V28"/>
    <mergeCell ref="X23:X24"/>
    <mergeCell ref="X25:X26"/>
    <mergeCell ref="K20:M20"/>
    <mergeCell ref="K23:M23"/>
    <mergeCell ref="K25:M25"/>
    <mergeCell ref="O25:Q25"/>
    <mergeCell ref="A21:Y22"/>
    <mergeCell ref="A19:A20"/>
    <mergeCell ref="K19:M19"/>
    <mergeCell ref="O19:Q19"/>
    <mergeCell ref="B25:B26"/>
    <mergeCell ref="X17:X18"/>
    <mergeCell ref="G20:I20"/>
    <mergeCell ref="O23:Q23"/>
    <mergeCell ref="K24:M24"/>
    <mergeCell ref="O24:Q24"/>
    <mergeCell ref="O20:Q20"/>
    <mergeCell ref="A27:A28"/>
    <mergeCell ref="C26:E26"/>
    <mergeCell ref="G26:I26"/>
    <mergeCell ref="U19:U20"/>
    <mergeCell ref="O26:Q26"/>
    <mergeCell ref="C27:E27"/>
    <mergeCell ref="G27:I27"/>
    <mergeCell ref="K27:M27"/>
    <mergeCell ref="O27:Q27"/>
    <mergeCell ref="A25:A26"/>
    <mergeCell ref="A23:A24"/>
    <mergeCell ref="B23:B24"/>
    <mergeCell ref="C24:E24"/>
    <mergeCell ref="G24:I24"/>
    <mergeCell ref="C23:E23"/>
    <mergeCell ref="G23:I23"/>
    <mergeCell ref="C25:E25"/>
    <mergeCell ref="G25:I25"/>
    <mergeCell ref="G19:I19"/>
    <mergeCell ref="C19:E19"/>
    <mergeCell ref="G12:I12"/>
    <mergeCell ref="A17:A18"/>
    <mergeCell ref="B17:B18"/>
    <mergeCell ref="C18:E18"/>
    <mergeCell ref="A13:A14"/>
    <mergeCell ref="B13:B14"/>
    <mergeCell ref="C14:E14"/>
    <mergeCell ref="C13:E13"/>
    <mergeCell ref="G18:I18"/>
    <mergeCell ref="B19:B20"/>
    <mergeCell ref="C20:E20"/>
    <mergeCell ref="A15:A16"/>
    <mergeCell ref="B15:B16"/>
    <mergeCell ref="G11:I11"/>
    <mergeCell ref="C11:E11"/>
    <mergeCell ref="G13:I13"/>
    <mergeCell ref="C17:E17"/>
    <mergeCell ref="G17:I17"/>
    <mergeCell ref="C16:E16"/>
    <mergeCell ref="G16:I16"/>
    <mergeCell ref="G15:I15"/>
    <mergeCell ref="C15:E15"/>
    <mergeCell ref="G14:I14"/>
    <mergeCell ref="C10:E10"/>
    <mergeCell ref="C5:E5"/>
    <mergeCell ref="A11:A12"/>
    <mergeCell ref="B11:B12"/>
    <mergeCell ref="C12:E12"/>
    <mergeCell ref="A9:A10"/>
    <mergeCell ref="B9:B10"/>
    <mergeCell ref="C9:E9"/>
    <mergeCell ref="C6:E6"/>
    <mergeCell ref="X5:X6"/>
    <mergeCell ref="U5:U6"/>
    <mergeCell ref="K5:M5"/>
    <mergeCell ref="B3:B6"/>
    <mergeCell ref="G10:I10"/>
    <mergeCell ref="K6:M6"/>
    <mergeCell ref="O10:Q10"/>
    <mergeCell ref="O6:Q6"/>
    <mergeCell ref="G9:I9"/>
    <mergeCell ref="K10:M10"/>
    <mergeCell ref="K9:M9"/>
    <mergeCell ref="O9:Q9"/>
    <mergeCell ref="G6:I6"/>
    <mergeCell ref="O14:Q14"/>
    <mergeCell ref="K15:M15"/>
    <mergeCell ref="O15:Q15"/>
    <mergeCell ref="K18:M18"/>
    <mergeCell ref="O18:Q18"/>
    <mergeCell ref="K16:M16"/>
    <mergeCell ref="O16:Q16"/>
    <mergeCell ref="O17:Q17"/>
    <mergeCell ref="K17:M17"/>
    <mergeCell ref="K28:M28"/>
    <mergeCell ref="O28:Q28"/>
    <mergeCell ref="K26:M26"/>
    <mergeCell ref="O11:Q11"/>
    <mergeCell ref="K11:M11"/>
    <mergeCell ref="O12:Q12"/>
    <mergeCell ref="K12:M12"/>
    <mergeCell ref="O13:Q13"/>
    <mergeCell ref="K13:M13"/>
    <mergeCell ref="K14:M14"/>
    <mergeCell ref="U31:U32"/>
    <mergeCell ref="V31:V32"/>
    <mergeCell ref="K32:M32"/>
    <mergeCell ref="B31:B32"/>
    <mergeCell ref="C31:E31"/>
    <mergeCell ref="G31:I31"/>
    <mergeCell ref="C32:E32"/>
    <mergeCell ref="G32:I32"/>
    <mergeCell ref="O32:Q32"/>
    <mergeCell ref="Y3:Y6"/>
    <mergeCell ref="A7:Y8"/>
    <mergeCell ref="Y19:Y20"/>
    <mergeCell ref="Y17:Y18"/>
    <mergeCell ref="Y15:Y16"/>
    <mergeCell ref="Y13:Y14"/>
    <mergeCell ref="Y11:Y12"/>
    <mergeCell ref="Y9:Y10"/>
    <mergeCell ref="G5:I5"/>
    <mergeCell ref="O5:Q5"/>
    <mergeCell ref="Y31:Y32"/>
    <mergeCell ref="Y27:Y28"/>
    <mergeCell ref="Y25:Y26"/>
    <mergeCell ref="Y23:Y24"/>
    <mergeCell ref="A29:Y30"/>
    <mergeCell ref="A31:A32"/>
    <mergeCell ref="W31:W32"/>
    <mergeCell ref="X31:X32"/>
    <mergeCell ref="K31:M31"/>
    <mergeCell ref="O31:Q31"/>
  </mergeCells>
  <printOptions horizontalCentered="1" verticalCentered="1"/>
  <pageMargins left="0.3937007874015748" right="0.3937007874015748" top="0.3937007874015748" bottom="0.3937007874015748" header="0.5118110236220472" footer="0.5118110236220472"/>
  <pageSetup blackAndWhite="1" fitToHeight="14"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支出負担行為に関する計画</dc:title>
  <dc:subject/>
  <dc:creator>文部科学省</dc:creator>
  <cp:keywords/>
  <dc:description/>
  <cp:lastModifiedBy>cms-mado</cp:lastModifiedBy>
  <cp:lastPrinted>2011-07-29T07:29:23Z</cp:lastPrinted>
  <dcterms:created xsi:type="dcterms:W3CDTF">2010-05-18T15:15:50Z</dcterms:created>
  <dcterms:modified xsi:type="dcterms:W3CDTF">2011-08-05T02:16:51Z</dcterms:modified>
  <cp:category/>
  <cp:version/>
  <cp:contentType/>
  <cp:contentStatus/>
</cp:coreProperties>
</file>