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0" windowWidth="10200" windowHeight="8085" activeTab="0"/>
  </bookViews>
  <sheets>
    <sheet name="表紙" sheetId="1" r:id="rId1"/>
    <sheet name="①資金（旧～新）" sheetId="2" r:id="rId2"/>
    <sheet name="②資金～活動区分" sheetId="3" r:id="rId3"/>
    <sheet name="③消費～事業活動" sheetId="4" r:id="rId4"/>
    <sheet name="④資金～事業活動" sheetId="5" r:id="rId5"/>
    <sheet name="⑤貸借（旧～新）" sheetId="6" r:id="rId6"/>
  </sheets>
  <definedNames>
    <definedName name="AS2DocOpenMode" hidden="1">"AS2DocumentEdit"</definedName>
    <definedName name="_xlnm.Print_Area" localSheetId="1">'①資金（旧～新）'!$A$1:$M$128</definedName>
    <definedName name="_xlnm.Print_Area" localSheetId="2">'②資金～活動区分'!$A$1:$P$123</definedName>
    <definedName name="_xlnm.Print_Area" localSheetId="3">'③消費～事業活動'!$A$1:$P$100</definedName>
    <definedName name="_xlnm.Print_Area" localSheetId="4">'④資金～事業活動'!$A$1:$O$121</definedName>
    <definedName name="_xlnm.Print_Area" localSheetId="5">'⑤貸借（旧～新）'!$A$1:$O$62</definedName>
    <definedName name="_xlnm.Print_Area" localSheetId="0">'表紙'!$A$1:$D$10</definedName>
    <definedName name="_xlnm.Print_Titles" localSheetId="1">'①資金（旧～新）'!$2:$2</definedName>
    <definedName name="_xlnm.Print_Titles" localSheetId="2">'②資金～活動区分'!$2:$2</definedName>
    <definedName name="_xlnm.Print_Titles" localSheetId="3">'③消費～事業活動'!$2:$2</definedName>
    <definedName name="_xlnm.Print_Titles" localSheetId="4">'④資金～事業活動'!$2:$2</definedName>
    <definedName name="_xlnm.Print_Titles" localSheetId="5">'⑤貸借（旧～新）'!$2:$2</definedName>
  </definedNames>
  <calcPr fullCalcOnLoad="1"/>
</workbook>
</file>

<file path=xl/sharedStrings.xml><?xml version="1.0" encoding="utf-8"?>
<sst xmlns="http://schemas.openxmlformats.org/spreadsheetml/2006/main" count="1086" uniqueCount="416">
  <si>
    <t>長期借入金収入</t>
  </si>
  <si>
    <t>短期借入金収入</t>
  </si>
  <si>
    <t>借入金返済支出</t>
  </si>
  <si>
    <t>事業収入</t>
  </si>
  <si>
    <t>手数料収入</t>
  </si>
  <si>
    <t>借入金等収入</t>
  </si>
  <si>
    <t>管理経費支出</t>
  </si>
  <si>
    <t>借入金等返済支出</t>
  </si>
  <si>
    <t>設備関係支出</t>
  </si>
  <si>
    <t>教育研究経費支出</t>
  </si>
  <si>
    <t>有価証券売却収入</t>
  </si>
  <si>
    <t>施設設備寄付金収入</t>
  </si>
  <si>
    <t>有価証券購入支出</t>
  </si>
  <si>
    <t>附属事業収入</t>
  </si>
  <si>
    <t>受託事業収入</t>
  </si>
  <si>
    <t>収益事業収入</t>
  </si>
  <si>
    <t>国庫補助金収入</t>
  </si>
  <si>
    <t>学校債収入</t>
  </si>
  <si>
    <t>学校債返済支出</t>
  </si>
  <si>
    <t>（何）</t>
  </si>
  <si>
    <t>補助活動収入</t>
  </si>
  <si>
    <t>廃品売却収入</t>
  </si>
  <si>
    <t>奨学基金運用収入</t>
  </si>
  <si>
    <t>施設設備利用料収入</t>
  </si>
  <si>
    <t>勘定科目</t>
  </si>
  <si>
    <t>授業料収入</t>
  </si>
  <si>
    <t>入学金収入</t>
  </si>
  <si>
    <t>実験実習料収入</t>
  </si>
  <si>
    <t>施設設備資金収入</t>
  </si>
  <si>
    <t>入学検定料収入</t>
  </si>
  <si>
    <t>試験料収入</t>
  </si>
  <si>
    <t>証明手数料収入</t>
  </si>
  <si>
    <t>一般寄付金収入</t>
  </si>
  <si>
    <t>地方公共団体補助金収入</t>
  </si>
  <si>
    <t>雑収入</t>
  </si>
  <si>
    <t>教員人件費支出</t>
  </si>
  <si>
    <t>職員人件費支出</t>
  </si>
  <si>
    <t>役員報酬支出</t>
  </si>
  <si>
    <t>退職金支出</t>
  </si>
  <si>
    <t>消耗品費支出</t>
  </si>
  <si>
    <t>光熱水費支出</t>
  </si>
  <si>
    <t>旅費交通費支出</t>
  </si>
  <si>
    <t>奨学費支出</t>
  </si>
  <si>
    <t>収
入</t>
  </si>
  <si>
    <t>支
出</t>
  </si>
  <si>
    <t>土地支出</t>
  </si>
  <si>
    <t>建物支出</t>
  </si>
  <si>
    <t>構築物支出</t>
  </si>
  <si>
    <t>建設仮勘定支出</t>
  </si>
  <si>
    <t>(何)</t>
  </si>
  <si>
    <t>教育研究用機器備品支出</t>
  </si>
  <si>
    <t>その他の機器備品支出</t>
  </si>
  <si>
    <t>図書支出</t>
  </si>
  <si>
    <t>貸付金回収収入</t>
  </si>
  <si>
    <t>手形債務支払支出</t>
  </si>
  <si>
    <t>学生生徒等納付金収入</t>
  </si>
  <si>
    <t>人件費支出</t>
  </si>
  <si>
    <t>施設関係支出</t>
  </si>
  <si>
    <t>預り金受入収入</t>
  </si>
  <si>
    <t>受取利息・配当金収入</t>
  </si>
  <si>
    <t>金額</t>
  </si>
  <si>
    <t>備考</t>
  </si>
  <si>
    <t>学生生徒等納付金収入</t>
  </si>
  <si>
    <t>寄付金収入</t>
  </si>
  <si>
    <t>特別寄付金収入</t>
  </si>
  <si>
    <t>補助金収入</t>
  </si>
  <si>
    <t>資産運用収入</t>
  </si>
  <si>
    <t>資産売却収入</t>
  </si>
  <si>
    <t>前受金収入</t>
  </si>
  <si>
    <t>授業料前受金収入</t>
  </si>
  <si>
    <t>入学金前受金収入</t>
  </si>
  <si>
    <t>実験実習料前受金収入</t>
  </si>
  <si>
    <t>施設設備資金前受金収入</t>
  </si>
  <si>
    <t>その他の収入</t>
  </si>
  <si>
    <t>前期末未収入金収入</t>
  </si>
  <si>
    <t>資金収入調整勘定</t>
  </si>
  <si>
    <t>学校債利息支出</t>
  </si>
  <si>
    <t>期末未収入金</t>
  </si>
  <si>
    <t>前期末前受金</t>
  </si>
  <si>
    <t>前年度繰越支払資金</t>
  </si>
  <si>
    <t>収入の部合計</t>
  </si>
  <si>
    <t>借入金等利息支出</t>
  </si>
  <si>
    <t>借入金利息支出</t>
  </si>
  <si>
    <t>有価証券売却収入</t>
  </si>
  <si>
    <t>資産運用支出</t>
  </si>
  <si>
    <t>収益事業元入金支出</t>
  </si>
  <si>
    <t>その他の支出</t>
  </si>
  <si>
    <t>貸付金支払支出</t>
  </si>
  <si>
    <t>前期末未払金支払支出</t>
  </si>
  <si>
    <t>預り金支払支出</t>
  </si>
  <si>
    <t>資金支出調整勘定</t>
  </si>
  <si>
    <t>期末未払金</t>
  </si>
  <si>
    <t>前期末前払金</t>
  </si>
  <si>
    <t>支出の部合計</t>
  </si>
  <si>
    <t>第２号基本金引当特定資産取崩収入</t>
  </si>
  <si>
    <t>第３号基本金引当特定資産取崩収入</t>
  </si>
  <si>
    <t>（何）引当特定資産取崩収入</t>
  </si>
  <si>
    <t>第３号基本金引当特定資産運用収入</t>
  </si>
  <si>
    <t>付随事業・収益事業収入</t>
  </si>
  <si>
    <t>管理用機器備品支出</t>
  </si>
  <si>
    <t>ソフトウエア支出</t>
  </si>
  <si>
    <t>第２号基本金引当特定資産繰入支出</t>
  </si>
  <si>
    <t>第３号基本金引当特定資産繰入支出</t>
  </si>
  <si>
    <t>経常費等補助金収入</t>
  </si>
  <si>
    <t>付随事業収入</t>
  </si>
  <si>
    <t>支出</t>
  </si>
  <si>
    <t>活動区分資金収支計算書</t>
  </si>
  <si>
    <t>差引</t>
  </si>
  <si>
    <t>第２号基本金引当特定資産取崩収入</t>
  </si>
  <si>
    <t>(何)引当特定資産取崩収入</t>
  </si>
  <si>
    <t>施設設備補助金収入</t>
  </si>
  <si>
    <t>施設設備売却収入</t>
  </si>
  <si>
    <t>施設整備等活動資金収入計</t>
  </si>
  <si>
    <t>収入</t>
  </si>
  <si>
    <t>支出</t>
  </si>
  <si>
    <t>施設整備等活動資金支出計</t>
  </si>
  <si>
    <t>差引</t>
  </si>
  <si>
    <t>施設整備等活動資金収支差額</t>
  </si>
  <si>
    <t>施設整備等活動による資金収支</t>
  </si>
  <si>
    <t>第３号基本金引当特定資産取崩収入</t>
  </si>
  <si>
    <t>その他の活動資金収入計</t>
  </si>
  <si>
    <t>第３号基本金引当特定資産繰入支出</t>
  </si>
  <si>
    <t>(何)引当特定資産繰入支出</t>
  </si>
  <si>
    <t>その他の活動資金支出計</t>
  </si>
  <si>
    <t xml:space="preserve">差引 </t>
  </si>
  <si>
    <t>借入金等利息支出</t>
  </si>
  <si>
    <t>収益事業収入</t>
  </si>
  <si>
    <t>その他の活動資金収支差額</t>
  </si>
  <si>
    <t>前年度繰越支払資金</t>
  </si>
  <si>
    <t>その他の活動による資金収支</t>
  </si>
  <si>
    <t>学生生徒等納付金</t>
  </si>
  <si>
    <t>入学検定料</t>
  </si>
  <si>
    <t>試験料</t>
  </si>
  <si>
    <t>証明手数料</t>
  </si>
  <si>
    <t>経常費等補助金</t>
  </si>
  <si>
    <t>国庫補助金</t>
  </si>
  <si>
    <t>地方公共団体補助金</t>
  </si>
  <si>
    <t>施設設備利用料</t>
  </si>
  <si>
    <t>人件費</t>
  </si>
  <si>
    <t>教育研究経費</t>
  </si>
  <si>
    <t>消耗品費</t>
  </si>
  <si>
    <t>光熱水費</t>
  </si>
  <si>
    <t>旅費交通費</t>
  </si>
  <si>
    <t>奨学費</t>
  </si>
  <si>
    <t>管理経費</t>
  </si>
  <si>
    <t>受取利息・配当金</t>
  </si>
  <si>
    <t>現物寄付</t>
  </si>
  <si>
    <t>施設設備寄付金</t>
  </si>
  <si>
    <t>施設設備補助金</t>
  </si>
  <si>
    <t>災害損失</t>
  </si>
  <si>
    <t>車両支出</t>
  </si>
  <si>
    <t>活動</t>
  </si>
  <si>
    <t>翌年度繰越支払資金</t>
  </si>
  <si>
    <t>資産運用収入</t>
  </si>
  <si>
    <t>雑収入</t>
  </si>
  <si>
    <t>学生生徒等納付金</t>
  </si>
  <si>
    <t>授業料</t>
  </si>
  <si>
    <t>入学金</t>
  </si>
  <si>
    <t>実験実習料</t>
  </si>
  <si>
    <t>施設設備資金</t>
  </si>
  <si>
    <t>手数料</t>
  </si>
  <si>
    <t>寄付金</t>
  </si>
  <si>
    <t>特別寄付金</t>
  </si>
  <si>
    <t>一般寄付金</t>
  </si>
  <si>
    <t>現物寄付金</t>
  </si>
  <si>
    <t>補助金</t>
  </si>
  <si>
    <t>資産売却差額</t>
  </si>
  <si>
    <t>帰属収入合計</t>
  </si>
  <si>
    <t>基本金組入額合計</t>
  </si>
  <si>
    <t>消費収入の部合計</t>
  </si>
  <si>
    <t>人件費</t>
  </si>
  <si>
    <t>教員人件費</t>
  </si>
  <si>
    <t>職員人件費</t>
  </si>
  <si>
    <t>役員報酬</t>
  </si>
  <si>
    <t>退職給与引当金繰入額</t>
  </si>
  <si>
    <t>教育研究経費</t>
  </si>
  <si>
    <t>管理経費</t>
  </si>
  <si>
    <t>借入金等利息</t>
  </si>
  <si>
    <t>資産処分差額</t>
  </si>
  <si>
    <t>消費支出の部合計</t>
  </si>
  <si>
    <t>事業収入</t>
  </si>
  <si>
    <t>その他の受取利息・配当金収入</t>
  </si>
  <si>
    <t>旧</t>
  </si>
  <si>
    <t>新</t>
  </si>
  <si>
    <t>資金収支計算書（新）</t>
  </si>
  <si>
    <t>施設売却収入</t>
  </si>
  <si>
    <t>設備売却収入</t>
  </si>
  <si>
    <t>翌年度繰越支払資金</t>
  </si>
  <si>
    <t>教
育
活
動
に
よ
る
資
金
収
支</t>
  </si>
  <si>
    <t>調整勘定等</t>
  </si>
  <si>
    <t>教育活動資金収入計</t>
  </si>
  <si>
    <t>教育活動資金収支差額</t>
  </si>
  <si>
    <t>小計</t>
  </si>
  <si>
    <t>区分</t>
  </si>
  <si>
    <t>事業活動収支計算書</t>
  </si>
  <si>
    <t>（又は退職金）</t>
  </si>
  <si>
    <t>減価償却額</t>
  </si>
  <si>
    <t>（又は徴収不能額）</t>
  </si>
  <si>
    <t>基本金取崩額</t>
  </si>
  <si>
    <t>翌年度繰越消費支出超過額</t>
  </si>
  <si>
    <t>教育活動外収支</t>
  </si>
  <si>
    <t>特別収支</t>
  </si>
  <si>
    <t>学生生徒等納付金</t>
  </si>
  <si>
    <t>寄付金</t>
  </si>
  <si>
    <t>退職金</t>
  </si>
  <si>
    <t>人件費</t>
  </si>
  <si>
    <t>管理経費</t>
  </si>
  <si>
    <t>徴収不能引当金繰入額</t>
  </si>
  <si>
    <t>徴収不能額等</t>
  </si>
  <si>
    <t>徴収不能引当金繰入額</t>
  </si>
  <si>
    <t>徴収不能額</t>
  </si>
  <si>
    <t>事業</t>
  </si>
  <si>
    <t>消費</t>
  </si>
  <si>
    <t>事業活動収入の部</t>
  </si>
  <si>
    <t>事業活動支出の部</t>
  </si>
  <si>
    <t>教育活動収支</t>
  </si>
  <si>
    <t>教育活動収入計</t>
  </si>
  <si>
    <t>教育活動支出計</t>
  </si>
  <si>
    <t>教育活動収支差額</t>
  </si>
  <si>
    <t>第３号基本金引当特定資産運用収入</t>
  </si>
  <si>
    <t>その他の受取利息・配当金</t>
  </si>
  <si>
    <t>その他の教育活動外収入</t>
  </si>
  <si>
    <t>教育活動外収入計</t>
  </si>
  <si>
    <t>事業活動収入の部</t>
  </si>
  <si>
    <t>その他の教育活動外支出</t>
  </si>
  <si>
    <t>教育活動外支出計</t>
  </si>
  <si>
    <t>教育活動外収支差額</t>
  </si>
  <si>
    <t>　　経常収支差額</t>
  </si>
  <si>
    <t>その他の特別収入</t>
  </si>
  <si>
    <t>過年度修正額</t>
  </si>
  <si>
    <t>特別収入計</t>
  </si>
  <si>
    <t>資産処分差額</t>
  </si>
  <si>
    <t>その他の特別支出</t>
  </si>
  <si>
    <t>特別支出計</t>
  </si>
  <si>
    <t>　　特別収支差額</t>
  </si>
  <si>
    <t>基本金組入前当年度収支差額</t>
  </si>
  <si>
    <t>基本金組入額合計</t>
  </si>
  <si>
    <t>当年度収支差額</t>
  </si>
  <si>
    <t>前年度繰越収支差額</t>
  </si>
  <si>
    <t>翌年度繰越収支差額</t>
  </si>
  <si>
    <t>　（参考）</t>
  </si>
  <si>
    <t>事業活動収入計</t>
  </si>
  <si>
    <t>事業活動支出計</t>
  </si>
  <si>
    <t>22・24</t>
  </si>
  <si>
    <t>借入金利息</t>
  </si>
  <si>
    <t>学校債利息</t>
  </si>
  <si>
    <t>帰属収支差額</t>
  </si>
  <si>
    <t>資金</t>
  </si>
  <si>
    <t>(何)引当特定預金からの繰入収入</t>
  </si>
  <si>
    <t>(何)引当特定預金への繰入支出</t>
  </si>
  <si>
    <t>第３号基本金引当資産支出</t>
  </si>
  <si>
    <t>① 資金収支計算書（旧）</t>
  </si>
  <si>
    <t>② 資金収支計算書（新）</t>
  </si>
  <si>
    <t>④ 資金収支計算書（新）</t>
  </si>
  <si>
    <t>①</t>
  </si>
  <si>
    <t>②</t>
  </si>
  <si>
    <t>③</t>
  </si>
  <si>
    <t>④</t>
  </si>
  <si>
    <t>資金収支計算書（旧 ～ 新）</t>
  </si>
  <si>
    <t>資金収支計算書（新 ～ 活動区分）</t>
  </si>
  <si>
    <t>資金収支計算書（新） ～ 事業活動収支計算書</t>
  </si>
  <si>
    <t>科目名変更</t>
  </si>
  <si>
    <t>名称変更</t>
  </si>
  <si>
    <t>現物寄付</t>
  </si>
  <si>
    <t>前払金支払支出</t>
  </si>
  <si>
    <t>教育活動資金支出計</t>
  </si>
  <si>
    <t>第２号基本金引当特定資産繰入支出</t>
  </si>
  <si>
    <t>(何)引当特定資産繰入支出</t>
  </si>
  <si>
    <t>借入金利息</t>
  </si>
  <si>
    <t>借入金利息</t>
  </si>
  <si>
    <t>事業活動収支計算書（消費収支計算書 ～ 事業活動収支計算書）</t>
  </si>
  <si>
    <t>20・21</t>
  </si>
  <si>
    <t>21・22</t>
  </si>
  <si>
    <t>貸借対照表（新）</t>
  </si>
  <si>
    <t xml:space="preserve"> 固定資産</t>
  </si>
  <si>
    <t>有形固定資産</t>
  </si>
  <si>
    <t>土地</t>
  </si>
  <si>
    <t>建物</t>
  </si>
  <si>
    <t>構築物</t>
  </si>
  <si>
    <t>教育研究用機器備品</t>
  </si>
  <si>
    <t>管理用機器備品</t>
  </si>
  <si>
    <t>図書</t>
  </si>
  <si>
    <t>車両</t>
  </si>
  <si>
    <t>建設仮勘定</t>
  </si>
  <si>
    <t>特定資産</t>
  </si>
  <si>
    <t>第２号基本金引当特定資産</t>
  </si>
  <si>
    <t>第３号基本金引当特定資産</t>
  </si>
  <si>
    <t>(何)引当特定資産</t>
  </si>
  <si>
    <t>その他の固定資産</t>
  </si>
  <si>
    <t>借地権</t>
  </si>
  <si>
    <t>電話加入権</t>
  </si>
  <si>
    <t>施設利用権</t>
  </si>
  <si>
    <t>ソフトウエア</t>
  </si>
  <si>
    <t>有価証券</t>
  </si>
  <si>
    <t>収益事業元入金</t>
  </si>
  <si>
    <t>長期貸付金</t>
  </si>
  <si>
    <t xml:space="preserve"> 流動資産</t>
  </si>
  <si>
    <t>現金預金</t>
  </si>
  <si>
    <t>未収入金</t>
  </si>
  <si>
    <t>貯蔵品</t>
  </si>
  <si>
    <t>短期貸付金</t>
  </si>
  <si>
    <t xml:space="preserve"> 資産の部合計</t>
  </si>
  <si>
    <t xml:space="preserve"> 固定負債</t>
  </si>
  <si>
    <t>長期借入金</t>
  </si>
  <si>
    <t>学校債</t>
  </si>
  <si>
    <t>長期未払金</t>
  </si>
  <si>
    <t>退職給与引当金</t>
  </si>
  <si>
    <t xml:space="preserve"> 流動負債</t>
  </si>
  <si>
    <t>短期借入金</t>
  </si>
  <si>
    <t>１年以内償還予定学校債</t>
  </si>
  <si>
    <t>手形債務</t>
  </si>
  <si>
    <t>未払金</t>
  </si>
  <si>
    <t>前受金</t>
  </si>
  <si>
    <t>預り金</t>
  </si>
  <si>
    <t xml:space="preserve"> 負債の部合計</t>
  </si>
  <si>
    <t xml:space="preserve"> 基本金</t>
  </si>
  <si>
    <t>第１号基本金</t>
  </si>
  <si>
    <t>第２号基本金</t>
  </si>
  <si>
    <t>第３号基本金</t>
  </si>
  <si>
    <t>第４号基本金</t>
  </si>
  <si>
    <t>翌年度繰越収支差額</t>
  </si>
  <si>
    <t>その他の機器備品</t>
  </si>
  <si>
    <t>(何)引当特定預金</t>
  </si>
  <si>
    <t>第３号基本金引当資産</t>
  </si>
  <si>
    <t>学校債</t>
  </si>
  <si>
    <t xml:space="preserve"> 第１号基本金</t>
  </si>
  <si>
    <t xml:space="preserve"> 第２号基本金</t>
  </si>
  <si>
    <t xml:space="preserve"> 第３号基本金</t>
  </si>
  <si>
    <t xml:space="preserve"> 第４号基本金</t>
  </si>
  <si>
    <t xml:space="preserve"> 基本金の部合計</t>
  </si>
  <si>
    <t>13・15</t>
  </si>
  <si>
    <t>20・26</t>
  </si>
  <si>
    <t>貸借対照表（旧 ～ 新）</t>
  </si>
  <si>
    <t>38・40</t>
  </si>
  <si>
    <t>不動産売却収入</t>
  </si>
  <si>
    <t>次年度繰越支払資金</t>
  </si>
  <si>
    <t>過年度修正収入</t>
  </si>
  <si>
    <t>手数料</t>
  </si>
  <si>
    <t>⑤</t>
  </si>
  <si>
    <t>当年度消費収入（支出）超過額</t>
  </si>
  <si>
    <t>前年度繰越消費収入（支出）超過額</t>
  </si>
  <si>
    <t>うち災害損失相当分を以下に入力</t>
  </si>
  <si>
    <t>分割移行(「受取利息・配当金収入」と「雑収入」へ)</t>
  </si>
  <si>
    <t>貸付金支払支出</t>
  </si>
  <si>
    <t>デリバティブ解約損支出</t>
  </si>
  <si>
    <t>過年度修正支出</t>
  </si>
  <si>
    <t>（何）①デリバティブ解約損支出</t>
  </si>
  <si>
    <t>（何）①以外</t>
  </si>
  <si>
    <t>（何）①過年度修正収入</t>
  </si>
  <si>
    <t>（何）②過年度修正支出</t>
  </si>
  <si>
    <t>36・37</t>
  </si>
  <si>
    <t>施設売却収入へ</t>
  </si>
  <si>
    <t>うち第３号基本金相当額を右に入力</t>
  </si>
  <si>
    <t>うち設備売却収入相当額を右に入力</t>
  </si>
  <si>
    <t>うち第２号基本金引当特定資産取崩収入相当額を右に入力</t>
  </si>
  <si>
    <t>うち第３号基本金引当特定資産取崩収入相当額を右に入力</t>
  </si>
  <si>
    <t>うち第２号基本金引当特定資産繰入支出相当額を右に入力</t>
  </si>
  <si>
    <t>うち過年度修正支出相当額を右に入力</t>
  </si>
  <si>
    <t>うちソフトウエア支出相当額を右に入力</t>
  </si>
  <si>
    <t>うち過年度修正収入相当額を右に入力</t>
  </si>
  <si>
    <r>
      <t>※　</t>
    </r>
    <r>
      <rPr>
        <sz val="12"/>
        <color indexed="50"/>
        <rFont val="ＭＳ Ｐゴシック"/>
        <family val="3"/>
      </rPr>
      <t>緑色</t>
    </r>
    <r>
      <rPr>
        <sz val="12"/>
        <rFont val="ＭＳ Ｐゴシック"/>
        <family val="3"/>
      </rPr>
      <t>の欄に数値を入力してください</t>
    </r>
  </si>
  <si>
    <t>★</t>
  </si>
  <si>
    <t>★</t>
  </si>
  <si>
    <t>23・55</t>
  </si>
  <si>
    <t>106・113</t>
  </si>
  <si>
    <r>
      <t xml:space="preserve">③ </t>
    </r>
    <r>
      <rPr>
        <b/>
        <sz val="16"/>
        <color indexed="10"/>
        <rFont val="ＭＳ Ｐゴシック"/>
        <family val="3"/>
      </rPr>
      <t>消費収支計算書（旧）</t>
    </r>
  </si>
  <si>
    <t>教育</t>
  </si>
  <si>
    <t>施設整備等</t>
  </si>
  <si>
    <t>その他</t>
  </si>
  <si>
    <t>教育活動</t>
  </si>
  <si>
    <t>教育活動外</t>
  </si>
  <si>
    <t>特別</t>
  </si>
  <si>
    <t>第３号基本金引当特定資産運用収入と
その他の受取利息・配当金に分割</t>
  </si>
  <si>
    <t>雑収入へ</t>
  </si>
  <si>
    <t>うち施設設備分を特別収支へ</t>
  </si>
  <si>
    <t>うち施設設備分を特別収支へ入力</t>
  </si>
  <si>
    <t>（何）①デリバティブ解約損</t>
  </si>
  <si>
    <t>（何）①有姿除却等損失</t>
  </si>
  <si>
    <t>（何）①退職給与引当金特別繰入額</t>
  </si>
  <si>
    <t>（何）②デリバティブ解約損</t>
  </si>
  <si>
    <t>（何）①②以外</t>
  </si>
  <si>
    <t>（何）①退職給与引当金特別繰入額</t>
  </si>
  <si>
    <t>うち有姿除却損失相当分を以下に入力</t>
  </si>
  <si>
    <t>教育外</t>
  </si>
  <si>
    <t>手数料</t>
  </si>
  <si>
    <t>うち第２号基本金引当特定資産相当額を右に入力</t>
  </si>
  <si>
    <t>うちソフトウエア相当額を右に入力</t>
  </si>
  <si>
    <t>うち長期未払金相当額を右に入力</t>
  </si>
  <si>
    <t>26・28</t>
  </si>
  <si>
    <t>41・42</t>
  </si>
  <si>
    <t>54・55・56</t>
  </si>
  <si>
    <t>107・109</t>
  </si>
  <si>
    <t>25・26・27・29</t>
  </si>
  <si>
    <t>34・35・37</t>
  </si>
  <si>
    <t>75・76・77・80</t>
  </si>
  <si>
    <t>15★</t>
  </si>
  <si>
    <t>31★</t>
  </si>
  <si>
    <t>62★</t>
  </si>
  <si>
    <t>16・17・18</t>
  </si>
  <si>
    <t>うち施設設備分を施設整備等へ入力</t>
  </si>
  <si>
    <t>⑤ 貸借対照表（旧）</t>
  </si>
  <si>
    <t>参考資料３</t>
  </si>
  <si>
    <t xml:space="preserve"> 計 算 書 類  関 連 表　（ 明 細 表 ）</t>
  </si>
  <si>
    <t>　　　（注）上表は科目及び数値の関連について参考事例を示したものです。</t>
  </si>
  <si>
    <t>20・21・23</t>
  </si>
  <si>
    <t>19・38</t>
  </si>
  <si>
    <t>84・85</t>
  </si>
  <si>
    <t>103・104</t>
  </si>
  <si>
    <t>小計（教育活動資金収支差額＋施設整備等活動資金収支差額）</t>
  </si>
  <si>
    <t>支払資金の増減額（小計＋その他の活動資金収支差額）</t>
  </si>
  <si>
    <t xml:space="preserve">  翌年度繰越消費収入超過額(又は翌年度繰越消費支出超過額)</t>
  </si>
  <si>
    <t xml:space="preserve">  消費収支差額の部合計</t>
  </si>
  <si>
    <t xml:space="preserve">  負債の部、基本金の部及び消費収支差額の部合計</t>
  </si>
  <si>
    <t xml:space="preserve"> 繰越収支差額</t>
  </si>
  <si>
    <t xml:space="preserve"> 純資産の部合計</t>
  </si>
  <si>
    <t xml:space="preserve"> 負債及び純資産の部合計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</si>
</sst>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);[Red]\(#,##0\)"/>
    <numFmt numFmtId="184" formatCode="#,##0;[Red]#,##0"/>
    <numFmt numFmtId="185" formatCode="#,##0;[Red]\-#,##0;&quot;－&quot;"/>
    <numFmt numFmtId="186" formatCode="&quot;(&quot;0%&quot;)   &quot;;[Red]\-&quot;(&quot;0%&quot;)   &quot;;&quot;－    &quot;"/>
    <numFmt numFmtId="187" formatCode="&quot;(&quot;0.00%&quot;)   &quot;;[Red]\-&quot;(&quot;0.00%&quot;)   &quot;;&quot;－    &quot;"/>
    <numFmt numFmtId="188" formatCode="0.00%;[Red]\-0.00%;&quot;－&quot;"/>
    <numFmt numFmtId="189" formatCode="[$-F800]dddd\,\ mmmm\ dd\,\ yyyy"/>
    <numFmt numFmtId="190" formatCode="0;&quot;△ &quot;0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name val="ＭＳ 明朝"/>
      <family val="1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22"/>
      <name val="ＭＳ Ｐゴシック"/>
      <family val="3"/>
    </font>
    <font>
      <sz val="8"/>
      <name val="ＭＳ Ｐゴシック"/>
      <family val="3"/>
    </font>
    <font>
      <sz val="12"/>
      <color indexed="50"/>
      <name val="ＭＳ Ｐゴシック"/>
      <family val="3"/>
    </font>
    <font>
      <b/>
      <sz val="16"/>
      <color indexed="10"/>
      <name val="ＭＳ Ｐゴシック"/>
      <family val="3"/>
    </font>
    <font>
      <u val="single"/>
      <sz val="28"/>
      <name val="ＭＳ Ｐゴシック"/>
      <family val="3"/>
    </font>
    <font>
      <sz val="12"/>
      <color indexed="10"/>
      <name val="ＭＳ Ｐゴシック"/>
      <family val="3"/>
    </font>
    <font>
      <sz val="11"/>
      <color indexed="56"/>
      <name val="ＭＳ Ｐゴシック"/>
      <family val="3"/>
    </font>
    <font>
      <sz val="12"/>
      <color indexed="56"/>
      <name val="ＭＳ Ｐゴシック"/>
      <family val="3"/>
    </font>
    <font>
      <b/>
      <sz val="16"/>
      <color indexed="56"/>
      <name val="ＭＳ Ｐゴシック"/>
      <family val="3"/>
    </font>
    <font>
      <sz val="28"/>
      <color indexed="10"/>
      <name val="ＭＳ Ｐゴシック"/>
      <family val="3"/>
    </font>
    <font>
      <sz val="9"/>
      <color indexed="56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1"/>
      <color theme="3"/>
      <name val="ＭＳ Ｐゴシック"/>
      <family val="3"/>
    </font>
    <font>
      <sz val="12"/>
      <color theme="3"/>
      <name val="ＭＳ Ｐゴシック"/>
      <family val="3"/>
    </font>
    <font>
      <b/>
      <sz val="16"/>
      <color rgb="FFFF0000"/>
      <name val="ＭＳ Ｐゴシック"/>
      <family val="3"/>
    </font>
    <font>
      <b/>
      <sz val="16"/>
      <color theme="3"/>
      <name val="ＭＳ Ｐゴシック"/>
      <family val="3"/>
    </font>
    <font>
      <sz val="28"/>
      <color rgb="FFFF0000"/>
      <name val="ＭＳ Ｐゴシック"/>
      <family val="3"/>
    </font>
    <font>
      <sz val="9"/>
      <color theme="3"/>
      <name val="ＭＳ Ｐ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5999600291252136"/>
        <bgColor indexed="64"/>
      </patternFill>
    </fill>
  </fills>
  <borders count="1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thick"/>
    </border>
    <border>
      <left style="hair"/>
      <right>
        <color indexed="63"/>
      </right>
      <top style="thin"/>
      <bottom style="thin"/>
    </border>
    <border>
      <left style="hair"/>
      <right style="thick"/>
      <top style="thick"/>
      <bottom style="medium"/>
    </border>
    <border>
      <left style="hair"/>
      <right style="thick"/>
      <top style="thin"/>
      <bottom style="thin"/>
    </border>
    <border>
      <left style="thin"/>
      <right style="thin"/>
      <top style="thin"/>
      <bottom style="medium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 diagonalUp="1">
      <left style="hair"/>
      <right>
        <color indexed="63"/>
      </right>
      <top style="medium"/>
      <bottom style="thin"/>
      <diagonal style="hair"/>
    </border>
    <border diagonalUp="1">
      <left style="hair"/>
      <right>
        <color indexed="63"/>
      </right>
      <top style="thin"/>
      <bottom style="thin"/>
      <diagonal style="hair"/>
    </border>
    <border diagonalUp="1">
      <left style="hair"/>
      <right style="hair"/>
      <top style="thin"/>
      <bottom style="thin"/>
      <diagonal style="hair"/>
    </border>
    <border diagonalUp="1">
      <left style="hair"/>
      <right>
        <color indexed="63"/>
      </right>
      <top style="thin"/>
      <bottom style="medium"/>
      <diagonal style="hair"/>
    </border>
    <border>
      <left style="hair"/>
      <right style="hair"/>
      <top style="thin"/>
      <bottom style="thin"/>
    </border>
    <border diagonalUp="1">
      <left style="hair"/>
      <right>
        <color indexed="63"/>
      </right>
      <top style="thin"/>
      <bottom style="thick"/>
      <diagonal style="hair"/>
    </border>
    <border>
      <left style="thin"/>
      <right style="thick"/>
      <top>
        <color indexed="63"/>
      </top>
      <bottom style="thick"/>
    </border>
    <border diagonalUp="1">
      <left style="hair"/>
      <right>
        <color indexed="63"/>
      </right>
      <top>
        <color indexed="63"/>
      </top>
      <bottom style="thin"/>
      <diagonal style="hair"/>
    </border>
    <border diagonalUp="1">
      <left style="hair"/>
      <right style="hair"/>
      <top style="medium"/>
      <bottom style="thin"/>
      <diagonal style="hair"/>
    </border>
    <border diagonalUp="1">
      <left style="hair"/>
      <right>
        <color indexed="63"/>
      </right>
      <top style="thin"/>
      <bottom style="thin"/>
      <diagonal style="thin"/>
    </border>
    <border diagonalUp="1">
      <left style="hair"/>
      <right style="thick"/>
      <top style="thin"/>
      <bottom style="thin"/>
      <diagonal style="thin"/>
    </border>
    <border diagonalUp="1">
      <left style="hair"/>
      <right>
        <color indexed="63"/>
      </right>
      <top style="thin"/>
      <bottom style="thick"/>
      <diagonal style="thin"/>
    </border>
    <border diagonalUp="1">
      <left style="hair"/>
      <right style="thick"/>
      <top style="thin"/>
      <bottom style="thick"/>
      <diagonal style="thin"/>
    </border>
    <border>
      <left style="thin"/>
      <right style="thick"/>
      <top style="thick"/>
      <bottom style="thin"/>
    </border>
    <border diagonalUp="1">
      <left style="hair"/>
      <right style="thick"/>
      <top style="thin"/>
      <bottom style="thin"/>
      <diagonal style="hair"/>
    </border>
    <border diagonalUp="1">
      <left style="hair"/>
      <right style="hair"/>
      <top>
        <color indexed="63"/>
      </top>
      <bottom style="thin"/>
      <diagonal style="hair"/>
    </border>
    <border diagonalUp="1">
      <left style="hair"/>
      <right style="thick"/>
      <top style="medium"/>
      <bottom style="thin"/>
      <diagonal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medium"/>
    </border>
    <border>
      <left style="thin"/>
      <right style="thin"/>
      <top style="medium"/>
      <bottom style="thick"/>
    </border>
    <border>
      <left style="hair"/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 style="thick"/>
      <bottom style="medium"/>
    </border>
    <border>
      <left style="thick"/>
      <right style="thin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 style="hair"/>
      <right style="thin"/>
      <top style="thick"/>
      <bottom style="medium"/>
    </border>
    <border diagonalUp="1">
      <left style="hair"/>
      <right style="thin"/>
      <top style="medium"/>
      <bottom style="thin"/>
      <diagonal style="hair"/>
    </border>
    <border diagonalUp="1">
      <left style="thin"/>
      <right>
        <color indexed="63"/>
      </right>
      <top style="thin"/>
      <bottom style="thin"/>
      <diagonal style="hair"/>
    </border>
    <border diagonalUp="1">
      <left style="hair"/>
      <right style="thin"/>
      <top style="thin"/>
      <bottom style="thin"/>
      <diagonal style="hair"/>
    </border>
    <border diagonalUp="1">
      <left style="thin"/>
      <right style="hair"/>
      <top style="thin"/>
      <bottom style="thin"/>
      <diagonal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 diagonalUp="1">
      <left style="thin"/>
      <right>
        <color indexed="63"/>
      </right>
      <top style="thin"/>
      <bottom style="medium"/>
      <diagonal style="hair"/>
    </border>
    <border diagonalUp="1">
      <left style="hair"/>
      <right style="thin"/>
      <top style="thin"/>
      <bottom style="medium"/>
      <diagonal style="hair"/>
    </border>
    <border diagonalUp="1">
      <left style="hair"/>
      <right style="thin"/>
      <top>
        <color indexed="63"/>
      </top>
      <bottom style="thin"/>
      <diagonal style="hair"/>
    </border>
    <border diagonalUp="1">
      <left style="thin"/>
      <right>
        <color indexed="63"/>
      </right>
      <top style="thin"/>
      <bottom style="thick"/>
      <diagonal style="hair"/>
    </border>
    <border diagonalUp="1">
      <left style="hair"/>
      <right style="thin"/>
      <top style="thin"/>
      <bottom style="thick"/>
      <diagonal style="hair"/>
    </border>
    <border>
      <left>
        <color indexed="63"/>
      </left>
      <right style="thick"/>
      <top style="thin"/>
      <bottom>
        <color indexed="63"/>
      </bottom>
    </border>
    <border>
      <left style="hair"/>
      <right style="thin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 diagonalUp="1">
      <left style="thin"/>
      <right style="hair"/>
      <top style="thin"/>
      <bottom>
        <color indexed="63"/>
      </bottom>
      <diagonal style="hair"/>
    </border>
    <border diagonalUp="1">
      <left style="hair"/>
      <right style="hair"/>
      <top style="thin"/>
      <bottom>
        <color indexed="63"/>
      </bottom>
      <diagonal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hair"/>
      <right style="hair"/>
      <top>
        <color indexed="63"/>
      </top>
      <bottom>
        <color indexed="63"/>
      </bottom>
      <diagonal style="hair"/>
    </border>
    <border>
      <left style="hair"/>
      <right style="thin"/>
      <top>
        <color indexed="63"/>
      </top>
      <bottom>
        <color indexed="63"/>
      </bottom>
    </border>
    <border diagonalUp="1">
      <left style="hair"/>
      <right>
        <color indexed="63"/>
      </right>
      <top style="thin"/>
      <bottom>
        <color indexed="63"/>
      </bottom>
      <diagonal style="thin"/>
    </border>
    <border diagonalUp="1">
      <left style="hair"/>
      <right style="thick"/>
      <top style="thin"/>
      <bottom>
        <color indexed="63"/>
      </bottom>
      <diagonal style="thin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thick"/>
      <bottom style="medium"/>
    </border>
    <border>
      <left style="thin"/>
      <right style="hair"/>
      <top>
        <color indexed="63"/>
      </top>
      <bottom style="thin"/>
    </border>
    <border diagonalUp="1">
      <left style="thin"/>
      <right style="hair"/>
      <top style="thin"/>
      <bottom style="thin"/>
      <diagonal style="thin"/>
    </border>
    <border diagonalUp="1">
      <left style="thin"/>
      <right style="hair"/>
      <top style="thin"/>
      <bottom>
        <color indexed="63"/>
      </bottom>
      <diagonal style="thin"/>
    </border>
    <border>
      <left style="thin"/>
      <right style="hair"/>
      <top style="medium"/>
      <bottom style="thin"/>
    </border>
    <border diagonalUp="1">
      <left style="thin"/>
      <right style="hair"/>
      <top style="thin"/>
      <bottom style="thick"/>
      <diagonal style="thin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186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Fill="0" applyBorder="0" applyProtection="0">
      <alignment/>
    </xf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ont="0" applyFill="0" applyBorder="0">
      <alignment horizontal="left" vertical="top" wrapText="1"/>
      <protection/>
    </xf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185" fontId="9" fillId="0" borderId="0">
      <alignment vertical="top"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87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38" fontId="26" fillId="0" borderId="0" xfId="52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38" fontId="3" fillId="0" borderId="12" xfId="52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38" fontId="3" fillId="0" borderId="15" xfId="52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67" applyFont="1" applyFill="1" applyBorder="1" applyAlignment="1">
      <alignment vertical="center"/>
      <protection/>
    </xf>
    <xf numFmtId="38" fontId="3" fillId="0" borderId="19" xfId="52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left" vertical="center"/>
    </xf>
    <xf numFmtId="176" fontId="3" fillId="0" borderId="23" xfId="52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176" fontId="3" fillId="0" borderId="19" xfId="52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176" fontId="3" fillId="0" borderId="28" xfId="52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176" fontId="3" fillId="0" borderId="31" xfId="52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176" fontId="3" fillId="0" borderId="34" xfId="52" applyNumberFormat="1" applyFont="1" applyFill="1" applyBorder="1" applyAlignment="1">
      <alignment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38" fontId="3" fillId="0" borderId="38" xfId="52" applyFont="1" applyFill="1" applyBorder="1" applyAlignment="1">
      <alignment vertical="center"/>
    </xf>
    <xf numFmtId="38" fontId="0" fillId="0" borderId="0" xfId="52" applyFont="1" applyFill="1" applyAlignment="1">
      <alignment vertical="center"/>
    </xf>
    <xf numFmtId="0" fontId="41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left" vertical="center"/>
    </xf>
    <xf numFmtId="0" fontId="3" fillId="0" borderId="32" xfId="67" applyFont="1" applyFill="1" applyBorder="1" applyAlignment="1">
      <alignment vertical="center"/>
      <protection/>
    </xf>
    <xf numFmtId="0" fontId="3" fillId="0" borderId="44" xfId="0" applyFont="1" applyFill="1" applyBorder="1" applyAlignment="1">
      <alignment horizontal="center" vertical="center" shrinkToFit="1"/>
    </xf>
    <xf numFmtId="176" fontId="3" fillId="0" borderId="38" xfId="52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vertical="center"/>
    </xf>
    <xf numFmtId="0" fontId="3" fillId="24" borderId="18" xfId="0" applyFont="1" applyFill="1" applyBorder="1" applyAlignment="1">
      <alignment vertical="center"/>
    </xf>
    <xf numFmtId="0" fontId="3" fillId="0" borderId="50" xfId="0" applyFont="1" applyFill="1" applyBorder="1" applyAlignment="1">
      <alignment horizontal="center" vertical="center"/>
    </xf>
    <xf numFmtId="38" fontId="3" fillId="0" borderId="20" xfId="52" applyFont="1" applyFill="1" applyBorder="1" applyAlignment="1">
      <alignment vertical="center"/>
    </xf>
    <xf numFmtId="38" fontId="3" fillId="0" borderId="17" xfId="52" applyFont="1" applyFill="1" applyBorder="1" applyAlignment="1">
      <alignment vertical="center"/>
    </xf>
    <xf numFmtId="177" fontId="0" fillId="0" borderId="0" xfId="0" applyNumberFormat="1" applyFont="1" applyFill="1" applyAlignment="1">
      <alignment horizontal="right" vertical="center"/>
    </xf>
    <xf numFmtId="176" fontId="3" fillId="0" borderId="15" xfId="52" applyNumberFormat="1" applyFont="1" applyFill="1" applyBorder="1" applyAlignment="1">
      <alignment vertical="center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center" vertical="center" shrinkToFit="1"/>
    </xf>
    <xf numFmtId="176" fontId="3" fillId="0" borderId="17" xfId="52" applyNumberFormat="1" applyFont="1" applyFill="1" applyBorder="1" applyAlignment="1">
      <alignment vertical="center"/>
    </xf>
    <xf numFmtId="38" fontId="3" fillId="0" borderId="25" xfId="52" applyFont="1" applyFill="1" applyBorder="1" applyAlignment="1">
      <alignment vertical="center"/>
    </xf>
    <xf numFmtId="38" fontId="3" fillId="0" borderId="36" xfId="52" applyFont="1" applyFill="1" applyBorder="1" applyAlignment="1">
      <alignment vertical="center"/>
    </xf>
    <xf numFmtId="38" fontId="3" fillId="0" borderId="23" xfId="52" applyFont="1" applyFill="1" applyBorder="1" applyAlignment="1">
      <alignment vertical="center"/>
    </xf>
    <xf numFmtId="0" fontId="28" fillId="0" borderId="0" xfId="0" applyFont="1" applyFill="1" applyAlignment="1">
      <alignment horizontal="left" vertical="center"/>
    </xf>
    <xf numFmtId="177" fontId="0" fillId="0" borderId="52" xfId="0" applyNumberFormat="1" applyFont="1" applyFill="1" applyBorder="1" applyAlignment="1">
      <alignment horizontal="right" vertical="center"/>
    </xf>
    <xf numFmtId="176" fontId="0" fillId="0" borderId="52" xfId="0" applyNumberFormat="1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center" vertical="center"/>
    </xf>
    <xf numFmtId="177" fontId="0" fillId="0" borderId="54" xfId="0" applyNumberFormat="1" applyFont="1" applyFill="1" applyBorder="1" applyAlignment="1">
      <alignment horizontal="right" vertical="center"/>
    </xf>
    <xf numFmtId="177" fontId="0" fillId="0" borderId="54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176" fontId="3" fillId="0" borderId="20" xfId="52" applyNumberFormat="1" applyFont="1" applyFill="1" applyBorder="1" applyAlignment="1">
      <alignment vertical="center"/>
    </xf>
    <xf numFmtId="176" fontId="0" fillId="0" borderId="52" xfId="0" applyNumberFormat="1" applyFont="1" applyFill="1" applyBorder="1" applyAlignment="1">
      <alignment horizontal="right" vertical="center" wrapText="1"/>
    </xf>
    <xf numFmtId="176" fontId="3" fillId="0" borderId="36" xfId="52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3" fillId="24" borderId="25" xfId="52" applyNumberFormat="1" applyFont="1" applyFill="1" applyBorder="1" applyAlignment="1">
      <alignment vertical="center"/>
    </xf>
    <xf numFmtId="0" fontId="3" fillId="0" borderId="55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center" vertical="center" wrapText="1" shrinkToFi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0" fillId="0" borderId="5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 shrinkToFit="1"/>
    </xf>
    <xf numFmtId="0" fontId="0" fillId="24" borderId="58" xfId="0" applyFont="1" applyFill="1" applyBorder="1" applyAlignment="1">
      <alignment horizontal="left" vertical="center"/>
    </xf>
    <xf numFmtId="0" fontId="3" fillId="24" borderId="58" xfId="0" applyFont="1" applyFill="1" applyBorder="1" applyAlignment="1">
      <alignment horizontal="center" vertical="center" wrapText="1"/>
    </xf>
    <xf numFmtId="0" fontId="3" fillId="24" borderId="58" xfId="0" applyFont="1" applyFill="1" applyBorder="1" applyAlignment="1">
      <alignment horizontal="center" vertical="center" shrinkToFit="1"/>
    </xf>
    <xf numFmtId="0" fontId="3" fillId="24" borderId="58" xfId="0" applyFont="1" applyFill="1" applyBorder="1" applyAlignment="1">
      <alignment horizontal="left" vertical="center"/>
    </xf>
    <xf numFmtId="176" fontId="3" fillId="24" borderId="58" xfId="52" applyNumberFormat="1" applyFont="1" applyFill="1" applyBorder="1" applyAlignment="1">
      <alignment vertical="center"/>
    </xf>
    <xf numFmtId="0" fontId="3" fillId="24" borderId="0" xfId="0" applyFont="1" applyFill="1" applyAlignment="1">
      <alignment vertical="center"/>
    </xf>
    <xf numFmtId="0" fontId="29" fillId="0" borderId="18" xfId="0" applyFont="1" applyFill="1" applyBorder="1" applyAlignment="1">
      <alignment horizontal="left" vertical="center"/>
    </xf>
    <xf numFmtId="49" fontId="0" fillId="0" borderId="0" xfId="0" applyNumberFormat="1" applyAlignment="1">
      <alignment vertical="center"/>
    </xf>
    <xf numFmtId="177" fontId="29" fillId="0" borderId="0" xfId="0" applyNumberFormat="1" applyFont="1" applyFill="1" applyAlignment="1">
      <alignment horizontal="left" vertical="center"/>
    </xf>
    <xf numFmtId="177" fontId="0" fillId="0" borderId="59" xfId="0" applyNumberFormat="1" applyFont="1" applyFill="1" applyBorder="1" applyAlignment="1">
      <alignment horizontal="right" vertical="center"/>
    </xf>
    <xf numFmtId="177" fontId="0" fillId="0" borderId="60" xfId="0" applyNumberFormat="1" applyFont="1" applyFill="1" applyBorder="1" applyAlignment="1">
      <alignment horizontal="right" vertical="center"/>
    </xf>
    <xf numFmtId="177" fontId="0" fillId="0" borderId="61" xfId="0" applyNumberFormat="1" applyFont="1" applyFill="1" applyBorder="1" applyAlignment="1">
      <alignment horizontal="right" vertical="center"/>
    </xf>
    <xf numFmtId="177" fontId="27" fillId="0" borderId="61" xfId="0" applyNumberFormat="1" applyFont="1" applyFill="1" applyBorder="1" applyAlignment="1">
      <alignment horizontal="left" vertical="center" wrapText="1"/>
    </xf>
    <xf numFmtId="177" fontId="0" fillId="0" borderId="62" xfId="0" applyNumberFormat="1" applyFont="1" applyFill="1" applyBorder="1" applyAlignment="1">
      <alignment horizontal="right" vertical="center"/>
    </xf>
    <xf numFmtId="177" fontId="0" fillId="0" borderId="63" xfId="0" applyNumberFormat="1" applyFont="1" applyFill="1" applyBorder="1" applyAlignment="1">
      <alignment horizontal="right" vertical="center"/>
    </xf>
    <xf numFmtId="177" fontId="0" fillId="0" borderId="64" xfId="0" applyNumberFormat="1" applyFont="1" applyFill="1" applyBorder="1" applyAlignment="1">
      <alignment horizontal="right" vertical="center"/>
    </xf>
    <xf numFmtId="176" fontId="3" fillId="0" borderId="65" xfId="52" applyNumberFormat="1" applyFont="1" applyFill="1" applyBorder="1" applyAlignment="1">
      <alignment vertical="center"/>
    </xf>
    <xf numFmtId="176" fontId="0" fillId="0" borderId="59" xfId="0" applyNumberFormat="1" applyFont="1" applyFill="1" applyBorder="1" applyAlignment="1">
      <alignment horizontal="right" vertical="center"/>
    </xf>
    <xf numFmtId="176" fontId="0" fillId="0" borderId="66" xfId="0" applyNumberFormat="1" applyFont="1" applyFill="1" applyBorder="1" applyAlignment="1">
      <alignment horizontal="right" vertical="center"/>
    </xf>
    <xf numFmtId="176" fontId="0" fillId="0" borderId="60" xfId="0" applyNumberFormat="1" applyFont="1" applyFill="1" applyBorder="1" applyAlignment="1">
      <alignment horizontal="right" vertical="center"/>
    </xf>
    <xf numFmtId="176" fontId="0" fillId="0" borderId="61" xfId="0" applyNumberFormat="1" applyFont="1" applyFill="1" applyBorder="1" applyAlignment="1">
      <alignment horizontal="right" vertical="center"/>
    </xf>
    <xf numFmtId="176" fontId="0" fillId="0" borderId="60" xfId="0" applyNumberFormat="1" applyFont="1" applyFill="1" applyBorder="1" applyAlignment="1">
      <alignment horizontal="right" vertical="center" wrapText="1"/>
    </xf>
    <xf numFmtId="176" fontId="0" fillId="0" borderId="61" xfId="0" applyNumberFormat="1" applyFont="1" applyFill="1" applyBorder="1" applyAlignment="1">
      <alignment horizontal="right" vertical="center" wrapText="1"/>
    </xf>
    <xf numFmtId="176" fontId="0" fillId="0" borderId="67" xfId="0" applyNumberFormat="1" applyFont="1" applyFill="1" applyBorder="1" applyAlignment="1">
      <alignment horizontal="right" vertical="center"/>
    </xf>
    <xf numFmtId="176" fontId="27" fillId="0" borderId="61" xfId="0" applyNumberFormat="1" applyFont="1" applyFill="1" applyBorder="1" applyAlignment="1">
      <alignment horizontal="left" vertical="center" wrapText="1"/>
    </xf>
    <xf numFmtId="176" fontId="0" fillId="24" borderId="62" xfId="0" applyNumberFormat="1" applyFont="1" applyFill="1" applyBorder="1" applyAlignment="1">
      <alignment horizontal="right" vertical="center"/>
    </xf>
    <xf numFmtId="176" fontId="0" fillId="0" borderId="64" xfId="0" applyNumberFormat="1" applyFont="1" applyFill="1" applyBorder="1" applyAlignment="1">
      <alignment horizontal="right" vertical="center"/>
    </xf>
    <xf numFmtId="177" fontId="0" fillId="0" borderId="67" xfId="0" applyNumberFormat="1" applyFont="1" applyFill="1" applyBorder="1" applyAlignment="1">
      <alignment horizontal="right" vertical="center"/>
    </xf>
    <xf numFmtId="177" fontId="0" fillId="0" borderId="68" xfId="0" applyNumberFormat="1" applyFont="1" applyFill="1" applyBorder="1" applyAlignment="1">
      <alignment horizontal="right" vertical="center"/>
    </xf>
    <xf numFmtId="177" fontId="0" fillId="0" borderId="69" xfId="0" applyNumberFormat="1" applyFont="1" applyFill="1" applyBorder="1" applyAlignment="1">
      <alignment horizontal="right" vertical="center"/>
    </xf>
    <xf numFmtId="177" fontId="0" fillId="24" borderId="68" xfId="0" applyNumberFormat="1" applyFont="1" applyFill="1" applyBorder="1" applyAlignment="1">
      <alignment horizontal="right" vertical="center"/>
    </xf>
    <xf numFmtId="177" fontId="0" fillId="24" borderId="69" xfId="0" applyNumberFormat="1" applyFont="1" applyFill="1" applyBorder="1" applyAlignment="1">
      <alignment horizontal="right" vertical="center"/>
    </xf>
    <xf numFmtId="176" fontId="0" fillId="0" borderId="68" xfId="0" applyNumberFormat="1" applyFont="1" applyFill="1" applyBorder="1" applyAlignment="1">
      <alignment horizontal="right" vertical="center"/>
    </xf>
    <xf numFmtId="176" fontId="0" fillId="0" borderId="69" xfId="0" applyNumberFormat="1" applyFont="1" applyFill="1" applyBorder="1" applyAlignment="1">
      <alignment horizontal="right" vertical="center"/>
    </xf>
    <xf numFmtId="177" fontId="0" fillId="0" borderId="70" xfId="0" applyNumberFormat="1" applyFont="1" applyFill="1" applyBorder="1" applyAlignment="1">
      <alignment horizontal="right" vertical="center"/>
    </xf>
    <xf numFmtId="177" fontId="0" fillId="0" borderId="71" xfId="0" applyNumberFormat="1" applyFont="1" applyFill="1" applyBorder="1" applyAlignment="1">
      <alignment horizontal="right" vertical="center"/>
    </xf>
    <xf numFmtId="176" fontId="3" fillId="0" borderId="72" xfId="52" applyNumberFormat="1" applyFont="1" applyFill="1" applyBorder="1" applyAlignment="1">
      <alignment vertical="center"/>
    </xf>
    <xf numFmtId="177" fontId="0" fillId="0" borderId="73" xfId="0" applyNumberFormat="1" applyFont="1" applyFill="1" applyBorder="1" applyAlignment="1">
      <alignment horizontal="right" vertical="center"/>
    </xf>
    <xf numFmtId="176" fontId="0" fillId="0" borderId="63" xfId="0" applyNumberFormat="1" applyFont="1" applyFill="1" applyBorder="1" applyAlignment="1">
      <alignment horizontal="right" vertical="center"/>
    </xf>
    <xf numFmtId="176" fontId="0" fillId="0" borderId="74" xfId="0" applyNumberFormat="1" applyFont="1" applyFill="1" applyBorder="1" applyAlignment="1">
      <alignment horizontal="right" vertical="center"/>
    </xf>
    <xf numFmtId="177" fontId="0" fillId="0" borderId="75" xfId="0" applyNumberFormat="1" applyFont="1" applyFill="1" applyBorder="1" applyAlignment="1">
      <alignment horizontal="right" vertical="center"/>
    </xf>
    <xf numFmtId="177" fontId="27" fillId="0" borderId="73" xfId="0" applyNumberFormat="1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left" vertical="center"/>
    </xf>
    <xf numFmtId="190" fontId="3" fillId="0" borderId="17" xfId="52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76" xfId="0" applyFont="1" applyFill="1" applyBorder="1" applyAlignment="1">
      <alignment vertical="center"/>
    </xf>
    <xf numFmtId="0" fontId="3" fillId="0" borderId="77" xfId="0" applyFont="1" applyFill="1" applyBorder="1" applyAlignment="1">
      <alignment vertical="center"/>
    </xf>
    <xf numFmtId="0" fontId="3" fillId="0" borderId="78" xfId="0" applyFont="1" applyFill="1" applyBorder="1" applyAlignment="1">
      <alignment vertical="center"/>
    </xf>
    <xf numFmtId="0" fontId="3" fillId="24" borderId="32" xfId="0" applyFont="1" applyFill="1" applyBorder="1" applyAlignment="1">
      <alignment vertical="center"/>
    </xf>
    <xf numFmtId="0" fontId="29" fillId="0" borderId="17" xfId="0" applyFont="1" applyFill="1" applyBorder="1" applyAlignment="1">
      <alignment vertical="center"/>
    </xf>
    <xf numFmtId="0" fontId="27" fillId="0" borderId="36" xfId="0" applyFont="1" applyFill="1" applyBorder="1" applyAlignment="1">
      <alignment vertical="center"/>
    </xf>
    <xf numFmtId="0" fontId="3" fillId="0" borderId="77" xfId="0" applyFont="1" applyFill="1" applyBorder="1" applyAlignment="1">
      <alignment horizontal="left" vertical="center"/>
    </xf>
    <xf numFmtId="0" fontId="3" fillId="0" borderId="76" xfId="0" applyFont="1" applyFill="1" applyBorder="1" applyAlignment="1">
      <alignment horizontal="left" vertical="center"/>
    </xf>
    <xf numFmtId="176" fontId="3" fillId="0" borderId="25" xfId="52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79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80" xfId="0" applyFont="1" applyFill="1" applyBorder="1" applyAlignment="1">
      <alignment horizontal="left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vertical="center"/>
    </xf>
    <xf numFmtId="0" fontId="3" fillId="0" borderId="58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38" fontId="3" fillId="24" borderId="19" xfId="52" applyFont="1" applyFill="1" applyBorder="1" applyAlignment="1">
      <alignment vertical="center"/>
    </xf>
    <xf numFmtId="0" fontId="3" fillId="0" borderId="55" xfId="0" applyFont="1" applyFill="1" applyBorder="1" applyAlignment="1">
      <alignment horizontal="center" vertical="center"/>
    </xf>
    <xf numFmtId="177" fontId="0" fillId="25" borderId="52" xfId="0" applyNumberFormat="1" applyFont="1" applyFill="1" applyBorder="1" applyAlignment="1">
      <alignment horizontal="right" vertical="center"/>
    </xf>
    <xf numFmtId="177" fontId="0" fillId="25" borderId="52" xfId="0" applyNumberFormat="1" applyFont="1" applyFill="1" applyBorder="1" applyAlignment="1">
      <alignment horizontal="right" vertical="center" wrapText="1"/>
    </xf>
    <xf numFmtId="176" fontId="0" fillId="25" borderId="52" xfId="0" applyNumberFormat="1" applyFont="1" applyFill="1" applyBorder="1" applyAlignment="1">
      <alignment horizontal="right" vertical="center"/>
    </xf>
    <xf numFmtId="190" fontId="0" fillId="25" borderId="52" xfId="0" applyNumberFormat="1" applyFont="1" applyFill="1" applyBorder="1" applyAlignment="1">
      <alignment horizontal="right" vertical="center"/>
    </xf>
    <xf numFmtId="176" fontId="3" fillId="25" borderId="17" xfId="52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horizontal="left" vertical="center"/>
    </xf>
    <xf numFmtId="0" fontId="42" fillId="0" borderId="32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8" xfId="67" applyFont="1" applyFill="1" applyBorder="1" applyAlignment="1">
      <alignment vertical="center"/>
      <protection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left" vertical="center"/>
    </xf>
    <xf numFmtId="0" fontId="43" fillId="0" borderId="32" xfId="0" applyFont="1" applyFill="1" applyBorder="1" applyAlignment="1">
      <alignment horizontal="left" vertical="center"/>
    </xf>
    <xf numFmtId="0" fontId="44" fillId="0" borderId="18" xfId="0" applyFont="1" applyFill="1" applyBorder="1" applyAlignment="1">
      <alignment vertical="center"/>
    </xf>
    <xf numFmtId="177" fontId="29" fillId="0" borderId="20" xfId="0" applyNumberFormat="1" applyFont="1" applyFill="1" applyBorder="1" applyAlignment="1">
      <alignment horizontal="left" vertical="center"/>
    </xf>
    <xf numFmtId="177" fontId="29" fillId="0" borderId="17" xfId="0" applyNumberFormat="1" applyFont="1" applyFill="1" applyBorder="1" applyAlignment="1">
      <alignment horizontal="left" vertical="center"/>
    </xf>
    <xf numFmtId="177" fontId="29" fillId="0" borderId="17" xfId="0" applyNumberFormat="1" applyFont="1" applyFill="1" applyBorder="1" applyAlignment="1">
      <alignment horizontal="left" vertical="center" wrapText="1"/>
    </xf>
    <xf numFmtId="177" fontId="31" fillId="0" borderId="17" xfId="0" applyNumberFormat="1" applyFont="1" applyFill="1" applyBorder="1" applyAlignment="1">
      <alignment horizontal="left" vertical="center"/>
    </xf>
    <xf numFmtId="177" fontId="29" fillId="0" borderId="25" xfId="0" applyNumberFormat="1" applyFont="1" applyFill="1" applyBorder="1" applyAlignment="1">
      <alignment horizontal="left" vertical="center"/>
    </xf>
    <xf numFmtId="177" fontId="29" fillId="0" borderId="36" xfId="0" applyNumberFormat="1" applyFont="1" applyFill="1" applyBorder="1" applyAlignment="1">
      <alignment horizontal="left" vertical="center"/>
    </xf>
    <xf numFmtId="177" fontId="31" fillId="24" borderId="17" xfId="0" applyNumberFormat="1" applyFont="1" applyFill="1" applyBorder="1" applyAlignment="1">
      <alignment horizontal="left" vertical="center"/>
    </xf>
    <xf numFmtId="177" fontId="29" fillId="24" borderId="17" xfId="0" applyNumberFormat="1" applyFont="1" applyFill="1" applyBorder="1" applyAlignment="1">
      <alignment horizontal="left" vertical="center"/>
    </xf>
    <xf numFmtId="0" fontId="3" fillId="0" borderId="8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38" fontId="3" fillId="0" borderId="26" xfId="52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38" fontId="3" fillId="0" borderId="14" xfId="52" applyFont="1" applyFill="1" applyBorder="1" applyAlignment="1">
      <alignment vertical="center"/>
    </xf>
    <xf numFmtId="38" fontId="3" fillId="0" borderId="28" xfId="52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0" fillId="0" borderId="66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38" xfId="0" applyFont="1" applyFill="1" applyBorder="1" applyAlignment="1">
      <alignment horizontal="center" vertical="center" wrapText="1"/>
    </xf>
    <xf numFmtId="0" fontId="3" fillId="24" borderId="57" xfId="0" applyFont="1" applyFill="1" applyBorder="1" applyAlignment="1">
      <alignment horizontal="center" vertical="center"/>
    </xf>
    <xf numFmtId="0" fontId="3" fillId="24" borderId="47" xfId="0" applyFont="1" applyFill="1" applyBorder="1" applyAlignment="1">
      <alignment horizontal="center" vertical="center"/>
    </xf>
    <xf numFmtId="0" fontId="3" fillId="24" borderId="84" xfId="0" applyFont="1" applyFill="1" applyBorder="1" applyAlignment="1">
      <alignment horizontal="center" vertical="center"/>
    </xf>
    <xf numFmtId="0" fontId="3" fillId="24" borderId="48" xfId="0" applyFont="1" applyFill="1" applyBorder="1" applyAlignment="1">
      <alignment horizontal="center" vertical="center"/>
    </xf>
    <xf numFmtId="0" fontId="3" fillId="24" borderId="85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39" xfId="0" applyFont="1" applyFill="1" applyBorder="1" applyAlignment="1">
      <alignment horizontal="center" vertical="center" wrapText="1"/>
    </xf>
    <xf numFmtId="0" fontId="3" fillId="24" borderId="44" xfId="0" applyFont="1" applyFill="1" applyBorder="1" applyAlignment="1">
      <alignment horizontal="center" vertical="center" wrapText="1"/>
    </xf>
    <xf numFmtId="0" fontId="3" fillId="24" borderId="40" xfId="0" applyFont="1" applyFill="1" applyBorder="1" applyAlignment="1">
      <alignment horizontal="center" vertical="center" wrapText="1"/>
    </xf>
    <xf numFmtId="0" fontId="3" fillId="24" borderId="45" xfId="0" applyFont="1" applyFill="1" applyBorder="1" applyAlignment="1">
      <alignment horizontal="center" vertical="center" wrapText="1"/>
    </xf>
    <xf numFmtId="0" fontId="3" fillId="24" borderId="86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3" fillId="0" borderId="87" xfId="0" applyFont="1" applyBorder="1" applyAlignment="1">
      <alignment horizontal="center" vertical="center"/>
    </xf>
    <xf numFmtId="0" fontId="3" fillId="24" borderId="88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24" borderId="89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/>
    </xf>
    <xf numFmtId="0" fontId="3" fillId="24" borderId="43" xfId="0" applyFont="1" applyFill="1" applyBorder="1" applyAlignment="1">
      <alignment horizontal="center" vertical="center"/>
    </xf>
    <xf numFmtId="0" fontId="3" fillId="24" borderId="55" xfId="0" applyFont="1" applyFill="1" applyBorder="1" applyAlignment="1">
      <alignment horizontal="center" vertical="center" wrapText="1"/>
    </xf>
    <xf numFmtId="0" fontId="3" fillId="24" borderId="49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/>
    </xf>
    <xf numFmtId="177" fontId="29" fillId="0" borderId="93" xfId="0" applyNumberFormat="1" applyFont="1" applyFill="1" applyBorder="1" applyAlignment="1">
      <alignment horizontal="center" vertical="center"/>
    </xf>
    <xf numFmtId="177" fontId="29" fillId="0" borderId="94" xfId="0" applyNumberFormat="1" applyFont="1" applyFill="1" applyBorder="1" applyAlignment="1">
      <alignment horizontal="center" vertical="center"/>
    </xf>
    <xf numFmtId="177" fontId="29" fillId="0" borderId="94" xfId="0" applyNumberFormat="1" applyFont="1" applyFill="1" applyBorder="1" applyAlignment="1">
      <alignment horizontal="center" vertical="center" wrapText="1"/>
    </xf>
    <xf numFmtId="177" fontId="29" fillId="24" borderId="94" xfId="0" applyNumberFormat="1" applyFont="1" applyFill="1" applyBorder="1" applyAlignment="1">
      <alignment horizontal="center" vertical="center"/>
    </xf>
    <xf numFmtId="177" fontId="48" fillId="0" borderId="94" xfId="0" applyNumberFormat="1" applyFont="1" applyFill="1" applyBorder="1" applyAlignment="1">
      <alignment horizontal="center" vertical="center"/>
    </xf>
    <xf numFmtId="176" fontId="29" fillId="0" borderId="94" xfId="0" applyNumberFormat="1" applyFont="1" applyFill="1" applyBorder="1" applyAlignment="1">
      <alignment horizontal="center" vertical="center"/>
    </xf>
    <xf numFmtId="177" fontId="29" fillId="0" borderId="95" xfId="0" applyNumberFormat="1" applyFont="1" applyFill="1" applyBorder="1" applyAlignment="1">
      <alignment horizontal="center" vertical="center"/>
    </xf>
    <xf numFmtId="177" fontId="29" fillId="0" borderId="96" xfId="0" applyNumberFormat="1" applyFont="1" applyFill="1" applyBorder="1" applyAlignment="1">
      <alignment horizontal="center" vertical="center"/>
    </xf>
    <xf numFmtId="177" fontId="29" fillId="0" borderId="97" xfId="0" applyNumberFormat="1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177" fontId="0" fillId="0" borderId="20" xfId="0" applyNumberFormat="1" applyFont="1" applyFill="1" applyBorder="1" applyAlignment="1">
      <alignment horizontal="right" vertical="center"/>
    </xf>
    <xf numFmtId="177" fontId="0" fillId="0" borderId="99" xfId="0" applyNumberFormat="1" applyFont="1" applyFill="1" applyBorder="1" applyAlignment="1">
      <alignment horizontal="right" vertical="center"/>
    </xf>
    <xf numFmtId="177" fontId="0" fillId="0" borderId="100" xfId="0" applyNumberFormat="1" applyFont="1" applyFill="1" applyBorder="1" applyAlignment="1">
      <alignment horizontal="right" vertical="center"/>
    </xf>
    <xf numFmtId="177" fontId="0" fillId="0" borderId="101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 wrapText="1"/>
    </xf>
    <xf numFmtId="177" fontId="0" fillId="0" borderId="101" xfId="0" applyNumberFormat="1" applyFont="1" applyFill="1" applyBorder="1" applyAlignment="1">
      <alignment horizontal="right" vertical="center" wrapText="1"/>
    </xf>
    <xf numFmtId="177" fontId="0" fillId="0" borderId="102" xfId="0" applyNumberFormat="1" applyFont="1" applyFill="1" applyBorder="1" applyAlignment="1">
      <alignment horizontal="right" vertical="center"/>
    </xf>
    <xf numFmtId="177" fontId="0" fillId="0" borderId="103" xfId="0" applyNumberFormat="1" applyFont="1" applyFill="1" applyBorder="1" applyAlignment="1">
      <alignment horizontal="right" vertical="center"/>
    </xf>
    <xf numFmtId="177" fontId="0" fillId="24" borderId="102" xfId="0" applyNumberFormat="1" applyFont="1" applyFill="1" applyBorder="1" applyAlignment="1">
      <alignment horizontal="right" vertical="center"/>
    </xf>
    <xf numFmtId="177" fontId="0" fillId="24" borderId="101" xfId="0" applyNumberFormat="1" applyFont="1" applyFill="1" applyBorder="1" applyAlignment="1">
      <alignment horizontal="right" vertical="center"/>
    </xf>
    <xf numFmtId="177" fontId="27" fillId="0" borderId="100" xfId="0" applyNumberFormat="1" applyFont="1" applyFill="1" applyBorder="1" applyAlignment="1">
      <alignment horizontal="right" vertical="center" wrapText="1"/>
    </xf>
    <xf numFmtId="177" fontId="27" fillId="0" borderId="101" xfId="0" applyNumberFormat="1" applyFont="1" applyFill="1" applyBorder="1" applyAlignment="1">
      <alignment horizontal="left" vertical="center" wrapText="1"/>
    </xf>
    <xf numFmtId="177" fontId="0" fillId="0" borderId="104" xfId="0" applyNumberFormat="1" applyFont="1" applyFill="1" applyBorder="1" applyAlignment="1">
      <alignment horizontal="right" vertical="center"/>
    </xf>
    <xf numFmtId="177" fontId="0" fillId="25" borderId="103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103" xfId="0" applyNumberFormat="1" applyFont="1" applyFill="1" applyBorder="1" applyAlignment="1">
      <alignment horizontal="right" vertical="center"/>
    </xf>
    <xf numFmtId="176" fontId="0" fillId="25" borderId="103" xfId="0" applyNumberFormat="1" applyFont="1" applyFill="1" applyBorder="1" applyAlignment="1">
      <alignment horizontal="right" vertical="center"/>
    </xf>
    <xf numFmtId="190" fontId="0" fillId="0" borderId="17" xfId="0" applyNumberFormat="1" applyFont="1" applyFill="1" applyBorder="1" applyAlignment="1">
      <alignment horizontal="right" vertical="center"/>
    </xf>
    <xf numFmtId="190" fontId="0" fillId="25" borderId="103" xfId="0" applyNumberFormat="1" applyFont="1" applyFill="1" applyBorder="1" applyAlignment="1">
      <alignment horizontal="right" vertical="center"/>
    </xf>
    <xf numFmtId="177" fontId="0" fillId="0" borderId="105" xfId="0" applyNumberFormat="1" applyFont="1" applyFill="1" applyBorder="1" applyAlignment="1">
      <alignment horizontal="right" vertical="center"/>
    </xf>
    <xf numFmtId="177" fontId="0" fillId="0" borderId="106" xfId="0" applyNumberFormat="1" applyFont="1" applyFill="1" applyBorder="1" applyAlignment="1">
      <alignment horizontal="right" vertical="center"/>
    </xf>
    <xf numFmtId="177" fontId="0" fillId="0" borderId="107" xfId="0" applyNumberFormat="1" applyFont="1" applyFill="1" applyBorder="1" applyAlignment="1">
      <alignment horizontal="right" vertical="center"/>
    </xf>
    <xf numFmtId="177" fontId="0" fillId="0" borderId="108" xfId="0" applyNumberFormat="1" applyFont="1" applyFill="1" applyBorder="1" applyAlignment="1">
      <alignment horizontal="right" vertical="center"/>
    </xf>
    <xf numFmtId="177" fontId="0" fillId="0" borderId="109" xfId="0" applyNumberFormat="1" applyFont="1" applyFill="1" applyBorder="1" applyAlignment="1">
      <alignment horizontal="right" vertical="center"/>
    </xf>
    <xf numFmtId="176" fontId="0" fillId="0" borderId="93" xfId="0" applyNumberFormat="1" applyFont="1" applyFill="1" applyBorder="1" applyAlignment="1">
      <alignment horizontal="right" vertical="center"/>
    </xf>
    <xf numFmtId="176" fontId="0" fillId="0" borderId="96" xfId="0" applyNumberFormat="1" applyFont="1" applyFill="1" applyBorder="1" applyAlignment="1">
      <alignment horizontal="right" vertical="center"/>
    </xf>
    <xf numFmtId="176" fontId="0" fillId="0" borderId="94" xfId="0" applyNumberFormat="1" applyFont="1" applyFill="1" applyBorder="1" applyAlignment="1">
      <alignment horizontal="right" vertical="center"/>
    </xf>
    <xf numFmtId="176" fontId="29" fillId="0" borderId="94" xfId="0" applyNumberFormat="1" applyFont="1" applyFill="1" applyBorder="1" applyAlignment="1">
      <alignment horizontal="left" vertical="center"/>
    </xf>
    <xf numFmtId="176" fontId="0" fillId="0" borderId="94" xfId="0" applyNumberFormat="1" applyFont="1" applyFill="1" applyBorder="1" applyAlignment="1">
      <alignment horizontal="right" vertical="center" wrapText="1"/>
    </xf>
    <xf numFmtId="177" fontId="29" fillId="0" borderId="94" xfId="0" applyNumberFormat="1" applyFont="1" applyFill="1" applyBorder="1" applyAlignment="1">
      <alignment horizontal="left" vertical="center"/>
    </xf>
    <xf numFmtId="176" fontId="0" fillId="24" borderId="95" xfId="0" applyNumberFormat="1" applyFont="1" applyFill="1" applyBorder="1" applyAlignment="1">
      <alignment horizontal="right" vertical="center"/>
    </xf>
    <xf numFmtId="176" fontId="29" fillId="0" borderId="93" xfId="0" applyNumberFormat="1" applyFont="1" applyFill="1" applyBorder="1" applyAlignment="1">
      <alignment horizontal="left" vertical="center"/>
    </xf>
    <xf numFmtId="176" fontId="0" fillId="0" borderId="110" xfId="0" applyNumberFormat="1" applyFont="1" applyFill="1" applyBorder="1" applyAlignment="1">
      <alignment horizontal="right" vertical="center"/>
    </xf>
    <xf numFmtId="176" fontId="27" fillId="0" borderId="94" xfId="0" applyNumberFormat="1" applyFont="1" applyFill="1" applyBorder="1" applyAlignment="1">
      <alignment horizontal="left" vertical="center" wrapText="1"/>
    </xf>
    <xf numFmtId="176" fontId="29" fillId="0" borderId="94" xfId="0" applyNumberFormat="1" applyFont="1" applyFill="1" applyBorder="1" applyAlignment="1">
      <alignment horizontal="left" vertical="center" wrapText="1"/>
    </xf>
    <xf numFmtId="176" fontId="0" fillId="25" borderId="94" xfId="0" applyNumberFormat="1" applyFont="1" applyFill="1" applyBorder="1" applyAlignment="1">
      <alignment horizontal="left" vertical="center"/>
    </xf>
    <xf numFmtId="176" fontId="0" fillId="0" borderId="97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176" fontId="0" fillId="0" borderId="99" xfId="0" applyNumberFormat="1" applyFont="1" applyFill="1" applyBorder="1" applyAlignment="1">
      <alignment horizontal="right" vertical="center"/>
    </xf>
    <xf numFmtId="176" fontId="0" fillId="0" borderId="107" xfId="0" applyNumberFormat="1" applyFont="1" applyFill="1" applyBorder="1" applyAlignment="1">
      <alignment horizontal="right" vertical="center"/>
    </xf>
    <xf numFmtId="176" fontId="0" fillId="0" borderId="101" xfId="0" applyNumberFormat="1" applyFont="1" applyFill="1" applyBorder="1" applyAlignment="1">
      <alignment horizontal="right" vertical="center"/>
    </xf>
    <xf numFmtId="176" fontId="0" fillId="0" borderId="100" xfId="0" applyNumberFormat="1" applyFont="1" applyFill="1" applyBorder="1" applyAlignment="1">
      <alignment horizontal="right" vertical="center" wrapText="1"/>
    </xf>
    <xf numFmtId="176" fontId="0" fillId="0" borderId="103" xfId="0" applyNumberFormat="1" applyFont="1" applyFill="1" applyBorder="1" applyAlignment="1">
      <alignment horizontal="right" vertical="center" wrapText="1"/>
    </xf>
    <xf numFmtId="176" fontId="0" fillId="0" borderId="17" xfId="0" applyNumberFormat="1" applyFont="1" applyFill="1" applyBorder="1" applyAlignment="1">
      <alignment horizontal="right" vertical="center" wrapText="1"/>
    </xf>
    <xf numFmtId="176" fontId="0" fillId="0" borderId="101" xfId="0" applyNumberFormat="1" applyFont="1" applyFill="1" applyBorder="1" applyAlignment="1">
      <alignment horizontal="right" vertical="center" wrapText="1"/>
    </xf>
    <xf numFmtId="176" fontId="0" fillId="0" borderId="102" xfId="0" applyNumberFormat="1" applyFont="1" applyFill="1" applyBorder="1" applyAlignment="1">
      <alignment horizontal="right" vertical="center" wrapText="1"/>
    </xf>
    <xf numFmtId="176" fontId="0" fillId="0" borderId="100" xfId="0" applyNumberFormat="1" applyFont="1" applyFill="1" applyBorder="1" applyAlignment="1">
      <alignment horizontal="right" vertical="center"/>
    </xf>
    <xf numFmtId="176" fontId="0" fillId="24" borderId="105" xfId="0" applyNumberFormat="1" applyFont="1" applyFill="1" applyBorder="1" applyAlignment="1">
      <alignment horizontal="right" vertical="center"/>
    </xf>
    <xf numFmtId="176" fontId="0" fillId="24" borderId="106" xfId="0" applyNumberFormat="1" applyFont="1" applyFill="1" applyBorder="1" applyAlignment="1">
      <alignment horizontal="right" vertical="center"/>
    </xf>
    <xf numFmtId="176" fontId="0" fillId="0" borderId="111" xfId="0" applyNumberFormat="1" applyFont="1" applyFill="1" applyBorder="1" applyAlignment="1">
      <alignment horizontal="right" vertical="center"/>
    </xf>
    <xf numFmtId="176" fontId="27" fillId="0" borderId="101" xfId="0" applyNumberFormat="1" applyFont="1" applyFill="1" applyBorder="1" applyAlignment="1">
      <alignment horizontal="left" vertical="center" wrapText="1"/>
    </xf>
    <xf numFmtId="176" fontId="0" fillId="0" borderId="102" xfId="0" applyNumberFormat="1" applyFont="1" applyFill="1" applyBorder="1" applyAlignment="1">
      <alignment horizontal="right" vertical="center"/>
    </xf>
    <xf numFmtId="176" fontId="0" fillId="0" borderId="108" xfId="0" applyNumberFormat="1" applyFont="1" applyFill="1" applyBorder="1" applyAlignment="1">
      <alignment horizontal="right" vertical="center"/>
    </xf>
    <xf numFmtId="176" fontId="0" fillId="0" borderId="109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176" fontId="3" fillId="0" borderId="0" xfId="52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3" fillId="24" borderId="17" xfId="52" applyNumberFormat="1" applyFont="1" applyFill="1" applyBorder="1" applyAlignment="1">
      <alignment vertical="center"/>
    </xf>
    <xf numFmtId="0" fontId="3" fillId="26" borderId="18" xfId="0" applyFont="1" applyFill="1" applyBorder="1" applyAlignment="1">
      <alignment vertical="center"/>
    </xf>
    <xf numFmtId="0" fontId="3" fillId="26" borderId="18" xfId="0" applyFont="1" applyFill="1" applyBorder="1" applyAlignment="1">
      <alignment horizontal="left" vertical="center"/>
    </xf>
    <xf numFmtId="0" fontId="3" fillId="26" borderId="17" xfId="0" applyFont="1" applyFill="1" applyBorder="1" applyAlignment="1">
      <alignment horizontal="left" vertical="center"/>
    </xf>
    <xf numFmtId="0" fontId="3" fillId="26" borderId="17" xfId="0" applyFont="1" applyFill="1" applyBorder="1" applyAlignment="1">
      <alignment vertical="center"/>
    </xf>
    <xf numFmtId="176" fontId="29" fillId="24" borderId="94" xfId="0" applyNumberFormat="1" applyFont="1" applyFill="1" applyBorder="1" applyAlignment="1">
      <alignment horizontal="left" vertical="center"/>
    </xf>
    <xf numFmtId="176" fontId="0" fillId="24" borderId="94" xfId="0" applyNumberFormat="1" applyFont="1" applyFill="1" applyBorder="1" applyAlignment="1">
      <alignment horizontal="right" vertical="center"/>
    </xf>
    <xf numFmtId="0" fontId="44" fillId="26" borderId="18" xfId="0" applyFont="1" applyFill="1" applyBorder="1" applyAlignment="1">
      <alignment horizontal="left" vertical="center"/>
    </xf>
    <xf numFmtId="176" fontId="0" fillId="25" borderId="110" xfId="0" applyNumberFormat="1" applyFont="1" applyFill="1" applyBorder="1" applyAlignment="1">
      <alignment horizontal="left" vertical="center"/>
    </xf>
    <xf numFmtId="0" fontId="3" fillId="24" borderId="112" xfId="0" applyFont="1" applyFill="1" applyBorder="1" applyAlignment="1">
      <alignment horizontal="center" vertical="center"/>
    </xf>
    <xf numFmtId="176" fontId="3" fillId="25" borderId="26" xfId="52" applyNumberFormat="1" applyFont="1" applyFill="1" applyBorder="1" applyAlignment="1">
      <alignment vertical="center"/>
    </xf>
    <xf numFmtId="176" fontId="0" fillId="0" borderId="113" xfId="0" applyNumberFormat="1" applyFont="1" applyFill="1" applyBorder="1" applyAlignment="1">
      <alignment horizontal="right" vertical="center"/>
    </xf>
    <xf numFmtId="176" fontId="0" fillId="0" borderId="114" xfId="0" applyNumberFormat="1" applyFont="1" applyFill="1" applyBorder="1" applyAlignment="1">
      <alignment horizontal="right" vertical="center"/>
    </xf>
    <xf numFmtId="176" fontId="0" fillId="0" borderId="115" xfId="0" applyNumberFormat="1" applyFont="1" applyFill="1" applyBorder="1" applyAlignment="1">
      <alignment horizontal="right" vertical="center"/>
    </xf>
    <xf numFmtId="176" fontId="3" fillId="25" borderId="20" xfId="52" applyNumberFormat="1" applyFont="1" applyFill="1" applyBorder="1" applyAlignment="1">
      <alignment vertical="center"/>
    </xf>
    <xf numFmtId="176" fontId="0" fillId="0" borderId="116" xfId="0" applyNumberFormat="1" applyFont="1" applyFill="1" applyBorder="1" applyAlignment="1">
      <alignment horizontal="right" vertical="center"/>
    </xf>
    <xf numFmtId="0" fontId="3" fillId="0" borderId="117" xfId="0" applyFont="1" applyFill="1" applyBorder="1" applyAlignment="1">
      <alignment horizontal="left" vertical="center"/>
    </xf>
    <xf numFmtId="0" fontId="3" fillId="0" borderId="118" xfId="0" applyFont="1" applyFill="1" applyBorder="1" applyAlignment="1">
      <alignment horizontal="left" vertical="center"/>
    </xf>
    <xf numFmtId="176" fontId="3" fillId="25" borderId="117" xfId="52" applyNumberFormat="1" applyFont="1" applyFill="1" applyBorder="1" applyAlignment="1">
      <alignment vertical="center"/>
    </xf>
    <xf numFmtId="176" fontId="0" fillId="0" borderId="117" xfId="0" applyNumberFormat="1" applyFont="1" applyFill="1" applyBorder="1" applyAlignment="1">
      <alignment horizontal="right" vertical="center"/>
    </xf>
    <xf numFmtId="176" fontId="0" fillId="0" borderId="119" xfId="0" applyNumberFormat="1" applyFont="1" applyFill="1" applyBorder="1" applyAlignment="1">
      <alignment horizontal="right" vertical="center"/>
    </xf>
    <xf numFmtId="176" fontId="0" fillId="0" borderId="120" xfId="0" applyNumberFormat="1" applyFont="1" applyFill="1" applyBorder="1" applyAlignment="1">
      <alignment horizontal="right" vertical="center"/>
    </xf>
    <xf numFmtId="0" fontId="3" fillId="26" borderId="18" xfId="67" applyFont="1" applyFill="1" applyBorder="1" applyAlignment="1">
      <alignment vertical="center"/>
      <protection/>
    </xf>
    <xf numFmtId="0" fontId="3" fillId="26" borderId="20" xfId="0" applyFont="1" applyFill="1" applyBorder="1" applyAlignment="1">
      <alignment horizontal="left" vertical="center"/>
    </xf>
    <xf numFmtId="0" fontId="3" fillId="26" borderId="21" xfId="0" applyFont="1" applyFill="1" applyBorder="1" applyAlignment="1">
      <alignment horizontal="left" vertical="center"/>
    </xf>
    <xf numFmtId="0" fontId="41" fillId="26" borderId="18" xfId="0" applyFont="1" applyFill="1" applyBorder="1" applyAlignment="1">
      <alignment horizontal="left" vertical="center"/>
    </xf>
    <xf numFmtId="0" fontId="3" fillId="26" borderId="41" xfId="0" applyFont="1" applyFill="1" applyBorder="1" applyAlignment="1">
      <alignment horizontal="left" vertical="center"/>
    </xf>
    <xf numFmtId="0" fontId="3" fillId="26" borderId="33" xfId="0" applyFont="1" applyFill="1" applyBorder="1" applyAlignment="1">
      <alignment horizontal="left" vertical="center"/>
    </xf>
    <xf numFmtId="0" fontId="3" fillId="26" borderId="36" xfId="0" applyFont="1" applyFill="1" applyBorder="1" applyAlignment="1">
      <alignment horizontal="left" vertical="center"/>
    </xf>
    <xf numFmtId="0" fontId="3" fillId="26" borderId="37" xfId="0" applyFont="1" applyFill="1" applyBorder="1" applyAlignment="1">
      <alignment horizontal="left" vertical="center"/>
    </xf>
    <xf numFmtId="0" fontId="0" fillId="27" borderId="22" xfId="0" applyFont="1" applyFill="1" applyBorder="1" applyAlignment="1">
      <alignment horizontal="center" vertical="center"/>
    </xf>
    <xf numFmtId="0" fontId="0" fillId="25" borderId="22" xfId="0" applyFont="1" applyFill="1" applyBorder="1" applyAlignment="1">
      <alignment horizontal="center" vertical="center"/>
    </xf>
    <xf numFmtId="0" fontId="0" fillId="28" borderId="42" xfId="0" applyFont="1" applyFill="1" applyBorder="1" applyAlignment="1">
      <alignment horizontal="center" vertical="center" wrapText="1"/>
    </xf>
    <xf numFmtId="0" fontId="0" fillId="28" borderId="30" xfId="0" applyFont="1" applyFill="1" applyBorder="1" applyAlignment="1">
      <alignment horizontal="center" vertical="center"/>
    </xf>
    <xf numFmtId="0" fontId="3" fillId="28" borderId="45" xfId="0" applyFont="1" applyFill="1" applyBorder="1" applyAlignment="1">
      <alignment horizontal="center" vertical="center" wrapText="1"/>
    </xf>
    <xf numFmtId="0" fontId="3" fillId="28" borderId="45" xfId="0" applyFont="1" applyFill="1" applyBorder="1" applyAlignment="1">
      <alignment horizontal="center" vertical="center" wrapText="1" shrinkToFit="1"/>
    </xf>
    <xf numFmtId="0" fontId="3" fillId="28" borderId="29" xfId="0" applyFont="1" applyFill="1" applyBorder="1" applyAlignment="1">
      <alignment horizontal="left" vertical="center"/>
    </xf>
    <xf numFmtId="0" fontId="3" fillId="28" borderId="30" xfId="0" applyFont="1" applyFill="1" applyBorder="1" applyAlignment="1">
      <alignment horizontal="left" vertical="center"/>
    </xf>
    <xf numFmtId="176" fontId="3" fillId="28" borderId="31" xfId="52" applyNumberFormat="1" applyFont="1" applyFill="1" applyBorder="1" applyAlignment="1">
      <alignment vertical="center"/>
    </xf>
    <xf numFmtId="0" fontId="0" fillId="29" borderId="22" xfId="0" applyFont="1" applyFill="1" applyBorder="1" applyAlignment="1">
      <alignment horizontal="left" vertical="center"/>
    </xf>
    <xf numFmtId="0" fontId="0" fillId="24" borderId="0" xfId="0" applyFont="1" applyFill="1" applyAlignment="1">
      <alignment vertical="center"/>
    </xf>
    <xf numFmtId="177" fontId="0" fillId="0" borderId="121" xfId="0" applyNumberFormat="1" applyFont="1" applyFill="1" applyBorder="1" applyAlignment="1">
      <alignment horizontal="right" vertical="center"/>
    </xf>
    <xf numFmtId="177" fontId="0" fillId="0" borderId="122" xfId="0" applyNumberFormat="1" applyFont="1" applyFill="1" applyBorder="1" applyAlignment="1">
      <alignment horizontal="right" vertical="center"/>
    </xf>
    <xf numFmtId="0" fontId="3" fillId="24" borderId="5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38" fontId="3" fillId="0" borderId="41" xfId="52" applyFont="1" applyFill="1" applyBorder="1" applyAlignment="1">
      <alignment vertical="center"/>
    </xf>
    <xf numFmtId="38" fontId="0" fillId="0" borderId="0" xfId="52" applyFont="1" applyFill="1" applyAlignment="1">
      <alignment vertical="center"/>
    </xf>
    <xf numFmtId="0" fontId="3" fillId="24" borderId="17" xfId="0" applyFont="1" applyFill="1" applyBorder="1" applyAlignment="1">
      <alignment horizontal="left" vertical="center"/>
    </xf>
    <xf numFmtId="0" fontId="0" fillId="30" borderId="22" xfId="0" applyFont="1" applyFill="1" applyBorder="1" applyAlignment="1">
      <alignment horizontal="center" vertical="center"/>
    </xf>
    <xf numFmtId="177" fontId="29" fillId="0" borderId="0" xfId="0" applyNumberFormat="1" applyFont="1" applyFill="1" applyAlignment="1">
      <alignment vertical="center"/>
    </xf>
    <xf numFmtId="177" fontId="29" fillId="0" borderId="34" xfId="0" applyNumberFormat="1" applyFont="1" applyFill="1" applyBorder="1" applyAlignment="1">
      <alignment vertical="center"/>
    </xf>
    <xf numFmtId="177" fontId="29" fillId="0" borderId="19" xfId="0" applyNumberFormat="1" applyFont="1" applyFill="1" applyBorder="1" applyAlignment="1">
      <alignment vertical="center"/>
    </xf>
    <xf numFmtId="177" fontId="29" fillId="0" borderId="19" xfId="0" applyNumberFormat="1" applyFont="1" applyFill="1" applyBorder="1" applyAlignment="1">
      <alignment vertical="center" wrapText="1"/>
    </xf>
    <xf numFmtId="177" fontId="29" fillId="0" borderId="23" xfId="0" applyNumberFormat="1" applyFont="1" applyFill="1" applyBorder="1" applyAlignment="1">
      <alignment vertical="center"/>
    </xf>
    <xf numFmtId="177" fontId="29" fillId="0" borderId="15" xfId="0" applyNumberFormat="1" applyFont="1" applyFill="1" applyBorder="1" applyAlignment="1">
      <alignment vertical="center"/>
    </xf>
    <xf numFmtId="177" fontId="29" fillId="0" borderId="38" xfId="0" applyNumberFormat="1" applyFont="1" applyFill="1" applyBorder="1" applyAlignment="1">
      <alignment vertical="center"/>
    </xf>
    <xf numFmtId="38" fontId="29" fillId="25" borderId="19" xfId="52" applyFont="1" applyFill="1" applyBorder="1" applyAlignment="1">
      <alignment vertical="center"/>
    </xf>
    <xf numFmtId="177" fontId="29" fillId="25" borderId="19" xfId="0" applyNumberFormat="1" applyFont="1" applyFill="1" applyBorder="1" applyAlignment="1">
      <alignment vertical="center"/>
    </xf>
    <xf numFmtId="0" fontId="28" fillId="24" borderId="0" xfId="0" applyFont="1" applyFill="1" applyAlignment="1">
      <alignment horizontal="left" vertical="center"/>
    </xf>
    <xf numFmtId="0" fontId="3" fillId="24" borderId="123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176" fontId="3" fillId="24" borderId="19" xfId="52" applyNumberFormat="1" applyFont="1" applyFill="1" applyBorder="1" applyAlignment="1">
      <alignment vertical="center"/>
    </xf>
    <xf numFmtId="0" fontId="3" fillId="0" borderId="89" xfId="0" applyFont="1" applyFill="1" applyBorder="1" applyAlignment="1">
      <alignment vertical="center"/>
    </xf>
    <xf numFmtId="0" fontId="3" fillId="0" borderId="79" xfId="0" applyFont="1" applyFill="1" applyBorder="1" applyAlignment="1">
      <alignment horizontal="left" vertical="center"/>
    </xf>
    <xf numFmtId="0" fontId="3" fillId="24" borderId="90" xfId="0" applyFont="1" applyFill="1" applyBorder="1" applyAlignment="1">
      <alignment horizontal="center" vertical="center" wrapText="1"/>
    </xf>
    <xf numFmtId="176" fontId="29" fillId="0" borderId="0" xfId="0" applyNumberFormat="1" applyFont="1" applyFill="1" applyAlignment="1">
      <alignment vertical="center"/>
    </xf>
    <xf numFmtId="176" fontId="29" fillId="0" borderId="15" xfId="0" applyNumberFormat="1" applyFont="1" applyFill="1" applyBorder="1" applyAlignment="1">
      <alignment vertical="center"/>
    </xf>
    <xf numFmtId="176" fontId="29" fillId="0" borderId="19" xfId="0" applyNumberFormat="1" applyFont="1" applyFill="1" applyBorder="1" applyAlignment="1">
      <alignment vertical="center"/>
    </xf>
    <xf numFmtId="176" fontId="29" fillId="0" borderId="19" xfId="0" applyNumberFormat="1" applyFont="1" applyFill="1" applyBorder="1" applyAlignment="1">
      <alignment vertical="center" wrapText="1"/>
    </xf>
    <xf numFmtId="176" fontId="29" fillId="25" borderId="19" xfId="0" applyNumberFormat="1" applyFont="1" applyFill="1" applyBorder="1" applyAlignment="1">
      <alignment vertical="center" wrapText="1"/>
    </xf>
    <xf numFmtId="176" fontId="29" fillId="25" borderId="19" xfId="0" applyNumberFormat="1" applyFont="1" applyFill="1" applyBorder="1" applyAlignment="1">
      <alignment vertical="center"/>
    </xf>
    <xf numFmtId="176" fontId="29" fillId="24" borderId="19" xfId="0" applyNumberFormat="1" applyFont="1" applyFill="1" applyBorder="1" applyAlignment="1">
      <alignment vertical="center"/>
    </xf>
    <xf numFmtId="176" fontId="31" fillId="24" borderId="19" xfId="0" applyNumberFormat="1" applyFont="1" applyFill="1" applyBorder="1" applyAlignment="1">
      <alignment vertical="center"/>
    </xf>
    <xf numFmtId="176" fontId="29" fillId="0" borderId="23" xfId="0" applyNumberFormat="1" applyFont="1" applyFill="1" applyBorder="1" applyAlignment="1">
      <alignment vertical="center"/>
    </xf>
    <xf numFmtId="176" fontId="29" fillId="0" borderId="38" xfId="0" applyNumberFormat="1" applyFont="1" applyFill="1" applyBorder="1" applyAlignment="1">
      <alignment vertical="center"/>
    </xf>
    <xf numFmtId="0" fontId="3" fillId="24" borderId="124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25" xfId="0" applyFont="1" applyBorder="1" applyAlignment="1">
      <alignment horizontal="center" vertical="center"/>
    </xf>
    <xf numFmtId="176" fontId="0" fillId="24" borderId="103" xfId="0" applyNumberFormat="1" applyFont="1" applyFill="1" applyBorder="1" applyAlignment="1">
      <alignment horizontal="right" vertical="center"/>
    </xf>
    <xf numFmtId="49" fontId="30" fillId="0" borderId="126" xfId="0" applyNumberFormat="1" applyFont="1" applyBorder="1" applyAlignment="1">
      <alignment horizontal="right" vertical="center"/>
    </xf>
    <xf numFmtId="0" fontId="30" fillId="0" borderId="127" xfId="0" applyFont="1" applyBorder="1" applyAlignment="1">
      <alignment vertical="center"/>
    </xf>
    <xf numFmtId="49" fontId="30" fillId="0" borderId="112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49" fontId="30" fillId="0" borderId="43" xfId="0" applyNumberFormat="1" applyFont="1" applyBorder="1" applyAlignment="1">
      <alignment horizontal="right" vertical="center"/>
    </xf>
    <xf numFmtId="0" fontId="30" fillId="0" borderId="58" xfId="0" applyFont="1" applyBorder="1" applyAlignment="1">
      <alignment vertical="center"/>
    </xf>
    <xf numFmtId="0" fontId="0" fillId="0" borderId="112" xfId="0" applyBorder="1" applyAlignment="1">
      <alignment vertical="center"/>
    </xf>
    <xf numFmtId="176" fontId="0" fillId="0" borderId="104" xfId="0" applyNumberFormat="1" applyFont="1" applyFill="1" applyBorder="1" applyAlignment="1">
      <alignment horizontal="right" vertical="center"/>
    </xf>
    <xf numFmtId="0" fontId="27" fillId="0" borderId="29" xfId="0" applyFont="1" applyFill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0" fillId="0" borderId="128" xfId="0" applyBorder="1" applyAlignment="1">
      <alignment vertical="center"/>
    </xf>
    <xf numFmtId="0" fontId="0" fillId="0" borderId="129" xfId="0" applyBorder="1" applyAlignment="1">
      <alignment vertical="center"/>
    </xf>
    <xf numFmtId="0" fontId="0" fillId="0" borderId="130" xfId="0" applyBorder="1" applyAlignment="1">
      <alignment vertical="center"/>
    </xf>
    <xf numFmtId="0" fontId="3" fillId="0" borderId="131" xfId="0" applyFont="1" applyFill="1" applyBorder="1" applyAlignment="1">
      <alignment horizontal="center" vertical="center"/>
    </xf>
    <xf numFmtId="38" fontId="3" fillId="0" borderId="132" xfId="52" applyFont="1" applyFill="1" applyBorder="1" applyAlignment="1">
      <alignment vertical="center"/>
    </xf>
    <xf numFmtId="38" fontId="3" fillId="0" borderId="104" xfId="52" applyFont="1" applyFill="1" applyBorder="1" applyAlignment="1">
      <alignment vertical="center"/>
    </xf>
    <xf numFmtId="38" fontId="3" fillId="0" borderId="133" xfId="52" applyFont="1" applyFill="1" applyBorder="1" applyAlignment="1">
      <alignment vertical="center"/>
    </xf>
    <xf numFmtId="177" fontId="0" fillId="0" borderId="133" xfId="0" applyNumberFormat="1" applyFont="1" applyFill="1" applyBorder="1" applyAlignment="1">
      <alignment horizontal="right" vertical="center"/>
    </xf>
    <xf numFmtId="176" fontId="3" fillId="0" borderId="133" xfId="52" applyNumberFormat="1" applyFont="1" applyFill="1" applyBorder="1" applyAlignment="1">
      <alignment vertical="center"/>
    </xf>
    <xf numFmtId="38" fontId="3" fillId="0" borderId="134" xfId="52" applyFont="1" applyFill="1" applyBorder="1" applyAlignment="1">
      <alignment vertical="center"/>
    </xf>
    <xf numFmtId="38" fontId="3" fillId="0" borderId="135" xfId="52" applyFont="1" applyFill="1" applyBorder="1" applyAlignment="1">
      <alignment vertical="center"/>
    </xf>
    <xf numFmtId="38" fontId="3" fillId="0" borderId="136" xfId="52" applyFont="1" applyFill="1" applyBorder="1" applyAlignment="1">
      <alignment vertical="center"/>
    </xf>
    <xf numFmtId="0" fontId="3" fillId="0" borderId="127" xfId="0" applyFont="1" applyBorder="1" applyAlignment="1">
      <alignment horizontal="left" vertical="center" wrapText="1"/>
    </xf>
    <xf numFmtId="0" fontId="0" fillId="0" borderId="127" xfId="0" applyBorder="1" applyAlignment="1">
      <alignment horizontal="left" vertical="center"/>
    </xf>
    <xf numFmtId="177" fontId="3" fillId="0" borderId="50" xfId="0" applyNumberFormat="1" applyFont="1" applyFill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29" borderId="137" xfId="0" applyFont="1" applyFill="1" applyBorder="1" applyAlignment="1">
      <alignment horizontal="center" vertical="center" wrapText="1"/>
    </xf>
    <xf numFmtId="0" fontId="0" fillId="0" borderId="138" xfId="0" applyBorder="1" applyAlignment="1">
      <alignment horizontal="center" vertical="center" wrapText="1"/>
    </xf>
    <xf numFmtId="0" fontId="0" fillId="0" borderId="139" xfId="0" applyBorder="1" applyAlignment="1">
      <alignment horizontal="center" vertical="center" wrapText="1"/>
    </xf>
    <xf numFmtId="0" fontId="0" fillId="0" borderId="140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27" borderId="138" xfId="0" applyFont="1" applyFill="1" applyBorder="1" applyAlignment="1">
      <alignment horizontal="center" vertical="center" wrapText="1"/>
    </xf>
    <xf numFmtId="0" fontId="0" fillId="27" borderId="138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25" borderId="137" xfId="0" applyFont="1" applyFill="1" applyBorder="1" applyAlignment="1">
      <alignment horizontal="center" vertical="center" wrapText="1"/>
    </xf>
    <xf numFmtId="0" fontId="0" fillId="25" borderId="138" xfId="0" applyFont="1" applyFill="1" applyBorder="1" applyAlignment="1">
      <alignment horizontal="center" vertical="center" wrapText="1"/>
    </xf>
    <xf numFmtId="0" fontId="0" fillId="25" borderId="139" xfId="0" applyFont="1" applyFill="1" applyBorder="1" applyAlignment="1">
      <alignment horizontal="center" vertical="center" wrapText="1"/>
    </xf>
    <xf numFmtId="0" fontId="0" fillId="25" borderId="140" xfId="0" applyFont="1" applyFill="1" applyBorder="1" applyAlignment="1">
      <alignment horizontal="center" vertical="center" wrapText="1"/>
    </xf>
    <xf numFmtId="0" fontId="0" fillId="25" borderId="40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27" fillId="25" borderId="39" xfId="0" applyFont="1" applyFill="1" applyBorder="1" applyAlignment="1">
      <alignment horizontal="center" vertical="center" wrapText="1"/>
    </xf>
    <xf numFmtId="0" fontId="27" fillId="25" borderId="40" xfId="0" applyFont="1" applyFill="1" applyBorder="1" applyAlignment="1">
      <alignment horizontal="center" vertical="center" wrapText="1"/>
    </xf>
    <xf numFmtId="0" fontId="27" fillId="25" borderId="14" xfId="0" applyFont="1" applyFill="1" applyBorder="1" applyAlignment="1">
      <alignment horizontal="center" vertical="center" wrapText="1"/>
    </xf>
    <xf numFmtId="177" fontId="29" fillId="0" borderId="28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29" borderId="140" xfId="0" applyFont="1" applyFill="1" applyBorder="1" applyAlignment="1">
      <alignment horizontal="center" vertical="center" wrapText="1"/>
    </xf>
    <xf numFmtId="0" fontId="0" fillId="29" borderId="40" xfId="0" applyFill="1" applyBorder="1" applyAlignment="1">
      <alignment horizontal="center" vertical="center" wrapText="1"/>
    </xf>
    <xf numFmtId="0" fontId="0" fillId="29" borderId="14" xfId="0" applyFill="1" applyBorder="1" applyAlignment="1">
      <alignment horizontal="center" vertical="center" wrapText="1"/>
    </xf>
    <xf numFmtId="0" fontId="0" fillId="29" borderId="141" xfId="0" applyFont="1" applyFill="1" applyBorder="1" applyAlignment="1">
      <alignment horizontal="center" vertical="center" wrapText="1"/>
    </xf>
    <xf numFmtId="0" fontId="0" fillId="29" borderId="112" xfId="0" applyFill="1" applyBorder="1" applyAlignment="1">
      <alignment horizontal="center" vertical="center" wrapText="1"/>
    </xf>
    <xf numFmtId="0" fontId="0" fillId="29" borderId="123" xfId="0" applyFill="1" applyBorder="1" applyAlignment="1">
      <alignment horizontal="center" vertical="center" wrapText="1"/>
    </xf>
    <xf numFmtId="0" fontId="0" fillId="27" borderId="140" xfId="0" applyFont="1" applyFill="1" applyBorder="1" applyAlignment="1">
      <alignment horizontal="center" vertical="center" wrapText="1"/>
    </xf>
    <xf numFmtId="0" fontId="0" fillId="27" borderId="40" xfId="0" applyFill="1" applyBorder="1" applyAlignment="1">
      <alignment horizontal="center" vertical="center" wrapText="1"/>
    </xf>
    <xf numFmtId="0" fontId="0" fillId="27" borderId="14" xfId="0" applyFill="1" applyBorder="1" applyAlignment="1">
      <alignment horizontal="center" vertical="center" wrapText="1"/>
    </xf>
    <xf numFmtId="176" fontId="29" fillId="0" borderId="110" xfId="0" applyNumberFormat="1" applyFont="1" applyFill="1" applyBorder="1" applyAlignment="1">
      <alignment horizontal="left" vertical="center" wrapText="1"/>
    </xf>
    <xf numFmtId="0" fontId="0" fillId="0" borderId="96" xfId="0" applyBorder="1" applyAlignment="1">
      <alignment vertical="center"/>
    </xf>
    <xf numFmtId="0" fontId="0" fillId="27" borderId="39" xfId="0" applyFont="1" applyFill="1" applyBorder="1" applyAlignment="1">
      <alignment horizontal="center" vertical="center" wrapText="1"/>
    </xf>
    <xf numFmtId="0" fontId="0" fillId="27" borderId="137" xfId="0" applyFont="1" applyFill="1" applyBorder="1" applyAlignment="1">
      <alignment horizontal="center" vertical="center" wrapText="1"/>
    </xf>
    <xf numFmtId="0" fontId="0" fillId="27" borderId="138" xfId="0" applyFill="1" applyBorder="1" applyAlignment="1">
      <alignment horizontal="center" vertical="center"/>
    </xf>
    <xf numFmtId="0" fontId="0" fillId="27" borderId="123" xfId="0" applyFill="1" applyBorder="1" applyAlignment="1">
      <alignment horizontal="center" vertical="center"/>
    </xf>
    <xf numFmtId="0" fontId="0" fillId="25" borderId="138" xfId="0" applyFill="1" applyBorder="1" applyAlignment="1">
      <alignment horizontal="center" vertical="center" wrapText="1"/>
    </xf>
    <xf numFmtId="0" fontId="0" fillId="25" borderId="123" xfId="0" applyFill="1" applyBorder="1" applyAlignment="1">
      <alignment horizontal="center" vertical="center" wrapText="1"/>
    </xf>
    <xf numFmtId="0" fontId="0" fillId="29" borderId="39" xfId="0" applyFont="1" applyFill="1" applyBorder="1" applyAlignment="1">
      <alignment horizontal="center" vertical="center" wrapText="1"/>
    </xf>
    <xf numFmtId="0" fontId="0" fillId="30" borderId="137" xfId="0" applyFont="1" applyFill="1" applyBorder="1" applyAlignment="1">
      <alignment horizontal="center" vertical="center" wrapText="1"/>
    </xf>
    <xf numFmtId="0" fontId="0" fillId="30" borderId="138" xfId="0" applyFill="1" applyBorder="1" applyAlignment="1">
      <alignment horizontal="center" vertical="center"/>
    </xf>
    <xf numFmtId="0" fontId="0" fillId="30" borderId="123" xfId="0" applyFill="1" applyBorder="1" applyAlignment="1">
      <alignment horizontal="center" vertical="center"/>
    </xf>
    <xf numFmtId="0" fontId="0" fillId="30" borderId="140" xfId="0" applyFont="1" applyFill="1" applyBorder="1" applyAlignment="1">
      <alignment horizontal="center" vertical="center" wrapText="1"/>
    </xf>
    <xf numFmtId="0" fontId="0" fillId="30" borderId="40" xfId="0" applyFill="1" applyBorder="1" applyAlignment="1">
      <alignment horizontal="center" vertical="center" wrapText="1"/>
    </xf>
    <xf numFmtId="0" fontId="0" fillId="30" borderId="14" xfId="0" applyFill="1" applyBorder="1" applyAlignment="1">
      <alignment horizontal="center" vertical="center" wrapText="1"/>
    </xf>
    <xf numFmtId="0" fontId="0" fillId="30" borderId="39" xfId="0" applyFont="1" applyFill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/>
    </xf>
    <xf numFmtId="0" fontId="3" fillId="26" borderId="25" xfId="0" applyFont="1" applyFill="1" applyBorder="1" applyAlignment="1">
      <alignment vertical="center"/>
    </xf>
    <xf numFmtId="0" fontId="3" fillId="26" borderId="22" xfId="0" applyFont="1" applyFill="1" applyBorder="1" applyAlignment="1">
      <alignment vertical="center"/>
    </xf>
    <xf numFmtId="0" fontId="3" fillId="26" borderId="17" xfId="0" applyFont="1" applyFill="1" applyBorder="1" applyAlignment="1">
      <alignment horizontal="left" vertical="center" wrapText="1"/>
    </xf>
    <xf numFmtId="0" fontId="0" fillId="26" borderId="18" xfId="0" applyFill="1" applyBorder="1" applyAlignment="1">
      <alignment horizontal="left" vertical="center" wrapText="1"/>
    </xf>
    <xf numFmtId="0" fontId="3" fillId="26" borderId="36" xfId="0" applyFont="1" applyFill="1" applyBorder="1" applyAlignment="1">
      <alignment horizontal="left" vertical="center" wrapText="1"/>
    </xf>
    <xf numFmtId="0" fontId="0" fillId="26" borderId="37" xfId="0" applyFill="1" applyBorder="1" applyAlignment="1">
      <alignment horizontal="left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()" xfId="43"/>
    <cellStyle name="パーセント(0.00)" xfId="44"/>
    <cellStyle name="パーセント[0.00]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見出し１" xfId="58"/>
    <cellStyle name="集計" xfId="59"/>
    <cellStyle name="出力" xfId="60"/>
    <cellStyle name="折り返し" xfId="61"/>
    <cellStyle name="説明文" xfId="62"/>
    <cellStyle name="Currency [0]" xfId="63"/>
    <cellStyle name="Currency" xfId="64"/>
    <cellStyle name="入力" xfId="65"/>
    <cellStyle name="標準 2" xfId="66"/>
    <cellStyle name="標準_Book1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57</xdr:row>
      <xdr:rowOff>0</xdr:rowOff>
    </xdr:from>
    <xdr:ext cx="2000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15020925" y="125158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200025" cy="0"/>
    <xdr:sp fLocksText="0">
      <xdr:nvSpPr>
        <xdr:cNvPr id="2" name="Text Box 1"/>
        <xdr:cNvSpPr txBox="1">
          <a:spLocks noChangeArrowheads="1"/>
        </xdr:cNvSpPr>
      </xdr:nvSpPr>
      <xdr:spPr>
        <a:xfrm>
          <a:off x="15020925" y="215265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962025</xdr:colOff>
      <xdr:row>0</xdr:row>
      <xdr:rowOff>142875</xdr:rowOff>
    </xdr:from>
    <xdr:to>
      <xdr:col>7</xdr:col>
      <xdr:colOff>19050</xdr:colOff>
      <xdr:row>0</xdr:row>
      <xdr:rowOff>276225</xdr:rowOff>
    </xdr:to>
    <xdr:sp>
      <xdr:nvSpPr>
        <xdr:cNvPr id="3" name="右矢印 3"/>
        <xdr:cNvSpPr>
          <a:spLocks/>
        </xdr:cNvSpPr>
      </xdr:nvSpPr>
      <xdr:spPr>
        <a:xfrm>
          <a:off x="2714625" y="142875"/>
          <a:ext cx="6896100" cy="133350"/>
        </a:xfrm>
        <a:prstGeom prst="rightArrow">
          <a:avLst>
            <a:gd name="adj" fmla="val 4897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53</xdr:row>
      <xdr:rowOff>0</xdr:rowOff>
    </xdr:from>
    <xdr:ext cx="2000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16087725" y="119919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93</xdr:row>
      <xdr:rowOff>0</xdr:rowOff>
    </xdr:from>
    <xdr:ext cx="200025" cy="0"/>
    <xdr:sp fLocksText="0">
      <xdr:nvSpPr>
        <xdr:cNvPr id="2" name="Text Box 1"/>
        <xdr:cNvSpPr txBox="1">
          <a:spLocks noChangeArrowheads="1"/>
        </xdr:cNvSpPr>
      </xdr:nvSpPr>
      <xdr:spPr>
        <a:xfrm>
          <a:off x="16087725" y="208788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1876425</xdr:colOff>
      <xdr:row>0</xdr:row>
      <xdr:rowOff>171450</xdr:rowOff>
    </xdr:from>
    <xdr:to>
      <xdr:col>8</xdr:col>
      <xdr:colOff>85725</xdr:colOff>
      <xdr:row>0</xdr:row>
      <xdr:rowOff>285750</xdr:rowOff>
    </xdr:to>
    <xdr:sp>
      <xdr:nvSpPr>
        <xdr:cNvPr id="3" name="右矢印 3"/>
        <xdr:cNvSpPr>
          <a:spLocks/>
        </xdr:cNvSpPr>
      </xdr:nvSpPr>
      <xdr:spPr>
        <a:xfrm>
          <a:off x="2714625" y="171450"/>
          <a:ext cx="6448425" cy="114300"/>
        </a:xfrm>
        <a:prstGeom prst="rightArrow">
          <a:avLst>
            <a:gd name="adj" fmla="val 485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285750</xdr:colOff>
      <xdr:row>68</xdr:row>
      <xdr:rowOff>0</xdr:rowOff>
    </xdr:from>
    <xdr:ext cx="-200024" cy="0"/>
    <xdr:sp fLocksText="0">
      <xdr:nvSpPr>
        <xdr:cNvPr id="4" name="Text Box 1"/>
        <xdr:cNvSpPr txBox="1">
          <a:spLocks noChangeArrowheads="1"/>
        </xdr:cNvSpPr>
      </xdr:nvSpPr>
      <xdr:spPr>
        <a:xfrm>
          <a:off x="9563100" y="15487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53</xdr:row>
      <xdr:rowOff>0</xdr:rowOff>
    </xdr:from>
    <xdr:ext cx="2000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16402050" y="118776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99</xdr:row>
      <xdr:rowOff>0</xdr:rowOff>
    </xdr:from>
    <xdr:ext cx="200025" cy="0"/>
    <xdr:sp fLocksText="0">
      <xdr:nvSpPr>
        <xdr:cNvPr id="2" name="Text Box 1"/>
        <xdr:cNvSpPr txBox="1">
          <a:spLocks noChangeArrowheads="1"/>
        </xdr:cNvSpPr>
      </xdr:nvSpPr>
      <xdr:spPr>
        <a:xfrm>
          <a:off x="16402050" y="221646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1819275</xdr:colOff>
      <xdr:row>0</xdr:row>
      <xdr:rowOff>171450</xdr:rowOff>
    </xdr:from>
    <xdr:to>
      <xdr:col>8</xdr:col>
      <xdr:colOff>85725</xdr:colOff>
      <xdr:row>0</xdr:row>
      <xdr:rowOff>285750</xdr:rowOff>
    </xdr:to>
    <xdr:sp>
      <xdr:nvSpPr>
        <xdr:cNvPr id="3" name="右矢印 3"/>
        <xdr:cNvSpPr>
          <a:spLocks/>
        </xdr:cNvSpPr>
      </xdr:nvSpPr>
      <xdr:spPr>
        <a:xfrm>
          <a:off x="2514600" y="171450"/>
          <a:ext cx="7772400" cy="114300"/>
        </a:xfrm>
        <a:prstGeom prst="rightArrow">
          <a:avLst>
            <a:gd name="adj" fmla="val 4852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285750</xdr:colOff>
      <xdr:row>100</xdr:row>
      <xdr:rowOff>0</xdr:rowOff>
    </xdr:from>
    <xdr:ext cx="-200024" cy="0"/>
    <xdr:sp fLocksText="0">
      <xdr:nvSpPr>
        <xdr:cNvPr id="4" name="Text Box 1"/>
        <xdr:cNvSpPr txBox="1">
          <a:spLocks noChangeArrowheads="1"/>
        </xdr:cNvSpPr>
      </xdr:nvSpPr>
      <xdr:spPr>
        <a:xfrm>
          <a:off x="10687050" y="2237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53</xdr:row>
      <xdr:rowOff>0</xdr:rowOff>
    </xdr:from>
    <xdr:ext cx="2000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14039850" y="120681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93</xdr:row>
      <xdr:rowOff>0</xdr:rowOff>
    </xdr:from>
    <xdr:ext cx="200025" cy="0"/>
    <xdr:sp fLocksText="0">
      <xdr:nvSpPr>
        <xdr:cNvPr id="2" name="Text Box 1"/>
        <xdr:cNvSpPr txBox="1">
          <a:spLocks noChangeArrowheads="1"/>
        </xdr:cNvSpPr>
      </xdr:nvSpPr>
      <xdr:spPr>
        <a:xfrm>
          <a:off x="14039850" y="206787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1771650</xdr:colOff>
      <xdr:row>0</xdr:row>
      <xdr:rowOff>171450</xdr:rowOff>
    </xdr:from>
    <xdr:to>
      <xdr:col>7</xdr:col>
      <xdr:colOff>85725</xdr:colOff>
      <xdr:row>0</xdr:row>
      <xdr:rowOff>285750</xdr:rowOff>
    </xdr:to>
    <xdr:sp>
      <xdr:nvSpPr>
        <xdr:cNvPr id="3" name="右矢印 3"/>
        <xdr:cNvSpPr>
          <a:spLocks/>
        </xdr:cNvSpPr>
      </xdr:nvSpPr>
      <xdr:spPr>
        <a:xfrm>
          <a:off x="2619375" y="171450"/>
          <a:ext cx="4933950" cy="114300"/>
        </a:xfrm>
        <a:prstGeom prst="rightArrow">
          <a:avLst>
            <a:gd name="adj" fmla="val 4854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0</xdr:colOff>
      <xdr:row>61</xdr:row>
      <xdr:rowOff>0</xdr:rowOff>
    </xdr:from>
    <xdr:ext cx="200025" cy="0"/>
    <xdr:sp fLocksText="0">
      <xdr:nvSpPr>
        <xdr:cNvPr id="4" name="Text Box 1"/>
        <xdr:cNvSpPr txBox="1">
          <a:spLocks noChangeArrowheads="1"/>
        </xdr:cNvSpPr>
      </xdr:nvSpPr>
      <xdr:spPr>
        <a:xfrm>
          <a:off x="14039850" y="137636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285750</xdr:colOff>
      <xdr:row>100</xdr:row>
      <xdr:rowOff>0</xdr:rowOff>
    </xdr:from>
    <xdr:ext cx="-200024" cy="0"/>
    <xdr:sp fLocksText="0">
      <xdr:nvSpPr>
        <xdr:cNvPr id="5" name="Text Box 1"/>
        <xdr:cNvSpPr txBox="1">
          <a:spLocks noChangeArrowheads="1"/>
        </xdr:cNvSpPr>
      </xdr:nvSpPr>
      <xdr:spPr>
        <a:xfrm>
          <a:off x="7953375" y="22145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50</xdr:row>
      <xdr:rowOff>0</xdr:rowOff>
    </xdr:from>
    <xdr:ext cx="2000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14297025" y="109156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200025" cy="0"/>
    <xdr:sp fLocksText="0">
      <xdr:nvSpPr>
        <xdr:cNvPr id="2" name="Text Box 1"/>
        <xdr:cNvSpPr txBox="1">
          <a:spLocks noChangeArrowheads="1"/>
        </xdr:cNvSpPr>
      </xdr:nvSpPr>
      <xdr:spPr>
        <a:xfrm>
          <a:off x="14297025" y="136398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876300</xdr:colOff>
      <xdr:row>0</xdr:row>
      <xdr:rowOff>142875</xdr:rowOff>
    </xdr:from>
    <xdr:to>
      <xdr:col>8</xdr:col>
      <xdr:colOff>0</xdr:colOff>
      <xdr:row>0</xdr:row>
      <xdr:rowOff>304800</xdr:rowOff>
    </xdr:to>
    <xdr:sp>
      <xdr:nvSpPr>
        <xdr:cNvPr id="3" name="右矢印 3"/>
        <xdr:cNvSpPr>
          <a:spLocks/>
        </xdr:cNvSpPr>
      </xdr:nvSpPr>
      <xdr:spPr>
        <a:xfrm>
          <a:off x="2371725" y="142875"/>
          <a:ext cx="6400800" cy="161925"/>
        </a:xfrm>
        <a:prstGeom prst="rightArrow">
          <a:avLst>
            <a:gd name="adj" fmla="val 4873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tabSelected="1" zoomScalePageLayoutView="0" workbookViewId="0" topLeftCell="A1">
      <selection activeCell="B6" sqref="B6"/>
    </sheetView>
  </sheetViews>
  <sheetFormatPr defaultColWidth="9.00390625" defaultRowHeight="13.5"/>
  <cols>
    <col min="1" max="1" width="10.00390625" style="128" customWidth="1"/>
    <col min="2" max="2" width="108.75390625" style="0" customWidth="1"/>
    <col min="3" max="3" width="14.50390625" style="0" customWidth="1"/>
    <col min="4" max="4" width="2.25390625" style="0" customWidth="1"/>
  </cols>
  <sheetData>
    <row r="1" ht="25.5" customHeight="1" thickBot="1">
      <c r="C1" s="402" t="s">
        <v>401</v>
      </c>
    </row>
    <row r="2" ht="38.25" customHeight="1">
      <c r="C2" s="401"/>
    </row>
    <row r="3" ht="46.5" customHeight="1">
      <c r="B3" s="413" t="s">
        <v>402</v>
      </c>
    </row>
    <row r="4" ht="36.75" customHeight="1" thickBot="1"/>
    <row r="5" spans="1:4" ht="63.75" customHeight="1" thickTop="1">
      <c r="A5" s="404" t="s">
        <v>254</v>
      </c>
      <c r="B5" s="405" t="s">
        <v>258</v>
      </c>
      <c r="C5" s="414"/>
      <c r="D5" s="410"/>
    </row>
    <row r="6" spans="1:4" ht="63.75" customHeight="1">
      <c r="A6" s="406" t="s">
        <v>255</v>
      </c>
      <c r="B6" s="407" t="s">
        <v>259</v>
      </c>
      <c r="C6" s="415"/>
      <c r="D6" s="410"/>
    </row>
    <row r="7" spans="1:4" ht="63.75" customHeight="1">
      <c r="A7" s="406" t="s">
        <v>256</v>
      </c>
      <c r="B7" s="407" t="s">
        <v>270</v>
      </c>
      <c r="C7" s="415"/>
      <c r="D7" s="410"/>
    </row>
    <row r="8" spans="1:4" ht="63.75" customHeight="1">
      <c r="A8" s="406" t="s">
        <v>257</v>
      </c>
      <c r="B8" s="407" t="s">
        <v>260</v>
      </c>
      <c r="C8" s="415"/>
      <c r="D8" s="410"/>
    </row>
    <row r="9" spans="1:4" ht="63.75" customHeight="1" thickBot="1">
      <c r="A9" s="408" t="s">
        <v>338</v>
      </c>
      <c r="B9" s="409" t="s">
        <v>332</v>
      </c>
      <c r="C9" s="416"/>
      <c r="D9" s="410"/>
    </row>
    <row r="10" spans="1:3" ht="41.25" customHeight="1" thickTop="1">
      <c r="A10" s="426" t="s">
        <v>403</v>
      </c>
      <c r="B10" s="427"/>
      <c r="C10" s="427"/>
    </row>
  </sheetData>
  <sheetProtection/>
  <mergeCells count="1">
    <mergeCell ref="A10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8"/>
  <sheetViews>
    <sheetView zoomScale="75" zoomScaleNormal="75" zoomScalePageLayoutView="0" workbookViewId="0" topLeftCell="A52">
      <selection activeCell="E118" sqref="E118"/>
    </sheetView>
  </sheetViews>
  <sheetFormatPr defaultColWidth="9.00390625" defaultRowHeight="13.5"/>
  <cols>
    <col min="1" max="1" width="6.625" style="6" customWidth="1"/>
    <col min="2" max="2" width="12.125" style="2" customWidth="1"/>
    <col min="3" max="3" width="4.25390625" style="2" customWidth="1"/>
    <col min="4" max="4" width="37.25390625" style="2" bestFit="1" customWidth="1"/>
    <col min="5" max="5" width="15.875" style="2" bestFit="1" customWidth="1"/>
    <col min="6" max="6" width="39.125" style="129" customWidth="1"/>
    <col min="7" max="7" width="10.625" style="390" customWidth="1"/>
    <col min="8" max="8" width="2.50390625" style="7" customWidth="1"/>
    <col min="9" max="9" width="4.625" style="6" customWidth="1"/>
    <col min="10" max="10" width="10.00390625" style="6" bestFit="1" customWidth="1"/>
    <col min="11" max="11" width="4.00390625" style="2" customWidth="1"/>
    <col min="12" max="12" width="35.375" style="2" bestFit="1" customWidth="1"/>
    <col min="13" max="13" width="12.125" style="2" bestFit="1" customWidth="1"/>
    <col min="14" max="14" width="2.625" style="56" customWidth="1"/>
    <col min="15" max="16384" width="9.00390625" style="2" customWidth="1"/>
  </cols>
  <sheetData>
    <row r="1" spans="1:12" ht="33" thickBot="1">
      <c r="A1" s="98" t="s">
        <v>251</v>
      </c>
      <c r="C1" s="4"/>
      <c r="D1" s="5"/>
      <c r="I1" s="98" t="s">
        <v>184</v>
      </c>
      <c r="J1" s="3"/>
      <c r="K1" s="4"/>
      <c r="L1" s="5"/>
    </row>
    <row r="2" spans="1:14" s="221" customFormat="1" ht="21.75" customHeight="1" thickBot="1" thickTop="1">
      <c r="A2" s="248" t="s">
        <v>182</v>
      </c>
      <c r="B2" s="389" t="s">
        <v>183</v>
      </c>
      <c r="C2" s="387"/>
      <c r="D2" s="9" t="s">
        <v>24</v>
      </c>
      <c r="E2" s="86" t="s">
        <v>60</v>
      </c>
      <c r="F2" s="428" t="s">
        <v>61</v>
      </c>
      <c r="G2" s="429"/>
      <c r="H2" s="11"/>
      <c r="I2" s="244" t="s">
        <v>183</v>
      </c>
      <c r="J2" s="250" t="s">
        <v>182</v>
      </c>
      <c r="K2" s="245"/>
      <c r="L2" s="9" t="s">
        <v>24</v>
      </c>
      <c r="M2" s="10" t="s">
        <v>60</v>
      </c>
      <c r="N2" s="57"/>
    </row>
    <row r="3" spans="1:14" s="17" customFormat="1" ht="21" customHeight="1">
      <c r="A3" s="13">
        <v>1</v>
      </c>
      <c r="B3" s="235">
        <v>1</v>
      </c>
      <c r="C3" s="36" t="s">
        <v>62</v>
      </c>
      <c r="D3" s="14"/>
      <c r="E3" s="87">
        <f>SUM(E4:E8)</f>
        <v>3152</v>
      </c>
      <c r="F3" s="207"/>
      <c r="G3" s="391"/>
      <c r="H3" s="7"/>
      <c r="I3" s="230">
        <v>1</v>
      </c>
      <c r="J3" s="81">
        <v>1</v>
      </c>
      <c r="K3" s="14" t="s">
        <v>62</v>
      </c>
      <c r="L3" s="14"/>
      <c r="M3" s="16">
        <f>SUM(M4:M8)</f>
        <v>3152</v>
      </c>
      <c r="N3" s="56"/>
    </row>
    <row r="4" spans="1:14" s="17" customFormat="1" ht="16.5" customHeight="1">
      <c r="A4" s="18">
        <v>2</v>
      </c>
      <c r="B4" s="236">
        <v>2</v>
      </c>
      <c r="C4" s="165"/>
      <c r="D4" s="20" t="s">
        <v>25</v>
      </c>
      <c r="E4" s="88">
        <v>2400</v>
      </c>
      <c r="F4" s="208"/>
      <c r="G4" s="392"/>
      <c r="H4" s="7"/>
      <c r="I4" s="231">
        <f>I3+1</f>
        <v>2</v>
      </c>
      <c r="J4" s="1">
        <v>2</v>
      </c>
      <c r="K4" s="19"/>
      <c r="L4" s="20" t="s">
        <v>25</v>
      </c>
      <c r="M4" s="23">
        <f aca="true" t="shared" si="0" ref="M4:M13">E4</f>
        <v>2400</v>
      </c>
      <c r="N4" s="56"/>
    </row>
    <row r="5" spans="1:14" s="17" customFormat="1" ht="16.5" customHeight="1">
      <c r="A5" s="18">
        <v>3</v>
      </c>
      <c r="B5" s="236">
        <v>3</v>
      </c>
      <c r="C5" s="165"/>
      <c r="D5" s="20" t="s">
        <v>26</v>
      </c>
      <c r="E5" s="88">
        <v>210</v>
      </c>
      <c r="F5" s="208"/>
      <c r="G5" s="392"/>
      <c r="H5" s="7"/>
      <c r="I5" s="231">
        <f aca="true" t="shared" si="1" ref="I5:I68">I4+1</f>
        <v>3</v>
      </c>
      <c r="J5" s="1">
        <v>3</v>
      </c>
      <c r="K5" s="19"/>
      <c r="L5" s="20" t="s">
        <v>26</v>
      </c>
      <c r="M5" s="23">
        <f t="shared" si="0"/>
        <v>210</v>
      </c>
      <c r="N5" s="56"/>
    </row>
    <row r="6" spans="1:14" s="17" customFormat="1" ht="16.5" customHeight="1">
      <c r="A6" s="18">
        <v>4</v>
      </c>
      <c r="B6" s="236">
        <v>4</v>
      </c>
      <c r="C6" s="165"/>
      <c r="D6" s="20" t="s">
        <v>27</v>
      </c>
      <c r="E6" s="88">
        <v>92</v>
      </c>
      <c r="F6" s="208"/>
      <c r="G6" s="392"/>
      <c r="H6" s="7"/>
      <c r="I6" s="231">
        <f t="shared" si="1"/>
        <v>4</v>
      </c>
      <c r="J6" s="1">
        <v>4</v>
      </c>
      <c r="K6" s="19"/>
      <c r="L6" s="20" t="s">
        <v>27</v>
      </c>
      <c r="M6" s="23">
        <f t="shared" si="0"/>
        <v>92</v>
      </c>
      <c r="N6" s="56"/>
    </row>
    <row r="7" spans="1:14" s="17" customFormat="1" ht="16.5" customHeight="1">
      <c r="A7" s="18">
        <v>5</v>
      </c>
      <c r="B7" s="236">
        <v>5</v>
      </c>
      <c r="C7" s="165"/>
      <c r="D7" s="20" t="s">
        <v>28</v>
      </c>
      <c r="E7" s="88">
        <v>450</v>
      </c>
      <c r="F7" s="208"/>
      <c r="G7" s="392"/>
      <c r="H7" s="7"/>
      <c r="I7" s="231">
        <f t="shared" si="1"/>
        <v>5</v>
      </c>
      <c r="J7" s="1">
        <v>5</v>
      </c>
      <c r="K7" s="19"/>
      <c r="L7" s="20" t="s">
        <v>28</v>
      </c>
      <c r="M7" s="23">
        <f t="shared" si="0"/>
        <v>450</v>
      </c>
      <c r="N7" s="56"/>
    </row>
    <row r="8" spans="1:14" s="17" customFormat="1" ht="16.5" customHeight="1">
      <c r="A8" s="18">
        <v>6</v>
      </c>
      <c r="B8" s="236">
        <v>6</v>
      </c>
      <c r="C8" s="165"/>
      <c r="D8" s="20" t="s">
        <v>19</v>
      </c>
      <c r="E8" s="88">
        <v>0</v>
      </c>
      <c r="F8" s="208"/>
      <c r="G8" s="392"/>
      <c r="H8" s="7"/>
      <c r="I8" s="231">
        <f t="shared" si="1"/>
        <v>6</v>
      </c>
      <c r="J8" s="1">
        <v>6</v>
      </c>
      <c r="K8" s="19"/>
      <c r="L8" s="20" t="s">
        <v>19</v>
      </c>
      <c r="M8" s="23">
        <f t="shared" si="0"/>
        <v>0</v>
      </c>
      <c r="N8" s="56"/>
    </row>
    <row r="9" spans="1:14" s="17" customFormat="1" ht="16.5" customHeight="1">
      <c r="A9" s="18">
        <v>7</v>
      </c>
      <c r="B9" s="236">
        <v>7</v>
      </c>
      <c r="C9" s="165" t="s">
        <v>4</v>
      </c>
      <c r="D9" s="20"/>
      <c r="E9" s="88">
        <f>SUM(E10:E13)</f>
        <v>106</v>
      </c>
      <c r="F9" s="208"/>
      <c r="G9" s="392"/>
      <c r="H9" s="7"/>
      <c r="I9" s="231">
        <f t="shared" si="1"/>
        <v>7</v>
      </c>
      <c r="J9" s="1">
        <v>7</v>
      </c>
      <c r="K9" s="19" t="s">
        <v>4</v>
      </c>
      <c r="L9" s="20"/>
      <c r="M9" s="23">
        <f>SUM(M10:M13)</f>
        <v>106</v>
      </c>
      <c r="N9" s="56"/>
    </row>
    <row r="10" spans="1:14" s="17" customFormat="1" ht="16.5" customHeight="1">
      <c r="A10" s="18">
        <v>8</v>
      </c>
      <c r="B10" s="236">
        <v>8</v>
      </c>
      <c r="C10" s="165"/>
      <c r="D10" s="20" t="s">
        <v>29</v>
      </c>
      <c r="E10" s="88">
        <v>101</v>
      </c>
      <c r="F10" s="208"/>
      <c r="G10" s="392"/>
      <c r="H10" s="7"/>
      <c r="I10" s="231">
        <f t="shared" si="1"/>
        <v>8</v>
      </c>
      <c r="J10" s="1">
        <v>8</v>
      </c>
      <c r="K10" s="19"/>
      <c r="L10" s="20" t="s">
        <v>29</v>
      </c>
      <c r="M10" s="23">
        <f t="shared" si="0"/>
        <v>101</v>
      </c>
      <c r="N10" s="56"/>
    </row>
    <row r="11" spans="1:14" s="17" customFormat="1" ht="16.5" customHeight="1">
      <c r="A11" s="18">
        <v>9</v>
      </c>
      <c r="B11" s="236">
        <v>9</v>
      </c>
      <c r="C11" s="165"/>
      <c r="D11" s="20" t="s">
        <v>30</v>
      </c>
      <c r="E11" s="88">
        <v>3</v>
      </c>
      <c r="F11" s="208"/>
      <c r="G11" s="392"/>
      <c r="H11" s="7"/>
      <c r="I11" s="231">
        <f t="shared" si="1"/>
        <v>9</v>
      </c>
      <c r="J11" s="1">
        <v>9</v>
      </c>
      <c r="K11" s="19"/>
      <c r="L11" s="20" t="s">
        <v>30</v>
      </c>
      <c r="M11" s="23">
        <f t="shared" si="0"/>
        <v>3</v>
      </c>
      <c r="N11" s="56"/>
    </row>
    <row r="12" spans="1:14" s="17" customFormat="1" ht="16.5" customHeight="1">
      <c r="A12" s="18">
        <v>10</v>
      </c>
      <c r="B12" s="236">
        <v>10</v>
      </c>
      <c r="C12" s="165"/>
      <c r="D12" s="20" t="s">
        <v>31</v>
      </c>
      <c r="E12" s="88">
        <v>2</v>
      </c>
      <c r="F12" s="208"/>
      <c r="G12" s="392"/>
      <c r="H12" s="7"/>
      <c r="I12" s="231">
        <f t="shared" si="1"/>
        <v>10</v>
      </c>
      <c r="J12" s="1">
        <v>10</v>
      </c>
      <c r="K12" s="19"/>
      <c r="L12" s="20" t="s">
        <v>31</v>
      </c>
      <c r="M12" s="23">
        <f t="shared" si="0"/>
        <v>2</v>
      </c>
      <c r="N12" s="56"/>
    </row>
    <row r="13" spans="1:14" s="17" customFormat="1" ht="16.5" customHeight="1">
      <c r="A13" s="18">
        <v>11</v>
      </c>
      <c r="B13" s="236">
        <v>11</v>
      </c>
      <c r="C13" s="165"/>
      <c r="D13" s="20" t="s">
        <v>19</v>
      </c>
      <c r="E13" s="88">
        <v>0</v>
      </c>
      <c r="F13" s="208"/>
      <c r="G13" s="392"/>
      <c r="H13" s="7"/>
      <c r="I13" s="231">
        <f t="shared" si="1"/>
        <v>11</v>
      </c>
      <c r="J13" s="1">
        <v>11</v>
      </c>
      <c r="K13" s="19"/>
      <c r="L13" s="20" t="s">
        <v>19</v>
      </c>
      <c r="M13" s="23">
        <f t="shared" si="0"/>
        <v>0</v>
      </c>
      <c r="N13" s="56"/>
    </row>
    <row r="14" spans="1:14" s="17" customFormat="1" ht="16.5" customHeight="1">
      <c r="A14" s="18">
        <v>12</v>
      </c>
      <c r="B14" s="236">
        <v>12</v>
      </c>
      <c r="C14" s="165" t="s">
        <v>63</v>
      </c>
      <c r="D14" s="20"/>
      <c r="E14" s="88">
        <f>SUM(E15:E16)</f>
        <v>110</v>
      </c>
      <c r="F14" s="208"/>
      <c r="G14" s="392"/>
      <c r="H14" s="7"/>
      <c r="I14" s="231">
        <f t="shared" si="1"/>
        <v>12</v>
      </c>
      <c r="J14" s="1">
        <v>12</v>
      </c>
      <c r="K14" s="19" t="s">
        <v>63</v>
      </c>
      <c r="L14" s="20"/>
      <c r="M14" s="23">
        <f>SUM(M15:M16)</f>
        <v>110</v>
      </c>
      <c r="N14" s="56"/>
    </row>
    <row r="15" spans="1:14" s="17" customFormat="1" ht="16.5" customHeight="1">
      <c r="A15" s="18">
        <v>13</v>
      </c>
      <c r="B15" s="236">
        <v>13</v>
      </c>
      <c r="C15" s="165"/>
      <c r="D15" s="20" t="s">
        <v>64</v>
      </c>
      <c r="E15" s="88">
        <v>75</v>
      </c>
      <c r="F15" s="208"/>
      <c r="G15" s="392"/>
      <c r="H15" s="7"/>
      <c r="I15" s="231">
        <f t="shared" si="1"/>
        <v>13</v>
      </c>
      <c r="J15" s="1">
        <v>13</v>
      </c>
      <c r="K15" s="19"/>
      <c r="L15" s="20" t="s">
        <v>64</v>
      </c>
      <c r="M15" s="23">
        <f>E15</f>
        <v>75</v>
      </c>
      <c r="N15" s="56"/>
    </row>
    <row r="16" spans="1:14" s="17" customFormat="1" ht="16.5" customHeight="1">
      <c r="A16" s="18">
        <v>14</v>
      </c>
      <c r="B16" s="236">
        <v>14</v>
      </c>
      <c r="C16" s="165"/>
      <c r="D16" s="20" t="s">
        <v>32</v>
      </c>
      <c r="E16" s="88">
        <v>35</v>
      </c>
      <c r="F16" s="208"/>
      <c r="G16" s="392"/>
      <c r="H16" s="7"/>
      <c r="I16" s="231">
        <f t="shared" si="1"/>
        <v>14</v>
      </c>
      <c r="J16" s="1">
        <v>14</v>
      </c>
      <c r="K16" s="19"/>
      <c r="L16" s="20" t="s">
        <v>32</v>
      </c>
      <c r="M16" s="23">
        <f>E16</f>
        <v>35</v>
      </c>
      <c r="N16" s="56"/>
    </row>
    <row r="17" spans="1:14" s="17" customFormat="1" ht="16.5" customHeight="1">
      <c r="A17" s="18">
        <v>15</v>
      </c>
      <c r="B17" s="236">
        <v>15</v>
      </c>
      <c r="C17" s="165" t="s">
        <v>65</v>
      </c>
      <c r="D17" s="20"/>
      <c r="E17" s="88">
        <f>SUM(E18:E20)</f>
        <v>618</v>
      </c>
      <c r="F17" s="208"/>
      <c r="G17" s="392"/>
      <c r="H17" s="7"/>
      <c r="I17" s="231">
        <f t="shared" si="1"/>
        <v>15</v>
      </c>
      <c r="J17" s="1">
        <v>15</v>
      </c>
      <c r="K17" s="19" t="s">
        <v>65</v>
      </c>
      <c r="L17" s="20"/>
      <c r="M17" s="23">
        <f>SUM(M18:M20)</f>
        <v>618</v>
      </c>
      <c r="N17" s="56"/>
    </row>
    <row r="18" spans="1:14" s="17" customFormat="1" ht="16.5" customHeight="1">
      <c r="A18" s="18">
        <v>16</v>
      </c>
      <c r="B18" s="236">
        <v>16</v>
      </c>
      <c r="C18" s="165"/>
      <c r="D18" s="20" t="s">
        <v>16</v>
      </c>
      <c r="E18" s="88">
        <v>383</v>
      </c>
      <c r="F18" s="209"/>
      <c r="G18" s="393"/>
      <c r="H18" s="7"/>
      <c r="I18" s="231">
        <f t="shared" si="1"/>
        <v>16</v>
      </c>
      <c r="J18" s="1">
        <v>16</v>
      </c>
      <c r="K18" s="19"/>
      <c r="L18" s="20" t="s">
        <v>16</v>
      </c>
      <c r="M18" s="23">
        <f>E18</f>
        <v>383</v>
      </c>
      <c r="N18" s="56"/>
    </row>
    <row r="19" spans="1:14" s="17" customFormat="1" ht="16.5" customHeight="1">
      <c r="A19" s="18">
        <v>17</v>
      </c>
      <c r="B19" s="236">
        <v>17</v>
      </c>
      <c r="C19" s="165"/>
      <c r="D19" s="20" t="s">
        <v>33</v>
      </c>
      <c r="E19" s="88">
        <v>235</v>
      </c>
      <c r="F19" s="209"/>
      <c r="G19" s="393"/>
      <c r="H19" s="7"/>
      <c r="I19" s="231">
        <f t="shared" si="1"/>
        <v>17</v>
      </c>
      <c r="J19" s="1">
        <v>17</v>
      </c>
      <c r="K19" s="19"/>
      <c r="L19" s="20" t="s">
        <v>33</v>
      </c>
      <c r="M19" s="23">
        <f>E19</f>
        <v>235</v>
      </c>
      <c r="N19" s="56"/>
    </row>
    <row r="20" spans="1:14" s="17" customFormat="1" ht="16.5" customHeight="1">
      <c r="A20" s="18">
        <v>18</v>
      </c>
      <c r="B20" s="236">
        <v>18</v>
      </c>
      <c r="C20" s="165"/>
      <c r="D20" s="20" t="s">
        <v>19</v>
      </c>
      <c r="E20" s="88">
        <v>0</v>
      </c>
      <c r="F20" s="208"/>
      <c r="G20" s="392"/>
      <c r="H20" s="7"/>
      <c r="I20" s="231">
        <f t="shared" si="1"/>
        <v>18</v>
      </c>
      <c r="J20" s="1">
        <v>18</v>
      </c>
      <c r="K20" s="19"/>
      <c r="L20" s="20" t="s">
        <v>19</v>
      </c>
      <c r="M20" s="23">
        <f>E20</f>
        <v>0</v>
      </c>
      <c r="N20" s="56"/>
    </row>
    <row r="21" spans="1:14" s="17" customFormat="1" ht="16.5" customHeight="1">
      <c r="A21" s="18">
        <v>19</v>
      </c>
      <c r="B21" s="236">
        <v>35</v>
      </c>
      <c r="C21" s="165" t="s">
        <v>66</v>
      </c>
      <c r="D21" s="20"/>
      <c r="E21" s="88">
        <f>SUM(E22:E25)</f>
        <v>112</v>
      </c>
      <c r="F21" s="208" t="s">
        <v>342</v>
      </c>
      <c r="G21" s="392"/>
      <c r="H21" s="7"/>
      <c r="I21" s="231">
        <f t="shared" si="1"/>
        <v>19</v>
      </c>
      <c r="J21" s="1"/>
      <c r="K21" s="19"/>
      <c r="L21" s="20"/>
      <c r="M21" s="23"/>
      <c r="N21" s="56"/>
    </row>
    <row r="22" spans="1:14" s="17" customFormat="1" ht="18" customHeight="1">
      <c r="A22" s="18">
        <v>20</v>
      </c>
      <c r="B22" s="236" t="s">
        <v>350</v>
      </c>
      <c r="C22" s="165"/>
      <c r="D22" s="20" t="s">
        <v>22</v>
      </c>
      <c r="E22" s="88">
        <v>9</v>
      </c>
      <c r="F22" s="209" t="s">
        <v>352</v>
      </c>
      <c r="G22" s="394">
        <v>9</v>
      </c>
      <c r="H22" s="7"/>
      <c r="I22" s="231">
        <f t="shared" si="1"/>
        <v>20</v>
      </c>
      <c r="J22" s="1"/>
      <c r="K22" s="19"/>
      <c r="L22" s="20"/>
      <c r="M22" s="23"/>
      <c r="N22" s="56"/>
    </row>
    <row r="23" spans="1:14" s="17" customFormat="1" ht="16.5" customHeight="1">
      <c r="A23" s="18">
        <v>21</v>
      </c>
      <c r="B23" s="236" t="s">
        <v>350</v>
      </c>
      <c r="C23" s="165"/>
      <c r="D23" s="20" t="s">
        <v>59</v>
      </c>
      <c r="E23" s="88">
        <v>79</v>
      </c>
      <c r="F23" s="208" t="s">
        <v>352</v>
      </c>
      <c r="G23" s="395">
        <v>10</v>
      </c>
      <c r="H23" s="7"/>
      <c r="I23" s="231">
        <f t="shared" si="1"/>
        <v>21</v>
      </c>
      <c r="J23" s="1"/>
      <c r="K23" s="19"/>
      <c r="L23" s="20"/>
      <c r="M23" s="23"/>
      <c r="N23" s="56"/>
    </row>
    <row r="24" spans="1:14" s="17" customFormat="1" ht="16.5" customHeight="1">
      <c r="A24" s="18">
        <v>22</v>
      </c>
      <c r="B24" s="236">
        <v>39</v>
      </c>
      <c r="C24" s="165"/>
      <c r="D24" s="20" t="s">
        <v>23</v>
      </c>
      <c r="E24" s="88">
        <v>24</v>
      </c>
      <c r="F24" s="214" t="s">
        <v>373</v>
      </c>
      <c r="G24" s="396"/>
      <c r="H24" s="7"/>
      <c r="I24" s="231">
        <f t="shared" si="1"/>
        <v>22</v>
      </c>
      <c r="J24" s="1"/>
      <c r="K24" s="19"/>
      <c r="L24" s="20"/>
      <c r="M24" s="23"/>
      <c r="N24" s="56"/>
    </row>
    <row r="25" spans="1:14" s="17" customFormat="1" ht="16.5" customHeight="1">
      <c r="A25" s="18">
        <v>23</v>
      </c>
      <c r="B25" s="236">
        <v>37</v>
      </c>
      <c r="C25" s="165"/>
      <c r="D25" s="20" t="s">
        <v>19</v>
      </c>
      <c r="E25" s="88">
        <v>0</v>
      </c>
      <c r="F25" s="208"/>
      <c r="G25" s="392"/>
      <c r="H25" s="7"/>
      <c r="I25" s="231">
        <f t="shared" si="1"/>
        <v>23</v>
      </c>
      <c r="J25" s="1"/>
      <c r="K25" s="19"/>
      <c r="L25" s="20"/>
      <c r="M25" s="23"/>
      <c r="N25" s="56"/>
    </row>
    <row r="26" spans="1:14" s="17" customFormat="1" ht="16.5" customHeight="1">
      <c r="A26" s="18">
        <v>24</v>
      </c>
      <c r="B26" s="236">
        <v>24</v>
      </c>
      <c r="C26" s="165" t="s">
        <v>67</v>
      </c>
      <c r="D26" s="20"/>
      <c r="E26" s="88">
        <f>SUM(E27:E30)</f>
        <v>766</v>
      </c>
      <c r="F26" s="208"/>
      <c r="G26" s="392"/>
      <c r="H26" s="7"/>
      <c r="I26" s="231">
        <f t="shared" si="1"/>
        <v>24</v>
      </c>
      <c r="J26" s="1">
        <v>24</v>
      </c>
      <c r="K26" s="19" t="s">
        <v>67</v>
      </c>
      <c r="L26" s="20"/>
      <c r="M26" s="23">
        <f>SUM(M27:M30)</f>
        <v>766</v>
      </c>
      <c r="N26" s="56"/>
    </row>
    <row r="27" spans="1:14" s="17" customFormat="1" ht="16.5" customHeight="1">
      <c r="A27" s="18">
        <v>25</v>
      </c>
      <c r="B27" s="236">
        <v>25</v>
      </c>
      <c r="C27" s="165"/>
      <c r="D27" s="20" t="s">
        <v>334</v>
      </c>
      <c r="E27" s="88">
        <v>80</v>
      </c>
      <c r="F27" s="208" t="s">
        <v>351</v>
      </c>
      <c r="G27" s="396"/>
      <c r="H27" s="7"/>
      <c r="I27" s="231">
        <f t="shared" si="1"/>
        <v>25</v>
      </c>
      <c r="J27" s="1">
        <v>25</v>
      </c>
      <c r="K27" s="19"/>
      <c r="L27" s="20" t="s">
        <v>185</v>
      </c>
      <c r="M27" s="23">
        <f>E27</f>
        <v>80</v>
      </c>
      <c r="N27" s="56"/>
    </row>
    <row r="28" spans="1:14" s="17" customFormat="1" ht="16.5" customHeight="1">
      <c r="A28" s="18">
        <v>26</v>
      </c>
      <c r="B28" s="236"/>
      <c r="C28" s="165"/>
      <c r="D28" s="20"/>
      <c r="E28" s="88"/>
      <c r="F28" s="208"/>
      <c r="G28" s="392"/>
      <c r="H28" s="7"/>
      <c r="I28" s="231">
        <f t="shared" si="1"/>
        <v>26</v>
      </c>
      <c r="J28" s="83">
        <v>28</v>
      </c>
      <c r="K28" s="84"/>
      <c r="L28" s="85" t="s">
        <v>186</v>
      </c>
      <c r="M28" s="185">
        <f>G30</f>
        <v>10</v>
      </c>
      <c r="N28" s="56"/>
    </row>
    <row r="29" spans="1:14" s="17" customFormat="1" ht="16.5" customHeight="1">
      <c r="A29" s="18">
        <v>27</v>
      </c>
      <c r="B29" s="236">
        <v>27</v>
      </c>
      <c r="C29" s="165"/>
      <c r="D29" s="20" t="s">
        <v>10</v>
      </c>
      <c r="E29" s="88">
        <v>676</v>
      </c>
      <c r="F29" s="208"/>
      <c r="G29" s="392"/>
      <c r="H29" s="7"/>
      <c r="I29" s="231">
        <f t="shared" si="1"/>
        <v>27</v>
      </c>
      <c r="J29" s="1">
        <v>27</v>
      </c>
      <c r="K29" s="19"/>
      <c r="L29" s="20" t="s">
        <v>10</v>
      </c>
      <c r="M29" s="23">
        <f>E29</f>
        <v>676</v>
      </c>
      <c r="N29" s="56"/>
    </row>
    <row r="30" spans="1:14" s="17" customFormat="1" ht="16.5" customHeight="1">
      <c r="A30" s="18">
        <v>28</v>
      </c>
      <c r="B30" s="236" t="s">
        <v>388</v>
      </c>
      <c r="C30" s="165"/>
      <c r="D30" s="20" t="s">
        <v>19</v>
      </c>
      <c r="E30" s="88">
        <v>10</v>
      </c>
      <c r="F30" s="208" t="s">
        <v>353</v>
      </c>
      <c r="G30" s="395">
        <v>10</v>
      </c>
      <c r="H30" s="7"/>
      <c r="I30" s="231">
        <f t="shared" si="1"/>
        <v>28</v>
      </c>
      <c r="J30" s="1">
        <v>28</v>
      </c>
      <c r="K30" s="19"/>
      <c r="L30" s="20" t="s">
        <v>19</v>
      </c>
      <c r="M30" s="23">
        <f>E30-G30</f>
        <v>0</v>
      </c>
      <c r="N30" s="56"/>
    </row>
    <row r="31" spans="1:14" s="17" customFormat="1" ht="16.5" customHeight="1">
      <c r="A31" s="18">
        <v>29</v>
      </c>
      <c r="B31" s="236">
        <v>29</v>
      </c>
      <c r="C31" s="46" t="s">
        <v>180</v>
      </c>
      <c r="D31" s="24"/>
      <c r="E31" s="88">
        <f>SUM(E32:E36)</f>
        <v>120</v>
      </c>
      <c r="F31" s="208" t="s">
        <v>261</v>
      </c>
      <c r="G31" s="392"/>
      <c r="H31" s="7"/>
      <c r="I31" s="231">
        <f t="shared" si="1"/>
        <v>29</v>
      </c>
      <c r="J31" s="1">
        <v>29</v>
      </c>
      <c r="K31" s="21" t="s">
        <v>98</v>
      </c>
      <c r="L31" s="24"/>
      <c r="M31" s="23">
        <f>SUM(M32:M36)</f>
        <v>120</v>
      </c>
      <c r="N31" s="56"/>
    </row>
    <row r="32" spans="1:14" s="17" customFormat="1" ht="16.5" customHeight="1">
      <c r="A32" s="18">
        <v>30</v>
      </c>
      <c r="B32" s="236">
        <v>30</v>
      </c>
      <c r="C32" s="46"/>
      <c r="D32" s="24" t="s">
        <v>20</v>
      </c>
      <c r="E32" s="88">
        <v>42</v>
      </c>
      <c r="F32" s="208"/>
      <c r="G32" s="392"/>
      <c r="H32" s="7"/>
      <c r="I32" s="231">
        <f t="shared" si="1"/>
        <v>30</v>
      </c>
      <c r="J32" s="1">
        <v>30</v>
      </c>
      <c r="K32" s="21"/>
      <c r="L32" s="24" t="s">
        <v>20</v>
      </c>
      <c r="M32" s="23">
        <f>E32</f>
        <v>42</v>
      </c>
      <c r="N32" s="56"/>
    </row>
    <row r="33" spans="1:14" s="17" customFormat="1" ht="16.5" customHeight="1">
      <c r="A33" s="18">
        <v>31</v>
      </c>
      <c r="B33" s="236">
        <v>31</v>
      </c>
      <c r="C33" s="46"/>
      <c r="D33" s="24" t="s">
        <v>13</v>
      </c>
      <c r="E33" s="88">
        <v>18</v>
      </c>
      <c r="F33" s="208"/>
      <c r="G33" s="392"/>
      <c r="H33" s="7"/>
      <c r="I33" s="231">
        <f t="shared" si="1"/>
        <v>31</v>
      </c>
      <c r="J33" s="1">
        <v>31</v>
      </c>
      <c r="K33" s="21"/>
      <c r="L33" s="24" t="s">
        <v>13</v>
      </c>
      <c r="M33" s="23">
        <f>E33</f>
        <v>18</v>
      </c>
      <c r="N33" s="56"/>
    </row>
    <row r="34" spans="1:14" s="17" customFormat="1" ht="16.5" customHeight="1">
      <c r="A34" s="18">
        <v>32</v>
      </c>
      <c r="B34" s="236">
        <v>32</v>
      </c>
      <c r="C34" s="46"/>
      <c r="D34" s="24" t="s">
        <v>14</v>
      </c>
      <c r="E34" s="88">
        <v>49</v>
      </c>
      <c r="F34" s="208"/>
      <c r="G34" s="392"/>
      <c r="H34" s="7"/>
      <c r="I34" s="231">
        <f t="shared" si="1"/>
        <v>32</v>
      </c>
      <c r="J34" s="1">
        <v>32</v>
      </c>
      <c r="K34" s="21"/>
      <c r="L34" s="24" t="s">
        <v>14</v>
      </c>
      <c r="M34" s="23">
        <f>E34</f>
        <v>49</v>
      </c>
      <c r="N34" s="56"/>
    </row>
    <row r="35" spans="1:14" s="17" customFormat="1" ht="16.5" customHeight="1">
      <c r="A35" s="18">
        <v>33</v>
      </c>
      <c r="B35" s="236">
        <v>33</v>
      </c>
      <c r="C35" s="46"/>
      <c r="D35" s="24" t="s">
        <v>15</v>
      </c>
      <c r="E35" s="88">
        <v>11</v>
      </c>
      <c r="F35" s="208"/>
      <c r="G35" s="392"/>
      <c r="H35" s="7"/>
      <c r="I35" s="231">
        <f t="shared" si="1"/>
        <v>33</v>
      </c>
      <c r="J35" s="1">
        <v>33</v>
      </c>
      <c r="K35" s="21"/>
      <c r="L35" s="24" t="s">
        <v>15</v>
      </c>
      <c r="M35" s="23">
        <f>E35</f>
        <v>11</v>
      </c>
      <c r="N35" s="56"/>
    </row>
    <row r="36" spans="1:14" s="17" customFormat="1" ht="16.5" customHeight="1">
      <c r="A36" s="18">
        <v>34</v>
      </c>
      <c r="B36" s="236">
        <v>34</v>
      </c>
      <c r="C36" s="46"/>
      <c r="D36" s="24" t="s">
        <v>19</v>
      </c>
      <c r="E36" s="88">
        <v>0</v>
      </c>
      <c r="F36" s="208"/>
      <c r="G36" s="392"/>
      <c r="H36" s="7"/>
      <c r="I36" s="231">
        <f t="shared" si="1"/>
        <v>34</v>
      </c>
      <c r="J36" s="1">
        <v>34</v>
      </c>
      <c r="K36" s="21"/>
      <c r="L36" s="24" t="s">
        <v>19</v>
      </c>
      <c r="M36" s="23">
        <f>E36</f>
        <v>0</v>
      </c>
      <c r="N36" s="56"/>
    </row>
    <row r="37" spans="1:14" s="17" customFormat="1" ht="20.25" customHeight="1">
      <c r="A37" s="18">
        <v>35</v>
      </c>
      <c r="B37" s="236"/>
      <c r="C37" s="46"/>
      <c r="D37" s="24"/>
      <c r="E37" s="88"/>
      <c r="F37" s="208"/>
      <c r="G37" s="392"/>
      <c r="H37" s="7"/>
      <c r="I37" s="231">
        <f t="shared" si="1"/>
        <v>35</v>
      </c>
      <c r="J37" s="1">
        <v>19</v>
      </c>
      <c r="K37" s="19" t="s">
        <v>59</v>
      </c>
      <c r="L37" s="20"/>
      <c r="M37" s="23">
        <f>SUM(M38:M39)</f>
        <v>88</v>
      </c>
      <c r="N37" s="56"/>
    </row>
    <row r="38" spans="1:14" s="17" customFormat="1" ht="18.75" customHeight="1">
      <c r="A38" s="18">
        <v>36</v>
      </c>
      <c r="B38" s="236"/>
      <c r="C38" s="46"/>
      <c r="D38" s="24"/>
      <c r="E38" s="88"/>
      <c r="F38" s="209"/>
      <c r="G38" s="393"/>
      <c r="H38" s="7"/>
      <c r="I38" s="231">
        <f t="shared" si="1"/>
        <v>36</v>
      </c>
      <c r="J38" s="1" t="s">
        <v>271</v>
      </c>
      <c r="K38" s="19"/>
      <c r="L38" s="20" t="s">
        <v>97</v>
      </c>
      <c r="M38" s="23">
        <f>G22+G23</f>
        <v>19</v>
      </c>
      <c r="N38" s="56"/>
    </row>
    <row r="39" spans="1:14" s="17" customFormat="1" ht="16.5" customHeight="1">
      <c r="A39" s="18">
        <v>37</v>
      </c>
      <c r="B39" s="236"/>
      <c r="C39" s="46"/>
      <c r="D39" s="24"/>
      <c r="E39" s="88"/>
      <c r="F39" s="208"/>
      <c r="G39" s="392"/>
      <c r="H39" s="7"/>
      <c r="I39" s="231">
        <f t="shared" si="1"/>
        <v>37</v>
      </c>
      <c r="J39" s="1" t="s">
        <v>404</v>
      </c>
      <c r="K39" s="19"/>
      <c r="L39" s="20" t="s">
        <v>181</v>
      </c>
      <c r="M39" s="23">
        <f>E22-G22+E23-G23+E25</f>
        <v>69</v>
      </c>
      <c r="N39" s="56"/>
    </row>
    <row r="40" spans="1:14" s="17" customFormat="1" ht="16.5" customHeight="1">
      <c r="A40" s="18">
        <v>38</v>
      </c>
      <c r="B40" s="236">
        <v>38</v>
      </c>
      <c r="C40" s="46" t="s">
        <v>34</v>
      </c>
      <c r="D40" s="24"/>
      <c r="E40" s="88">
        <f>SUM(E41:E44)</f>
        <v>142</v>
      </c>
      <c r="F40" s="208"/>
      <c r="G40" s="392"/>
      <c r="H40" s="7"/>
      <c r="I40" s="231">
        <f t="shared" si="1"/>
        <v>38</v>
      </c>
      <c r="J40" s="1" t="s">
        <v>405</v>
      </c>
      <c r="K40" s="21" t="s">
        <v>34</v>
      </c>
      <c r="L40" s="24"/>
      <c r="M40" s="23">
        <f>SUM(M41:M44)</f>
        <v>166</v>
      </c>
      <c r="N40" s="56"/>
    </row>
    <row r="41" spans="1:14" s="17" customFormat="1" ht="16.5" customHeight="1">
      <c r="A41" s="18">
        <v>39</v>
      </c>
      <c r="B41" s="236"/>
      <c r="C41" s="46"/>
      <c r="D41" s="24"/>
      <c r="E41" s="88"/>
      <c r="F41" s="208"/>
      <c r="G41" s="392"/>
      <c r="H41" s="7"/>
      <c r="I41" s="231">
        <f t="shared" si="1"/>
        <v>39</v>
      </c>
      <c r="J41" s="1">
        <v>22</v>
      </c>
      <c r="K41" s="19"/>
      <c r="L41" s="20" t="s">
        <v>23</v>
      </c>
      <c r="M41" s="23">
        <f>E24</f>
        <v>24</v>
      </c>
      <c r="N41" s="56"/>
    </row>
    <row r="42" spans="1:14" s="17" customFormat="1" ht="16.5" customHeight="1">
      <c r="A42" s="18">
        <v>40</v>
      </c>
      <c r="B42" s="236">
        <v>40</v>
      </c>
      <c r="C42" s="46"/>
      <c r="D42" s="24" t="s">
        <v>21</v>
      </c>
      <c r="E42" s="88">
        <v>1</v>
      </c>
      <c r="F42" s="208"/>
      <c r="G42" s="392"/>
      <c r="H42" s="7"/>
      <c r="I42" s="231">
        <f t="shared" si="1"/>
        <v>40</v>
      </c>
      <c r="J42" s="1">
        <v>40</v>
      </c>
      <c r="K42" s="21"/>
      <c r="L42" s="24" t="s">
        <v>21</v>
      </c>
      <c r="M42" s="23">
        <f>E42</f>
        <v>1</v>
      </c>
      <c r="N42" s="56"/>
    </row>
    <row r="43" spans="1:14" s="17" customFormat="1" ht="16.5" customHeight="1">
      <c r="A43" s="18">
        <v>41</v>
      </c>
      <c r="B43" s="236"/>
      <c r="C43" s="46"/>
      <c r="D43" s="24"/>
      <c r="E43" s="88"/>
      <c r="F43" s="208"/>
      <c r="G43" s="392"/>
      <c r="H43" s="7"/>
      <c r="I43" s="231">
        <f t="shared" si="1"/>
        <v>41</v>
      </c>
      <c r="J43" s="1">
        <v>42</v>
      </c>
      <c r="K43" s="21"/>
      <c r="L43" s="58" t="s">
        <v>348</v>
      </c>
      <c r="M43" s="23">
        <f>G44</f>
        <v>0</v>
      </c>
      <c r="N43" s="56"/>
    </row>
    <row r="44" spans="1:14" s="17" customFormat="1" ht="16.5" customHeight="1">
      <c r="A44" s="18">
        <v>42</v>
      </c>
      <c r="B44" s="236" t="s">
        <v>389</v>
      </c>
      <c r="C44" s="46"/>
      <c r="D44" s="24" t="s">
        <v>19</v>
      </c>
      <c r="E44" s="88">
        <v>141</v>
      </c>
      <c r="F44" s="208" t="s">
        <v>359</v>
      </c>
      <c r="G44" s="395">
        <v>0</v>
      </c>
      <c r="H44" s="7"/>
      <c r="I44" s="231">
        <f t="shared" si="1"/>
        <v>42</v>
      </c>
      <c r="J44" s="1">
        <v>42</v>
      </c>
      <c r="K44" s="21"/>
      <c r="L44" s="24" t="s">
        <v>347</v>
      </c>
      <c r="M44" s="23">
        <f>E44-G44</f>
        <v>141</v>
      </c>
      <c r="N44" s="56"/>
    </row>
    <row r="45" spans="1:14" s="17" customFormat="1" ht="16.5" customHeight="1">
      <c r="A45" s="18">
        <v>43</v>
      </c>
      <c r="B45" s="236">
        <v>43</v>
      </c>
      <c r="C45" s="46" t="s">
        <v>5</v>
      </c>
      <c r="D45" s="24"/>
      <c r="E45" s="88">
        <f>SUM(E46:E48)</f>
        <v>194</v>
      </c>
      <c r="F45" s="208"/>
      <c r="G45" s="392"/>
      <c r="H45" s="7"/>
      <c r="I45" s="231">
        <f t="shared" si="1"/>
        <v>43</v>
      </c>
      <c r="J45" s="1">
        <v>43</v>
      </c>
      <c r="K45" s="21" t="s">
        <v>5</v>
      </c>
      <c r="L45" s="24"/>
      <c r="M45" s="23">
        <f>SUM(M46:M48)</f>
        <v>194</v>
      </c>
      <c r="N45" s="56"/>
    </row>
    <row r="46" spans="1:14" s="17" customFormat="1" ht="16.5" customHeight="1">
      <c r="A46" s="18">
        <v>44</v>
      </c>
      <c r="B46" s="236">
        <v>44</v>
      </c>
      <c r="C46" s="46"/>
      <c r="D46" s="24" t="s">
        <v>0</v>
      </c>
      <c r="E46" s="88">
        <v>114</v>
      </c>
      <c r="F46" s="208"/>
      <c r="G46" s="392"/>
      <c r="H46" s="7"/>
      <c r="I46" s="231">
        <f t="shared" si="1"/>
        <v>44</v>
      </c>
      <c r="J46" s="1">
        <v>44</v>
      </c>
      <c r="K46" s="21"/>
      <c r="L46" s="24" t="s">
        <v>0</v>
      </c>
      <c r="M46" s="23">
        <f aca="true" t="shared" si="2" ref="M46:M54">E46</f>
        <v>114</v>
      </c>
      <c r="N46" s="56"/>
    </row>
    <row r="47" spans="1:14" s="17" customFormat="1" ht="16.5" customHeight="1">
      <c r="A47" s="18">
        <v>45</v>
      </c>
      <c r="B47" s="236">
        <v>45</v>
      </c>
      <c r="C47" s="46"/>
      <c r="D47" s="24" t="s">
        <v>1</v>
      </c>
      <c r="E47" s="88">
        <v>79</v>
      </c>
      <c r="F47" s="208"/>
      <c r="G47" s="392"/>
      <c r="H47" s="7"/>
      <c r="I47" s="231">
        <f t="shared" si="1"/>
        <v>45</v>
      </c>
      <c r="J47" s="1">
        <v>45</v>
      </c>
      <c r="K47" s="21"/>
      <c r="L47" s="24" t="s">
        <v>1</v>
      </c>
      <c r="M47" s="23">
        <f t="shared" si="2"/>
        <v>79</v>
      </c>
      <c r="N47" s="56"/>
    </row>
    <row r="48" spans="1:14" s="17" customFormat="1" ht="16.5" customHeight="1">
      <c r="A48" s="18">
        <v>46</v>
      </c>
      <c r="B48" s="236">
        <v>46</v>
      </c>
      <c r="C48" s="46"/>
      <c r="D48" s="24" t="s">
        <v>17</v>
      </c>
      <c r="E48" s="88">
        <v>1</v>
      </c>
      <c r="F48" s="208"/>
      <c r="G48" s="392"/>
      <c r="H48" s="7"/>
      <c r="I48" s="231">
        <f t="shared" si="1"/>
        <v>46</v>
      </c>
      <c r="J48" s="1">
        <v>46</v>
      </c>
      <c r="K48" s="21"/>
      <c r="L48" s="24" t="s">
        <v>17</v>
      </c>
      <c r="M48" s="23">
        <f t="shared" si="2"/>
        <v>1</v>
      </c>
      <c r="N48" s="56"/>
    </row>
    <row r="49" spans="1:14" s="17" customFormat="1" ht="16.5" customHeight="1">
      <c r="A49" s="18">
        <v>47</v>
      </c>
      <c r="B49" s="236">
        <v>47</v>
      </c>
      <c r="C49" s="46" t="s">
        <v>68</v>
      </c>
      <c r="D49" s="24"/>
      <c r="E49" s="88">
        <f>SUM(E50:E54)</f>
        <v>766</v>
      </c>
      <c r="F49" s="208"/>
      <c r="G49" s="392"/>
      <c r="H49" s="7"/>
      <c r="I49" s="231">
        <f t="shared" si="1"/>
        <v>47</v>
      </c>
      <c r="J49" s="1">
        <v>47</v>
      </c>
      <c r="K49" s="21" t="s">
        <v>68</v>
      </c>
      <c r="L49" s="24"/>
      <c r="M49" s="23">
        <f>SUM(M50:M54)</f>
        <v>766</v>
      </c>
      <c r="N49" s="56"/>
    </row>
    <row r="50" spans="1:14" s="17" customFormat="1" ht="16.5" customHeight="1">
      <c r="A50" s="18">
        <v>48</v>
      </c>
      <c r="B50" s="236">
        <v>48</v>
      </c>
      <c r="C50" s="46"/>
      <c r="D50" s="20" t="s">
        <v>69</v>
      </c>
      <c r="E50" s="88">
        <v>435</v>
      </c>
      <c r="F50" s="208"/>
      <c r="G50" s="392"/>
      <c r="H50" s="7"/>
      <c r="I50" s="231">
        <f t="shared" si="1"/>
        <v>48</v>
      </c>
      <c r="J50" s="1">
        <v>48</v>
      </c>
      <c r="K50" s="21"/>
      <c r="L50" s="20" t="s">
        <v>69</v>
      </c>
      <c r="M50" s="23">
        <f t="shared" si="2"/>
        <v>435</v>
      </c>
      <c r="N50" s="56"/>
    </row>
    <row r="51" spans="1:14" s="17" customFormat="1" ht="16.5" customHeight="1">
      <c r="A51" s="18">
        <v>49</v>
      </c>
      <c r="B51" s="236">
        <v>49</v>
      </c>
      <c r="C51" s="46"/>
      <c r="D51" s="20" t="s">
        <v>70</v>
      </c>
      <c r="E51" s="88">
        <v>208</v>
      </c>
      <c r="F51" s="208"/>
      <c r="G51" s="392"/>
      <c r="H51" s="7"/>
      <c r="I51" s="231">
        <f t="shared" si="1"/>
        <v>49</v>
      </c>
      <c r="J51" s="1">
        <v>49</v>
      </c>
      <c r="K51" s="21"/>
      <c r="L51" s="20" t="s">
        <v>70</v>
      </c>
      <c r="M51" s="23">
        <f t="shared" si="2"/>
        <v>208</v>
      </c>
      <c r="N51" s="56"/>
    </row>
    <row r="52" spans="1:14" s="17" customFormat="1" ht="16.5" customHeight="1">
      <c r="A52" s="18">
        <v>50</v>
      </c>
      <c r="B52" s="236">
        <v>50</v>
      </c>
      <c r="C52" s="46"/>
      <c r="D52" s="20" t="s">
        <v>71</v>
      </c>
      <c r="E52" s="88">
        <v>23</v>
      </c>
      <c r="F52" s="208"/>
      <c r="G52" s="392"/>
      <c r="H52" s="7"/>
      <c r="I52" s="231">
        <f t="shared" si="1"/>
        <v>50</v>
      </c>
      <c r="J52" s="1">
        <v>50</v>
      </c>
      <c r="K52" s="21"/>
      <c r="L52" s="20" t="s">
        <v>71</v>
      </c>
      <c r="M52" s="23">
        <f t="shared" si="2"/>
        <v>23</v>
      </c>
      <c r="N52" s="56"/>
    </row>
    <row r="53" spans="1:14" s="17" customFormat="1" ht="16.5" customHeight="1">
      <c r="A53" s="18">
        <v>51</v>
      </c>
      <c r="B53" s="236">
        <v>51</v>
      </c>
      <c r="C53" s="165"/>
      <c r="D53" s="20" t="s">
        <v>72</v>
      </c>
      <c r="E53" s="88">
        <v>90</v>
      </c>
      <c r="F53" s="208"/>
      <c r="G53" s="392"/>
      <c r="H53" s="7"/>
      <c r="I53" s="231">
        <f t="shared" si="1"/>
        <v>51</v>
      </c>
      <c r="J53" s="1">
        <v>51</v>
      </c>
      <c r="K53" s="19"/>
      <c r="L53" s="20" t="s">
        <v>72</v>
      </c>
      <c r="M53" s="23">
        <f t="shared" si="2"/>
        <v>90</v>
      </c>
      <c r="N53" s="56"/>
    </row>
    <row r="54" spans="1:14" s="17" customFormat="1" ht="16.5" customHeight="1">
      <c r="A54" s="18">
        <v>52</v>
      </c>
      <c r="B54" s="236">
        <v>52</v>
      </c>
      <c r="C54" s="165"/>
      <c r="D54" s="20" t="s">
        <v>19</v>
      </c>
      <c r="E54" s="88">
        <v>10</v>
      </c>
      <c r="F54" s="208"/>
      <c r="G54" s="392"/>
      <c r="H54" s="7"/>
      <c r="I54" s="231">
        <f t="shared" si="1"/>
        <v>52</v>
      </c>
      <c r="J54" s="1">
        <v>52</v>
      </c>
      <c r="K54" s="19"/>
      <c r="L54" s="20" t="s">
        <v>19</v>
      </c>
      <c r="M54" s="23">
        <f t="shared" si="2"/>
        <v>10</v>
      </c>
      <c r="N54" s="56"/>
    </row>
    <row r="55" spans="1:14" s="17" customFormat="1" ht="16.5" customHeight="1">
      <c r="A55" s="18">
        <v>53</v>
      </c>
      <c r="B55" s="236">
        <v>53</v>
      </c>
      <c r="C55" s="46" t="s">
        <v>73</v>
      </c>
      <c r="D55" s="24"/>
      <c r="E55" s="88">
        <f>SUM(E58:E63)</f>
        <v>1414</v>
      </c>
      <c r="F55" s="213"/>
      <c r="G55" s="396"/>
      <c r="H55" s="7"/>
      <c r="I55" s="231">
        <f t="shared" si="1"/>
        <v>53</v>
      </c>
      <c r="J55" s="1">
        <v>53</v>
      </c>
      <c r="K55" s="21" t="s">
        <v>73</v>
      </c>
      <c r="L55" s="24"/>
      <c r="M55" s="23">
        <f>SUM(M56:M63)</f>
        <v>1414</v>
      </c>
      <c r="N55" s="56"/>
    </row>
    <row r="56" spans="1:14" s="17" customFormat="1" ht="16.5" customHeight="1">
      <c r="A56" s="18">
        <v>54</v>
      </c>
      <c r="B56" s="236"/>
      <c r="C56" s="46"/>
      <c r="D56" s="24"/>
      <c r="E56" s="88"/>
      <c r="F56" s="213"/>
      <c r="G56" s="396"/>
      <c r="H56" s="7"/>
      <c r="I56" s="231">
        <f t="shared" si="1"/>
        <v>54</v>
      </c>
      <c r="J56" s="1">
        <v>56</v>
      </c>
      <c r="K56" s="21"/>
      <c r="L56" s="55" t="s">
        <v>94</v>
      </c>
      <c r="M56" s="23">
        <f>G58</f>
        <v>100</v>
      </c>
      <c r="N56" s="56"/>
    </row>
    <row r="57" spans="1:14" s="17" customFormat="1" ht="27.75" customHeight="1">
      <c r="A57" s="18">
        <v>55</v>
      </c>
      <c r="B57" s="236"/>
      <c r="C57" s="46"/>
      <c r="D57" s="24"/>
      <c r="E57" s="88"/>
      <c r="F57" s="213"/>
      <c r="G57" s="397"/>
      <c r="H57" s="7"/>
      <c r="I57" s="231">
        <f t="shared" si="1"/>
        <v>55</v>
      </c>
      <c r="J57" s="1">
        <v>56</v>
      </c>
      <c r="K57" s="21"/>
      <c r="L57" s="55" t="s">
        <v>95</v>
      </c>
      <c r="M57" s="23">
        <f>G59</f>
        <v>200</v>
      </c>
      <c r="N57" s="56"/>
    </row>
    <row r="58" spans="1:14" s="17" customFormat="1" ht="16.5" customHeight="1">
      <c r="A58" s="215">
        <v>56</v>
      </c>
      <c r="B58" s="237" t="s">
        <v>390</v>
      </c>
      <c r="C58" s="388"/>
      <c r="D58" s="216" t="s">
        <v>248</v>
      </c>
      <c r="E58" s="217">
        <v>852</v>
      </c>
      <c r="F58" s="210" t="s">
        <v>354</v>
      </c>
      <c r="G58" s="395">
        <v>100</v>
      </c>
      <c r="H58" s="7"/>
      <c r="I58" s="232">
        <f t="shared" si="1"/>
        <v>56</v>
      </c>
      <c r="J58" s="59">
        <v>56</v>
      </c>
      <c r="K58" s="38"/>
      <c r="L58" s="216" t="s">
        <v>96</v>
      </c>
      <c r="M58" s="220">
        <f>E58-G58-G59</f>
        <v>552</v>
      </c>
      <c r="N58" s="56"/>
    </row>
    <row r="59" spans="1:14" s="17" customFormat="1" ht="16.5" customHeight="1">
      <c r="A59" s="13"/>
      <c r="B59" s="235"/>
      <c r="C59" s="172"/>
      <c r="D59" s="218"/>
      <c r="E59" s="219"/>
      <c r="F59" s="210" t="s">
        <v>355</v>
      </c>
      <c r="G59" s="395">
        <v>200</v>
      </c>
      <c r="H59" s="7"/>
      <c r="I59" s="230"/>
      <c r="J59" s="81"/>
      <c r="K59" s="27"/>
      <c r="L59" s="218"/>
      <c r="M59" s="16"/>
      <c r="N59" s="56"/>
    </row>
    <row r="60" spans="1:14" s="17" customFormat="1" ht="16.5" customHeight="1">
      <c r="A60" s="18">
        <v>57</v>
      </c>
      <c r="B60" s="236">
        <v>57</v>
      </c>
      <c r="C60" s="46"/>
      <c r="D60" s="20" t="s">
        <v>74</v>
      </c>
      <c r="E60" s="88">
        <v>375</v>
      </c>
      <c r="F60" s="214"/>
      <c r="G60" s="396"/>
      <c r="H60" s="7"/>
      <c r="I60" s="231">
        <f>I58+1</f>
        <v>57</v>
      </c>
      <c r="J60" s="1">
        <v>57</v>
      </c>
      <c r="K60" s="21"/>
      <c r="L60" s="20" t="s">
        <v>74</v>
      </c>
      <c r="M60" s="23">
        <f>E60</f>
        <v>375</v>
      </c>
      <c r="N60" s="56"/>
    </row>
    <row r="61" spans="1:14" s="17" customFormat="1" ht="16.5" customHeight="1">
      <c r="A61" s="18">
        <v>58</v>
      </c>
      <c r="B61" s="236">
        <v>58</v>
      </c>
      <c r="C61" s="46"/>
      <c r="D61" s="20" t="s">
        <v>53</v>
      </c>
      <c r="E61" s="88">
        <v>22</v>
      </c>
      <c r="F61" s="208"/>
      <c r="G61" s="392"/>
      <c r="H61" s="7"/>
      <c r="I61" s="231">
        <f t="shared" si="1"/>
        <v>58</v>
      </c>
      <c r="J61" s="1">
        <v>58</v>
      </c>
      <c r="K61" s="21"/>
      <c r="L61" s="20" t="s">
        <v>53</v>
      </c>
      <c r="M61" s="23">
        <f>E61</f>
        <v>22</v>
      </c>
      <c r="N61" s="56"/>
    </row>
    <row r="62" spans="1:14" s="17" customFormat="1" ht="16.5" customHeight="1">
      <c r="A62" s="18">
        <v>59</v>
      </c>
      <c r="B62" s="236">
        <v>59</v>
      </c>
      <c r="C62" s="165"/>
      <c r="D62" s="20" t="s">
        <v>58</v>
      </c>
      <c r="E62" s="88">
        <v>165</v>
      </c>
      <c r="F62" s="208"/>
      <c r="G62" s="392"/>
      <c r="H62" s="7"/>
      <c r="I62" s="231">
        <f t="shared" si="1"/>
        <v>59</v>
      </c>
      <c r="J62" s="1">
        <v>59</v>
      </c>
      <c r="K62" s="19"/>
      <c r="L62" s="20" t="s">
        <v>58</v>
      </c>
      <c r="M62" s="23">
        <f>E62</f>
        <v>165</v>
      </c>
      <c r="N62" s="56"/>
    </row>
    <row r="63" spans="1:14" s="17" customFormat="1" ht="16.5" customHeight="1">
      <c r="A63" s="18">
        <v>60</v>
      </c>
      <c r="B63" s="236">
        <v>60</v>
      </c>
      <c r="C63" s="165"/>
      <c r="D63" s="20" t="s">
        <v>19</v>
      </c>
      <c r="E63" s="88">
        <v>0</v>
      </c>
      <c r="F63" s="208"/>
      <c r="G63" s="392"/>
      <c r="H63" s="7"/>
      <c r="I63" s="231">
        <f t="shared" si="1"/>
        <v>60</v>
      </c>
      <c r="J63" s="1">
        <v>60</v>
      </c>
      <c r="K63" s="19"/>
      <c r="L63" s="20" t="s">
        <v>19</v>
      </c>
      <c r="M63" s="23">
        <f>E63</f>
        <v>0</v>
      </c>
      <c r="N63" s="56"/>
    </row>
    <row r="64" spans="1:14" s="17" customFormat="1" ht="16.5" customHeight="1">
      <c r="A64" s="18">
        <v>61</v>
      </c>
      <c r="B64" s="236">
        <v>61</v>
      </c>
      <c r="C64" s="165" t="s">
        <v>75</v>
      </c>
      <c r="D64" s="20"/>
      <c r="E64" s="94">
        <f>SUM(E65:E67)</f>
        <v>-1177</v>
      </c>
      <c r="F64" s="208"/>
      <c r="G64" s="392"/>
      <c r="H64" s="7"/>
      <c r="I64" s="231">
        <f t="shared" si="1"/>
        <v>61</v>
      </c>
      <c r="J64" s="1">
        <v>61</v>
      </c>
      <c r="K64" s="19" t="s">
        <v>75</v>
      </c>
      <c r="L64" s="20"/>
      <c r="M64" s="37">
        <f>SUM(M65:M67)</f>
        <v>-1177</v>
      </c>
      <c r="N64" s="56"/>
    </row>
    <row r="65" spans="1:14" s="17" customFormat="1" ht="16.5" customHeight="1">
      <c r="A65" s="18">
        <v>62</v>
      </c>
      <c r="B65" s="236">
        <v>62</v>
      </c>
      <c r="C65" s="165"/>
      <c r="D65" s="20" t="s">
        <v>77</v>
      </c>
      <c r="E65" s="94">
        <v>-403</v>
      </c>
      <c r="F65" s="208"/>
      <c r="G65" s="392"/>
      <c r="H65" s="7"/>
      <c r="I65" s="231">
        <f t="shared" si="1"/>
        <v>62</v>
      </c>
      <c r="J65" s="1">
        <v>62</v>
      </c>
      <c r="K65" s="19"/>
      <c r="L65" s="20" t="s">
        <v>77</v>
      </c>
      <c r="M65" s="37">
        <f>E65</f>
        <v>-403</v>
      </c>
      <c r="N65" s="56"/>
    </row>
    <row r="66" spans="1:14" s="17" customFormat="1" ht="16.5" customHeight="1">
      <c r="A66" s="18">
        <v>63</v>
      </c>
      <c r="B66" s="236">
        <v>63</v>
      </c>
      <c r="C66" s="165"/>
      <c r="D66" s="20" t="s">
        <v>78</v>
      </c>
      <c r="E66" s="94">
        <v>-774</v>
      </c>
      <c r="F66" s="208"/>
      <c r="G66" s="392"/>
      <c r="H66" s="7"/>
      <c r="I66" s="231">
        <f t="shared" si="1"/>
        <v>63</v>
      </c>
      <c r="J66" s="1">
        <v>63</v>
      </c>
      <c r="K66" s="19"/>
      <c r="L66" s="20" t="s">
        <v>78</v>
      </c>
      <c r="M66" s="37">
        <f>E66</f>
        <v>-774</v>
      </c>
      <c r="N66" s="56"/>
    </row>
    <row r="67" spans="1:14" s="17" customFormat="1" ht="16.5" customHeight="1">
      <c r="A67" s="18">
        <v>64</v>
      </c>
      <c r="B67" s="236">
        <v>64</v>
      </c>
      <c r="C67" s="165"/>
      <c r="D67" s="20" t="s">
        <v>19</v>
      </c>
      <c r="E67" s="94">
        <v>0</v>
      </c>
      <c r="F67" s="208"/>
      <c r="G67" s="392"/>
      <c r="H67" s="7"/>
      <c r="I67" s="231">
        <f t="shared" si="1"/>
        <v>64</v>
      </c>
      <c r="J67" s="1">
        <v>64</v>
      </c>
      <c r="K67" s="19"/>
      <c r="L67" s="20" t="s">
        <v>19</v>
      </c>
      <c r="M67" s="37">
        <f>E67</f>
        <v>0</v>
      </c>
      <c r="N67" s="56"/>
    </row>
    <row r="68" spans="1:14" s="17" customFormat="1" ht="16.5" customHeight="1">
      <c r="A68" s="18">
        <v>65</v>
      </c>
      <c r="B68" s="236">
        <v>65</v>
      </c>
      <c r="C68" s="165" t="s">
        <v>79</v>
      </c>
      <c r="D68" s="20"/>
      <c r="E68" s="88">
        <v>2567</v>
      </c>
      <c r="F68" s="208"/>
      <c r="G68" s="392"/>
      <c r="H68" s="7"/>
      <c r="I68" s="231">
        <f t="shared" si="1"/>
        <v>65</v>
      </c>
      <c r="J68" s="1">
        <v>65</v>
      </c>
      <c r="K68" s="19" t="s">
        <v>79</v>
      </c>
      <c r="L68" s="20"/>
      <c r="M68" s="23">
        <f>E68</f>
        <v>2567</v>
      </c>
      <c r="N68" s="56"/>
    </row>
    <row r="69" spans="1:14" s="17" customFormat="1" ht="16.5" customHeight="1" thickBot="1">
      <c r="A69" s="32">
        <v>66</v>
      </c>
      <c r="B69" s="252">
        <v>66</v>
      </c>
      <c r="C69" s="166" t="s">
        <v>80</v>
      </c>
      <c r="D69" s="34"/>
      <c r="E69" s="95">
        <f>E3+E9+E14+E17+E21+E26+E31+E40+E45+E49+E55+E64+E68</f>
        <v>8890</v>
      </c>
      <c r="F69" s="211"/>
      <c r="G69" s="398"/>
      <c r="H69" s="7"/>
      <c r="I69" s="232">
        <f aca="true" t="shared" si="3" ref="I69:I128">I68+1</f>
        <v>66</v>
      </c>
      <c r="J69" s="186">
        <v>66</v>
      </c>
      <c r="K69" s="33" t="s">
        <v>80</v>
      </c>
      <c r="L69" s="34"/>
      <c r="M69" s="97">
        <f>M3+M9+M14+M17+M26+M31+M37+M40+M45+M49+M55+M64+M68</f>
        <v>8890</v>
      </c>
      <c r="N69" s="56"/>
    </row>
    <row r="70" spans="1:14" s="17" customFormat="1" ht="16.5" customHeight="1">
      <c r="A70" s="13">
        <v>67</v>
      </c>
      <c r="B70" s="235">
        <v>67</v>
      </c>
      <c r="C70" s="167" t="s">
        <v>56</v>
      </c>
      <c r="D70" s="36"/>
      <c r="E70" s="87">
        <f>SUM(E71:E75)</f>
        <v>2537</v>
      </c>
      <c r="F70" s="207"/>
      <c r="G70" s="391"/>
      <c r="H70" s="7"/>
      <c r="I70" s="400">
        <f t="shared" si="3"/>
        <v>67</v>
      </c>
      <c r="J70" s="81">
        <v>67</v>
      </c>
      <c r="K70" s="35" t="s">
        <v>56</v>
      </c>
      <c r="L70" s="36"/>
      <c r="M70" s="16">
        <f>SUM(M71:M75)</f>
        <v>2537</v>
      </c>
      <c r="N70" s="56"/>
    </row>
    <row r="71" spans="1:14" s="17" customFormat="1" ht="16.5" customHeight="1">
      <c r="A71" s="18">
        <v>68</v>
      </c>
      <c r="B71" s="236">
        <v>68</v>
      </c>
      <c r="C71" s="165"/>
      <c r="D71" s="20" t="s">
        <v>35</v>
      </c>
      <c r="E71" s="88">
        <v>1642</v>
      </c>
      <c r="F71" s="208"/>
      <c r="G71" s="392"/>
      <c r="H71" s="7"/>
      <c r="I71" s="231">
        <f t="shared" si="3"/>
        <v>68</v>
      </c>
      <c r="J71" s="1">
        <v>68</v>
      </c>
      <c r="K71" s="19"/>
      <c r="L71" s="20" t="s">
        <v>35</v>
      </c>
      <c r="M71" s="23">
        <f>E71</f>
        <v>1642</v>
      </c>
      <c r="N71" s="56"/>
    </row>
    <row r="72" spans="1:14" s="17" customFormat="1" ht="16.5" customHeight="1">
      <c r="A72" s="18">
        <v>69</v>
      </c>
      <c r="B72" s="236">
        <v>69</v>
      </c>
      <c r="C72" s="165"/>
      <c r="D72" s="20" t="s">
        <v>36</v>
      </c>
      <c r="E72" s="88">
        <v>710</v>
      </c>
      <c r="F72" s="208"/>
      <c r="G72" s="392"/>
      <c r="H72" s="7"/>
      <c r="I72" s="231">
        <f t="shared" si="3"/>
        <v>69</v>
      </c>
      <c r="J72" s="1">
        <v>69</v>
      </c>
      <c r="K72" s="19"/>
      <c r="L72" s="20" t="s">
        <v>36</v>
      </c>
      <c r="M72" s="23">
        <f>E72</f>
        <v>710</v>
      </c>
      <c r="N72" s="56"/>
    </row>
    <row r="73" spans="1:14" s="17" customFormat="1" ht="16.5" customHeight="1">
      <c r="A73" s="18">
        <v>70</v>
      </c>
      <c r="B73" s="236">
        <v>70</v>
      </c>
      <c r="C73" s="165"/>
      <c r="D73" s="20" t="s">
        <v>37</v>
      </c>
      <c r="E73" s="88">
        <v>16</v>
      </c>
      <c r="F73" s="208"/>
      <c r="G73" s="392"/>
      <c r="H73" s="7"/>
      <c r="I73" s="231">
        <f t="shared" si="3"/>
        <v>70</v>
      </c>
      <c r="J73" s="1">
        <v>70</v>
      </c>
      <c r="K73" s="19"/>
      <c r="L73" s="20" t="s">
        <v>37</v>
      </c>
      <c r="M73" s="23">
        <f>E73</f>
        <v>16</v>
      </c>
      <c r="N73" s="56"/>
    </row>
    <row r="74" spans="1:14" s="17" customFormat="1" ht="16.5" customHeight="1">
      <c r="A74" s="18">
        <v>71</v>
      </c>
      <c r="B74" s="236">
        <v>71</v>
      </c>
      <c r="C74" s="165"/>
      <c r="D74" s="20" t="s">
        <v>38</v>
      </c>
      <c r="E74" s="88">
        <v>169</v>
      </c>
      <c r="F74" s="208"/>
      <c r="G74" s="392"/>
      <c r="H74" s="7"/>
      <c r="I74" s="231">
        <f t="shared" si="3"/>
        <v>71</v>
      </c>
      <c r="J74" s="1">
        <v>71</v>
      </c>
      <c r="K74" s="19"/>
      <c r="L74" s="20" t="s">
        <v>38</v>
      </c>
      <c r="M74" s="23">
        <f>E74</f>
        <v>169</v>
      </c>
      <c r="N74" s="56"/>
    </row>
    <row r="75" spans="1:14" s="17" customFormat="1" ht="16.5" customHeight="1">
      <c r="A75" s="18">
        <v>72</v>
      </c>
      <c r="B75" s="236">
        <v>72</v>
      </c>
      <c r="C75" s="165"/>
      <c r="D75" s="20" t="s">
        <v>19</v>
      </c>
      <c r="E75" s="88">
        <v>0</v>
      </c>
      <c r="F75" s="208"/>
      <c r="G75" s="392"/>
      <c r="H75" s="7"/>
      <c r="I75" s="231">
        <f t="shared" si="3"/>
        <v>72</v>
      </c>
      <c r="J75" s="1">
        <v>72</v>
      </c>
      <c r="K75" s="19"/>
      <c r="L75" s="20" t="s">
        <v>19</v>
      </c>
      <c r="M75" s="23">
        <f>E75</f>
        <v>0</v>
      </c>
      <c r="N75" s="56"/>
    </row>
    <row r="76" spans="1:14" s="17" customFormat="1" ht="16.5" customHeight="1">
      <c r="A76" s="18">
        <v>73</v>
      </c>
      <c r="B76" s="236">
        <v>73</v>
      </c>
      <c r="C76" s="165" t="s">
        <v>9</v>
      </c>
      <c r="D76" s="20"/>
      <c r="E76" s="88">
        <f>SUM(E77:E81)</f>
        <v>499</v>
      </c>
      <c r="F76" s="208"/>
      <c r="G76" s="392"/>
      <c r="H76" s="7"/>
      <c r="I76" s="231">
        <f t="shared" si="3"/>
        <v>73</v>
      </c>
      <c r="J76" s="1">
        <v>73</v>
      </c>
      <c r="K76" s="19" t="s">
        <v>9</v>
      </c>
      <c r="L76" s="20"/>
      <c r="M76" s="23">
        <f>SUM(M77:M81)</f>
        <v>499</v>
      </c>
      <c r="N76" s="56"/>
    </row>
    <row r="77" spans="1:14" s="17" customFormat="1" ht="16.5" customHeight="1">
      <c r="A77" s="18">
        <v>74</v>
      </c>
      <c r="B77" s="236">
        <v>74</v>
      </c>
      <c r="C77" s="165"/>
      <c r="D77" s="20" t="s">
        <v>39</v>
      </c>
      <c r="E77" s="88">
        <v>137</v>
      </c>
      <c r="F77" s="208"/>
      <c r="G77" s="392"/>
      <c r="H77" s="7"/>
      <c r="I77" s="231">
        <f t="shared" si="3"/>
        <v>74</v>
      </c>
      <c r="J77" s="1">
        <v>74</v>
      </c>
      <c r="K77" s="19"/>
      <c r="L77" s="20" t="s">
        <v>39</v>
      </c>
      <c r="M77" s="23">
        <f aca="true" t="shared" si="4" ref="M77:M91">E77</f>
        <v>137</v>
      </c>
      <c r="N77" s="56"/>
    </row>
    <row r="78" spans="1:14" s="17" customFormat="1" ht="16.5" customHeight="1">
      <c r="A78" s="18">
        <v>75</v>
      </c>
      <c r="B78" s="236">
        <v>75</v>
      </c>
      <c r="C78" s="165"/>
      <c r="D78" s="20" t="s">
        <v>40</v>
      </c>
      <c r="E78" s="88">
        <v>108</v>
      </c>
      <c r="F78" s="208"/>
      <c r="G78" s="392"/>
      <c r="H78" s="7"/>
      <c r="I78" s="231">
        <f t="shared" si="3"/>
        <v>75</v>
      </c>
      <c r="J78" s="1">
        <v>75</v>
      </c>
      <c r="K78" s="19"/>
      <c r="L78" s="20" t="s">
        <v>40</v>
      </c>
      <c r="M78" s="23">
        <f t="shared" si="4"/>
        <v>108</v>
      </c>
      <c r="N78" s="56"/>
    </row>
    <row r="79" spans="1:14" s="17" customFormat="1" ht="16.5" customHeight="1">
      <c r="A79" s="18">
        <v>76</v>
      </c>
      <c r="B79" s="236">
        <v>76</v>
      </c>
      <c r="C79" s="165"/>
      <c r="D79" s="20" t="s">
        <v>41</v>
      </c>
      <c r="E79" s="88">
        <v>43</v>
      </c>
      <c r="F79" s="208"/>
      <c r="G79" s="392"/>
      <c r="H79" s="7"/>
      <c r="I79" s="231">
        <f t="shared" si="3"/>
        <v>76</v>
      </c>
      <c r="J79" s="1">
        <v>76</v>
      </c>
      <c r="K79" s="19"/>
      <c r="L79" s="20" t="s">
        <v>41</v>
      </c>
      <c r="M79" s="23">
        <f t="shared" si="4"/>
        <v>43</v>
      </c>
      <c r="N79" s="56"/>
    </row>
    <row r="80" spans="1:14" s="17" customFormat="1" ht="16.5" customHeight="1">
      <c r="A80" s="18">
        <v>77</v>
      </c>
      <c r="B80" s="236">
        <v>77</v>
      </c>
      <c r="C80" s="165"/>
      <c r="D80" s="20" t="s">
        <v>42</v>
      </c>
      <c r="E80" s="88">
        <v>111</v>
      </c>
      <c r="F80" s="208"/>
      <c r="G80" s="392"/>
      <c r="H80" s="7"/>
      <c r="I80" s="231">
        <f t="shared" si="3"/>
        <v>77</v>
      </c>
      <c r="J80" s="1">
        <v>77</v>
      </c>
      <c r="K80" s="19"/>
      <c r="L80" s="20" t="s">
        <v>42</v>
      </c>
      <c r="M80" s="23">
        <f t="shared" si="4"/>
        <v>111</v>
      </c>
      <c r="N80" s="56"/>
    </row>
    <row r="81" spans="1:14" s="17" customFormat="1" ht="16.5" customHeight="1">
      <c r="A81" s="18">
        <v>78</v>
      </c>
      <c r="B81" s="236">
        <v>78</v>
      </c>
      <c r="C81" s="165"/>
      <c r="D81" s="20" t="s">
        <v>19</v>
      </c>
      <c r="E81" s="88">
        <v>100</v>
      </c>
      <c r="F81" s="208"/>
      <c r="G81" s="392"/>
      <c r="H81" s="7"/>
      <c r="I81" s="231">
        <f t="shared" si="3"/>
        <v>78</v>
      </c>
      <c r="J81" s="1">
        <v>78</v>
      </c>
      <c r="K81" s="19"/>
      <c r="L81" s="20" t="s">
        <v>19</v>
      </c>
      <c r="M81" s="23">
        <f t="shared" si="4"/>
        <v>100</v>
      </c>
      <c r="N81" s="56"/>
    </row>
    <row r="82" spans="1:14" s="17" customFormat="1" ht="16.5" customHeight="1">
      <c r="A82" s="18">
        <v>79</v>
      </c>
      <c r="B82" s="236">
        <v>79</v>
      </c>
      <c r="C82" s="165" t="s">
        <v>6</v>
      </c>
      <c r="D82" s="20"/>
      <c r="E82" s="88">
        <f>SUM(E83:E88)</f>
        <v>370</v>
      </c>
      <c r="F82" s="208"/>
      <c r="G82" s="392"/>
      <c r="H82" s="7"/>
      <c r="I82" s="231">
        <f t="shared" si="3"/>
        <v>79</v>
      </c>
      <c r="J82" s="1">
        <v>79</v>
      </c>
      <c r="K82" s="19" t="s">
        <v>6</v>
      </c>
      <c r="L82" s="20"/>
      <c r="M82" s="23">
        <f>SUM(M83:M88)</f>
        <v>370</v>
      </c>
      <c r="N82" s="56"/>
    </row>
    <row r="83" spans="1:14" s="17" customFormat="1" ht="16.5" customHeight="1">
      <c r="A83" s="18">
        <v>80</v>
      </c>
      <c r="B83" s="236">
        <v>80</v>
      </c>
      <c r="C83" s="165"/>
      <c r="D83" s="20" t="s">
        <v>39</v>
      </c>
      <c r="E83" s="88">
        <v>14</v>
      </c>
      <c r="F83" s="208"/>
      <c r="G83" s="392"/>
      <c r="H83" s="7"/>
      <c r="I83" s="231">
        <f t="shared" si="3"/>
        <v>80</v>
      </c>
      <c r="J83" s="1">
        <v>80</v>
      </c>
      <c r="K83" s="19"/>
      <c r="L83" s="20" t="s">
        <v>39</v>
      </c>
      <c r="M83" s="23">
        <f t="shared" si="4"/>
        <v>14</v>
      </c>
      <c r="N83" s="56"/>
    </row>
    <row r="84" spans="1:14" s="17" customFormat="1" ht="16.5" customHeight="1">
      <c r="A84" s="18">
        <v>81</v>
      </c>
      <c r="B84" s="236">
        <v>81</v>
      </c>
      <c r="C84" s="165"/>
      <c r="D84" s="20" t="s">
        <v>40</v>
      </c>
      <c r="E84" s="88">
        <v>14</v>
      </c>
      <c r="F84" s="208"/>
      <c r="G84" s="392"/>
      <c r="H84" s="7"/>
      <c r="I84" s="231">
        <f t="shared" si="3"/>
        <v>81</v>
      </c>
      <c r="J84" s="1">
        <v>81</v>
      </c>
      <c r="K84" s="19"/>
      <c r="L84" s="20" t="s">
        <v>40</v>
      </c>
      <c r="M84" s="23">
        <f t="shared" si="4"/>
        <v>14</v>
      </c>
      <c r="N84" s="56"/>
    </row>
    <row r="85" spans="1:14" s="17" customFormat="1" ht="16.5" customHeight="1">
      <c r="A85" s="18">
        <v>82</v>
      </c>
      <c r="B85" s="236">
        <v>82</v>
      </c>
      <c r="C85" s="165"/>
      <c r="D85" s="20" t="s">
        <v>41</v>
      </c>
      <c r="E85" s="88">
        <v>11</v>
      </c>
      <c r="F85" s="208"/>
      <c r="G85" s="392"/>
      <c r="H85" s="7"/>
      <c r="I85" s="231">
        <f t="shared" si="3"/>
        <v>82</v>
      </c>
      <c r="J85" s="1">
        <v>82</v>
      </c>
      <c r="K85" s="19"/>
      <c r="L85" s="20" t="s">
        <v>41</v>
      </c>
      <c r="M85" s="23">
        <f t="shared" si="4"/>
        <v>11</v>
      </c>
      <c r="N85" s="56"/>
    </row>
    <row r="86" spans="1:14" s="17" customFormat="1" ht="16.5" customHeight="1">
      <c r="A86" s="18">
        <v>83</v>
      </c>
      <c r="B86" s="236">
        <v>83</v>
      </c>
      <c r="C86" s="165"/>
      <c r="D86" s="206" t="s">
        <v>346</v>
      </c>
      <c r="E86" s="88">
        <v>10</v>
      </c>
      <c r="F86" s="208"/>
      <c r="G86" s="392"/>
      <c r="H86" s="7"/>
      <c r="I86" s="231">
        <f t="shared" si="3"/>
        <v>83</v>
      </c>
      <c r="J86" s="1">
        <v>83</v>
      </c>
      <c r="K86" s="19"/>
      <c r="L86" s="206" t="s">
        <v>346</v>
      </c>
      <c r="M86" s="23">
        <f>E86</f>
        <v>10</v>
      </c>
      <c r="N86" s="56"/>
    </row>
    <row r="87" spans="1:14" s="17" customFormat="1" ht="16.5" customHeight="1">
      <c r="A87" s="18">
        <v>84</v>
      </c>
      <c r="B87" s="236"/>
      <c r="C87" s="165"/>
      <c r="D87" s="206"/>
      <c r="E87" s="88"/>
      <c r="F87" s="210"/>
      <c r="G87" s="392"/>
      <c r="H87" s="7"/>
      <c r="I87" s="231">
        <f t="shared" si="3"/>
        <v>84</v>
      </c>
      <c r="J87" s="1">
        <v>85</v>
      </c>
      <c r="K87" s="19"/>
      <c r="L87" s="54" t="s">
        <v>349</v>
      </c>
      <c r="M87" s="23">
        <f>G88</f>
        <v>5</v>
      </c>
      <c r="N87" s="56"/>
    </row>
    <row r="88" spans="1:14" s="17" customFormat="1" ht="16.5" customHeight="1">
      <c r="A88" s="18">
        <v>85</v>
      </c>
      <c r="B88" s="236" t="s">
        <v>406</v>
      </c>
      <c r="C88" s="165"/>
      <c r="D88" s="20" t="s">
        <v>347</v>
      </c>
      <c r="E88" s="88">
        <v>321</v>
      </c>
      <c r="F88" s="210" t="s">
        <v>357</v>
      </c>
      <c r="G88" s="395">
        <v>5</v>
      </c>
      <c r="H88" s="7"/>
      <c r="I88" s="231">
        <f t="shared" si="3"/>
        <v>85</v>
      </c>
      <c r="J88" s="1">
        <v>85</v>
      </c>
      <c r="K88" s="19"/>
      <c r="L88" s="20" t="s">
        <v>380</v>
      </c>
      <c r="M88" s="23">
        <f>E88-G88</f>
        <v>316</v>
      </c>
      <c r="N88" s="56"/>
    </row>
    <row r="89" spans="1:14" s="17" customFormat="1" ht="16.5" customHeight="1">
      <c r="A89" s="18">
        <v>86</v>
      </c>
      <c r="B89" s="236">
        <v>86</v>
      </c>
      <c r="C89" s="165" t="s">
        <v>81</v>
      </c>
      <c r="D89" s="20"/>
      <c r="E89" s="88">
        <f>SUM(E90:E91)</f>
        <v>20</v>
      </c>
      <c r="F89" s="208"/>
      <c r="G89" s="392"/>
      <c r="H89" s="7"/>
      <c r="I89" s="231">
        <f t="shared" si="3"/>
        <v>86</v>
      </c>
      <c r="J89" s="1">
        <v>86</v>
      </c>
      <c r="K89" s="19" t="s">
        <v>81</v>
      </c>
      <c r="L89" s="20"/>
      <c r="M89" s="23">
        <f>SUM(M90:M91)</f>
        <v>20</v>
      </c>
      <c r="N89" s="56"/>
    </row>
    <row r="90" spans="1:14" s="17" customFormat="1" ht="16.5" customHeight="1">
      <c r="A90" s="18">
        <v>87</v>
      </c>
      <c r="B90" s="236">
        <v>87</v>
      </c>
      <c r="C90" s="165"/>
      <c r="D90" s="20" t="s">
        <v>82</v>
      </c>
      <c r="E90" s="88">
        <v>19</v>
      </c>
      <c r="F90" s="208"/>
      <c r="G90" s="392"/>
      <c r="H90" s="7"/>
      <c r="I90" s="231">
        <f t="shared" si="3"/>
        <v>87</v>
      </c>
      <c r="J90" s="1">
        <v>87</v>
      </c>
      <c r="K90" s="19"/>
      <c r="L90" s="20" t="s">
        <v>82</v>
      </c>
      <c r="M90" s="23">
        <f t="shared" si="4"/>
        <v>19</v>
      </c>
      <c r="N90" s="56"/>
    </row>
    <row r="91" spans="1:14" s="17" customFormat="1" ht="16.5" customHeight="1">
      <c r="A91" s="18">
        <v>88</v>
      </c>
      <c r="B91" s="236">
        <v>88</v>
      </c>
      <c r="C91" s="165"/>
      <c r="D91" s="20" t="s">
        <v>76</v>
      </c>
      <c r="E91" s="88">
        <v>1</v>
      </c>
      <c r="F91" s="208"/>
      <c r="G91" s="392"/>
      <c r="H91" s="7"/>
      <c r="I91" s="231">
        <f t="shared" si="3"/>
        <v>88</v>
      </c>
      <c r="J91" s="1">
        <v>88</v>
      </c>
      <c r="K91" s="19"/>
      <c r="L91" s="20" t="s">
        <v>76</v>
      </c>
      <c r="M91" s="23">
        <f t="shared" si="4"/>
        <v>1</v>
      </c>
      <c r="N91" s="56"/>
    </row>
    <row r="92" spans="1:14" s="17" customFormat="1" ht="16.5" customHeight="1">
      <c r="A92" s="18">
        <v>89</v>
      </c>
      <c r="B92" s="236">
        <v>89</v>
      </c>
      <c r="C92" s="46" t="s">
        <v>7</v>
      </c>
      <c r="D92" s="24"/>
      <c r="E92" s="88">
        <f>SUM(E93:E94)</f>
        <v>236</v>
      </c>
      <c r="F92" s="208"/>
      <c r="G92" s="392"/>
      <c r="H92" s="7"/>
      <c r="I92" s="231">
        <f t="shared" si="3"/>
        <v>89</v>
      </c>
      <c r="J92" s="1">
        <v>89</v>
      </c>
      <c r="K92" s="21" t="s">
        <v>7</v>
      </c>
      <c r="L92" s="24"/>
      <c r="M92" s="23">
        <f>SUM(M93:M94)</f>
        <v>236</v>
      </c>
      <c r="N92" s="56"/>
    </row>
    <row r="93" spans="1:14" s="17" customFormat="1" ht="16.5" customHeight="1">
      <c r="A93" s="18">
        <v>90</v>
      </c>
      <c r="B93" s="236">
        <v>90</v>
      </c>
      <c r="C93" s="46"/>
      <c r="D93" s="24" t="s">
        <v>2</v>
      </c>
      <c r="E93" s="88">
        <v>225</v>
      </c>
      <c r="F93" s="208"/>
      <c r="G93" s="392"/>
      <c r="H93" s="7"/>
      <c r="I93" s="231">
        <f t="shared" si="3"/>
        <v>90</v>
      </c>
      <c r="J93" s="1">
        <v>90</v>
      </c>
      <c r="K93" s="21"/>
      <c r="L93" s="24" t="s">
        <v>2</v>
      </c>
      <c r="M93" s="23">
        <f aca="true" t="shared" si="5" ref="M93:M100">E93</f>
        <v>225</v>
      </c>
      <c r="N93" s="56"/>
    </row>
    <row r="94" spans="1:14" s="17" customFormat="1" ht="16.5" customHeight="1">
      <c r="A94" s="18">
        <v>91</v>
      </c>
      <c r="B94" s="236">
        <v>91</v>
      </c>
      <c r="C94" s="46"/>
      <c r="D94" s="24" t="s">
        <v>18</v>
      </c>
      <c r="E94" s="88">
        <v>11</v>
      </c>
      <c r="F94" s="208"/>
      <c r="G94" s="392"/>
      <c r="H94" s="7"/>
      <c r="I94" s="231">
        <f t="shared" si="3"/>
        <v>91</v>
      </c>
      <c r="J94" s="1">
        <v>91</v>
      </c>
      <c r="K94" s="21"/>
      <c r="L94" s="24" t="s">
        <v>18</v>
      </c>
      <c r="M94" s="23">
        <f t="shared" si="5"/>
        <v>11</v>
      </c>
      <c r="N94" s="56"/>
    </row>
    <row r="95" spans="1:14" s="17" customFormat="1" ht="16.5" customHeight="1">
      <c r="A95" s="18">
        <v>92</v>
      </c>
      <c r="B95" s="236">
        <v>92</v>
      </c>
      <c r="C95" s="46" t="s">
        <v>57</v>
      </c>
      <c r="D95" s="24"/>
      <c r="E95" s="88">
        <f>SUM(E96:E100)</f>
        <v>540</v>
      </c>
      <c r="F95" s="208"/>
      <c r="G95" s="392"/>
      <c r="H95" s="7"/>
      <c r="I95" s="231">
        <f t="shared" si="3"/>
        <v>92</v>
      </c>
      <c r="J95" s="1">
        <v>92</v>
      </c>
      <c r="K95" s="21" t="s">
        <v>57</v>
      </c>
      <c r="L95" s="24"/>
      <c r="M95" s="23">
        <f>SUM(M96:M100)</f>
        <v>540</v>
      </c>
      <c r="N95" s="56"/>
    </row>
    <row r="96" spans="1:14" s="17" customFormat="1" ht="16.5" customHeight="1">
      <c r="A96" s="18">
        <v>93</v>
      </c>
      <c r="B96" s="236">
        <v>93</v>
      </c>
      <c r="C96" s="46"/>
      <c r="D96" s="24" t="s">
        <v>45</v>
      </c>
      <c r="E96" s="88">
        <v>72</v>
      </c>
      <c r="F96" s="208"/>
      <c r="G96" s="392"/>
      <c r="H96" s="7"/>
      <c r="I96" s="231">
        <f t="shared" si="3"/>
        <v>93</v>
      </c>
      <c r="J96" s="1">
        <v>93</v>
      </c>
      <c r="K96" s="21"/>
      <c r="L96" s="24" t="s">
        <v>45</v>
      </c>
      <c r="M96" s="23">
        <f t="shared" si="5"/>
        <v>72</v>
      </c>
      <c r="N96" s="56"/>
    </row>
    <row r="97" spans="1:14" s="17" customFormat="1" ht="16.5" customHeight="1">
      <c r="A97" s="18">
        <v>94</v>
      </c>
      <c r="B97" s="236">
        <v>94</v>
      </c>
      <c r="C97" s="46"/>
      <c r="D97" s="24" t="s">
        <v>46</v>
      </c>
      <c r="E97" s="88">
        <v>281</v>
      </c>
      <c r="F97" s="208"/>
      <c r="G97" s="392"/>
      <c r="H97" s="7"/>
      <c r="I97" s="231">
        <f t="shared" si="3"/>
        <v>94</v>
      </c>
      <c r="J97" s="1">
        <v>94</v>
      </c>
      <c r="K97" s="21"/>
      <c r="L97" s="24" t="s">
        <v>46</v>
      </c>
      <c r="M97" s="23">
        <f t="shared" si="5"/>
        <v>281</v>
      </c>
      <c r="N97" s="56"/>
    </row>
    <row r="98" spans="1:14" s="17" customFormat="1" ht="16.5" customHeight="1">
      <c r="A98" s="18">
        <v>95</v>
      </c>
      <c r="B98" s="236">
        <v>95</v>
      </c>
      <c r="C98" s="46"/>
      <c r="D98" s="24" t="s">
        <v>47</v>
      </c>
      <c r="E98" s="88">
        <v>33</v>
      </c>
      <c r="F98" s="208"/>
      <c r="G98" s="392"/>
      <c r="H98" s="7"/>
      <c r="I98" s="231">
        <f t="shared" si="3"/>
        <v>95</v>
      </c>
      <c r="J98" s="1">
        <v>95</v>
      </c>
      <c r="K98" s="21"/>
      <c r="L98" s="24" t="s">
        <v>47</v>
      </c>
      <c r="M98" s="23">
        <f t="shared" si="5"/>
        <v>33</v>
      </c>
      <c r="N98" s="56"/>
    </row>
    <row r="99" spans="1:14" s="17" customFormat="1" ht="16.5" customHeight="1">
      <c r="A99" s="18">
        <v>96</v>
      </c>
      <c r="B99" s="236">
        <v>96</v>
      </c>
      <c r="C99" s="46"/>
      <c r="D99" s="24" t="s">
        <v>48</v>
      </c>
      <c r="E99" s="88">
        <v>154</v>
      </c>
      <c r="F99" s="208"/>
      <c r="G99" s="392"/>
      <c r="H99" s="7"/>
      <c r="I99" s="231">
        <f t="shared" si="3"/>
        <v>96</v>
      </c>
      <c r="J99" s="1">
        <v>96</v>
      </c>
      <c r="K99" s="21"/>
      <c r="L99" s="24" t="s">
        <v>48</v>
      </c>
      <c r="M99" s="23">
        <f t="shared" si="5"/>
        <v>154</v>
      </c>
      <c r="N99" s="56"/>
    </row>
    <row r="100" spans="1:14" s="17" customFormat="1" ht="16.5" customHeight="1">
      <c r="A100" s="18">
        <v>97</v>
      </c>
      <c r="B100" s="236">
        <v>97</v>
      </c>
      <c r="C100" s="46"/>
      <c r="D100" s="24" t="s">
        <v>49</v>
      </c>
      <c r="E100" s="88">
        <v>0</v>
      </c>
      <c r="F100" s="208"/>
      <c r="G100" s="392"/>
      <c r="H100" s="7"/>
      <c r="I100" s="231">
        <f t="shared" si="3"/>
        <v>97</v>
      </c>
      <c r="J100" s="1">
        <v>97</v>
      </c>
      <c r="K100" s="21"/>
      <c r="L100" s="24" t="s">
        <v>49</v>
      </c>
      <c r="M100" s="23">
        <f t="shared" si="5"/>
        <v>0</v>
      </c>
      <c r="N100" s="56"/>
    </row>
    <row r="101" spans="1:14" s="17" customFormat="1" ht="16.5" customHeight="1">
      <c r="A101" s="18">
        <v>98</v>
      </c>
      <c r="B101" s="236">
        <v>98</v>
      </c>
      <c r="C101" s="46" t="s">
        <v>8</v>
      </c>
      <c r="D101" s="24"/>
      <c r="E101" s="88">
        <f>SUM(E102:E107)</f>
        <v>200</v>
      </c>
      <c r="F101" s="208"/>
      <c r="G101" s="392"/>
      <c r="H101" s="7"/>
      <c r="I101" s="231">
        <f t="shared" si="3"/>
        <v>98</v>
      </c>
      <c r="J101" s="1">
        <v>98</v>
      </c>
      <c r="K101" s="21" t="s">
        <v>8</v>
      </c>
      <c r="L101" s="24"/>
      <c r="M101" s="23">
        <f>SUM(M102:M107)</f>
        <v>200</v>
      </c>
      <c r="N101" s="56"/>
    </row>
    <row r="102" spans="1:14" s="17" customFormat="1" ht="16.5" customHeight="1">
      <c r="A102" s="18">
        <v>99</v>
      </c>
      <c r="B102" s="236">
        <v>99</v>
      </c>
      <c r="C102" s="46"/>
      <c r="D102" s="24" t="s">
        <v>50</v>
      </c>
      <c r="E102" s="88">
        <v>160</v>
      </c>
      <c r="F102" s="208"/>
      <c r="G102" s="392"/>
      <c r="H102" s="7"/>
      <c r="I102" s="231">
        <f t="shared" si="3"/>
        <v>99</v>
      </c>
      <c r="J102" s="1">
        <v>99</v>
      </c>
      <c r="K102" s="21"/>
      <c r="L102" s="24" t="s">
        <v>50</v>
      </c>
      <c r="M102" s="23">
        <f>E102</f>
        <v>160</v>
      </c>
      <c r="N102" s="56"/>
    </row>
    <row r="103" spans="1:14" s="17" customFormat="1" ht="16.5" customHeight="1">
      <c r="A103" s="18">
        <v>100</v>
      </c>
      <c r="B103" s="236">
        <v>100</v>
      </c>
      <c r="C103" s="46"/>
      <c r="D103" s="24" t="s">
        <v>51</v>
      </c>
      <c r="E103" s="88">
        <v>11</v>
      </c>
      <c r="F103" s="208" t="s">
        <v>262</v>
      </c>
      <c r="G103" s="392"/>
      <c r="H103" s="7"/>
      <c r="I103" s="231">
        <f t="shared" si="3"/>
        <v>100</v>
      </c>
      <c r="J103" s="1">
        <v>100</v>
      </c>
      <c r="K103" s="21"/>
      <c r="L103" s="24" t="s">
        <v>99</v>
      </c>
      <c r="M103" s="23">
        <f>E103</f>
        <v>11</v>
      </c>
      <c r="N103" s="56"/>
    </row>
    <row r="104" spans="1:14" s="17" customFormat="1" ht="16.5" customHeight="1">
      <c r="A104" s="18">
        <v>101</v>
      </c>
      <c r="B104" s="236">
        <v>101</v>
      </c>
      <c r="C104" s="46"/>
      <c r="D104" s="24" t="s">
        <v>52</v>
      </c>
      <c r="E104" s="88">
        <v>22</v>
      </c>
      <c r="F104" s="208"/>
      <c r="G104" s="392"/>
      <c r="H104" s="7"/>
      <c r="I104" s="231">
        <f t="shared" si="3"/>
        <v>101</v>
      </c>
      <c r="J104" s="1">
        <v>101</v>
      </c>
      <c r="K104" s="21"/>
      <c r="L104" s="24" t="s">
        <v>52</v>
      </c>
      <c r="M104" s="23">
        <f>E104</f>
        <v>22</v>
      </c>
      <c r="N104" s="56"/>
    </row>
    <row r="105" spans="1:14" s="17" customFormat="1" ht="16.5" customHeight="1">
      <c r="A105" s="18">
        <v>102</v>
      </c>
      <c r="B105" s="236">
        <v>102</v>
      </c>
      <c r="C105" s="46"/>
      <c r="D105" s="24" t="s">
        <v>150</v>
      </c>
      <c r="E105" s="88">
        <v>2</v>
      </c>
      <c r="F105" s="208"/>
      <c r="G105" s="392"/>
      <c r="H105" s="7"/>
      <c r="I105" s="231">
        <f t="shared" si="3"/>
        <v>102</v>
      </c>
      <c r="J105" s="1">
        <v>102</v>
      </c>
      <c r="K105" s="21"/>
      <c r="L105" s="24" t="s">
        <v>150</v>
      </c>
      <c r="M105" s="23">
        <f>E105</f>
        <v>2</v>
      </c>
      <c r="N105" s="56"/>
    </row>
    <row r="106" spans="1:14" s="17" customFormat="1" ht="16.5" customHeight="1">
      <c r="A106" s="18">
        <v>103</v>
      </c>
      <c r="B106" s="236"/>
      <c r="C106" s="46"/>
      <c r="D106" s="24"/>
      <c r="E106" s="88"/>
      <c r="F106" s="208"/>
      <c r="G106" s="392"/>
      <c r="H106" s="7"/>
      <c r="I106" s="231">
        <f t="shared" si="3"/>
        <v>103</v>
      </c>
      <c r="J106" s="1">
        <v>104</v>
      </c>
      <c r="K106" s="21"/>
      <c r="L106" s="24" t="s">
        <v>100</v>
      </c>
      <c r="M106" s="23">
        <f>G107</f>
        <v>5</v>
      </c>
      <c r="N106" s="56"/>
    </row>
    <row r="107" spans="1:14" s="17" customFormat="1" ht="16.5" customHeight="1">
      <c r="A107" s="18">
        <v>104</v>
      </c>
      <c r="B107" s="236" t="s">
        <v>407</v>
      </c>
      <c r="C107" s="46"/>
      <c r="D107" s="24" t="s">
        <v>49</v>
      </c>
      <c r="E107" s="88">
        <v>5</v>
      </c>
      <c r="F107" s="208" t="s">
        <v>358</v>
      </c>
      <c r="G107" s="395">
        <v>5</v>
      </c>
      <c r="H107" s="7"/>
      <c r="I107" s="231">
        <f t="shared" si="3"/>
        <v>104</v>
      </c>
      <c r="J107" s="1">
        <v>104</v>
      </c>
      <c r="K107" s="21"/>
      <c r="L107" s="24" t="s">
        <v>49</v>
      </c>
      <c r="M107" s="23">
        <f>E107-G107</f>
        <v>0</v>
      </c>
      <c r="N107" s="56"/>
    </row>
    <row r="108" spans="1:14" s="17" customFormat="1" ht="16.5" customHeight="1">
      <c r="A108" s="18">
        <v>105</v>
      </c>
      <c r="B108" s="236">
        <v>105</v>
      </c>
      <c r="C108" s="165" t="s">
        <v>84</v>
      </c>
      <c r="D108" s="20"/>
      <c r="E108" s="88">
        <f>SUM(E109:E115)</f>
        <v>1661</v>
      </c>
      <c r="F108" s="210"/>
      <c r="G108" s="396"/>
      <c r="H108" s="7"/>
      <c r="I108" s="231">
        <f t="shared" si="3"/>
        <v>105</v>
      </c>
      <c r="J108" s="1">
        <v>105</v>
      </c>
      <c r="K108" s="19" t="s">
        <v>84</v>
      </c>
      <c r="L108" s="20"/>
      <c r="M108" s="23">
        <f>SUM(M109:M115)</f>
        <v>1661</v>
      </c>
      <c r="N108" s="56"/>
    </row>
    <row r="109" spans="1:14" s="17" customFormat="1" ht="16.5" customHeight="1">
      <c r="A109" s="18">
        <v>106</v>
      </c>
      <c r="B109" s="236">
        <v>106</v>
      </c>
      <c r="C109" s="165"/>
      <c r="D109" s="24" t="s">
        <v>12</v>
      </c>
      <c r="E109" s="88">
        <v>744</v>
      </c>
      <c r="F109" s="210"/>
      <c r="G109" s="396"/>
      <c r="H109" s="7"/>
      <c r="I109" s="231">
        <f t="shared" si="3"/>
        <v>106</v>
      </c>
      <c r="J109" s="1">
        <v>106</v>
      </c>
      <c r="K109" s="19"/>
      <c r="L109" s="24" t="s">
        <v>12</v>
      </c>
      <c r="M109" s="23">
        <f>E109</f>
        <v>744</v>
      </c>
      <c r="N109" s="56"/>
    </row>
    <row r="110" spans="1:14" s="17" customFormat="1" ht="16.5" customHeight="1">
      <c r="A110" s="18">
        <v>107</v>
      </c>
      <c r="B110" s="236"/>
      <c r="C110" s="165"/>
      <c r="D110" s="24"/>
      <c r="E110" s="88"/>
      <c r="F110" s="208"/>
      <c r="G110" s="392"/>
      <c r="H110" s="7"/>
      <c r="I110" s="231">
        <f t="shared" si="3"/>
        <v>107</v>
      </c>
      <c r="J110" s="1">
        <v>109</v>
      </c>
      <c r="K110" s="19"/>
      <c r="L110" s="44" t="s">
        <v>101</v>
      </c>
      <c r="M110" s="23">
        <f>G112</f>
        <v>150</v>
      </c>
      <c r="N110" s="56"/>
    </row>
    <row r="111" spans="1:14" s="17" customFormat="1" ht="16.5" customHeight="1">
      <c r="A111" s="18">
        <v>108</v>
      </c>
      <c r="B111" s="236"/>
      <c r="C111" s="165"/>
      <c r="D111" s="24"/>
      <c r="E111" s="88"/>
      <c r="F111" s="208"/>
      <c r="G111" s="392"/>
      <c r="H111" s="7"/>
      <c r="I111" s="231">
        <f t="shared" si="3"/>
        <v>108</v>
      </c>
      <c r="J111" s="1">
        <v>111</v>
      </c>
      <c r="K111" s="19"/>
      <c r="L111" s="44" t="s">
        <v>102</v>
      </c>
      <c r="M111" s="23">
        <f>E114</f>
        <v>158</v>
      </c>
      <c r="N111" s="56"/>
    </row>
    <row r="112" spans="1:13" ht="16.5" customHeight="1">
      <c r="A112" s="18">
        <v>109</v>
      </c>
      <c r="B112" s="236" t="s">
        <v>391</v>
      </c>
      <c r="C112" s="165"/>
      <c r="D112" s="44" t="s">
        <v>249</v>
      </c>
      <c r="E112" s="88">
        <v>758</v>
      </c>
      <c r="F112" s="210" t="s">
        <v>356</v>
      </c>
      <c r="G112" s="395">
        <v>150</v>
      </c>
      <c r="I112" s="231">
        <f t="shared" si="3"/>
        <v>109</v>
      </c>
      <c r="J112" s="1">
        <v>109</v>
      </c>
      <c r="K112" s="19"/>
      <c r="L112" s="44" t="s">
        <v>122</v>
      </c>
      <c r="M112" s="23">
        <f>E112-G112</f>
        <v>608</v>
      </c>
    </row>
    <row r="113" spans="1:13" ht="16.5" customHeight="1">
      <c r="A113" s="18">
        <v>110</v>
      </c>
      <c r="B113" s="236">
        <v>110</v>
      </c>
      <c r="C113" s="165"/>
      <c r="D113" s="24" t="s">
        <v>85</v>
      </c>
      <c r="E113" s="88">
        <v>1</v>
      </c>
      <c r="F113" s="208"/>
      <c r="G113" s="392"/>
      <c r="I113" s="231">
        <f t="shared" si="3"/>
        <v>110</v>
      </c>
      <c r="J113" s="1">
        <v>110</v>
      </c>
      <c r="K113" s="19"/>
      <c r="L113" s="24" t="s">
        <v>85</v>
      </c>
      <c r="M113" s="23">
        <f>E113</f>
        <v>1</v>
      </c>
    </row>
    <row r="114" spans="1:13" ht="16.5" customHeight="1">
      <c r="A114" s="18">
        <v>111</v>
      </c>
      <c r="B114" s="236">
        <v>108</v>
      </c>
      <c r="C114" s="165"/>
      <c r="D114" s="44" t="s">
        <v>250</v>
      </c>
      <c r="E114" s="88">
        <v>158</v>
      </c>
      <c r="F114" s="208"/>
      <c r="G114" s="392"/>
      <c r="I114" s="231">
        <f t="shared" si="3"/>
        <v>111</v>
      </c>
      <c r="J114" s="1"/>
      <c r="K114" s="19"/>
      <c r="L114" s="44"/>
      <c r="M114" s="23"/>
    </row>
    <row r="115" spans="1:13" ht="16.5" customHeight="1">
      <c r="A115" s="18">
        <v>112</v>
      </c>
      <c r="B115" s="236">
        <v>112</v>
      </c>
      <c r="C115" s="165"/>
      <c r="D115" s="24" t="s">
        <v>49</v>
      </c>
      <c r="E115" s="88">
        <v>0</v>
      </c>
      <c r="F115" s="208"/>
      <c r="G115" s="392"/>
      <c r="I115" s="231">
        <f t="shared" si="3"/>
        <v>112</v>
      </c>
      <c r="J115" s="1">
        <v>112</v>
      </c>
      <c r="K115" s="19"/>
      <c r="L115" s="24" t="s">
        <v>49</v>
      </c>
      <c r="M115" s="23">
        <f>E115</f>
        <v>0</v>
      </c>
    </row>
    <row r="116" spans="1:13" ht="16.5" customHeight="1">
      <c r="A116" s="18">
        <v>113</v>
      </c>
      <c r="B116" s="236">
        <v>113</v>
      </c>
      <c r="C116" s="165" t="s">
        <v>86</v>
      </c>
      <c r="D116" s="24"/>
      <c r="E116" s="88">
        <f>SUM(E117:E122)</f>
        <v>619</v>
      </c>
      <c r="F116" s="210"/>
      <c r="G116" s="396"/>
      <c r="I116" s="231">
        <f t="shared" si="3"/>
        <v>113</v>
      </c>
      <c r="J116" s="1">
        <v>113</v>
      </c>
      <c r="K116" s="19" t="s">
        <v>86</v>
      </c>
      <c r="L116" s="24"/>
      <c r="M116" s="23">
        <f>SUM(M117:M122)</f>
        <v>619</v>
      </c>
    </row>
    <row r="117" spans="1:13" ht="16.5" customHeight="1">
      <c r="A117" s="18">
        <v>114</v>
      </c>
      <c r="B117" s="236">
        <v>114</v>
      </c>
      <c r="C117" s="165"/>
      <c r="D117" s="24" t="s">
        <v>87</v>
      </c>
      <c r="E117" s="88">
        <v>22</v>
      </c>
      <c r="F117" s="210"/>
      <c r="G117" s="396"/>
      <c r="I117" s="231">
        <f t="shared" si="3"/>
        <v>114</v>
      </c>
      <c r="J117" s="1">
        <v>114</v>
      </c>
      <c r="K117" s="19"/>
      <c r="L117" s="24" t="s">
        <v>87</v>
      </c>
      <c r="M117" s="23">
        <f aca="true" t="shared" si="6" ref="M117:M122">E117</f>
        <v>22</v>
      </c>
    </row>
    <row r="118" spans="1:13" ht="16.5" customHeight="1">
      <c r="A118" s="18">
        <v>115</v>
      </c>
      <c r="B118" s="236">
        <v>115</v>
      </c>
      <c r="C118" s="165"/>
      <c r="D118" s="24" t="s">
        <v>54</v>
      </c>
      <c r="E118" s="88">
        <v>3</v>
      </c>
      <c r="F118" s="208"/>
      <c r="G118" s="392"/>
      <c r="I118" s="231">
        <f t="shared" si="3"/>
        <v>115</v>
      </c>
      <c r="J118" s="1">
        <v>115</v>
      </c>
      <c r="K118" s="19"/>
      <c r="L118" s="24" t="s">
        <v>54</v>
      </c>
      <c r="M118" s="23">
        <f t="shared" si="6"/>
        <v>3</v>
      </c>
    </row>
    <row r="119" spans="1:13" ht="16.5" customHeight="1">
      <c r="A119" s="18">
        <v>116</v>
      </c>
      <c r="B119" s="236">
        <v>116</v>
      </c>
      <c r="C119" s="165"/>
      <c r="D119" s="24" t="s">
        <v>88</v>
      </c>
      <c r="E119" s="88">
        <v>331</v>
      </c>
      <c r="F119" s="208"/>
      <c r="G119" s="392"/>
      <c r="I119" s="231">
        <f t="shared" si="3"/>
        <v>116</v>
      </c>
      <c r="J119" s="1">
        <v>116</v>
      </c>
      <c r="K119" s="19"/>
      <c r="L119" s="24" t="s">
        <v>88</v>
      </c>
      <c r="M119" s="23">
        <f t="shared" si="6"/>
        <v>331</v>
      </c>
    </row>
    <row r="120" spans="1:13" ht="16.5" customHeight="1">
      <c r="A120" s="18">
        <v>117</v>
      </c>
      <c r="B120" s="236">
        <v>117</v>
      </c>
      <c r="C120" s="165"/>
      <c r="D120" s="24" t="s">
        <v>89</v>
      </c>
      <c r="E120" s="88">
        <v>241</v>
      </c>
      <c r="F120" s="208"/>
      <c r="G120" s="392"/>
      <c r="I120" s="231">
        <f t="shared" si="3"/>
        <v>117</v>
      </c>
      <c r="J120" s="1">
        <v>117</v>
      </c>
      <c r="K120" s="19"/>
      <c r="L120" s="24" t="s">
        <v>89</v>
      </c>
      <c r="M120" s="23">
        <f t="shared" si="6"/>
        <v>241</v>
      </c>
    </row>
    <row r="121" spans="1:13" ht="16.5" customHeight="1">
      <c r="A121" s="18">
        <v>118</v>
      </c>
      <c r="B121" s="236">
        <v>118</v>
      </c>
      <c r="C121" s="165"/>
      <c r="D121" s="24" t="s">
        <v>264</v>
      </c>
      <c r="E121" s="88">
        <v>22</v>
      </c>
      <c r="F121" s="208"/>
      <c r="G121" s="392"/>
      <c r="I121" s="231">
        <f t="shared" si="3"/>
        <v>118</v>
      </c>
      <c r="J121" s="1">
        <v>118</v>
      </c>
      <c r="K121" s="19"/>
      <c r="L121" s="24" t="s">
        <v>264</v>
      </c>
      <c r="M121" s="23">
        <f t="shared" si="6"/>
        <v>22</v>
      </c>
    </row>
    <row r="122" spans="1:13" ht="16.5" customHeight="1">
      <c r="A122" s="18">
        <v>119</v>
      </c>
      <c r="B122" s="236">
        <v>119</v>
      </c>
      <c r="C122" s="165"/>
      <c r="D122" s="24" t="s">
        <v>49</v>
      </c>
      <c r="E122" s="88">
        <v>0</v>
      </c>
      <c r="F122" s="208"/>
      <c r="G122" s="392"/>
      <c r="I122" s="231">
        <f t="shared" si="3"/>
        <v>119</v>
      </c>
      <c r="J122" s="1">
        <v>119</v>
      </c>
      <c r="K122" s="19"/>
      <c r="L122" s="24" t="s">
        <v>49</v>
      </c>
      <c r="M122" s="23">
        <f t="shared" si="6"/>
        <v>0</v>
      </c>
    </row>
    <row r="123" spans="1:13" ht="16.5" customHeight="1">
      <c r="A123" s="18">
        <v>120</v>
      </c>
      <c r="B123" s="236">
        <v>120</v>
      </c>
      <c r="C123" s="165" t="s">
        <v>90</v>
      </c>
      <c r="D123" s="20"/>
      <c r="E123" s="94">
        <f>SUM(E124:E126)</f>
        <v>-420</v>
      </c>
      <c r="F123" s="208"/>
      <c r="G123" s="392"/>
      <c r="I123" s="231">
        <f t="shared" si="3"/>
        <v>120</v>
      </c>
      <c r="J123" s="1">
        <v>120</v>
      </c>
      <c r="K123" s="19" t="s">
        <v>90</v>
      </c>
      <c r="L123" s="20"/>
      <c r="M123" s="37">
        <f>SUM(M124:M126)</f>
        <v>-420</v>
      </c>
    </row>
    <row r="124" spans="1:13" ht="16.5" customHeight="1">
      <c r="A124" s="18">
        <v>121</v>
      </c>
      <c r="B124" s="236">
        <v>121</v>
      </c>
      <c r="C124" s="165"/>
      <c r="D124" s="20" t="s">
        <v>91</v>
      </c>
      <c r="E124" s="94">
        <v>-391</v>
      </c>
      <c r="F124" s="208"/>
      <c r="G124" s="392"/>
      <c r="I124" s="231">
        <f t="shared" si="3"/>
        <v>121</v>
      </c>
      <c r="J124" s="1">
        <v>121</v>
      </c>
      <c r="K124" s="19"/>
      <c r="L124" s="20" t="s">
        <v>91</v>
      </c>
      <c r="M124" s="37">
        <f>E124</f>
        <v>-391</v>
      </c>
    </row>
    <row r="125" spans="1:13" ht="16.5" customHeight="1">
      <c r="A125" s="18">
        <v>122</v>
      </c>
      <c r="B125" s="236">
        <v>122</v>
      </c>
      <c r="C125" s="165"/>
      <c r="D125" s="20" t="s">
        <v>92</v>
      </c>
      <c r="E125" s="94">
        <v>-29</v>
      </c>
      <c r="F125" s="208"/>
      <c r="G125" s="392"/>
      <c r="I125" s="231">
        <f t="shared" si="3"/>
        <v>122</v>
      </c>
      <c r="J125" s="1">
        <v>122</v>
      </c>
      <c r="K125" s="19"/>
      <c r="L125" s="20" t="s">
        <v>92</v>
      </c>
      <c r="M125" s="37">
        <f>E125</f>
        <v>-29</v>
      </c>
    </row>
    <row r="126" spans="1:13" ht="16.5" customHeight="1">
      <c r="A126" s="18">
        <v>123</v>
      </c>
      <c r="B126" s="236">
        <v>123</v>
      </c>
      <c r="C126" s="165"/>
      <c r="D126" s="24" t="s">
        <v>49</v>
      </c>
      <c r="E126" s="94">
        <v>0</v>
      </c>
      <c r="F126" s="208"/>
      <c r="G126" s="392"/>
      <c r="I126" s="231">
        <f t="shared" si="3"/>
        <v>123</v>
      </c>
      <c r="J126" s="1">
        <v>123</v>
      </c>
      <c r="K126" s="19"/>
      <c r="L126" s="24" t="s">
        <v>49</v>
      </c>
      <c r="M126" s="37">
        <f>E126</f>
        <v>0</v>
      </c>
    </row>
    <row r="127" spans="1:13" ht="16.5" customHeight="1">
      <c r="A127" s="18">
        <v>124</v>
      </c>
      <c r="B127" s="236">
        <v>124</v>
      </c>
      <c r="C127" s="165" t="s">
        <v>335</v>
      </c>
      <c r="D127" s="20"/>
      <c r="E127" s="88">
        <v>2628</v>
      </c>
      <c r="F127" s="208" t="s">
        <v>262</v>
      </c>
      <c r="G127" s="392"/>
      <c r="I127" s="231">
        <f t="shared" si="3"/>
        <v>124</v>
      </c>
      <c r="J127" s="1">
        <v>124</v>
      </c>
      <c r="K127" s="19" t="s">
        <v>187</v>
      </c>
      <c r="L127" s="20"/>
      <c r="M127" s="23">
        <f>E127</f>
        <v>2628</v>
      </c>
    </row>
    <row r="128" spans="1:13" ht="15" thickBot="1">
      <c r="A128" s="49">
        <v>125</v>
      </c>
      <c r="B128" s="253">
        <v>125</v>
      </c>
      <c r="C128" s="168" t="s">
        <v>93</v>
      </c>
      <c r="D128" s="51"/>
      <c r="E128" s="96">
        <f>E70+E76+E82+E89+E92+E95+E101+E108+E116+E123+E127</f>
        <v>8890</v>
      </c>
      <c r="F128" s="212"/>
      <c r="G128" s="399"/>
      <c r="I128" s="233">
        <f t="shared" si="3"/>
        <v>125</v>
      </c>
      <c r="J128" s="82">
        <v>125</v>
      </c>
      <c r="K128" s="50" t="s">
        <v>93</v>
      </c>
      <c r="L128" s="51"/>
      <c r="M128" s="52">
        <f>M70+M76+M82+M89+M92+M95+M101+M108+M116+M123+M127</f>
        <v>8890</v>
      </c>
    </row>
    <row r="129" ht="14.25" thickTop="1"/>
  </sheetData>
  <sheetProtection/>
  <mergeCells count="1">
    <mergeCell ref="F2:G2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66" r:id="rId2"/>
  <headerFooter alignWithMargins="0">
    <oddFooter>&amp;C&amp;16&amp;P／&amp;N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3"/>
  <sheetViews>
    <sheetView zoomScale="75" zoomScaleNormal="75" zoomScalePageLayoutView="0" workbookViewId="0" topLeftCell="A31">
      <selection activeCell="F37" sqref="F37"/>
    </sheetView>
  </sheetViews>
  <sheetFormatPr defaultColWidth="9.00390625" defaultRowHeight="13.5"/>
  <cols>
    <col min="1" max="1" width="7.00390625" style="6" customWidth="1"/>
    <col min="2" max="2" width="4.00390625" style="2" customWidth="1"/>
    <col min="3" max="3" width="39.50390625" style="2" customWidth="1"/>
    <col min="4" max="4" width="9.25390625" style="2" customWidth="1"/>
    <col min="5" max="5" width="9.25390625" style="89" customWidth="1"/>
    <col min="6" max="6" width="12.125" style="89" bestFit="1" customWidth="1"/>
    <col min="7" max="7" width="8.875" style="89" customWidth="1"/>
    <col min="8" max="8" width="29.125" style="223" customWidth="1"/>
    <col min="9" max="9" width="2.625" style="56" customWidth="1"/>
    <col min="10" max="10" width="3.75390625" style="6" customWidth="1"/>
    <col min="11" max="11" width="4.25390625" style="2" customWidth="1"/>
    <col min="12" max="12" width="7.25390625" style="2" customWidth="1"/>
    <col min="13" max="13" width="11.125" style="2" customWidth="1"/>
    <col min="14" max="14" width="4.25390625" style="2" customWidth="1"/>
    <col min="15" max="15" width="45.375" style="2" customWidth="1"/>
    <col min="16" max="16" width="13.375" style="53" customWidth="1"/>
    <col min="17" max="16384" width="9.00390625" style="2" customWidth="1"/>
  </cols>
  <sheetData>
    <row r="1" spans="1:16" ht="33" thickBot="1">
      <c r="A1" s="98" t="s">
        <v>252</v>
      </c>
      <c r="B1" s="4"/>
      <c r="C1" s="5"/>
      <c r="J1" s="225" t="s">
        <v>106</v>
      </c>
      <c r="P1" s="8"/>
    </row>
    <row r="2" spans="1:16" s="221" customFormat="1" ht="21.75" customHeight="1" thickBot="1" thickTop="1">
      <c r="A2" s="244" t="s">
        <v>247</v>
      </c>
      <c r="B2" s="245"/>
      <c r="C2" s="9" t="s">
        <v>24</v>
      </c>
      <c r="D2" s="86" t="s">
        <v>60</v>
      </c>
      <c r="E2" s="264" t="s">
        <v>366</v>
      </c>
      <c r="F2" s="243" t="s">
        <v>367</v>
      </c>
      <c r="G2" s="265" t="s">
        <v>368</v>
      </c>
      <c r="H2" s="254" t="s">
        <v>61</v>
      </c>
      <c r="I2" s="57"/>
      <c r="J2" s="437" t="s">
        <v>193</v>
      </c>
      <c r="K2" s="438"/>
      <c r="L2" s="246" t="s">
        <v>151</v>
      </c>
      <c r="M2" s="247" t="s">
        <v>247</v>
      </c>
      <c r="N2" s="245"/>
      <c r="O2" s="9" t="s">
        <v>24</v>
      </c>
      <c r="P2" s="12" t="s">
        <v>60</v>
      </c>
    </row>
    <row r="3" spans="1:16" s="17" customFormat="1" ht="21" customHeight="1">
      <c r="A3" s="230">
        <v>1</v>
      </c>
      <c r="B3" s="14" t="s">
        <v>62</v>
      </c>
      <c r="C3" s="14"/>
      <c r="D3" s="87">
        <f>SUM(D4:D8)</f>
        <v>3152</v>
      </c>
      <c r="E3" s="266">
        <f>D3-F3-G3</f>
        <v>3152</v>
      </c>
      <c r="F3" s="130"/>
      <c r="G3" s="267"/>
      <c r="H3" s="255"/>
      <c r="I3" s="56"/>
      <c r="J3" s="439" t="s">
        <v>188</v>
      </c>
      <c r="K3" s="441" t="s">
        <v>43</v>
      </c>
      <c r="L3" s="235">
        <v>1</v>
      </c>
      <c r="M3" s="26">
        <v>1</v>
      </c>
      <c r="N3" s="194" t="s">
        <v>55</v>
      </c>
      <c r="O3" s="194"/>
      <c r="P3" s="90">
        <f>E3</f>
        <v>3152</v>
      </c>
    </row>
    <row r="4" spans="1:16" s="17" customFormat="1" ht="16.5" customHeight="1">
      <c r="A4" s="231">
        <f>A3+1</f>
        <v>2</v>
      </c>
      <c r="B4" s="19"/>
      <c r="C4" s="20" t="s">
        <v>25</v>
      </c>
      <c r="D4" s="88">
        <f>'①資金（旧～新）'!M4</f>
        <v>2400</v>
      </c>
      <c r="E4" s="268"/>
      <c r="F4" s="131"/>
      <c r="G4" s="269"/>
      <c r="H4" s="256"/>
      <c r="I4" s="56"/>
      <c r="J4" s="440"/>
      <c r="K4" s="442"/>
      <c r="L4" s="236">
        <v>2</v>
      </c>
      <c r="M4" s="29">
        <v>7</v>
      </c>
      <c r="N4" s="45" t="s">
        <v>4</v>
      </c>
      <c r="O4" s="44"/>
      <c r="P4" s="37">
        <f>E9</f>
        <v>106</v>
      </c>
    </row>
    <row r="5" spans="1:16" s="17" customFormat="1" ht="16.5" customHeight="1">
      <c r="A5" s="231">
        <f aca="true" t="shared" si="0" ref="A5:A68">A4+1</f>
        <v>3</v>
      </c>
      <c r="B5" s="19"/>
      <c r="C5" s="20" t="s">
        <v>26</v>
      </c>
      <c r="D5" s="88">
        <f>'①資金（旧～新）'!M5</f>
        <v>210</v>
      </c>
      <c r="E5" s="268"/>
      <c r="F5" s="131"/>
      <c r="G5" s="269"/>
      <c r="H5" s="256"/>
      <c r="I5" s="56"/>
      <c r="J5" s="440"/>
      <c r="K5" s="442"/>
      <c r="L5" s="236">
        <v>3</v>
      </c>
      <c r="M5" s="29">
        <v>13</v>
      </c>
      <c r="N5" s="195" t="s">
        <v>64</v>
      </c>
      <c r="O5" s="195"/>
      <c r="P5" s="37">
        <f>E15</f>
        <v>55</v>
      </c>
    </row>
    <row r="6" spans="1:16" s="17" customFormat="1" ht="16.5" customHeight="1">
      <c r="A6" s="231">
        <f t="shared" si="0"/>
        <v>4</v>
      </c>
      <c r="B6" s="19"/>
      <c r="C6" s="20" t="s">
        <v>27</v>
      </c>
      <c r="D6" s="88">
        <f>'①資金（旧～新）'!M6</f>
        <v>92</v>
      </c>
      <c r="E6" s="268"/>
      <c r="F6" s="131"/>
      <c r="G6" s="269"/>
      <c r="H6" s="256"/>
      <c r="I6" s="56"/>
      <c r="J6" s="440"/>
      <c r="K6" s="442"/>
      <c r="L6" s="236">
        <v>4</v>
      </c>
      <c r="M6" s="29">
        <v>14</v>
      </c>
      <c r="N6" s="195" t="s">
        <v>32</v>
      </c>
      <c r="O6" s="195"/>
      <c r="P6" s="37">
        <f>E16</f>
        <v>35</v>
      </c>
    </row>
    <row r="7" spans="1:16" s="17" customFormat="1" ht="16.5" customHeight="1">
      <c r="A7" s="231">
        <f t="shared" si="0"/>
        <v>5</v>
      </c>
      <c r="B7" s="19"/>
      <c r="C7" s="20" t="s">
        <v>28</v>
      </c>
      <c r="D7" s="88">
        <f>'①資金（旧～新）'!M7</f>
        <v>450</v>
      </c>
      <c r="E7" s="268"/>
      <c r="F7" s="131"/>
      <c r="G7" s="269"/>
      <c r="H7" s="256"/>
      <c r="I7" s="56"/>
      <c r="J7" s="440"/>
      <c r="K7" s="442"/>
      <c r="L7" s="236">
        <v>5</v>
      </c>
      <c r="M7" s="29">
        <v>15</v>
      </c>
      <c r="N7" s="45" t="s">
        <v>103</v>
      </c>
      <c r="O7" s="44"/>
      <c r="P7" s="37">
        <f>E17</f>
        <v>548</v>
      </c>
    </row>
    <row r="8" spans="1:16" s="17" customFormat="1" ht="16.5" customHeight="1">
      <c r="A8" s="231">
        <f t="shared" si="0"/>
        <v>6</v>
      </c>
      <c r="B8" s="19"/>
      <c r="C8" s="20" t="s">
        <v>19</v>
      </c>
      <c r="D8" s="88">
        <f>'①資金（旧～新）'!M8</f>
        <v>0</v>
      </c>
      <c r="E8" s="268"/>
      <c r="F8" s="131"/>
      <c r="G8" s="269"/>
      <c r="H8" s="256"/>
      <c r="I8" s="56"/>
      <c r="J8" s="440"/>
      <c r="K8" s="442"/>
      <c r="L8" s="236">
        <v>6</v>
      </c>
      <c r="M8" s="29" t="s">
        <v>392</v>
      </c>
      <c r="N8" s="45" t="s">
        <v>104</v>
      </c>
      <c r="O8" s="44"/>
      <c r="P8" s="37">
        <f>E26</f>
        <v>109</v>
      </c>
    </row>
    <row r="9" spans="1:16" s="17" customFormat="1" ht="16.5" customHeight="1">
      <c r="A9" s="231">
        <f t="shared" si="0"/>
        <v>7</v>
      </c>
      <c r="B9" s="19" t="s">
        <v>4</v>
      </c>
      <c r="C9" s="20"/>
      <c r="D9" s="88">
        <f>SUM(D10:D13)</f>
        <v>106</v>
      </c>
      <c r="E9" s="270">
        <f>D9-F9-G9</f>
        <v>106</v>
      </c>
      <c r="F9" s="131"/>
      <c r="G9" s="269"/>
      <c r="H9" s="256"/>
      <c r="I9" s="56"/>
      <c r="J9" s="440"/>
      <c r="K9" s="442"/>
      <c r="L9" s="236">
        <v>7</v>
      </c>
      <c r="M9" s="29" t="s">
        <v>393</v>
      </c>
      <c r="N9" s="45" t="s">
        <v>34</v>
      </c>
      <c r="O9" s="44"/>
      <c r="P9" s="37">
        <f>E35</f>
        <v>166</v>
      </c>
    </row>
    <row r="10" spans="1:16" s="17" customFormat="1" ht="16.5" customHeight="1">
      <c r="A10" s="231">
        <f t="shared" si="0"/>
        <v>8</v>
      </c>
      <c r="B10" s="19"/>
      <c r="C10" s="20" t="s">
        <v>29</v>
      </c>
      <c r="D10" s="88">
        <f>'①資金（旧～新）'!M10</f>
        <v>101</v>
      </c>
      <c r="E10" s="268"/>
      <c r="F10" s="131"/>
      <c r="G10" s="269"/>
      <c r="H10" s="256"/>
      <c r="I10" s="56"/>
      <c r="J10" s="440"/>
      <c r="K10" s="442"/>
      <c r="L10" s="236">
        <v>8</v>
      </c>
      <c r="M10" s="29"/>
      <c r="N10" s="192" t="s">
        <v>19</v>
      </c>
      <c r="O10" s="44"/>
      <c r="P10" s="37"/>
    </row>
    <row r="11" spans="1:16" s="17" customFormat="1" ht="16.5" customHeight="1">
      <c r="A11" s="231">
        <f t="shared" si="0"/>
        <v>9</v>
      </c>
      <c r="B11" s="19"/>
      <c r="C11" s="20" t="s">
        <v>30</v>
      </c>
      <c r="D11" s="88">
        <f>'①資金（旧～新）'!M11</f>
        <v>3</v>
      </c>
      <c r="E11" s="268"/>
      <c r="F11" s="131"/>
      <c r="G11" s="269"/>
      <c r="H11" s="256"/>
      <c r="I11" s="56"/>
      <c r="J11" s="440"/>
      <c r="K11" s="443"/>
      <c r="L11" s="236">
        <v>9</v>
      </c>
      <c r="M11" s="29"/>
      <c r="N11" s="45" t="s">
        <v>190</v>
      </c>
      <c r="O11" s="44"/>
      <c r="P11" s="37">
        <f>SUM(P3:P10)</f>
        <v>4171</v>
      </c>
    </row>
    <row r="12" spans="1:16" s="17" customFormat="1" ht="16.5" customHeight="1">
      <c r="A12" s="231">
        <f t="shared" si="0"/>
        <v>10</v>
      </c>
      <c r="B12" s="19"/>
      <c r="C12" s="20" t="s">
        <v>31</v>
      </c>
      <c r="D12" s="88">
        <f>'①資金（旧～新）'!M12</f>
        <v>2</v>
      </c>
      <c r="E12" s="268"/>
      <c r="F12" s="131"/>
      <c r="G12" s="269"/>
      <c r="H12" s="256"/>
      <c r="I12" s="56"/>
      <c r="J12" s="440"/>
      <c r="K12" s="436" t="s">
        <v>114</v>
      </c>
      <c r="L12" s="236">
        <v>10</v>
      </c>
      <c r="M12" s="29">
        <v>62</v>
      </c>
      <c r="N12" s="196" t="s">
        <v>56</v>
      </c>
      <c r="O12" s="55"/>
      <c r="P12" s="37">
        <f>E64</f>
        <v>2537</v>
      </c>
    </row>
    <row r="13" spans="1:16" s="17" customFormat="1" ht="16.5" customHeight="1">
      <c r="A13" s="231">
        <f t="shared" si="0"/>
        <v>11</v>
      </c>
      <c r="B13" s="19"/>
      <c r="C13" s="20" t="s">
        <v>19</v>
      </c>
      <c r="D13" s="88">
        <f>'①資金（旧～新）'!M13</f>
        <v>0</v>
      </c>
      <c r="E13" s="268"/>
      <c r="F13" s="131"/>
      <c r="G13" s="269"/>
      <c r="H13" s="256"/>
      <c r="I13" s="56"/>
      <c r="J13" s="440"/>
      <c r="K13" s="442"/>
      <c r="L13" s="236">
        <v>11</v>
      </c>
      <c r="M13" s="29">
        <v>68</v>
      </c>
      <c r="N13" s="196" t="s">
        <v>9</v>
      </c>
      <c r="O13" s="55"/>
      <c r="P13" s="37">
        <f>E70</f>
        <v>499</v>
      </c>
    </row>
    <row r="14" spans="1:16" s="17" customFormat="1" ht="16.5" customHeight="1">
      <c r="A14" s="231">
        <f t="shared" si="0"/>
        <v>12</v>
      </c>
      <c r="B14" s="19" t="s">
        <v>63</v>
      </c>
      <c r="C14" s="20"/>
      <c r="D14" s="88">
        <f>SUM(D15:D16)</f>
        <v>110</v>
      </c>
      <c r="E14" s="270">
        <f aca="true" t="shared" si="1" ref="E14:E20">D14-F14-G14</f>
        <v>90</v>
      </c>
      <c r="F14" s="99">
        <f>SUM(F15:F16)</f>
        <v>20</v>
      </c>
      <c r="G14" s="269"/>
      <c r="H14" s="256"/>
      <c r="I14" s="56"/>
      <c r="J14" s="440"/>
      <c r="K14" s="442"/>
      <c r="L14" s="236">
        <v>12</v>
      </c>
      <c r="M14" s="29" t="s">
        <v>394</v>
      </c>
      <c r="N14" s="196" t="s">
        <v>6</v>
      </c>
      <c r="O14" s="55"/>
      <c r="P14" s="37">
        <f>E76</f>
        <v>355</v>
      </c>
    </row>
    <row r="15" spans="1:16" s="17" customFormat="1" ht="16.5" customHeight="1">
      <c r="A15" s="231">
        <f t="shared" si="0"/>
        <v>13</v>
      </c>
      <c r="B15" s="19"/>
      <c r="C15" s="20" t="s">
        <v>64</v>
      </c>
      <c r="D15" s="88">
        <f>'①資金（旧～新）'!M15</f>
        <v>75</v>
      </c>
      <c r="E15" s="270">
        <f t="shared" si="1"/>
        <v>55</v>
      </c>
      <c r="F15" s="187">
        <v>20</v>
      </c>
      <c r="G15" s="269"/>
      <c r="H15" s="296" t="s">
        <v>399</v>
      </c>
      <c r="I15" s="56"/>
      <c r="J15" s="440"/>
      <c r="K15" s="443"/>
      <c r="L15" s="236">
        <v>13</v>
      </c>
      <c r="M15" s="29"/>
      <c r="N15" s="45" t="s">
        <v>265</v>
      </c>
      <c r="O15" s="44"/>
      <c r="P15" s="37">
        <f>SUM(P12:P14)</f>
        <v>3391</v>
      </c>
    </row>
    <row r="16" spans="1:16" s="17" customFormat="1" ht="16.5" customHeight="1">
      <c r="A16" s="231">
        <f t="shared" si="0"/>
        <v>14</v>
      </c>
      <c r="B16" s="19"/>
      <c r="C16" s="20" t="s">
        <v>32</v>
      </c>
      <c r="D16" s="88">
        <f>'①資金（旧～新）'!M16</f>
        <v>35</v>
      </c>
      <c r="E16" s="270">
        <f t="shared" si="1"/>
        <v>35</v>
      </c>
      <c r="F16" s="131"/>
      <c r="G16" s="269"/>
      <c r="H16" s="256"/>
      <c r="I16" s="56"/>
      <c r="J16" s="440"/>
      <c r="K16" s="67"/>
      <c r="L16" s="236">
        <v>14</v>
      </c>
      <c r="M16" s="29"/>
      <c r="N16" s="45" t="s">
        <v>107</v>
      </c>
      <c r="O16" s="197"/>
      <c r="P16" s="37">
        <f>P11-P15</f>
        <v>780</v>
      </c>
    </row>
    <row r="17" spans="1:16" s="17" customFormat="1" ht="33" customHeight="1">
      <c r="A17" s="231">
        <f t="shared" si="0"/>
        <v>15</v>
      </c>
      <c r="B17" s="19" t="s">
        <v>65</v>
      </c>
      <c r="C17" s="20"/>
      <c r="D17" s="88">
        <f>SUM(D18:D20)</f>
        <v>618</v>
      </c>
      <c r="E17" s="270">
        <f t="shared" si="1"/>
        <v>548</v>
      </c>
      <c r="F17" s="99">
        <f>SUM(F18:F20)</f>
        <v>70</v>
      </c>
      <c r="G17" s="269"/>
      <c r="H17" s="296"/>
      <c r="I17" s="56"/>
      <c r="J17" s="440"/>
      <c r="K17" s="67"/>
      <c r="L17" s="236" t="s">
        <v>395</v>
      </c>
      <c r="M17" s="104" t="s">
        <v>362</v>
      </c>
      <c r="N17" s="198" t="s">
        <v>189</v>
      </c>
      <c r="O17" s="119"/>
      <c r="P17" s="90">
        <f>E44+E54+E58-E111-E112-E114-E116</f>
        <v>153</v>
      </c>
    </row>
    <row r="18" spans="1:16" s="17" customFormat="1" ht="16.5" customHeight="1" thickBot="1">
      <c r="A18" s="231">
        <f t="shared" si="0"/>
        <v>16</v>
      </c>
      <c r="B18" s="19"/>
      <c r="C18" s="20" t="s">
        <v>16</v>
      </c>
      <c r="D18" s="88">
        <f>'①資金（旧～新）'!M18</f>
        <v>383</v>
      </c>
      <c r="E18" s="271">
        <f t="shared" si="1"/>
        <v>333</v>
      </c>
      <c r="F18" s="188">
        <v>50</v>
      </c>
      <c r="G18" s="272"/>
      <c r="H18" s="296" t="s">
        <v>399</v>
      </c>
      <c r="I18" s="56"/>
      <c r="J18" s="440"/>
      <c r="K18" s="68"/>
      <c r="L18" s="237">
        <v>16</v>
      </c>
      <c r="M18" s="91"/>
      <c r="N18" s="199" t="s">
        <v>191</v>
      </c>
      <c r="O18" s="200"/>
      <c r="P18" s="40">
        <f>P16+P17</f>
        <v>933</v>
      </c>
    </row>
    <row r="19" spans="1:16" s="17" customFormat="1" ht="16.5" customHeight="1">
      <c r="A19" s="231">
        <f t="shared" si="0"/>
        <v>17</v>
      </c>
      <c r="B19" s="19"/>
      <c r="C19" s="20" t="s">
        <v>33</v>
      </c>
      <c r="D19" s="88">
        <f>'①資金（旧～新）'!M19</f>
        <v>235</v>
      </c>
      <c r="E19" s="271">
        <f t="shared" si="1"/>
        <v>215</v>
      </c>
      <c r="F19" s="188">
        <v>20</v>
      </c>
      <c r="G19" s="272"/>
      <c r="H19" s="296" t="s">
        <v>399</v>
      </c>
      <c r="I19" s="56"/>
      <c r="J19" s="444" t="s">
        <v>118</v>
      </c>
      <c r="K19" s="433" t="s">
        <v>113</v>
      </c>
      <c r="L19" s="238">
        <v>17</v>
      </c>
      <c r="M19" s="75">
        <v>13</v>
      </c>
      <c r="N19" s="201" t="s">
        <v>11</v>
      </c>
      <c r="O19" s="78"/>
      <c r="P19" s="48">
        <f>F15</f>
        <v>20</v>
      </c>
    </row>
    <row r="20" spans="1:16" s="17" customFormat="1" ht="16.5" customHeight="1">
      <c r="A20" s="231">
        <f t="shared" si="0"/>
        <v>18</v>
      </c>
      <c r="B20" s="19"/>
      <c r="C20" s="20" t="s">
        <v>19</v>
      </c>
      <c r="D20" s="88">
        <f>'①資金（旧～新）'!M20</f>
        <v>0</v>
      </c>
      <c r="E20" s="270">
        <f t="shared" si="1"/>
        <v>0</v>
      </c>
      <c r="F20" s="187">
        <v>0</v>
      </c>
      <c r="G20" s="269"/>
      <c r="H20" s="296" t="s">
        <v>399</v>
      </c>
      <c r="I20" s="56"/>
      <c r="J20" s="445"/>
      <c r="K20" s="442"/>
      <c r="L20" s="236">
        <v>18</v>
      </c>
      <c r="M20" s="29">
        <v>15</v>
      </c>
      <c r="N20" s="45" t="s">
        <v>110</v>
      </c>
      <c r="O20" s="44"/>
      <c r="P20" s="37">
        <f>F17</f>
        <v>70</v>
      </c>
    </row>
    <row r="21" spans="1:16" s="17" customFormat="1" ht="16.5" customHeight="1">
      <c r="A21" s="231">
        <f t="shared" si="0"/>
        <v>19</v>
      </c>
      <c r="B21" s="19" t="s">
        <v>67</v>
      </c>
      <c r="C21" s="20"/>
      <c r="D21" s="88">
        <f>SUM(D22:D25)</f>
        <v>766</v>
      </c>
      <c r="E21" s="273"/>
      <c r="F21" s="99">
        <f>SUM(F22:F25)</f>
        <v>90</v>
      </c>
      <c r="G21" s="274">
        <f>SUM(G22:G25)</f>
        <v>676</v>
      </c>
      <c r="H21" s="256"/>
      <c r="I21" s="56"/>
      <c r="J21" s="445"/>
      <c r="K21" s="442"/>
      <c r="L21" s="236">
        <v>19</v>
      </c>
      <c r="M21" s="29" t="s">
        <v>271</v>
      </c>
      <c r="N21" s="45" t="s">
        <v>111</v>
      </c>
      <c r="O21" s="44"/>
      <c r="P21" s="37">
        <f>F21</f>
        <v>90</v>
      </c>
    </row>
    <row r="22" spans="1:16" s="17" customFormat="1" ht="16.5" customHeight="1">
      <c r="A22" s="231">
        <f t="shared" si="0"/>
        <v>20</v>
      </c>
      <c r="B22" s="19"/>
      <c r="C22" s="20" t="s">
        <v>185</v>
      </c>
      <c r="D22" s="88">
        <f>'①資金（旧～新）'!M27</f>
        <v>80</v>
      </c>
      <c r="E22" s="273"/>
      <c r="F22" s="99">
        <f>D22</f>
        <v>80</v>
      </c>
      <c r="G22" s="269"/>
      <c r="H22" s="256"/>
      <c r="I22" s="56"/>
      <c r="J22" s="445"/>
      <c r="K22" s="442"/>
      <c r="L22" s="236">
        <v>20</v>
      </c>
      <c r="M22" s="29">
        <v>49</v>
      </c>
      <c r="N22" s="45" t="s">
        <v>108</v>
      </c>
      <c r="O22" s="44"/>
      <c r="P22" s="37">
        <f>F51</f>
        <v>100</v>
      </c>
    </row>
    <row r="23" spans="1:16" s="17" customFormat="1" ht="16.5" customHeight="1">
      <c r="A23" s="231">
        <f t="shared" si="0"/>
        <v>21</v>
      </c>
      <c r="B23" s="84"/>
      <c r="C23" s="85" t="s">
        <v>186</v>
      </c>
      <c r="D23" s="88">
        <f>'①資金（旧～新）'!M28</f>
        <v>10</v>
      </c>
      <c r="E23" s="275"/>
      <c r="F23" s="99">
        <f>D23</f>
        <v>10</v>
      </c>
      <c r="G23" s="276"/>
      <c r="H23" s="258"/>
      <c r="I23" s="56"/>
      <c r="J23" s="445"/>
      <c r="K23" s="442"/>
      <c r="L23" s="236">
        <v>21</v>
      </c>
      <c r="M23" s="29">
        <v>51</v>
      </c>
      <c r="N23" s="45" t="s">
        <v>109</v>
      </c>
      <c r="O23" s="44"/>
      <c r="P23" s="37">
        <f>F53</f>
        <v>50</v>
      </c>
    </row>
    <row r="24" spans="1:16" s="17" customFormat="1" ht="16.5" customHeight="1">
      <c r="A24" s="231">
        <f t="shared" si="0"/>
        <v>22</v>
      </c>
      <c r="B24" s="19"/>
      <c r="C24" s="20" t="s">
        <v>10</v>
      </c>
      <c r="D24" s="88">
        <f>'①資金（旧～新）'!M29</f>
        <v>676</v>
      </c>
      <c r="E24" s="273"/>
      <c r="F24" s="132"/>
      <c r="G24" s="274">
        <f>D24</f>
        <v>676</v>
      </c>
      <c r="H24" s="256"/>
      <c r="I24" s="56"/>
      <c r="J24" s="445"/>
      <c r="K24" s="442"/>
      <c r="L24" s="236">
        <v>22</v>
      </c>
      <c r="M24" s="29"/>
      <c r="N24" s="192" t="s">
        <v>19</v>
      </c>
      <c r="O24" s="44"/>
      <c r="P24" s="37"/>
    </row>
    <row r="25" spans="1:16" s="17" customFormat="1" ht="16.5" customHeight="1">
      <c r="A25" s="231">
        <f t="shared" si="0"/>
        <v>23</v>
      </c>
      <c r="B25" s="19"/>
      <c r="C25" s="85" t="s">
        <v>19</v>
      </c>
      <c r="D25" s="88">
        <f>'①資金（旧～新）'!M30</f>
        <v>0</v>
      </c>
      <c r="E25" s="273"/>
      <c r="F25" s="132"/>
      <c r="G25" s="274">
        <f>D25</f>
        <v>0</v>
      </c>
      <c r="H25" s="256"/>
      <c r="I25" s="56"/>
      <c r="J25" s="445"/>
      <c r="K25" s="443"/>
      <c r="L25" s="236">
        <v>23</v>
      </c>
      <c r="M25" s="29"/>
      <c r="N25" s="45" t="s">
        <v>112</v>
      </c>
      <c r="O25" s="44"/>
      <c r="P25" s="37">
        <f>SUM(P19:P24)</f>
        <v>330</v>
      </c>
    </row>
    <row r="26" spans="1:16" s="17" customFormat="1" ht="16.5" customHeight="1">
      <c r="A26" s="231">
        <f t="shared" si="0"/>
        <v>24</v>
      </c>
      <c r="B26" s="21" t="s">
        <v>98</v>
      </c>
      <c r="C26" s="24"/>
      <c r="D26" s="88">
        <f>SUM(D27:D31)</f>
        <v>120</v>
      </c>
      <c r="E26" s="270">
        <f>D26-F26-G26</f>
        <v>109</v>
      </c>
      <c r="F26" s="131"/>
      <c r="G26" s="274">
        <f>SUM(G27:G30)</f>
        <v>11</v>
      </c>
      <c r="H26" s="256"/>
      <c r="I26" s="56"/>
      <c r="J26" s="445"/>
      <c r="K26" s="436" t="s">
        <v>44</v>
      </c>
      <c r="L26" s="236">
        <v>24</v>
      </c>
      <c r="M26" s="29">
        <v>87</v>
      </c>
      <c r="N26" s="45" t="s">
        <v>57</v>
      </c>
      <c r="O26" s="44"/>
      <c r="P26" s="37">
        <f>F89</f>
        <v>540</v>
      </c>
    </row>
    <row r="27" spans="1:16" s="17" customFormat="1" ht="16.5" customHeight="1">
      <c r="A27" s="231">
        <f t="shared" si="0"/>
        <v>25</v>
      </c>
      <c r="B27" s="21"/>
      <c r="C27" s="24" t="s">
        <v>20</v>
      </c>
      <c r="D27" s="88">
        <f>'①資金（旧～新）'!M32</f>
        <v>42</v>
      </c>
      <c r="E27" s="270">
        <f>D27-F27-G27</f>
        <v>42</v>
      </c>
      <c r="F27" s="131"/>
      <c r="G27" s="269"/>
      <c r="H27" s="256"/>
      <c r="I27" s="56"/>
      <c r="J27" s="445"/>
      <c r="K27" s="442"/>
      <c r="L27" s="236">
        <v>25</v>
      </c>
      <c r="M27" s="29">
        <v>93</v>
      </c>
      <c r="N27" s="45" t="s">
        <v>8</v>
      </c>
      <c r="O27" s="44"/>
      <c r="P27" s="37">
        <f>F95</f>
        <v>200</v>
      </c>
    </row>
    <row r="28" spans="1:16" s="17" customFormat="1" ht="16.5" customHeight="1">
      <c r="A28" s="231">
        <f t="shared" si="0"/>
        <v>26</v>
      </c>
      <c r="B28" s="21"/>
      <c r="C28" s="24" t="s">
        <v>13</v>
      </c>
      <c r="D28" s="88">
        <f>'①資金（旧～新）'!M33</f>
        <v>18</v>
      </c>
      <c r="E28" s="270">
        <f>D28-F28-G28</f>
        <v>18</v>
      </c>
      <c r="F28" s="131"/>
      <c r="G28" s="269"/>
      <c r="H28" s="256"/>
      <c r="I28" s="56"/>
      <c r="J28" s="445"/>
      <c r="K28" s="442"/>
      <c r="L28" s="236">
        <v>26</v>
      </c>
      <c r="M28" s="29">
        <v>102</v>
      </c>
      <c r="N28" s="45" t="s">
        <v>266</v>
      </c>
      <c r="O28" s="44"/>
      <c r="P28" s="37">
        <f>F104</f>
        <v>150</v>
      </c>
    </row>
    <row r="29" spans="1:16" s="17" customFormat="1" ht="16.5" customHeight="1">
      <c r="A29" s="231">
        <f t="shared" si="0"/>
        <v>27</v>
      </c>
      <c r="B29" s="21"/>
      <c r="C29" s="24" t="s">
        <v>14</v>
      </c>
      <c r="D29" s="88">
        <f>'①資金（旧～新）'!M34</f>
        <v>49</v>
      </c>
      <c r="E29" s="270">
        <f>D29-F29-G29</f>
        <v>49</v>
      </c>
      <c r="F29" s="131"/>
      <c r="G29" s="269"/>
      <c r="H29" s="256"/>
      <c r="I29" s="56"/>
      <c r="J29" s="445"/>
      <c r="K29" s="442"/>
      <c r="L29" s="236">
        <v>27</v>
      </c>
      <c r="M29" s="29">
        <v>104</v>
      </c>
      <c r="N29" s="45" t="s">
        <v>267</v>
      </c>
      <c r="O29" s="44"/>
      <c r="P29" s="37">
        <f>F106</f>
        <v>50</v>
      </c>
    </row>
    <row r="30" spans="1:16" s="17" customFormat="1" ht="16.5" customHeight="1">
      <c r="A30" s="231">
        <f t="shared" si="0"/>
        <v>28</v>
      </c>
      <c r="B30" s="21"/>
      <c r="C30" s="24" t="s">
        <v>15</v>
      </c>
      <c r="D30" s="88">
        <f>'①資金（旧～新）'!M35</f>
        <v>11</v>
      </c>
      <c r="E30" s="268"/>
      <c r="F30" s="131"/>
      <c r="G30" s="274">
        <f>D30</f>
        <v>11</v>
      </c>
      <c r="H30" s="256"/>
      <c r="I30" s="56"/>
      <c r="J30" s="445"/>
      <c r="K30" s="442"/>
      <c r="L30" s="236">
        <v>28</v>
      </c>
      <c r="M30" s="29"/>
      <c r="N30" s="192" t="s">
        <v>19</v>
      </c>
      <c r="O30" s="44"/>
      <c r="P30" s="37"/>
    </row>
    <row r="31" spans="1:16" s="17" customFormat="1" ht="16.5" customHeight="1">
      <c r="A31" s="231">
        <f t="shared" si="0"/>
        <v>29</v>
      </c>
      <c r="B31" s="21"/>
      <c r="C31" s="24" t="s">
        <v>19</v>
      </c>
      <c r="D31" s="88">
        <f>'①資金（旧～新）'!M36</f>
        <v>0</v>
      </c>
      <c r="E31" s="270">
        <f>D31-F31-G31</f>
        <v>0</v>
      </c>
      <c r="F31" s="131"/>
      <c r="G31" s="269"/>
      <c r="H31" s="256"/>
      <c r="I31" s="56"/>
      <c r="J31" s="445"/>
      <c r="K31" s="443"/>
      <c r="L31" s="236">
        <v>29</v>
      </c>
      <c r="M31" s="29"/>
      <c r="N31" s="45" t="s">
        <v>115</v>
      </c>
      <c r="O31" s="44"/>
      <c r="P31" s="37">
        <f>SUM(P26:P30)</f>
        <v>940</v>
      </c>
    </row>
    <row r="32" spans="1:16" s="17" customFormat="1" ht="16.5" customHeight="1">
      <c r="A32" s="231">
        <f t="shared" si="0"/>
        <v>30</v>
      </c>
      <c r="B32" s="19" t="s">
        <v>59</v>
      </c>
      <c r="C32" s="20"/>
      <c r="D32" s="88">
        <f>SUM(D33:D34)</f>
        <v>88</v>
      </c>
      <c r="E32" s="268"/>
      <c r="F32" s="132"/>
      <c r="G32" s="274">
        <f>D32</f>
        <v>88</v>
      </c>
      <c r="H32" s="256"/>
      <c r="I32" s="56"/>
      <c r="J32" s="445"/>
      <c r="K32" s="67"/>
      <c r="L32" s="236">
        <v>30</v>
      </c>
      <c r="M32" s="29"/>
      <c r="N32" s="45" t="s">
        <v>116</v>
      </c>
      <c r="O32" s="44"/>
      <c r="P32" s="37">
        <f>P25-P31</f>
        <v>-610</v>
      </c>
    </row>
    <row r="33" spans="1:16" s="17" customFormat="1" ht="29.25" customHeight="1">
      <c r="A33" s="231">
        <f t="shared" si="0"/>
        <v>31</v>
      </c>
      <c r="B33" s="19"/>
      <c r="C33" s="20" t="s">
        <v>97</v>
      </c>
      <c r="D33" s="88">
        <f>'①資金（旧～新）'!M38</f>
        <v>19</v>
      </c>
      <c r="E33" s="277"/>
      <c r="F33" s="133"/>
      <c r="G33" s="278"/>
      <c r="H33" s="257"/>
      <c r="I33" s="56"/>
      <c r="J33" s="445"/>
      <c r="K33" s="67"/>
      <c r="L33" s="236" t="s">
        <v>396</v>
      </c>
      <c r="M33" s="104" t="s">
        <v>362</v>
      </c>
      <c r="N33" s="198" t="s">
        <v>189</v>
      </c>
      <c r="O33" s="44"/>
      <c r="P33" s="37">
        <f>F44+F54+F58-F111-F112-F114-F116</f>
        <v>-84</v>
      </c>
    </row>
    <row r="34" spans="1:16" s="17" customFormat="1" ht="16.5" customHeight="1" thickBot="1">
      <c r="A34" s="231">
        <f t="shared" si="0"/>
        <v>32</v>
      </c>
      <c r="B34" s="19"/>
      <c r="C34" s="20" t="s">
        <v>181</v>
      </c>
      <c r="D34" s="88">
        <f>'①資金（旧～新）'!M39</f>
        <v>69</v>
      </c>
      <c r="E34" s="268"/>
      <c r="F34" s="132"/>
      <c r="G34" s="269"/>
      <c r="H34" s="256"/>
      <c r="I34" s="56"/>
      <c r="J34" s="446"/>
      <c r="K34" s="68"/>
      <c r="L34" s="239">
        <v>32</v>
      </c>
      <c r="M34" s="60"/>
      <c r="N34" s="199" t="s">
        <v>117</v>
      </c>
      <c r="O34" s="202"/>
      <c r="P34" s="40">
        <f>P32+P33</f>
        <v>-694</v>
      </c>
    </row>
    <row r="35" spans="1:16" s="17" customFormat="1" ht="16.5" customHeight="1" thickBot="1">
      <c r="A35" s="231">
        <f t="shared" si="0"/>
        <v>33</v>
      </c>
      <c r="B35" s="21" t="s">
        <v>34</v>
      </c>
      <c r="C35" s="24"/>
      <c r="D35" s="88">
        <f>SUM(D36:D39)</f>
        <v>166</v>
      </c>
      <c r="E35" s="270">
        <f>D35-F35-G35</f>
        <v>166</v>
      </c>
      <c r="F35" s="131"/>
      <c r="G35" s="274">
        <f>SUM(G36:G39)</f>
        <v>0</v>
      </c>
      <c r="H35" s="256"/>
      <c r="I35" s="56"/>
      <c r="J35" s="62"/>
      <c r="K35" s="69"/>
      <c r="L35" s="240">
        <v>33</v>
      </c>
      <c r="M35" s="66"/>
      <c r="N35" s="412" t="s">
        <v>408</v>
      </c>
      <c r="O35" s="72"/>
      <c r="P35" s="43">
        <f>P18+P34</f>
        <v>239</v>
      </c>
    </row>
    <row r="36" spans="1:16" s="17" customFormat="1" ht="16.5" customHeight="1">
      <c r="A36" s="231">
        <f t="shared" si="0"/>
        <v>34</v>
      </c>
      <c r="B36" s="19"/>
      <c r="C36" s="20" t="s">
        <v>23</v>
      </c>
      <c r="D36" s="88">
        <f>'①資金（旧～新）'!M41</f>
        <v>24</v>
      </c>
      <c r="E36" s="279">
        <f>D36</f>
        <v>24</v>
      </c>
      <c r="F36" s="131"/>
      <c r="G36" s="269"/>
      <c r="H36" s="256"/>
      <c r="I36" s="56"/>
      <c r="J36" s="430" t="s">
        <v>129</v>
      </c>
      <c r="K36" s="433" t="s">
        <v>113</v>
      </c>
      <c r="L36" s="235">
        <v>34</v>
      </c>
      <c r="M36" s="26">
        <v>38</v>
      </c>
      <c r="N36" s="198" t="s">
        <v>5</v>
      </c>
      <c r="O36" s="119"/>
      <c r="P36" s="90">
        <f>G40</f>
        <v>194</v>
      </c>
    </row>
    <row r="37" spans="1:16" s="17" customFormat="1" ht="16.5" customHeight="1">
      <c r="A37" s="231">
        <f t="shared" si="0"/>
        <v>35</v>
      </c>
      <c r="B37" s="21"/>
      <c r="C37" s="24" t="s">
        <v>21</v>
      </c>
      <c r="D37" s="88">
        <f>'①資金（旧～新）'!M42</f>
        <v>1</v>
      </c>
      <c r="E37" s="279">
        <f>D37</f>
        <v>1</v>
      </c>
      <c r="F37" s="131"/>
      <c r="G37" s="269"/>
      <c r="H37" s="256"/>
      <c r="I37" s="56"/>
      <c r="J37" s="431"/>
      <c r="K37" s="434"/>
      <c r="L37" s="236">
        <v>35</v>
      </c>
      <c r="M37" s="29">
        <v>22</v>
      </c>
      <c r="N37" s="45" t="s">
        <v>83</v>
      </c>
      <c r="O37" s="44"/>
      <c r="P37" s="37">
        <f>G24</f>
        <v>676</v>
      </c>
    </row>
    <row r="38" spans="1:16" s="17" customFormat="1" ht="16.5" customHeight="1">
      <c r="A38" s="231">
        <f t="shared" si="0"/>
        <v>36</v>
      </c>
      <c r="B38" s="21"/>
      <c r="C38" s="58" t="s">
        <v>348</v>
      </c>
      <c r="D38" s="88">
        <f>'①資金（旧～新）'!M43</f>
        <v>0</v>
      </c>
      <c r="E38" s="268"/>
      <c r="F38" s="131"/>
      <c r="G38" s="274">
        <f>D38</f>
        <v>0</v>
      </c>
      <c r="H38" s="256"/>
      <c r="I38" s="56"/>
      <c r="J38" s="431"/>
      <c r="K38" s="434"/>
      <c r="L38" s="236">
        <v>36</v>
      </c>
      <c r="M38" s="29">
        <v>50</v>
      </c>
      <c r="N38" s="45" t="s">
        <v>119</v>
      </c>
      <c r="O38" s="44"/>
      <c r="P38" s="37">
        <f>G52</f>
        <v>200</v>
      </c>
    </row>
    <row r="39" spans="1:16" s="17" customFormat="1" ht="16.5" customHeight="1">
      <c r="A39" s="231">
        <f t="shared" si="0"/>
        <v>37</v>
      </c>
      <c r="B39" s="21"/>
      <c r="C39" s="24" t="s">
        <v>347</v>
      </c>
      <c r="D39" s="88">
        <f>'①資金（旧～新）'!M44</f>
        <v>141</v>
      </c>
      <c r="E39" s="279">
        <f>D39-G39</f>
        <v>141</v>
      </c>
      <c r="F39" s="131"/>
      <c r="G39" s="269"/>
      <c r="H39" s="256"/>
      <c r="I39" s="56"/>
      <c r="J39" s="431"/>
      <c r="K39" s="434"/>
      <c r="L39" s="236">
        <v>37</v>
      </c>
      <c r="M39" s="29">
        <v>51</v>
      </c>
      <c r="N39" s="45" t="s">
        <v>109</v>
      </c>
      <c r="O39" s="44"/>
      <c r="P39" s="37">
        <f>G53</f>
        <v>502</v>
      </c>
    </row>
    <row r="40" spans="1:16" s="17" customFormat="1" ht="16.5" customHeight="1">
      <c r="A40" s="231">
        <f t="shared" si="0"/>
        <v>38</v>
      </c>
      <c r="B40" s="21" t="s">
        <v>5</v>
      </c>
      <c r="C40" s="24"/>
      <c r="D40" s="88">
        <f>SUM(D41:D43)</f>
        <v>194</v>
      </c>
      <c r="E40" s="268"/>
      <c r="F40" s="132"/>
      <c r="G40" s="274">
        <f>D40</f>
        <v>194</v>
      </c>
      <c r="H40" s="256"/>
      <c r="I40" s="56"/>
      <c r="J40" s="431"/>
      <c r="K40" s="434"/>
      <c r="L40" s="236">
        <v>38</v>
      </c>
      <c r="M40" s="29">
        <v>53</v>
      </c>
      <c r="N40" s="193" t="s">
        <v>53</v>
      </c>
      <c r="O40" s="44"/>
      <c r="P40" s="37">
        <f>G55</f>
        <v>22</v>
      </c>
    </row>
    <row r="41" spans="1:16" s="17" customFormat="1" ht="16.5" customHeight="1">
      <c r="A41" s="231">
        <f t="shared" si="0"/>
        <v>39</v>
      </c>
      <c r="B41" s="21"/>
      <c r="C41" s="24" t="s">
        <v>0</v>
      </c>
      <c r="D41" s="88">
        <f>'①資金（旧～新）'!M46</f>
        <v>114</v>
      </c>
      <c r="E41" s="268"/>
      <c r="F41" s="131"/>
      <c r="G41" s="269"/>
      <c r="H41" s="256"/>
      <c r="I41" s="56"/>
      <c r="J41" s="431"/>
      <c r="K41" s="434"/>
      <c r="L41" s="236">
        <v>39</v>
      </c>
      <c r="M41" s="29">
        <v>54</v>
      </c>
      <c r="N41" s="193" t="s">
        <v>58</v>
      </c>
      <c r="O41" s="44"/>
      <c r="P41" s="37">
        <f>G56</f>
        <v>165</v>
      </c>
    </row>
    <row r="42" spans="1:16" s="17" customFormat="1" ht="16.5" customHeight="1">
      <c r="A42" s="231">
        <f t="shared" si="0"/>
        <v>40</v>
      </c>
      <c r="B42" s="21"/>
      <c r="C42" s="24" t="s">
        <v>1</v>
      </c>
      <c r="D42" s="88">
        <f>'①資金（旧～新）'!M47</f>
        <v>79</v>
      </c>
      <c r="E42" s="268"/>
      <c r="F42" s="131"/>
      <c r="G42" s="269"/>
      <c r="H42" s="256"/>
      <c r="I42" s="56"/>
      <c r="J42" s="431"/>
      <c r="K42" s="434"/>
      <c r="L42" s="236">
        <v>40</v>
      </c>
      <c r="M42" s="29" t="s">
        <v>363</v>
      </c>
      <c r="N42" s="192" t="s">
        <v>19</v>
      </c>
      <c r="O42" s="44"/>
      <c r="P42" s="37">
        <f>G25+G57</f>
        <v>0</v>
      </c>
    </row>
    <row r="43" spans="1:16" s="17" customFormat="1" ht="16.5" customHeight="1">
      <c r="A43" s="231">
        <f t="shared" si="0"/>
        <v>41</v>
      </c>
      <c r="B43" s="21"/>
      <c r="C43" s="24" t="s">
        <v>17</v>
      </c>
      <c r="D43" s="88">
        <f>'①資金（旧～新）'!M48</f>
        <v>1</v>
      </c>
      <c r="E43" s="268"/>
      <c r="F43" s="131"/>
      <c r="G43" s="269"/>
      <c r="H43" s="256"/>
      <c r="I43" s="56"/>
      <c r="J43" s="431"/>
      <c r="K43" s="434"/>
      <c r="L43" s="236">
        <v>41</v>
      </c>
      <c r="M43" s="29"/>
      <c r="N43" s="192"/>
      <c r="O43" s="44" t="s">
        <v>192</v>
      </c>
      <c r="P43" s="37">
        <f>SUM(P36:P42)</f>
        <v>1759</v>
      </c>
    </row>
    <row r="44" spans="1:16" s="17" customFormat="1" ht="16.5" customHeight="1">
      <c r="A44" s="231">
        <f t="shared" si="0"/>
        <v>42</v>
      </c>
      <c r="B44" s="21" t="s">
        <v>68</v>
      </c>
      <c r="C44" s="24"/>
      <c r="D44" s="88">
        <f>SUM(D45:D49)</f>
        <v>766</v>
      </c>
      <c r="E44" s="270">
        <f>D44-F44-G44</f>
        <v>757</v>
      </c>
      <c r="F44" s="99">
        <f>SUM(F45:F49)</f>
        <v>7</v>
      </c>
      <c r="G44" s="274">
        <f>SUM(G45:G49)</f>
        <v>2</v>
      </c>
      <c r="H44" s="259" t="s">
        <v>361</v>
      </c>
      <c r="I44" s="56"/>
      <c r="J44" s="431"/>
      <c r="K44" s="434"/>
      <c r="L44" s="236">
        <v>42</v>
      </c>
      <c r="M44" s="29">
        <v>30</v>
      </c>
      <c r="N44" s="192" t="s">
        <v>59</v>
      </c>
      <c r="O44" s="44"/>
      <c r="P44" s="37">
        <f>G32</f>
        <v>88</v>
      </c>
    </row>
    <row r="45" spans="1:16" s="17" customFormat="1" ht="16.5" customHeight="1">
      <c r="A45" s="231">
        <f t="shared" si="0"/>
        <v>43</v>
      </c>
      <c r="B45" s="21"/>
      <c r="C45" s="20" t="s">
        <v>69</v>
      </c>
      <c r="D45" s="88">
        <f>'①資金（旧～新）'!M50</f>
        <v>435</v>
      </c>
      <c r="E45" s="270">
        <f>D45</f>
        <v>435</v>
      </c>
      <c r="F45" s="131"/>
      <c r="G45" s="269"/>
      <c r="H45" s="256"/>
      <c r="I45" s="56"/>
      <c r="J45" s="431"/>
      <c r="K45" s="434"/>
      <c r="L45" s="236">
        <v>43</v>
      </c>
      <c r="M45" s="29">
        <v>28</v>
      </c>
      <c r="N45" s="192" t="s">
        <v>15</v>
      </c>
      <c r="O45" s="44"/>
      <c r="P45" s="37">
        <f>G30</f>
        <v>11</v>
      </c>
    </row>
    <row r="46" spans="1:16" s="17" customFormat="1" ht="16.5" customHeight="1">
      <c r="A46" s="231">
        <f t="shared" si="0"/>
        <v>44</v>
      </c>
      <c r="B46" s="21"/>
      <c r="C46" s="20" t="s">
        <v>70</v>
      </c>
      <c r="D46" s="88">
        <f>'①資金（旧～新）'!M51</f>
        <v>208</v>
      </c>
      <c r="E46" s="270">
        <f>D46</f>
        <v>208</v>
      </c>
      <c r="F46" s="131"/>
      <c r="G46" s="269"/>
      <c r="H46" s="256"/>
      <c r="I46" s="56"/>
      <c r="J46" s="431"/>
      <c r="K46" s="434"/>
      <c r="L46" s="236">
        <v>44</v>
      </c>
      <c r="M46" s="29">
        <v>36</v>
      </c>
      <c r="N46" s="193" t="s">
        <v>336</v>
      </c>
      <c r="O46" s="44"/>
      <c r="P46" s="37">
        <f>G38</f>
        <v>0</v>
      </c>
    </row>
    <row r="47" spans="1:16" s="17" customFormat="1" ht="16.5" customHeight="1">
      <c r="A47" s="231">
        <f t="shared" si="0"/>
        <v>45</v>
      </c>
      <c r="B47" s="21"/>
      <c r="C47" s="20" t="s">
        <v>71</v>
      </c>
      <c r="D47" s="88">
        <f>'①資金（旧～新）'!M52</f>
        <v>23</v>
      </c>
      <c r="E47" s="270">
        <f>D47</f>
        <v>23</v>
      </c>
      <c r="F47" s="131"/>
      <c r="G47" s="269"/>
      <c r="H47" s="256"/>
      <c r="I47" s="56"/>
      <c r="J47" s="431"/>
      <c r="K47" s="434"/>
      <c r="L47" s="236">
        <v>45</v>
      </c>
      <c r="M47" s="29"/>
      <c r="N47" s="192" t="s">
        <v>19</v>
      </c>
      <c r="O47" s="44"/>
      <c r="P47" s="37"/>
    </row>
    <row r="48" spans="1:16" s="17" customFormat="1" ht="16.5" customHeight="1">
      <c r="A48" s="231">
        <f t="shared" si="0"/>
        <v>46</v>
      </c>
      <c r="B48" s="19"/>
      <c r="C48" s="20" t="s">
        <v>72</v>
      </c>
      <c r="D48" s="88">
        <f>'①資金（旧～新）'!M53</f>
        <v>90</v>
      </c>
      <c r="E48" s="270">
        <f>D48</f>
        <v>90</v>
      </c>
      <c r="F48" s="131"/>
      <c r="G48" s="269"/>
      <c r="H48" s="256"/>
      <c r="I48" s="56"/>
      <c r="J48" s="431"/>
      <c r="K48" s="435"/>
      <c r="L48" s="236">
        <v>46</v>
      </c>
      <c r="M48" s="29"/>
      <c r="N48" s="45" t="s">
        <v>120</v>
      </c>
      <c r="O48" s="197"/>
      <c r="P48" s="37">
        <f>SUM(P43:P47)</f>
        <v>1858</v>
      </c>
    </row>
    <row r="49" spans="1:16" s="17" customFormat="1" ht="16.5" customHeight="1">
      <c r="A49" s="231">
        <f t="shared" si="0"/>
        <v>47</v>
      </c>
      <c r="B49" s="19"/>
      <c r="C49" s="20" t="s">
        <v>19</v>
      </c>
      <c r="D49" s="88">
        <f>'①資金（旧～新）'!M54</f>
        <v>10</v>
      </c>
      <c r="E49" s="270">
        <f>D49-F49-G49</f>
        <v>1</v>
      </c>
      <c r="F49" s="187">
        <v>7</v>
      </c>
      <c r="G49" s="280">
        <v>2</v>
      </c>
      <c r="H49" s="256"/>
      <c r="I49" s="56"/>
      <c r="J49" s="431"/>
      <c r="K49" s="436" t="s">
        <v>105</v>
      </c>
      <c r="L49" s="236">
        <v>47</v>
      </c>
      <c r="M49" s="29">
        <v>84</v>
      </c>
      <c r="N49" s="45" t="s">
        <v>7</v>
      </c>
      <c r="O49" s="44"/>
      <c r="P49" s="37">
        <f>G86</f>
        <v>236</v>
      </c>
    </row>
    <row r="50" spans="1:16" s="17" customFormat="1" ht="16.5" customHeight="1">
      <c r="A50" s="231">
        <f t="shared" si="0"/>
        <v>48</v>
      </c>
      <c r="B50" s="21" t="s">
        <v>73</v>
      </c>
      <c r="C50" s="24"/>
      <c r="D50" s="88">
        <f>SUM(D51:D57)</f>
        <v>1414</v>
      </c>
      <c r="E50" s="270">
        <f>D50-F50-G50</f>
        <v>45</v>
      </c>
      <c r="F50" s="99">
        <f>SUM(F51:F57)</f>
        <v>460</v>
      </c>
      <c r="G50" s="274">
        <f>SUM(G51:G57)</f>
        <v>909</v>
      </c>
      <c r="H50" s="256"/>
      <c r="I50" s="56"/>
      <c r="J50" s="431"/>
      <c r="K50" s="434"/>
      <c r="L50" s="236">
        <v>48</v>
      </c>
      <c r="M50" s="26">
        <v>101</v>
      </c>
      <c r="N50" s="45" t="s">
        <v>12</v>
      </c>
      <c r="O50" s="44"/>
      <c r="P50" s="37">
        <f>G103</f>
        <v>744</v>
      </c>
    </row>
    <row r="51" spans="1:16" s="17" customFormat="1" ht="30.75" customHeight="1">
      <c r="A51" s="231">
        <f t="shared" si="0"/>
        <v>49</v>
      </c>
      <c r="B51" s="21"/>
      <c r="C51" s="55" t="s">
        <v>94</v>
      </c>
      <c r="D51" s="88">
        <f>'①資金（旧～新）'!M56</f>
        <v>100</v>
      </c>
      <c r="E51" s="273"/>
      <c r="F51" s="99">
        <f>D51</f>
        <v>100</v>
      </c>
      <c r="G51" s="269"/>
      <c r="H51" s="256"/>
      <c r="I51" s="56"/>
      <c r="J51" s="431"/>
      <c r="K51" s="434"/>
      <c r="L51" s="236">
        <v>49</v>
      </c>
      <c r="M51" s="29">
        <v>103</v>
      </c>
      <c r="N51" s="45" t="s">
        <v>121</v>
      </c>
      <c r="O51" s="44"/>
      <c r="P51" s="37">
        <f>G105</f>
        <v>158</v>
      </c>
    </row>
    <row r="52" spans="1:16" s="17" customFormat="1" ht="16.5" customHeight="1">
      <c r="A52" s="231">
        <f t="shared" si="0"/>
        <v>50</v>
      </c>
      <c r="B52" s="21"/>
      <c r="C52" s="55" t="s">
        <v>95</v>
      </c>
      <c r="D52" s="88">
        <f>'①資金（旧～新）'!M57</f>
        <v>200</v>
      </c>
      <c r="E52" s="268"/>
      <c r="F52" s="132"/>
      <c r="G52" s="274">
        <f>D52</f>
        <v>200</v>
      </c>
      <c r="H52" s="256"/>
      <c r="I52" s="56"/>
      <c r="J52" s="431"/>
      <c r="K52" s="434"/>
      <c r="L52" s="236">
        <v>50</v>
      </c>
      <c r="M52" s="29">
        <v>104</v>
      </c>
      <c r="N52" s="45" t="s">
        <v>122</v>
      </c>
      <c r="O52" s="44"/>
      <c r="P52" s="37">
        <f>G106</f>
        <v>558</v>
      </c>
    </row>
    <row r="53" spans="1:16" s="17" customFormat="1" ht="16.5" customHeight="1">
      <c r="A53" s="231">
        <f t="shared" si="0"/>
        <v>51</v>
      </c>
      <c r="B53" s="21"/>
      <c r="C53" s="55" t="s">
        <v>96</v>
      </c>
      <c r="D53" s="88">
        <f>'①資金（旧～新）'!M58</f>
        <v>552</v>
      </c>
      <c r="E53" s="273"/>
      <c r="F53" s="187">
        <v>50</v>
      </c>
      <c r="G53" s="274">
        <f>D53-F53</f>
        <v>502</v>
      </c>
      <c r="H53" s="296" t="s">
        <v>399</v>
      </c>
      <c r="I53" s="56"/>
      <c r="J53" s="431"/>
      <c r="K53" s="434"/>
      <c r="L53" s="236">
        <v>51</v>
      </c>
      <c r="M53" s="29">
        <v>105</v>
      </c>
      <c r="N53" s="44" t="s">
        <v>85</v>
      </c>
      <c r="O53" s="44"/>
      <c r="P53" s="37">
        <f>G107</f>
        <v>1</v>
      </c>
    </row>
    <row r="54" spans="1:16" s="17" customFormat="1" ht="16.5" customHeight="1">
      <c r="A54" s="231">
        <f t="shared" si="0"/>
        <v>52</v>
      </c>
      <c r="B54" s="21"/>
      <c r="C54" s="20" t="s">
        <v>74</v>
      </c>
      <c r="D54" s="88">
        <f>'①資金（旧～新）'!M60</f>
        <v>375</v>
      </c>
      <c r="E54" s="270">
        <f>D54-F54-G54</f>
        <v>45</v>
      </c>
      <c r="F54" s="187">
        <v>310</v>
      </c>
      <c r="G54" s="280">
        <v>20</v>
      </c>
      <c r="H54" s="259" t="s">
        <v>361</v>
      </c>
      <c r="I54" s="56"/>
      <c r="J54" s="431"/>
      <c r="K54" s="434"/>
      <c r="L54" s="236">
        <v>52</v>
      </c>
      <c r="M54" s="29">
        <v>108</v>
      </c>
      <c r="N54" s="193" t="s">
        <v>343</v>
      </c>
      <c r="O54" s="44"/>
      <c r="P54" s="37">
        <f>G110</f>
        <v>22</v>
      </c>
    </row>
    <row r="55" spans="1:16" s="17" customFormat="1" ht="16.5" customHeight="1">
      <c r="A55" s="231">
        <f t="shared" si="0"/>
        <v>53</v>
      </c>
      <c r="B55" s="21"/>
      <c r="C55" s="20" t="s">
        <v>53</v>
      </c>
      <c r="D55" s="88">
        <f>'①資金（旧～新）'!M61</f>
        <v>22</v>
      </c>
      <c r="E55" s="268"/>
      <c r="F55" s="132"/>
      <c r="G55" s="274">
        <f>D55</f>
        <v>22</v>
      </c>
      <c r="H55" s="256"/>
      <c r="I55" s="56"/>
      <c r="J55" s="431"/>
      <c r="K55" s="434"/>
      <c r="L55" s="236">
        <v>53</v>
      </c>
      <c r="M55" s="29">
        <v>111</v>
      </c>
      <c r="N55" s="193" t="s">
        <v>89</v>
      </c>
      <c r="O55" s="44"/>
      <c r="P55" s="37">
        <f>G113</f>
        <v>241</v>
      </c>
    </row>
    <row r="56" spans="1:16" s="17" customFormat="1" ht="29.25" customHeight="1">
      <c r="A56" s="231">
        <f t="shared" si="0"/>
        <v>54</v>
      </c>
      <c r="B56" s="19"/>
      <c r="C56" s="20" t="s">
        <v>58</v>
      </c>
      <c r="D56" s="88">
        <f>'①資金（旧～新）'!M62</f>
        <v>165</v>
      </c>
      <c r="E56" s="268"/>
      <c r="F56" s="132"/>
      <c r="G56" s="274">
        <f>D56</f>
        <v>165</v>
      </c>
      <c r="H56" s="256"/>
      <c r="I56" s="56"/>
      <c r="J56" s="431"/>
      <c r="K56" s="434"/>
      <c r="L56" s="236">
        <v>54</v>
      </c>
      <c r="M56" s="104" t="s">
        <v>364</v>
      </c>
      <c r="N56" s="192" t="s">
        <v>19</v>
      </c>
      <c r="O56" s="44"/>
      <c r="P56" s="37">
        <f>G108+G115</f>
        <v>0</v>
      </c>
    </row>
    <row r="57" spans="1:16" s="17" customFormat="1" ht="31.5" customHeight="1">
      <c r="A57" s="231">
        <f t="shared" si="0"/>
        <v>55</v>
      </c>
      <c r="B57" s="19"/>
      <c r="C57" s="20" t="s">
        <v>19</v>
      </c>
      <c r="D57" s="88">
        <f>'①資金（旧～新）'!M63</f>
        <v>0</v>
      </c>
      <c r="E57" s="268"/>
      <c r="F57" s="132"/>
      <c r="G57" s="274">
        <f>D57</f>
        <v>0</v>
      </c>
      <c r="H57" s="256"/>
      <c r="I57" s="56"/>
      <c r="J57" s="431"/>
      <c r="K57" s="434"/>
      <c r="L57" s="236">
        <v>55</v>
      </c>
      <c r="M57" s="29"/>
      <c r="N57" s="192"/>
      <c r="O57" s="44" t="s">
        <v>192</v>
      </c>
      <c r="P57" s="37">
        <f>SUM(P49:P56)</f>
        <v>1960</v>
      </c>
    </row>
    <row r="58" spans="1:16" s="17" customFormat="1" ht="16.5" customHeight="1">
      <c r="A58" s="231">
        <f t="shared" si="0"/>
        <v>56</v>
      </c>
      <c r="B58" s="19" t="s">
        <v>75</v>
      </c>
      <c r="C58" s="20"/>
      <c r="D58" s="94">
        <f>SUM(D59:D61)</f>
        <v>-1177</v>
      </c>
      <c r="E58" s="281">
        <f>D58-F58-G58</f>
        <v>-717</v>
      </c>
      <c r="F58" s="100">
        <f>SUM(F59:F61)</f>
        <v>-400</v>
      </c>
      <c r="G58" s="282">
        <f>SUM(G59:G61)</f>
        <v>-60</v>
      </c>
      <c r="H58" s="259" t="s">
        <v>361</v>
      </c>
      <c r="I58" s="56"/>
      <c r="J58" s="431"/>
      <c r="K58" s="434"/>
      <c r="L58" s="236">
        <v>56</v>
      </c>
      <c r="M58" s="29">
        <v>81</v>
      </c>
      <c r="N58" s="192" t="s">
        <v>125</v>
      </c>
      <c r="O58" s="44"/>
      <c r="P58" s="37">
        <f>G83</f>
        <v>20</v>
      </c>
    </row>
    <row r="59" spans="1:16" s="17" customFormat="1" ht="16.5" customHeight="1">
      <c r="A59" s="231">
        <f t="shared" si="0"/>
        <v>57</v>
      </c>
      <c r="B59" s="19"/>
      <c r="C59" s="20" t="s">
        <v>77</v>
      </c>
      <c r="D59" s="94">
        <f>'①資金（旧～新）'!M65</f>
        <v>-403</v>
      </c>
      <c r="E59" s="281">
        <f>D59-F59-G59</f>
        <v>-73</v>
      </c>
      <c r="F59" s="189">
        <v>-300</v>
      </c>
      <c r="G59" s="283">
        <v>-30</v>
      </c>
      <c r="H59" s="260"/>
      <c r="I59" s="56"/>
      <c r="J59" s="431"/>
      <c r="K59" s="434"/>
      <c r="L59" s="236">
        <v>57</v>
      </c>
      <c r="M59" s="29">
        <v>78</v>
      </c>
      <c r="N59" s="205" t="s">
        <v>344</v>
      </c>
      <c r="O59" s="44"/>
      <c r="P59" s="37">
        <f>G80</f>
        <v>10</v>
      </c>
    </row>
    <row r="60" spans="1:16" s="17" customFormat="1" ht="16.5" customHeight="1">
      <c r="A60" s="231">
        <f t="shared" si="0"/>
        <v>58</v>
      </c>
      <c r="B60" s="19"/>
      <c r="C60" s="20" t="s">
        <v>78</v>
      </c>
      <c r="D60" s="94">
        <f>'①資金（旧～新）'!M66</f>
        <v>-774</v>
      </c>
      <c r="E60" s="281">
        <f>D60-F60-G60</f>
        <v>-644</v>
      </c>
      <c r="F60" s="189">
        <v>-100</v>
      </c>
      <c r="G60" s="283">
        <v>-30</v>
      </c>
      <c r="H60" s="260"/>
      <c r="I60" s="56"/>
      <c r="J60" s="431"/>
      <c r="K60" s="434"/>
      <c r="L60" s="236">
        <v>58</v>
      </c>
      <c r="M60" s="29">
        <v>79</v>
      </c>
      <c r="N60" s="193" t="s">
        <v>345</v>
      </c>
      <c r="O60" s="44"/>
      <c r="P60" s="37">
        <f>G81</f>
        <v>5</v>
      </c>
    </row>
    <row r="61" spans="1:16" s="17" customFormat="1" ht="16.5" customHeight="1">
      <c r="A61" s="231">
        <f t="shared" si="0"/>
        <v>59</v>
      </c>
      <c r="B61" s="19"/>
      <c r="C61" s="20" t="s">
        <v>19</v>
      </c>
      <c r="D61" s="164">
        <f>'①資金（旧～新）'!M67</f>
        <v>0</v>
      </c>
      <c r="E61" s="284">
        <f>D61-F61-G61</f>
        <v>0</v>
      </c>
      <c r="F61" s="190">
        <v>0</v>
      </c>
      <c r="G61" s="285">
        <v>0</v>
      </c>
      <c r="H61" s="256"/>
      <c r="I61" s="56"/>
      <c r="J61" s="431"/>
      <c r="K61" s="434"/>
      <c r="L61" s="236">
        <v>59</v>
      </c>
      <c r="M61" s="29"/>
      <c r="N61" s="192" t="s">
        <v>19</v>
      </c>
      <c r="O61" s="44"/>
      <c r="P61" s="37"/>
    </row>
    <row r="62" spans="1:16" s="17" customFormat="1" ht="16.5" customHeight="1">
      <c r="A62" s="231">
        <f t="shared" si="0"/>
        <v>60</v>
      </c>
      <c r="B62" s="19" t="s">
        <v>79</v>
      </c>
      <c r="C62" s="20"/>
      <c r="D62" s="88">
        <f>'①資金（旧～新）'!M68</f>
        <v>2567</v>
      </c>
      <c r="E62" s="268"/>
      <c r="F62" s="131"/>
      <c r="G62" s="269"/>
      <c r="H62" s="256"/>
      <c r="I62" s="56"/>
      <c r="J62" s="431"/>
      <c r="K62" s="435"/>
      <c r="L62" s="236">
        <v>60</v>
      </c>
      <c r="M62" s="29"/>
      <c r="N62" s="45" t="s">
        <v>123</v>
      </c>
      <c r="O62" s="44"/>
      <c r="P62" s="37">
        <f>SUM(P57:P61)</f>
        <v>1995</v>
      </c>
    </row>
    <row r="63" spans="1:16" s="17" customFormat="1" ht="16.5" customHeight="1" thickBot="1">
      <c r="A63" s="234">
        <f t="shared" si="0"/>
        <v>61</v>
      </c>
      <c r="B63" s="33" t="s">
        <v>80</v>
      </c>
      <c r="C63" s="34"/>
      <c r="D63" s="95">
        <f>D3+D9+D14+D17+D21+D26+D32+D35+D40+D44+D50+D58+D62</f>
        <v>8890</v>
      </c>
      <c r="E63" s="286"/>
      <c r="F63" s="134"/>
      <c r="G63" s="287"/>
      <c r="H63" s="261"/>
      <c r="I63" s="56"/>
      <c r="J63" s="431"/>
      <c r="K63" s="70"/>
      <c r="L63" s="236">
        <v>61</v>
      </c>
      <c r="M63" s="29"/>
      <c r="N63" s="192" t="s">
        <v>124</v>
      </c>
      <c r="O63" s="197"/>
      <c r="P63" s="37">
        <f>P48-P62</f>
        <v>-137</v>
      </c>
    </row>
    <row r="64" spans="1:16" s="17" customFormat="1" ht="16.5" customHeight="1">
      <c r="A64" s="230">
        <f t="shared" si="0"/>
        <v>62</v>
      </c>
      <c r="B64" s="35" t="s">
        <v>56</v>
      </c>
      <c r="C64" s="36"/>
      <c r="D64" s="87">
        <f>SUM(D65:D69)</f>
        <v>2537</v>
      </c>
      <c r="E64" s="266">
        <f>D64</f>
        <v>2537</v>
      </c>
      <c r="F64" s="222"/>
      <c r="G64" s="288"/>
      <c r="H64" s="262"/>
      <c r="I64" s="56"/>
      <c r="J64" s="431"/>
      <c r="K64" s="70"/>
      <c r="L64" s="236" t="s">
        <v>397</v>
      </c>
      <c r="M64" s="104" t="s">
        <v>362</v>
      </c>
      <c r="N64" s="198" t="s">
        <v>189</v>
      </c>
      <c r="O64" s="197"/>
      <c r="P64" s="37">
        <f>G44+G54+G58-G111-G112-G114-G116</f>
        <v>-41</v>
      </c>
    </row>
    <row r="65" spans="1:16" s="17" customFormat="1" ht="16.5" customHeight="1" thickBot="1">
      <c r="A65" s="231">
        <f t="shared" si="0"/>
        <v>63</v>
      </c>
      <c r="B65" s="19"/>
      <c r="C65" s="20" t="s">
        <v>35</v>
      </c>
      <c r="D65" s="88">
        <f>'①資金（旧～新）'!M71</f>
        <v>1642</v>
      </c>
      <c r="E65" s="268"/>
      <c r="F65" s="131"/>
      <c r="G65" s="269"/>
      <c r="H65" s="256"/>
      <c r="I65" s="56"/>
      <c r="J65" s="432"/>
      <c r="K65" s="71"/>
      <c r="L65" s="237">
        <v>63</v>
      </c>
      <c r="M65" s="91"/>
      <c r="N65" s="199" t="s">
        <v>127</v>
      </c>
      <c r="O65" s="202"/>
      <c r="P65" s="40">
        <f>SUM(P63:P64)</f>
        <v>-178</v>
      </c>
    </row>
    <row r="66" spans="1:16" s="17" customFormat="1" ht="16.5" customHeight="1" thickBot="1">
      <c r="A66" s="231">
        <f t="shared" si="0"/>
        <v>64</v>
      </c>
      <c r="B66" s="19"/>
      <c r="C66" s="20" t="s">
        <v>36</v>
      </c>
      <c r="D66" s="88">
        <f>'①資金（旧～新）'!M72</f>
        <v>710</v>
      </c>
      <c r="E66" s="268"/>
      <c r="F66" s="131"/>
      <c r="G66" s="269"/>
      <c r="H66" s="256"/>
      <c r="I66" s="56"/>
      <c r="J66" s="62"/>
      <c r="K66" s="72"/>
      <c r="L66" s="240">
        <v>64</v>
      </c>
      <c r="M66" s="92"/>
      <c r="N66" s="412" t="s">
        <v>409</v>
      </c>
      <c r="O66" s="72"/>
      <c r="P66" s="43">
        <f>P35+P65</f>
        <v>61</v>
      </c>
    </row>
    <row r="67" spans="1:16" s="17" customFormat="1" ht="16.5" customHeight="1" thickBot="1">
      <c r="A67" s="231">
        <f t="shared" si="0"/>
        <v>65</v>
      </c>
      <c r="B67" s="19"/>
      <c r="C67" s="20" t="s">
        <v>37</v>
      </c>
      <c r="D67" s="88">
        <f>'①資金（旧～新）'!M73</f>
        <v>16</v>
      </c>
      <c r="E67" s="268"/>
      <c r="F67" s="131"/>
      <c r="G67" s="269"/>
      <c r="H67" s="256"/>
      <c r="I67" s="56"/>
      <c r="J67" s="62"/>
      <c r="K67" s="72"/>
      <c r="L67" s="240">
        <v>65</v>
      </c>
      <c r="M67" s="92">
        <v>60</v>
      </c>
      <c r="N67" s="203" t="s">
        <v>128</v>
      </c>
      <c r="O67" s="72"/>
      <c r="P67" s="43">
        <f>D62</f>
        <v>2567</v>
      </c>
    </row>
    <row r="68" spans="1:16" s="17" customFormat="1" ht="16.5" customHeight="1" thickBot="1">
      <c r="A68" s="231">
        <f t="shared" si="0"/>
        <v>66</v>
      </c>
      <c r="B68" s="19"/>
      <c r="C68" s="20" t="s">
        <v>38</v>
      </c>
      <c r="D68" s="88">
        <f>'①資金（旧～新）'!M74</f>
        <v>169</v>
      </c>
      <c r="E68" s="268"/>
      <c r="F68" s="131"/>
      <c r="G68" s="269"/>
      <c r="H68" s="256"/>
      <c r="I68" s="56"/>
      <c r="J68" s="63"/>
      <c r="K68" s="73"/>
      <c r="L68" s="241">
        <v>66</v>
      </c>
      <c r="M68" s="93">
        <v>116</v>
      </c>
      <c r="N68" s="204" t="s">
        <v>152</v>
      </c>
      <c r="O68" s="73"/>
      <c r="P68" s="137">
        <f>P67+P66</f>
        <v>2628</v>
      </c>
    </row>
    <row r="69" spans="1:16" s="17" customFormat="1" ht="16.5" customHeight="1" thickTop="1">
      <c r="A69" s="231">
        <f aca="true" t="shared" si="2" ref="A69:A121">A68+1</f>
        <v>67</v>
      </c>
      <c r="B69" s="19"/>
      <c r="C69" s="20" t="s">
        <v>19</v>
      </c>
      <c r="D69" s="88">
        <f>'①資金（旧～新）'!M75</f>
        <v>0</v>
      </c>
      <c r="E69" s="268"/>
      <c r="F69" s="131"/>
      <c r="G69" s="269"/>
      <c r="H69" s="256"/>
      <c r="I69" s="56"/>
      <c r="J69" s="6"/>
      <c r="K69" s="2"/>
      <c r="L69" s="2"/>
      <c r="M69" s="2"/>
      <c r="N69" s="2"/>
      <c r="O69" s="2"/>
      <c r="P69" s="53"/>
    </row>
    <row r="70" spans="1:16" s="17" customFormat="1" ht="16.5" customHeight="1">
      <c r="A70" s="231">
        <f t="shared" si="2"/>
        <v>68</v>
      </c>
      <c r="B70" s="19" t="s">
        <v>9</v>
      </c>
      <c r="C70" s="20"/>
      <c r="D70" s="88">
        <f>SUM(D71:D75)</f>
        <v>499</v>
      </c>
      <c r="E70" s="270">
        <f>D70</f>
        <v>499</v>
      </c>
      <c r="F70" s="131"/>
      <c r="G70" s="269"/>
      <c r="H70" s="256"/>
      <c r="I70" s="56"/>
      <c r="J70" s="6"/>
      <c r="K70" s="2"/>
      <c r="L70" s="2"/>
      <c r="M70" s="2"/>
      <c r="N70" s="2"/>
      <c r="O70" s="2"/>
      <c r="P70" s="53"/>
    </row>
    <row r="71" spans="1:16" s="17" customFormat="1" ht="16.5" customHeight="1">
      <c r="A71" s="231">
        <f t="shared" si="2"/>
        <v>69</v>
      </c>
      <c r="B71" s="19"/>
      <c r="C71" s="20" t="s">
        <v>39</v>
      </c>
      <c r="D71" s="88">
        <f>'①資金（旧～新）'!M77</f>
        <v>137</v>
      </c>
      <c r="E71" s="268"/>
      <c r="F71" s="131"/>
      <c r="G71" s="269"/>
      <c r="H71" s="256"/>
      <c r="I71" s="56"/>
      <c r="J71" s="6"/>
      <c r="K71" s="2"/>
      <c r="L71" s="2"/>
      <c r="M71" s="2"/>
      <c r="N71" s="2"/>
      <c r="O71" s="2"/>
      <c r="P71" s="53"/>
    </row>
    <row r="72" spans="1:16" s="17" customFormat="1" ht="16.5" customHeight="1">
      <c r="A72" s="231">
        <f t="shared" si="2"/>
        <v>70</v>
      </c>
      <c r="B72" s="19"/>
      <c r="C72" s="20" t="s">
        <v>40</v>
      </c>
      <c r="D72" s="88">
        <f>'①資金（旧～新）'!M78</f>
        <v>108</v>
      </c>
      <c r="E72" s="268"/>
      <c r="F72" s="131"/>
      <c r="G72" s="269"/>
      <c r="H72" s="256"/>
      <c r="I72" s="56"/>
      <c r="J72" s="6"/>
      <c r="K72" s="2"/>
      <c r="L72" s="2"/>
      <c r="M72" s="2"/>
      <c r="N72" s="2"/>
      <c r="O72" s="2"/>
      <c r="P72" s="53"/>
    </row>
    <row r="73" spans="1:16" s="17" customFormat="1" ht="16.5" customHeight="1">
      <c r="A73" s="231">
        <f t="shared" si="2"/>
        <v>71</v>
      </c>
      <c r="B73" s="19"/>
      <c r="C73" s="20" t="s">
        <v>41</v>
      </c>
      <c r="D73" s="88">
        <f>'①資金（旧～新）'!M79</f>
        <v>43</v>
      </c>
      <c r="E73" s="268"/>
      <c r="F73" s="131"/>
      <c r="G73" s="269"/>
      <c r="H73" s="256"/>
      <c r="I73" s="56"/>
      <c r="J73" s="6"/>
      <c r="K73" s="2"/>
      <c r="L73" s="2"/>
      <c r="M73" s="2"/>
      <c r="N73" s="2"/>
      <c r="O73" s="2"/>
      <c r="P73" s="53"/>
    </row>
    <row r="74" spans="1:16" s="17" customFormat="1" ht="16.5" customHeight="1">
      <c r="A74" s="231">
        <f t="shared" si="2"/>
        <v>72</v>
      </c>
      <c r="B74" s="19"/>
      <c r="C74" s="20" t="s">
        <v>42</v>
      </c>
      <c r="D74" s="88">
        <f>'①資金（旧～新）'!M80</f>
        <v>111</v>
      </c>
      <c r="E74" s="268"/>
      <c r="F74" s="131"/>
      <c r="G74" s="269"/>
      <c r="H74" s="256"/>
      <c r="I74" s="56"/>
      <c r="J74" s="6"/>
      <c r="K74" s="2"/>
      <c r="L74" s="2"/>
      <c r="M74" s="2"/>
      <c r="N74" s="2"/>
      <c r="O74" s="2"/>
      <c r="P74" s="53"/>
    </row>
    <row r="75" spans="1:16" s="17" customFormat="1" ht="16.5" customHeight="1">
      <c r="A75" s="231">
        <f t="shared" si="2"/>
        <v>73</v>
      </c>
      <c r="B75" s="19"/>
      <c r="C75" s="20" t="s">
        <v>19</v>
      </c>
      <c r="D75" s="88">
        <f>'①資金（旧～新）'!M81</f>
        <v>100</v>
      </c>
      <c r="E75" s="268"/>
      <c r="F75" s="131"/>
      <c r="G75" s="269"/>
      <c r="H75" s="256"/>
      <c r="I75" s="56"/>
      <c r="J75" s="6"/>
      <c r="K75" s="2"/>
      <c r="L75" s="2"/>
      <c r="M75" s="2"/>
      <c r="N75" s="2"/>
      <c r="O75" s="2"/>
      <c r="P75" s="53"/>
    </row>
    <row r="76" spans="1:16" s="17" customFormat="1" ht="16.5" customHeight="1">
      <c r="A76" s="231">
        <f t="shared" si="2"/>
        <v>74</v>
      </c>
      <c r="B76" s="19" t="s">
        <v>6</v>
      </c>
      <c r="C76" s="20"/>
      <c r="D76" s="88">
        <f>SUM(D77:D82)</f>
        <v>370</v>
      </c>
      <c r="E76" s="270">
        <f>D76-F76-G76</f>
        <v>355</v>
      </c>
      <c r="F76" s="132"/>
      <c r="G76" s="274">
        <f>SUM(G77:G82)</f>
        <v>15</v>
      </c>
      <c r="H76" s="256"/>
      <c r="I76" s="56"/>
      <c r="J76" s="6"/>
      <c r="K76" s="2"/>
      <c r="L76" s="2"/>
      <c r="M76" s="2"/>
      <c r="N76" s="2"/>
      <c r="O76" s="2"/>
      <c r="P76" s="53"/>
    </row>
    <row r="77" spans="1:16" s="17" customFormat="1" ht="16.5" customHeight="1">
      <c r="A77" s="231">
        <f t="shared" si="2"/>
        <v>75</v>
      </c>
      <c r="B77" s="19"/>
      <c r="C77" s="20" t="s">
        <v>39</v>
      </c>
      <c r="D77" s="88">
        <f>'①資金（旧～新）'!M83</f>
        <v>14</v>
      </c>
      <c r="E77" s="279">
        <f>D77</f>
        <v>14</v>
      </c>
      <c r="F77" s="131"/>
      <c r="G77" s="269"/>
      <c r="H77" s="256"/>
      <c r="I77" s="56"/>
      <c r="J77" s="6"/>
      <c r="K77" s="2"/>
      <c r="L77" s="2"/>
      <c r="M77" s="2"/>
      <c r="N77" s="2"/>
      <c r="O77" s="2"/>
      <c r="P77" s="53"/>
    </row>
    <row r="78" spans="1:16" s="17" customFormat="1" ht="16.5" customHeight="1">
      <c r="A78" s="231">
        <f t="shared" si="2"/>
        <v>76</v>
      </c>
      <c r="B78" s="19"/>
      <c r="C78" s="20" t="s">
        <v>40</v>
      </c>
      <c r="D78" s="88">
        <f>'①資金（旧～新）'!M84</f>
        <v>14</v>
      </c>
      <c r="E78" s="279">
        <f>D78</f>
        <v>14</v>
      </c>
      <c r="F78" s="131"/>
      <c r="G78" s="269"/>
      <c r="H78" s="256"/>
      <c r="I78" s="56"/>
      <c r="J78" s="6"/>
      <c r="K78" s="2"/>
      <c r="L78" s="2"/>
      <c r="M78" s="2"/>
      <c r="N78" s="2"/>
      <c r="O78" s="2"/>
      <c r="P78" s="53"/>
    </row>
    <row r="79" spans="1:16" s="17" customFormat="1" ht="18.75" customHeight="1">
      <c r="A79" s="231">
        <f t="shared" si="2"/>
        <v>77</v>
      </c>
      <c r="B79" s="19"/>
      <c r="C79" s="20" t="s">
        <v>41</v>
      </c>
      <c r="D79" s="88">
        <f>'①資金（旧～新）'!M85</f>
        <v>11</v>
      </c>
      <c r="E79" s="279">
        <f>D79</f>
        <v>11</v>
      </c>
      <c r="F79" s="131"/>
      <c r="G79" s="269"/>
      <c r="H79" s="256"/>
      <c r="I79" s="56"/>
      <c r="J79" s="6"/>
      <c r="K79" s="2"/>
      <c r="L79" s="2"/>
      <c r="M79" s="2"/>
      <c r="N79" s="2"/>
      <c r="O79" s="2"/>
      <c r="P79" s="53"/>
    </row>
    <row r="80" spans="1:16" s="17" customFormat="1" ht="26.25" customHeight="1">
      <c r="A80" s="231">
        <f t="shared" si="2"/>
        <v>78</v>
      </c>
      <c r="B80" s="19"/>
      <c r="C80" s="206" t="s">
        <v>346</v>
      </c>
      <c r="D80" s="88">
        <f>'①資金（旧～新）'!M86</f>
        <v>10</v>
      </c>
      <c r="E80" s="268"/>
      <c r="F80" s="131"/>
      <c r="G80" s="274">
        <f>D80</f>
        <v>10</v>
      </c>
      <c r="H80" s="256"/>
      <c r="I80" s="56"/>
      <c r="J80" s="6"/>
      <c r="K80" s="2"/>
      <c r="L80" s="2"/>
      <c r="M80" s="2"/>
      <c r="N80" s="2"/>
      <c r="O80" s="2"/>
      <c r="P80" s="53"/>
    </row>
    <row r="81" spans="1:16" s="17" customFormat="1" ht="16.5" customHeight="1">
      <c r="A81" s="231">
        <f t="shared" si="2"/>
        <v>79</v>
      </c>
      <c r="B81" s="19"/>
      <c r="C81" s="54" t="s">
        <v>349</v>
      </c>
      <c r="D81" s="88">
        <f>'①資金（旧～新）'!M87</f>
        <v>5</v>
      </c>
      <c r="E81" s="268"/>
      <c r="F81" s="131"/>
      <c r="G81" s="274">
        <f>D81</f>
        <v>5</v>
      </c>
      <c r="H81" s="256"/>
      <c r="I81" s="56"/>
      <c r="J81" s="6"/>
      <c r="K81" s="2"/>
      <c r="L81" s="2"/>
      <c r="M81" s="2"/>
      <c r="N81" s="2"/>
      <c r="O81" s="2"/>
      <c r="P81" s="53"/>
    </row>
    <row r="82" spans="1:16" s="17" customFormat="1" ht="16.5" customHeight="1">
      <c r="A82" s="231">
        <f t="shared" si="2"/>
        <v>80</v>
      </c>
      <c r="B82" s="19"/>
      <c r="C82" s="20" t="s">
        <v>380</v>
      </c>
      <c r="D82" s="88">
        <f>'①資金（旧～新）'!M88</f>
        <v>316</v>
      </c>
      <c r="E82" s="270">
        <f>D82-F82-G82</f>
        <v>316</v>
      </c>
      <c r="F82" s="131"/>
      <c r="G82" s="269"/>
      <c r="H82" s="257"/>
      <c r="I82" s="56"/>
      <c r="J82" s="6"/>
      <c r="K82" s="2"/>
      <c r="L82" s="2"/>
      <c r="M82" s="2"/>
      <c r="N82" s="2"/>
      <c r="O82" s="2"/>
      <c r="P82" s="53"/>
    </row>
    <row r="83" spans="1:16" s="17" customFormat="1" ht="16.5" customHeight="1">
      <c r="A83" s="231">
        <f t="shared" si="2"/>
        <v>81</v>
      </c>
      <c r="B83" s="19" t="s">
        <v>81</v>
      </c>
      <c r="C83" s="20"/>
      <c r="D83" s="88">
        <f>SUM(D84:D85)</f>
        <v>20</v>
      </c>
      <c r="E83" s="268"/>
      <c r="F83" s="132"/>
      <c r="G83" s="274">
        <f>D83</f>
        <v>20</v>
      </c>
      <c r="H83" s="256"/>
      <c r="I83" s="56"/>
      <c r="J83" s="6"/>
      <c r="K83" s="2"/>
      <c r="L83" s="2"/>
      <c r="M83" s="2"/>
      <c r="N83" s="2"/>
      <c r="O83" s="2"/>
      <c r="P83" s="53"/>
    </row>
    <row r="84" spans="1:16" s="17" customFormat="1" ht="16.5" customHeight="1">
      <c r="A84" s="231">
        <f t="shared" si="2"/>
        <v>82</v>
      </c>
      <c r="B84" s="19"/>
      <c r="C84" s="20" t="s">
        <v>82</v>
      </c>
      <c r="D84" s="88">
        <f>'①資金（旧～新）'!M90</f>
        <v>19</v>
      </c>
      <c r="E84" s="268"/>
      <c r="F84" s="131"/>
      <c r="G84" s="269"/>
      <c r="H84" s="256"/>
      <c r="I84" s="56"/>
      <c r="J84" s="6"/>
      <c r="K84" s="2"/>
      <c r="L84" s="2"/>
      <c r="M84" s="2"/>
      <c r="N84" s="2"/>
      <c r="O84" s="2"/>
      <c r="P84" s="53"/>
    </row>
    <row r="85" spans="1:16" s="17" customFormat="1" ht="16.5" customHeight="1">
      <c r="A85" s="231">
        <f t="shared" si="2"/>
        <v>83</v>
      </c>
      <c r="B85" s="19"/>
      <c r="C85" s="20" t="s">
        <v>76</v>
      </c>
      <c r="D85" s="88">
        <f>'①資金（旧～新）'!M91</f>
        <v>1</v>
      </c>
      <c r="E85" s="268"/>
      <c r="F85" s="131"/>
      <c r="G85" s="269"/>
      <c r="H85" s="256"/>
      <c r="I85" s="56"/>
      <c r="J85" s="6"/>
      <c r="K85" s="2"/>
      <c r="L85" s="2"/>
      <c r="M85" s="2"/>
      <c r="N85" s="2"/>
      <c r="O85" s="2"/>
      <c r="P85" s="53"/>
    </row>
    <row r="86" spans="1:16" s="17" customFormat="1" ht="16.5" customHeight="1">
      <c r="A86" s="231">
        <f t="shared" si="2"/>
        <v>84</v>
      </c>
      <c r="B86" s="21" t="s">
        <v>7</v>
      </c>
      <c r="C86" s="24"/>
      <c r="D86" s="88">
        <f>SUM(D87:D88)</f>
        <v>236</v>
      </c>
      <c r="E86" s="268"/>
      <c r="F86" s="132"/>
      <c r="G86" s="274">
        <f>D86</f>
        <v>236</v>
      </c>
      <c r="H86" s="256"/>
      <c r="I86" s="56"/>
      <c r="J86" s="6"/>
      <c r="K86" s="2"/>
      <c r="L86" s="2"/>
      <c r="M86" s="2"/>
      <c r="N86" s="2"/>
      <c r="O86" s="2"/>
      <c r="P86" s="53"/>
    </row>
    <row r="87" spans="1:16" s="17" customFormat="1" ht="16.5" customHeight="1">
      <c r="A87" s="231">
        <f t="shared" si="2"/>
        <v>85</v>
      </c>
      <c r="B87" s="21"/>
      <c r="C87" s="24" t="s">
        <v>2</v>
      </c>
      <c r="D87" s="88">
        <f>'①資金（旧～新）'!M93</f>
        <v>225</v>
      </c>
      <c r="E87" s="268"/>
      <c r="F87" s="131"/>
      <c r="G87" s="269"/>
      <c r="H87" s="256"/>
      <c r="I87" s="56"/>
      <c r="J87" s="6"/>
      <c r="K87" s="2"/>
      <c r="L87" s="2"/>
      <c r="M87" s="2"/>
      <c r="N87" s="2"/>
      <c r="O87" s="2"/>
      <c r="P87" s="53"/>
    </row>
    <row r="88" spans="1:16" s="17" customFormat="1" ht="16.5" customHeight="1">
      <c r="A88" s="231">
        <f t="shared" si="2"/>
        <v>86</v>
      </c>
      <c r="B88" s="21"/>
      <c r="C88" s="24" t="s">
        <v>18</v>
      </c>
      <c r="D88" s="88">
        <f>'①資金（旧～新）'!M94</f>
        <v>11</v>
      </c>
      <c r="E88" s="268"/>
      <c r="F88" s="131"/>
      <c r="G88" s="269"/>
      <c r="H88" s="256"/>
      <c r="I88" s="56"/>
      <c r="J88" s="6"/>
      <c r="K88" s="2"/>
      <c r="L88" s="2"/>
      <c r="M88" s="2"/>
      <c r="N88" s="2"/>
      <c r="O88" s="2"/>
      <c r="P88" s="53"/>
    </row>
    <row r="89" spans="1:16" s="17" customFormat="1" ht="16.5" customHeight="1">
      <c r="A89" s="231">
        <f t="shared" si="2"/>
        <v>87</v>
      </c>
      <c r="B89" s="21" t="s">
        <v>57</v>
      </c>
      <c r="C89" s="24"/>
      <c r="D89" s="88">
        <f>SUM(D90:D94)</f>
        <v>540</v>
      </c>
      <c r="E89" s="273"/>
      <c r="F89" s="99">
        <f>D89</f>
        <v>540</v>
      </c>
      <c r="G89" s="269"/>
      <c r="H89" s="256"/>
      <c r="I89" s="56"/>
      <c r="J89" s="6"/>
      <c r="K89" s="2"/>
      <c r="L89" s="2"/>
      <c r="M89" s="2"/>
      <c r="N89" s="2"/>
      <c r="O89" s="2"/>
      <c r="P89" s="53"/>
    </row>
    <row r="90" spans="1:16" s="17" customFormat="1" ht="16.5" customHeight="1">
      <c r="A90" s="231">
        <f t="shared" si="2"/>
        <v>88</v>
      </c>
      <c r="B90" s="21"/>
      <c r="C90" s="24" t="s">
        <v>45</v>
      </c>
      <c r="D90" s="88">
        <f>'①資金（旧～新）'!M96</f>
        <v>72</v>
      </c>
      <c r="E90" s="273"/>
      <c r="F90" s="132"/>
      <c r="G90" s="269"/>
      <c r="H90" s="256"/>
      <c r="I90" s="56"/>
      <c r="J90" s="6"/>
      <c r="K90" s="2"/>
      <c r="L90" s="2"/>
      <c r="M90" s="2"/>
      <c r="N90" s="2"/>
      <c r="O90" s="2"/>
      <c r="P90" s="53"/>
    </row>
    <row r="91" spans="1:16" s="17" customFormat="1" ht="16.5" customHeight="1">
      <c r="A91" s="231">
        <f t="shared" si="2"/>
        <v>89</v>
      </c>
      <c r="B91" s="21"/>
      <c r="C91" s="24" t="s">
        <v>46</v>
      </c>
      <c r="D91" s="88">
        <f>'①資金（旧～新）'!M97</f>
        <v>281</v>
      </c>
      <c r="E91" s="273"/>
      <c r="F91" s="132"/>
      <c r="G91" s="269"/>
      <c r="H91" s="256"/>
      <c r="I91" s="56"/>
      <c r="J91" s="6"/>
      <c r="K91" s="2"/>
      <c r="L91" s="2"/>
      <c r="M91" s="2"/>
      <c r="N91" s="2"/>
      <c r="O91" s="2"/>
      <c r="P91" s="53"/>
    </row>
    <row r="92" spans="1:16" s="17" customFormat="1" ht="16.5" customHeight="1">
      <c r="A92" s="231">
        <f t="shared" si="2"/>
        <v>90</v>
      </c>
      <c r="B92" s="21"/>
      <c r="C92" s="24" t="s">
        <v>47</v>
      </c>
      <c r="D92" s="88">
        <f>'①資金（旧～新）'!M98</f>
        <v>33</v>
      </c>
      <c r="E92" s="273"/>
      <c r="F92" s="132"/>
      <c r="G92" s="269"/>
      <c r="H92" s="256"/>
      <c r="I92" s="56"/>
      <c r="J92" s="6"/>
      <c r="K92" s="2"/>
      <c r="L92" s="2"/>
      <c r="M92" s="2"/>
      <c r="N92" s="2"/>
      <c r="O92" s="2"/>
      <c r="P92" s="53"/>
    </row>
    <row r="93" spans="1:16" s="17" customFormat="1" ht="16.5" customHeight="1">
      <c r="A93" s="231">
        <f t="shared" si="2"/>
        <v>91</v>
      </c>
      <c r="B93" s="21"/>
      <c r="C93" s="24" t="s">
        <v>48</v>
      </c>
      <c r="D93" s="88">
        <f>'①資金（旧～新）'!M99</f>
        <v>154</v>
      </c>
      <c r="E93" s="273"/>
      <c r="F93" s="132"/>
      <c r="G93" s="269"/>
      <c r="H93" s="256"/>
      <c r="I93" s="56"/>
      <c r="J93" s="6"/>
      <c r="K93" s="2"/>
      <c r="L93" s="2"/>
      <c r="M93" s="2"/>
      <c r="N93" s="2"/>
      <c r="O93" s="2"/>
      <c r="P93" s="53"/>
    </row>
    <row r="94" spans="1:16" s="17" customFormat="1" ht="16.5" customHeight="1">
      <c r="A94" s="231">
        <f t="shared" si="2"/>
        <v>92</v>
      </c>
      <c r="B94" s="21"/>
      <c r="C94" s="24" t="s">
        <v>49</v>
      </c>
      <c r="D94" s="88">
        <f>'①資金（旧～新）'!M100</f>
        <v>0</v>
      </c>
      <c r="E94" s="273"/>
      <c r="F94" s="132"/>
      <c r="G94" s="269"/>
      <c r="H94" s="256"/>
      <c r="I94" s="56"/>
      <c r="J94" s="6"/>
      <c r="K94" s="2"/>
      <c r="L94" s="2"/>
      <c r="M94" s="2"/>
      <c r="N94" s="2"/>
      <c r="O94" s="2"/>
      <c r="P94" s="53"/>
    </row>
    <row r="95" spans="1:16" s="17" customFormat="1" ht="16.5" customHeight="1">
      <c r="A95" s="231">
        <f t="shared" si="2"/>
        <v>93</v>
      </c>
      <c r="B95" s="21" t="s">
        <v>8</v>
      </c>
      <c r="C95" s="24"/>
      <c r="D95" s="88">
        <f>SUM(D96:D101)</f>
        <v>200</v>
      </c>
      <c r="E95" s="273"/>
      <c r="F95" s="99">
        <f>D95</f>
        <v>200</v>
      </c>
      <c r="G95" s="269"/>
      <c r="H95" s="256"/>
      <c r="I95" s="56"/>
      <c r="J95" s="6"/>
      <c r="K95" s="2"/>
      <c r="L95" s="2"/>
      <c r="M95" s="2"/>
      <c r="N95" s="2"/>
      <c r="O95" s="2"/>
      <c r="P95" s="53"/>
    </row>
    <row r="96" spans="1:16" s="17" customFormat="1" ht="16.5" customHeight="1">
      <c r="A96" s="231">
        <f t="shared" si="2"/>
        <v>94</v>
      </c>
      <c r="B96" s="21"/>
      <c r="C96" s="24" t="s">
        <v>50</v>
      </c>
      <c r="D96" s="88">
        <f>'①資金（旧～新）'!M102</f>
        <v>160</v>
      </c>
      <c r="E96" s="273"/>
      <c r="F96" s="132"/>
      <c r="G96" s="269"/>
      <c r="H96" s="256"/>
      <c r="I96" s="56"/>
      <c r="J96" s="6"/>
      <c r="K96" s="2"/>
      <c r="L96" s="2"/>
      <c r="M96" s="2"/>
      <c r="N96" s="2"/>
      <c r="O96" s="2"/>
      <c r="P96" s="53"/>
    </row>
    <row r="97" spans="1:16" s="17" customFormat="1" ht="16.5" customHeight="1">
      <c r="A97" s="231">
        <f t="shared" si="2"/>
        <v>95</v>
      </c>
      <c r="B97" s="21"/>
      <c r="C97" s="24" t="s">
        <v>99</v>
      </c>
      <c r="D97" s="88">
        <f>'①資金（旧～新）'!M103</f>
        <v>11</v>
      </c>
      <c r="E97" s="273"/>
      <c r="F97" s="132"/>
      <c r="G97" s="269"/>
      <c r="H97" s="256"/>
      <c r="I97" s="56"/>
      <c r="J97" s="6"/>
      <c r="K97" s="2"/>
      <c r="L97" s="2"/>
      <c r="M97" s="2"/>
      <c r="N97" s="2"/>
      <c r="O97" s="2"/>
      <c r="P97" s="53"/>
    </row>
    <row r="98" spans="1:16" s="17" customFormat="1" ht="16.5" customHeight="1">
      <c r="A98" s="231">
        <f t="shared" si="2"/>
        <v>96</v>
      </c>
      <c r="B98" s="21"/>
      <c r="C98" s="24" t="s">
        <v>52</v>
      </c>
      <c r="D98" s="88">
        <f>'①資金（旧～新）'!M104</f>
        <v>22</v>
      </c>
      <c r="E98" s="273"/>
      <c r="F98" s="132"/>
      <c r="G98" s="269"/>
      <c r="H98" s="256"/>
      <c r="I98" s="56"/>
      <c r="J98" s="6"/>
      <c r="K98" s="2"/>
      <c r="L98" s="2"/>
      <c r="M98" s="2"/>
      <c r="N98" s="2"/>
      <c r="O98" s="2"/>
      <c r="P98" s="53"/>
    </row>
    <row r="99" spans="1:16" s="17" customFormat="1" ht="16.5" customHeight="1">
      <c r="A99" s="231">
        <f t="shared" si="2"/>
        <v>97</v>
      </c>
      <c r="B99" s="21"/>
      <c r="C99" s="24" t="s">
        <v>150</v>
      </c>
      <c r="D99" s="88">
        <f>'①資金（旧～新）'!M105</f>
        <v>2</v>
      </c>
      <c r="E99" s="273"/>
      <c r="F99" s="132"/>
      <c r="G99" s="269"/>
      <c r="H99" s="256"/>
      <c r="I99" s="56"/>
      <c r="J99" s="6"/>
      <c r="K99" s="2"/>
      <c r="L99" s="2"/>
      <c r="M99" s="2"/>
      <c r="N99" s="2"/>
      <c r="O99" s="2"/>
      <c r="P99" s="53"/>
    </row>
    <row r="100" spans="1:16" s="17" customFormat="1" ht="16.5" customHeight="1">
      <c r="A100" s="231">
        <f t="shared" si="2"/>
        <v>98</v>
      </c>
      <c r="B100" s="21"/>
      <c r="C100" s="24" t="s">
        <v>100</v>
      </c>
      <c r="D100" s="88">
        <f>'①資金（旧～新）'!M106</f>
        <v>5</v>
      </c>
      <c r="E100" s="273"/>
      <c r="F100" s="132"/>
      <c r="G100" s="269"/>
      <c r="H100" s="256"/>
      <c r="I100" s="56"/>
      <c r="J100" s="6"/>
      <c r="K100" s="2"/>
      <c r="L100" s="2"/>
      <c r="M100" s="2"/>
      <c r="N100" s="2"/>
      <c r="O100" s="2"/>
      <c r="P100" s="53"/>
    </row>
    <row r="101" spans="1:16" s="17" customFormat="1" ht="16.5" customHeight="1">
      <c r="A101" s="231">
        <f t="shared" si="2"/>
        <v>99</v>
      </c>
      <c r="B101" s="21"/>
      <c r="C101" s="24" t="s">
        <v>49</v>
      </c>
      <c r="D101" s="88">
        <f>'①資金（旧～新）'!M107</f>
        <v>0</v>
      </c>
      <c r="E101" s="273"/>
      <c r="F101" s="132"/>
      <c r="G101" s="269"/>
      <c r="H101" s="256"/>
      <c r="I101" s="56"/>
      <c r="J101" s="6"/>
      <c r="K101" s="2"/>
      <c r="L101" s="2"/>
      <c r="M101" s="2"/>
      <c r="N101" s="2"/>
      <c r="O101" s="2"/>
      <c r="P101" s="53"/>
    </row>
    <row r="102" spans="1:16" s="17" customFormat="1" ht="16.5" customHeight="1">
      <c r="A102" s="231">
        <f t="shared" si="2"/>
        <v>100</v>
      </c>
      <c r="B102" s="19" t="s">
        <v>84</v>
      </c>
      <c r="C102" s="20"/>
      <c r="D102" s="88">
        <f>SUM(D103:D108)</f>
        <v>1661</v>
      </c>
      <c r="E102" s="273"/>
      <c r="F102" s="135">
        <f>SUM(F103:F108)</f>
        <v>200</v>
      </c>
      <c r="G102" s="274">
        <f>SUM(G103:G108)</f>
        <v>1461</v>
      </c>
      <c r="H102" s="256"/>
      <c r="I102" s="56"/>
      <c r="J102" s="6"/>
      <c r="K102" s="2"/>
      <c r="L102" s="2"/>
      <c r="M102" s="2"/>
      <c r="N102" s="2"/>
      <c r="O102" s="2"/>
      <c r="P102" s="53"/>
    </row>
    <row r="103" spans="1:16" s="17" customFormat="1" ht="16.5" customHeight="1">
      <c r="A103" s="231">
        <f t="shared" si="2"/>
        <v>101</v>
      </c>
      <c r="B103" s="19"/>
      <c r="C103" s="24" t="s">
        <v>12</v>
      </c>
      <c r="D103" s="88">
        <f>'①資金（旧～新）'!M109</f>
        <v>744</v>
      </c>
      <c r="E103" s="273"/>
      <c r="F103" s="132"/>
      <c r="G103" s="274">
        <f>D103</f>
        <v>744</v>
      </c>
      <c r="H103" s="256"/>
      <c r="I103" s="56"/>
      <c r="J103" s="6"/>
      <c r="K103" s="2"/>
      <c r="L103" s="2"/>
      <c r="M103" s="2"/>
      <c r="N103" s="2"/>
      <c r="O103" s="2"/>
      <c r="P103" s="53"/>
    </row>
    <row r="104" spans="1:16" s="17" customFormat="1" ht="16.5" customHeight="1">
      <c r="A104" s="231">
        <f t="shared" si="2"/>
        <v>102</v>
      </c>
      <c r="B104" s="19"/>
      <c r="C104" s="44" t="s">
        <v>101</v>
      </c>
      <c r="D104" s="88">
        <f>'①資金（旧～新）'!M110</f>
        <v>150</v>
      </c>
      <c r="E104" s="273"/>
      <c r="F104" s="99">
        <f>D104</f>
        <v>150</v>
      </c>
      <c r="G104" s="269"/>
      <c r="H104" s="256"/>
      <c r="I104" s="56"/>
      <c r="J104" s="6"/>
      <c r="K104" s="2"/>
      <c r="L104" s="2"/>
      <c r="M104" s="2"/>
      <c r="N104" s="2"/>
      <c r="O104" s="2"/>
      <c r="P104" s="53"/>
    </row>
    <row r="105" spans="1:8" ht="16.5" customHeight="1">
      <c r="A105" s="231">
        <f t="shared" si="2"/>
        <v>103</v>
      </c>
      <c r="B105" s="19"/>
      <c r="C105" s="44" t="s">
        <v>102</v>
      </c>
      <c r="D105" s="88">
        <f>'①資金（旧～新）'!M111</f>
        <v>158</v>
      </c>
      <c r="E105" s="273"/>
      <c r="F105" s="132"/>
      <c r="G105" s="274">
        <f>D105</f>
        <v>158</v>
      </c>
      <c r="H105" s="256"/>
    </row>
    <row r="106" spans="1:8" ht="16.5" customHeight="1">
      <c r="A106" s="231">
        <f t="shared" si="2"/>
        <v>104</v>
      </c>
      <c r="B106" s="19"/>
      <c r="C106" s="44" t="s">
        <v>122</v>
      </c>
      <c r="D106" s="88">
        <f>'①資金（旧～新）'!M112</f>
        <v>608</v>
      </c>
      <c r="E106" s="273"/>
      <c r="F106" s="187">
        <v>50</v>
      </c>
      <c r="G106" s="274">
        <f>D106-F106</f>
        <v>558</v>
      </c>
      <c r="H106" s="296" t="s">
        <v>399</v>
      </c>
    </row>
    <row r="107" spans="1:21" s="56" customFormat="1" ht="16.5" customHeight="1">
      <c r="A107" s="231">
        <f t="shared" si="2"/>
        <v>105</v>
      </c>
      <c r="B107" s="19"/>
      <c r="C107" s="24" t="s">
        <v>85</v>
      </c>
      <c r="D107" s="88">
        <f>'①資金（旧～新）'!M113</f>
        <v>1</v>
      </c>
      <c r="E107" s="268"/>
      <c r="F107" s="132"/>
      <c r="G107" s="274">
        <f>D107</f>
        <v>1</v>
      </c>
      <c r="H107" s="256"/>
      <c r="J107" s="6"/>
      <c r="K107" s="2"/>
      <c r="L107" s="2"/>
      <c r="M107" s="2"/>
      <c r="N107" s="2"/>
      <c r="O107" s="2"/>
      <c r="P107" s="53"/>
      <c r="Q107" s="2"/>
      <c r="R107" s="2"/>
      <c r="S107" s="2"/>
      <c r="T107" s="2"/>
      <c r="U107" s="2"/>
    </row>
    <row r="108" spans="1:21" s="56" customFormat="1" ht="16.5" customHeight="1">
      <c r="A108" s="231">
        <f t="shared" si="2"/>
        <v>106</v>
      </c>
      <c r="B108" s="19"/>
      <c r="C108" s="24" t="s">
        <v>49</v>
      </c>
      <c r="D108" s="88">
        <f>'①資金（旧～新）'!M115</f>
        <v>0</v>
      </c>
      <c r="E108" s="273"/>
      <c r="F108" s="273"/>
      <c r="G108" s="274">
        <f>D108</f>
        <v>0</v>
      </c>
      <c r="H108" s="256"/>
      <c r="J108" s="6"/>
      <c r="K108" s="2"/>
      <c r="L108" s="2"/>
      <c r="M108" s="2"/>
      <c r="N108" s="2"/>
      <c r="O108" s="2"/>
      <c r="P108" s="53"/>
      <c r="Q108" s="2"/>
      <c r="R108" s="2"/>
      <c r="S108" s="2"/>
      <c r="T108" s="2"/>
      <c r="U108" s="2"/>
    </row>
    <row r="109" spans="1:21" s="56" customFormat="1" ht="16.5" customHeight="1">
      <c r="A109" s="231">
        <f t="shared" si="2"/>
        <v>107</v>
      </c>
      <c r="B109" s="19" t="s">
        <v>86</v>
      </c>
      <c r="C109" s="24"/>
      <c r="D109" s="88">
        <f>SUM(D110:D115)</f>
        <v>619</v>
      </c>
      <c r="E109" s="270">
        <f>D109-F109-G109</f>
        <v>19</v>
      </c>
      <c r="F109" s="99">
        <f>SUM(F110:F115)</f>
        <v>311</v>
      </c>
      <c r="G109" s="274">
        <f>SUM(G110:G115)</f>
        <v>289</v>
      </c>
      <c r="H109" s="256"/>
      <c r="J109" s="6"/>
      <c r="K109" s="2"/>
      <c r="L109" s="2"/>
      <c r="M109" s="2"/>
      <c r="N109" s="2"/>
      <c r="O109" s="2"/>
      <c r="P109" s="53"/>
      <c r="Q109" s="2"/>
      <c r="R109" s="2"/>
      <c r="S109" s="2"/>
      <c r="T109" s="2"/>
      <c r="U109" s="2"/>
    </row>
    <row r="110" spans="1:21" s="56" customFormat="1" ht="16.5" customHeight="1">
      <c r="A110" s="231">
        <f t="shared" si="2"/>
        <v>108</v>
      </c>
      <c r="B110" s="19"/>
      <c r="C110" s="24" t="s">
        <v>87</v>
      </c>
      <c r="D110" s="88">
        <f>'①資金（旧～新）'!M117</f>
        <v>22</v>
      </c>
      <c r="E110" s="268"/>
      <c r="F110" s="132"/>
      <c r="G110" s="274">
        <f>D110</f>
        <v>22</v>
      </c>
      <c r="H110" s="256"/>
      <c r="J110" s="6"/>
      <c r="K110" s="2"/>
      <c r="L110" s="2"/>
      <c r="M110" s="2"/>
      <c r="N110" s="2"/>
      <c r="O110" s="2"/>
      <c r="P110" s="53"/>
      <c r="Q110" s="2"/>
      <c r="R110" s="2"/>
      <c r="S110" s="2"/>
      <c r="T110" s="2"/>
      <c r="U110" s="2"/>
    </row>
    <row r="111" spans="1:21" s="56" customFormat="1" ht="16.5" customHeight="1">
      <c r="A111" s="231">
        <f t="shared" si="2"/>
        <v>109</v>
      </c>
      <c r="B111" s="19"/>
      <c r="C111" s="24" t="s">
        <v>54</v>
      </c>
      <c r="D111" s="88">
        <f>'①資金（旧～新）'!M118</f>
        <v>3</v>
      </c>
      <c r="E111" s="270">
        <f>D111-F111-G111</f>
        <v>1</v>
      </c>
      <c r="F111" s="187">
        <v>1</v>
      </c>
      <c r="G111" s="280">
        <v>1</v>
      </c>
      <c r="H111" s="259" t="s">
        <v>361</v>
      </c>
      <c r="J111" s="6"/>
      <c r="K111" s="2"/>
      <c r="L111" s="2"/>
      <c r="M111" s="2"/>
      <c r="N111" s="2"/>
      <c r="O111" s="2"/>
      <c r="P111" s="53"/>
      <c r="Q111" s="2"/>
      <c r="R111" s="2"/>
      <c r="S111" s="2"/>
      <c r="T111" s="2"/>
      <c r="U111" s="2"/>
    </row>
    <row r="112" spans="1:21" s="56" customFormat="1" ht="16.5" customHeight="1">
      <c r="A112" s="231">
        <f t="shared" si="2"/>
        <v>110</v>
      </c>
      <c r="B112" s="19"/>
      <c r="C112" s="24" t="s">
        <v>88</v>
      </c>
      <c r="D112" s="88">
        <f>'①資金（旧～新）'!M119</f>
        <v>331</v>
      </c>
      <c r="E112" s="270">
        <f>D112-F112-G112</f>
        <v>11</v>
      </c>
      <c r="F112" s="187">
        <v>300</v>
      </c>
      <c r="G112" s="280">
        <v>20</v>
      </c>
      <c r="H112" s="259" t="s">
        <v>361</v>
      </c>
      <c r="J112" s="6"/>
      <c r="K112" s="2"/>
      <c r="L112" s="2"/>
      <c r="M112" s="2"/>
      <c r="N112" s="2"/>
      <c r="O112" s="2"/>
      <c r="P112" s="53"/>
      <c r="Q112" s="2"/>
      <c r="R112" s="2"/>
      <c r="S112" s="2"/>
      <c r="T112" s="2"/>
      <c r="U112" s="2"/>
    </row>
    <row r="113" spans="1:21" s="56" customFormat="1" ht="16.5" customHeight="1">
      <c r="A113" s="231">
        <f t="shared" si="2"/>
        <v>111</v>
      </c>
      <c r="B113" s="19"/>
      <c r="C113" s="24" t="s">
        <v>89</v>
      </c>
      <c r="D113" s="88">
        <f>'①資金（旧～新）'!M120</f>
        <v>241</v>
      </c>
      <c r="E113" s="268"/>
      <c r="F113" s="132"/>
      <c r="G113" s="274">
        <f>D113</f>
        <v>241</v>
      </c>
      <c r="H113" s="256"/>
      <c r="J113" s="6"/>
      <c r="K113" s="2"/>
      <c r="L113" s="2"/>
      <c r="M113" s="2"/>
      <c r="N113" s="2"/>
      <c r="O113" s="2"/>
      <c r="P113" s="53"/>
      <c r="Q113" s="2"/>
      <c r="R113" s="2"/>
      <c r="S113" s="2"/>
      <c r="T113" s="2"/>
      <c r="U113" s="2"/>
    </row>
    <row r="114" spans="1:21" s="56" customFormat="1" ht="16.5" customHeight="1">
      <c r="A114" s="231">
        <f t="shared" si="2"/>
        <v>112</v>
      </c>
      <c r="B114" s="19"/>
      <c r="C114" s="24" t="s">
        <v>264</v>
      </c>
      <c r="D114" s="88">
        <f>'①資金（旧～新）'!M121</f>
        <v>22</v>
      </c>
      <c r="E114" s="270">
        <f>D114-F114-G114</f>
        <v>7</v>
      </c>
      <c r="F114" s="187">
        <v>10</v>
      </c>
      <c r="G114" s="280">
        <v>5</v>
      </c>
      <c r="H114" s="259" t="s">
        <v>361</v>
      </c>
      <c r="J114" s="6"/>
      <c r="K114" s="2"/>
      <c r="L114" s="2"/>
      <c r="M114" s="2"/>
      <c r="N114" s="2"/>
      <c r="O114" s="2"/>
      <c r="P114" s="53"/>
      <c r="Q114" s="2"/>
      <c r="R114" s="2"/>
      <c r="S114" s="2"/>
      <c r="T114" s="2"/>
      <c r="U114" s="2"/>
    </row>
    <row r="115" spans="1:21" s="56" customFormat="1" ht="16.5" customHeight="1">
      <c r="A115" s="231">
        <f t="shared" si="2"/>
        <v>113</v>
      </c>
      <c r="B115" s="19"/>
      <c r="C115" s="24" t="s">
        <v>49</v>
      </c>
      <c r="D115" s="88">
        <f>'①資金（旧～新）'!M122</f>
        <v>0</v>
      </c>
      <c r="E115" s="268"/>
      <c r="F115" s="132"/>
      <c r="G115" s="274">
        <f>D115</f>
        <v>0</v>
      </c>
      <c r="H115" s="256"/>
      <c r="J115" s="6"/>
      <c r="K115" s="2"/>
      <c r="L115" s="2"/>
      <c r="M115" s="2"/>
      <c r="N115" s="2"/>
      <c r="O115" s="2"/>
      <c r="P115" s="53"/>
      <c r="Q115" s="2"/>
      <c r="R115" s="2"/>
      <c r="S115" s="2"/>
      <c r="T115" s="2"/>
      <c r="U115" s="2"/>
    </row>
    <row r="116" spans="1:21" s="56" customFormat="1" ht="16.5" customHeight="1">
      <c r="A116" s="231">
        <f t="shared" si="2"/>
        <v>114</v>
      </c>
      <c r="B116" s="19" t="s">
        <v>90</v>
      </c>
      <c r="C116" s="20"/>
      <c r="D116" s="94">
        <f>SUM(D117:D119)</f>
        <v>-420</v>
      </c>
      <c r="E116" s="281">
        <f>SUM(E117:E119)</f>
        <v>-87</v>
      </c>
      <c r="F116" s="100">
        <f>SUM(F117:F119)</f>
        <v>-310</v>
      </c>
      <c r="G116" s="282">
        <f>SUM(G117:G119)</f>
        <v>-23</v>
      </c>
      <c r="H116" s="259" t="s">
        <v>361</v>
      </c>
      <c r="J116" s="6"/>
      <c r="K116" s="2"/>
      <c r="L116" s="2"/>
      <c r="M116" s="2"/>
      <c r="N116" s="2"/>
      <c r="O116" s="2"/>
      <c r="P116" s="53"/>
      <c r="Q116" s="2"/>
      <c r="R116" s="2"/>
      <c r="S116" s="2"/>
      <c r="T116" s="2"/>
      <c r="U116" s="2"/>
    </row>
    <row r="117" spans="1:21" s="56" customFormat="1" ht="16.5" customHeight="1">
      <c r="A117" s="231">
        <f t="shared" si="2"/>
        <v>115</v>
      </c>
      <c r="B117" s="19"/>
      <c r="C117" s="20" t="s">
        <v>91</v>
      </c>
      <c r="D117" s="94">
        <f>'①資金（旧～新）'!M124</f>
        <v>-391</v>
      </c>
      <c r="E117" s="281">
        <f>D117-F117-G117</f>
        <v>-71</v>
      </c>
      <c r="F117" s="189">
        <v>-300</v>
      </c>
      <c r="G117" s="283">
        <v>-20</v>
      </c>
      <c r="H117" s="260"/>
      <c r="J117" s="6"/>
      <c r="K117" s="2"/>
      <c r="L117" s="2"/>
      <c r="M117" s="2"/>
      <c r="N117" s="2"/>
      <c r="O117" s="2"/>
      <c r="P117" s="53"/>
      <c r="Q117" s="2"/>
      <c r="R117" s="2"/>
      <c r="S117" s="2"/>
      <c r="T117" s="2"/>
      <c r="U117" s="2"/>
    </row>
    <row r="118" spans="1:21" s="56" customFormat="1" ht="16.5" customHeight="1">
      <c r="A118" s="231">
        <f t="shared" si="2"/>
        <v>116</v>
      </c>
      <c r="B118" s="19"/>
      <c r="C118" s="20" t="s">
        <v>92</v>
      </c>
      <c r="D118" s="94">
        <f>'①資金（旧～新）'!M125</f>
        <v>-29</v>
      </c>
      <c r="E118" s="281">
        <f>D118-F118-G118</f>
        <v>-16</v>
      </c>
      <c r="F118" s="189">
        <v>-10</v>
      </c>
      <c r="G118" s="283">
        <v>-3</v>
      </c>
      <c r="H118" s="260"/>
      <c r="J118" s="6"/>
      <c r="K118" s="2"/>
      <c r="L118" s="2"/>
      <c r="M118" s="2"/>
      <c r="N118" s="2"/>
      <c r="O118" s="2"/>
      <c r="P118" s="53"/>
      <c r="Q118" s="2"/>
      <c r="R118" s="2"/>
      <c r="S118" s="2"/>
      <c r="T118" s="2"/>
      <c r="U118" s="2"/>
    </row>
    <row r="119" spans="1:21" s="56" customFormat="1" ht="18" customHeight="1">
      <c r="A119" s="231">
        <f t="shared" si="2"/>
        <v>117</v>
      </c>
      <c r="B119" s="19"/>
      <c r="C119" s="24" t="s">
        <v>49</v>
      </c>
      <c r="D119" s="164">
        <f>'①資金（旧～新）'!M126</f>
        <v>0</v>
      </c>
      <c r="E119" s="284">
        <f>D119-F119-G119</f>
        <v>0</v>
      </c>
      <c r="F119" s="190">
        <v>0</v>
      </c>
      <c r="G119" s="285">
        <v>0</v>
      </c>
      <c r="H119" s="256"/>
      <c r="J119" s="6"/>
      <c r="K119" s="2"/>
      <c r="L119" s="2"/>
      <c r="M119" s="2"/>
      <c r="N119" s="2"/>
      <c r="O119" s="2"/>
      <c r="P119" s="53"/>
      <c r="Q119" s="2"/>
      <c r="R119" s="2"/>
      <c r="S119" s="2"/>
      <c r="T119" s="2"/>
      <c r="U119" s="2"/>
    </row>
    <row r="120" spans="1:21" s="56" customFormat="1" ht="18" customHeight="1">
      <c r="A120" s="231">
        <f t="shared" si="2"/>
        <v>118</v>
      </c>
      <c r="B120" s="19" t="s">
        <v>187</v>
      </c>
      <c r="C120" s="20"/>
      <c r="D120" s="88">
        <f>'①資金（旧～新）'!M127</f>
        <v>2628</v>
      </c>
      <c r="E120" s="268"/>
      <c r="F120" s="131"/>
      <c r="G120" s="269"/>
      <c r="H120" s="256"/>
      <c r="J120" s="6"/>
      <c r="K120" s="2"/>
      <c r="L120" s="2"/>
      <c r="M120" s="2"/>
      <c r="N120" s="2"/>
      <c r="O120" s="2"/>
      <c r="P120" s="53"/>
      <c r="Q120" s="2"/>
      <c r="R120" s="2"/>
      <c r="S120" s="2"/>
      <c r="T120" s="2"/>
      <c r="U120" s="2"/>
    </row>
    <row r="121" spans="1:8" ht="18" customHeight="1" thickBot="1">
      <c r="A121" s="233">
        <f t="shared" si="2"/>
        <v>119</v>
      </c>
      <c r="B121" s="50" t="s">
        <v>93</v>
      </c>
      <c r="C121" s="51"/>
      <c r="D121" s="96">
        <f>D64+D70+D76+D83+D86+D89+D95+D102+D109+D116+D120</f>
        <v>8890</v>
      </c>
      <c r="E121" s="289"/>
      <c r="F121" s="136"/>
      <c r="G121" s="290"/>
      <c r="H121" s="263"/>
    </row>
    <row r="122" ht="6.75" customHeight="1" thickTop="1"/>
    <row r="123" ht="14.25">
      <c r="B123" s="221" t="s">
        <v>360</v>
      </c>
    </row>
  </sheetData>
  <sheetProtection/>
  <mergeCells count="10">
    <mergeCell ref="J36:J65"/>
    <mergeCell ref="K36:K48"/>
    <mergeCell ref="K49:K62"/>
    <mergeCell ref="J2:K2"/>
    <mergeCell ref="J3:J18"/>
    <mergeCell ref="K3:K11"/>
    <mergeCell ref="K12:K15"/>
    <mergeCell ref="J19:J34"/>
    <mergeCell ref="K19:K25"/>
    <mergeCell ref="K26:K31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61" r:id="rId2"/>
  <headerFooter alignWithMargins="0">
    <oddFooter>&amp;C&amp;16&amp;P／&amp;N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zoomScale="75" zoomScaleNormal="75" zoomScalePageLayoutView="0" workbookViewId="0" topLeftCell="A1">
      <selection activeCell="D71" sqref="D71"/>
    </sheetView>
  </sheetViews>
  <sheetFormatPr defaultColWidth="9.00390625" defaultRowHeight="13.5"/>
  <cols>
    <col min="1" max="1" width="5.125" style="6" customWidth="1"/>
    <col min="2" max="2" width="4.00390625" style="2" customWidth="1"/>
    <col min="3" max="3" width="36.00390625" style="2" customWidth="1"/>
    <col min="4" max="4" width="13.375" style="2" customWidth="1"/>
    <col min="5" max="7" width="12.375" style="89" customWidth="1"/>
    <col min="8" max="8" width="38.25390625" style="89" customWidth="1"/>
    <col min="9" max="9" width="2.625" style="56" customWidth="1"/>
    <col min="10" max="10" width="3.75390625" style="6" customWidth="1"/>
    <col min="11" max="11" width="3.375" style="2" customWidth="1"/>
    <col min="12" max="12" width="8.00390625" style="2" customWidth="1"/>
    <col min="13" max="13" width="8.375" style="2" customWidth="1"/>
    <col min="14" max="14" width="4.25390625" style="2" customWidth="1"/>
    <col min="15" max="15" width="36.375" style="2" customWidth="1"/>
    <col min="16" max="16" width="14.625" style="53" customWidth="1"/>
    <col min="17" max="16384" width="9.00390625" style="2" customWidth="1"/>
  </cols>
  <sheetData>
    <row r="1" spans="1:16" ht="33" thickBot="1">
      <c r="A1" s="98" t="s">
        <v>365</v>
      </c>
      <c r="B1" s="242"/>
      <c r="C1" s="5"/>
      <c r="J1" s="224" t="s">
        <v>194</v>
      </c>
      <c r="P1" s="8"/>
    </row>
    <row r="2" spans="1:16" s="221" customFormat="1" ht="22.5" customHeight="1" thickBot="1" thickTop="1">
      <c r="A2" s="244" t="s">
        <v>212</v>
      </c>
      <c r="B2" s="245"/>
      <c r="C2" s="9" t="s">
        <v>24</v>
      </c>
      <c r="D2" s="86" t="s">
        <v>60</v>
      </c>
      <c r="E2" s="264" t="s">
        <v>369</v>
      </c>
      <c r="F2" s="243" t="s">
        <v>370</v>
      </c>
      <c r="G2" s="265" t="s">
        <v>371</v>
      </c>
      <c r="H2" s="254" t="s">
        <v>61</v>
      </c>
      <c r="I2" s="57"/>
      <c r="J2" s="437" t="s">
        <v>193</v>
      </c>
      <c r="K2" s="438"/>
      <c r="L2" s="246" t="s">
        <v>211</v>
      </c>
      <c r="M2" s="247" t="s">
        <v>212</v>
      </c>
      <c r="N2" s="245"/>
      <c r="O2" s="9" t="s">
        <v>24</v>
      </c>
      <c r="P2" s="12" t="s">
        <v>60</v>
      </c>
    </row>
    <row r="3" spans="1:16" s="17" customFormat="1" ht="17.25" customHeight="1">
      <c r="A3" s="230">
        <v>1</v>
      </c>
      <c r="B3" s="14" t="s">
        <v>155</v>
      </c>
      <c r="C3" s="14"/>
      <c r="D3" s="105">
        <f>SUM(D4:D8)</f>
        <v>3152</v>
      </c>
      <c r="E3" s="304">
        <f>D3</f>
        <v>3152</v>
      </c>
      <c r="F3" s="138"/>
      <c r="G3" s="305"/>
      <c r="H3" s="291"/>
      <c r="I3" s="56"/>
      <c r="J3" s="467" t="s">
        <v>215</v>
      </c>
      <c r="K3" s="461" t="s">
        <v>213</v>
      </c>
      <c r="L3" s="235">
        <v>1</v>
      </c>
      <c r="M3" s="26">
        <v>1</v>
      </c>
      <c r="N3" s="15" t="s">
        <v>202</v>
      </c>
      <c r="O3" s="15"/>
      <c r="P3" s="90">
        <f>E3</f>
        <v>3152</v>
      </c>
    </row>
    <row r="4" spans="1:16" s="17" customFormat="1" ht="17.25" customHeight="1">
      <c r="A4" s="230">
        <f>A3+1</f>
        <v>2</v>
      </c>
      <c r="B4" s="35"/>
      <c r="C4" s="36" t="s">
        <v>156</v>
      </c>
      <c r="D4" s="105">
        <f>'①資金（旧～新）'!E4</f>
        <v>2400</v>
      </c>
      <c r="E4" s="304">
        <f aca="true" t="shared" si="0" ref="E4:E13">D4</f>
        <v>2400</v>
      </c>
      <c r="F4" s="139"/>
      <c r="G4" s="306"/>
      <c r="H4" s="292"/>
      <c r="I4" s="56"/>
      <c r="J4" s="468"/>
      <c r="K4" s="462"/>
      <c r="L4" s="235">
        <f>L3+1</f>
        <v>2</v>
      </c>
      <c r="M4" s="26">
        <v>2</v>
      </c>
      <c r="N4" s="27"/>
      <c r="O4" s="36" t="s">
        <v>156</v>
      </c>
      <c r="P4" s="90">
        <f aca="true" t="shared" si="1" ref="P4:P21">E4</f>
        <v>2400</v>
      </c>
    </row>
    <row r="5" spans="1:16" s="17" customFormat="1" ht="17.25" customHeight="1">
      <c r="A5" s="230">
        <f aca="true" t="shared" si="2" ref="A5:A67">A4+1</f>
        <v>3</v>
      </c>
      <c r="B5" s="35"/>
      <c r="C5" s="36" t="s">
        <v>157</v>
      </c>
      <c r="D5" s="105">
        <f>'①資金（旧～新）'!E5</f>
        <v>210</v>
      </c>
      <c r="E5" s="304">
        <f t="shared" si="0"/>
        <v>210</v>
      </c>
      <c r="F5" s="139"/>
      <c r="G5" s="306"/>
      <c r="H5" s="292"/>
      <c r="I5" s="56"/>
      <c r="J5" s="468"/>
      <c r="K5" s="462"/>
      <c r="L5" s="235">
        <f aca="true" t="shared" si="3" ref="L5:L68">L4+1</f>
        <v>3</v>
      </c>
      <c r="M5" s="26">
        <v>3</v>
      </c>
      <c r="N5" s="27"/>
      <c r="O5" s="36" t="s">
        <v>157</v>
      </c>
      <c r="P5" s="90">
        <f t="shared" si="1"/>
        <v>210</v>
      </c>
    </row>
    <row r="6" spans="1:16" s="17" customFormat="1" ht="17.25" customHeight="1">
      <c r="A6" s="230">
        <f t="shared" si="2"/>
        <v>4</v>
      </c>
      <c r="B6" s="35"/>
      <c r="C6" s="36" t="s">
        <v>158</v>
      </c>
      <c r="D6" s="105">
        <f>'①資金（旧～新）'!E6</f>
        <v>92</v>
      </c>
      <c r="E6" s="304">
        <f t="shared" si="0"/>
        <v>92</v>
      </c>
      <c r="F6" s="139"/>
      <c r="G6" s="306"/>
      <c r="H6" s="292"/>
      <c r="I6" s="56"/>
      <c r="J6" s="468"/>
      <c r="K6" s="462"/>
      <c r="L6" s="235">
        <f t="shared" si="3"/>
        <v>4</v>
      </c>
      <c r="M6" s="26">
        <v>4</v>
      </c>
      <c r="N6" s="27"/>
      <c r="O6" s="36" t="s">
        <v>158</v>
      </c>
      <c r="P6" s="90">
        <f t="shared" si="1"/>
        <v>92</v>
      </c>
    </row>
    <row r="7" spans="1:16" s="17" customFormat="1" ht="17.25" customHeight="1">
      <c r="A7" s="230">
        <f t="shared" si="2"/>
        <v>5</v>
      </c>
      <c r="B7" s="35"/>
      <c r="C7" s="36" t="s">
        <v>159</v>
      </c>
      <c r="D7" s="105">
        <f>'①資金（旧～新）'!E7</f>
        <v>450</v>
      </c>
      <c r="E7" s="304">
        <f t="shared" si="0"/>
        <v>450</v>
      </c>
      <c r="F7" s="139"/>
      <c r="G7" s="306"/>
      <c r="H7" s="292"/>
      <c r="I7" s="56"/>
      <c r="J7" s="468"/>
      <c r="K7" s="462"/>
      <c r="L7" s="235">
        <f t="shared" si="3"/>
        <v>5</v>
      </c>
      <c r="M7" s="26">
        <v>5</v>
      </c>
      <c r="N7" s="27"/>
      <c r="O7" s="36" t="s">
        <v>159</v>
      </c>
      <c r="P7" s="90">
        <f t="shared" si="1"/>
        <v>450</v>
      </c>
    </row>
    <row r="8" spans="1:16" s="17" customFormat="1" ht="17.25" customHeight="1">
      <c r="A8" s="230">
        <f t="shared" si="2"/>
        <v>6</v>
      </c>
      <c r="B8" s="35"/>
      <c r="C8" s="36" t="s">
        <v>19</v>
      </c>
      <c r="D8" s="105">
        <f>'①資金（旧～新）'!E8</f>
        <v>0</v>
      </c>
      <c r="E8" s="304">
        <f t="shared" si="0"/>
        <v>0</v>
      </c>
      <c r="F8" s="139"/>
      <c r="G8" s="306"/>
      <c r="H8" s="292"/>
      <c r="I8" s="56"/>
      <c r="J8" s="468"/>
      <c r="K8" s="462"/>
      <c r="L8" s="235">
        <f t="shared" si="3"/>
        <v>6</v>
      </c>
      <c r="M8" s="26">
        <v>6</v>
      </c>
      <c r="N8" s="27"/>
      <c r="O8" s="36" t="s">
        <v>19</v>
      </c>
      <c r="P8" s="90">
        <f t="shared" si="1"/>
        <v>0</v>
      </c>
    </row>
    <row r="9" spans="1:16" s="17" customFormat="1" ht="17.25" customHeight="1">
      <c r="A9" s="230">
        <f t="shared" si="2"/>
        <v>7</v>
      </c>
      <c r="B9" s="19" t="s">
        <v>160</v>
      </c>
      <c r="C9" s="20"/>
      <c r="D9" s="94">
        <f>SUM(D10:D13)</f>
        <v>106</v>
      </c>
      <c r="E9" s="281">
        <f t="shared" si="0"/>
        <v>106</v>
      </c>
      <c r="F9" s="140"/>
      <c r="G9" s="307"/>
      <c r="H9" s="293"/>
      <c r="I9" s="56"/>
      <c r="J9" s="468"/>
      <c r="K9" s="462"/>
      <c r="L9" s="235">
        <f t="shared" si="3"/>
        <v>7</v>
      </c>
      <c r="M9" s="29">
        <v>7</v>
      </c>
      <c r="N9" s="21" t="s">
        <v>337</v>
      </c>
      <c r="O9" s="24"/>
      <c r="P9" s="90">
        <f t="shared" si="1"/>
        <v>106</v>
      </c>
    </row>
    <row r="10" spans="1:16" s="17" customFormat="1" ht="17.25" customHeight="1">
      <c r="A10" s="230">
        <f t="shared" si="2"/>
        <v>8</v>
      </c>
      <c r="B10" s="19"/>
      <c r="C10" s="20" t="s">
        <v>131</v>
      </c>
      <c r="D10" s="94">
        <f>'①資金（旧～新）'!E10</f>
        <v>101</v>
      </c>
      <c r="E10" s="281">
        <f t="shared" si="0"/>
        <v>101</v>
      </c>
      <c r="F10" s="140"/>
      <c r="G10" s="307"/>
      <c r="H10" s="293"/>
      <c r="I10" s="56"/>
      <c r="J10" s="468"/>
      <c r="K10" s="462"/>
      <c r="L10" s="235">
        <f t="shared" si="3"/>
        <v>8</v>
      </c>
      <c r="M10" s="29">
        <v>8</v>
      </c>
      <c r="N10" s="46"/>
      <c r="O10" s="24" t="s">
        <v>131</v>
      </c>
      <c r="P10" s="90">
        <f t="shared" si="1"/>
        <v>101</v>
      </c>
    </row>
    <row r="11" spans="1:16" s="17" customFormat="1" ht="17.25" customHeight="1">
      <c r="A11" s="230">
        <f t="shared" si="2"/>
        <v>9</v>
      </c>
      <c r="B11" s="19"/>
      <c r="C11" s="20" t="s">
        <v>132</v>
      </c>
      <c r="D11" s="94">
        <f>'①資金（旧～新）'!E11</f>
        <v>3</v>
      </c>
      <c r="E11" s="281">
        <f t="shared" si="0"/>
        <v>3</v>
      </c>
      <c r="F11" s="140"/>
      <c r="G11" s="307"/>
      <c r="H11" s="293"/>
      <c r="I11" s="56"/>
      <c r="J11" s="468"/>
      <c r="K11" s="462"/>
      <c r="L11" s="235">
        <f t="shared" si="3"/>
        <v>9</v>
      </c>
      <c r="M11" s="29">
        <v>9</v>
      </c>
      <c r="N11" s="46"/>
      <c r="O11" s="24" t="s">
        <v>132</v>
      </c>
      <c r="P11" s="90">
        <f t="shared" si="1"/>
        <v>3</v>
      </c>
    </row>
    <row r="12" spans="1:16" s="17" customFormat="1" ht="17.25" customHeight="1">
      <c r="A12" s="230">
        <f t="shared" si="2"/>
        <v>10</v>
      </c>
      <c r="B12" s="19"/>
      <c r="C12" s="20" t="s">
        <v>133</v>
      </c>
      <c r="D12" s="94">
        <f>'①資金（旧～新）'!E12</f>
        <v>2</v>
      </c>
      <c r="E12" s="281">
        <f t="shared" si="0"/>
        <v>2</v>
      </c>
      <c r="F12" s="140"/>
      <c r="G12" s="307"/>
      <c r="H12" s="293"/>
      <c r="I12" s="56"/>
      <c r="J12" s="468"/>
      <c r="K12" s="462"/>
      <c r="L12" s="235">
        <f t="shared" si="3"/>
        <v>10</v>
      </c>
      <c r="M12" s="29">
        <v>10</v>
      </c>
      <c r="N12" s="46"/>
      <c r="O12" s="24" t="s">
        <v>133</v>
      </c>
      <c r="P12" s="90">
        <f t="shared" si="1"/>
        <v>2</v>
      </c>
    </row>
    <row r="13" spans="1:16" s="17" customFormat="1" ht="17.25" customHeight="1">
      <c r="A13" s="230">
        <f t="shared" si="2"/>
        <v>11</v>
      </c>
      <c r="B13" s="19"/>
      <c r="C13" s="20" t="s">
        <v>19</v>
      </c>
      <c r="D13" s="94">
        <f>'①資金（旧～新）'!E13</f>
        <v>0</v>
      </c>
      <c r="E13" s="281">
        <f t="shared" si="0"/>
        <v>0</v>
      </c>
      <c r="F13" s="140"/>
      <c r="G13" s="307"/>
      <c r="H13" s="293"/>
      <c r="I13" s="56"/>
      <c r="J13" s="468"/>
      <c r="K13" s="462"/>
      <c r="L13" s="235">
        <f t="shared" si="3"/>
        <v>11</v>
      </c>
      <c r="M13" s="29">
        <v>11</v>
      </c>
      <c r="N13" s="46"/>
      <c r="O13" s="24" t="s">
        <v>19</v>
      </c>
      <c r="P13" s="90">
        <f t="shared" si="1"/>
        <v>0</v>
      </c>
    </row>
    <row r="14" spans="1:16" s="17" customFormat="1" ht="17.25" customHeight="1">
      <c r="A14" s="230">
        <f t="shared" si="2"/>
        <v>12</v>
      </c>
      <c r="B14" s="19" t="s">
        <v>161</v>
      </c>
      <c r="C14" s="20"/>
      <c r="D14" s="94">
        <f>SUM(D15:D17)</f>
        <v>240</v>
      </c>
      <c r="E14" s="281">
        <f aca="true" t="shared" si="4" ref="E14:E71">D14-F14-G14</f>
        <v>205</v>
      </c>
      <c r="F14" s="141"/>
      <c r="G14" s="282">
        <f>SUM(G15:G17)</f>
        <v>35</v>
      </c>
      <c r="H14" s="293"/>
      <c r="I14" s="56"/>
      <c r="J14" s="468"/>
      <c r="K14" s="462"/>
      <c r="L14" s="235">
        <f t="shared" si="3"/>
        <v>12</v>
      </c>
      <c r="M14" s="29"/>
      <c r="N14" s="22" t="s">
        <v>203</v>
      </c>
      <c r="O14" s="22"/>
      <c r="P14" s="37">
        <f t="shared" si="1"/>
        <v>205</v>
      </c>
    </row>
    <row r="15" spans="1:16" s="17" customFormat="1" ht="17.25" customHeight="1">
      <c r="A15" s="230">
        <f t="shared" si="2"/>
        <v>13</v>
      </c>
      <c r="B15" s="19"/>
      <c r="C15" s="20" t="s">
        <v>162</v>
      </c>
      <c r="D15" s="94">
        <f>'①資金（旧～新）'!E15</f>
        <v>75</v>
      </c>
      <c r="E15" s="281">
        <f t="shared" si="4"/>
        <v>55</v>
      </c>
      <c r="F15" s="141"/>
      <c r="G15" s="282">
        <f>'②資金～活動区分'!F15</f>
        <v>20</v>
      </c>
      <c r="H15" s="294" t="s">
        <v>374</v>
      </c>
      <c r="I15" s="56"/>
      <c r="J15" s="468"/>
      <c r="K15" s="462"/>
      <c r="L15" s="235">
        <f t="shared" si="3"/>
        <v>13</v>
      </c>
      <c r="M15" s="29">
        <v>13</v>
      </c>
      <c r="N15" s="74"/>
      <c r="O15" s="22" t="s">
        <v>162</v>
      </c>
      <c r="P15" s="37">
        <f t="shared" si="1"/>
        <v>55</v>
      </c>
    </row>
    <row r="16" spans="1:16" s="17" customFormat="1" ht="17.25" customHeight="1">
      <c r="A16" s="230">
        <f t="shared" si="2"/>
        <v>14</v>
      </c>
      <c r="B16" s="19"/>
      <c r="C16" s="20" t="s">
        <v>163</v>
      </c>
      <c r="D16" s="94">
        <f>'①資金（旧～新）'!E16</f>
        <v>35</v>
      </c>
      <c r="E16" s="281">
        <f t="shared" si="4"/>
        <v>35</v>
      </c>
      <c r="F16" s="140"/>
      <c r="G16" s="307"/>
      <c r="H16" s="293"/>
      <c r="I16" s="56"/>
      <c r="J16" s="468"/>
      <c r="K16" s="462"/>
      <c r="L16" s="235">
        <f t="shared" si="3"/>
        <v>14</v>
      </c>
      <c r="M16" s="29">
        <v>14</v>
      </c>
      <c r="N16" s="74"/>
      <c r="O16" s="22" t="s">
        <v>163</v>
      </c>
      <c r="P16" s="37">
        <f t="shared" si="1"/>
        <v>35</v>
      </c>
    </row>
    <row r="17" spans="1:16" s="17" customFormat="1" ht="17.25" customHeight="1">
      <c r="A17" s="230">
        <f t="shared" si="2"/>
        <v>15</v>
      </c>
      <c r="B17" s="19"/>
      <c r="C17" s="325" t="s">
        <v>164</v>
      </c>
      <c r="D17" s="191">
        <v>130</v>
      </c>
      <c r="E17" s="281">
        <f t="shared" si="4"/>
        <v>115</v>
      </c>
      <c r="F17" s="140"/>
      <c r="G17" s="283">
        <v>15</v>
      </c>
      <c r="H17" s="294" t="s">
        <v>375</v>
      </c>
      <c r="I17" s="56"/>
      <c r="J17" s="468"/>
      <c r="K17" s="462"/>
      <c r="L17" s="235">
        <f t="shared" si="3"/>
        <v>15</v>
      </c>
      <c r="M17" s="29">
        <v>15</v>
      </c>
      <c r="N17" s="74"/>
      <c r="O17" s="346" t="s">
        <v>263</v>
      </c>
      <c r="P17" s="37">
        <f t="shared" si="1"/>
        <v>115</v>
      </c>
    </row>
    <row r="18" spans="1:16" s="17" customFormat="1" ht="17.25" customHeight="1">
      <c r="A18" s="230">
        <f t="shared" si="2"/>
        <v>16</v>
      </c>
      <c r="B18" s="19" t="s">
        <v>165</v>
      </c>
      <c r="C18" s="20"/>
      <c r="D18" s="94">
        <f>SUM(D19:D21)</f>
        <v>618</v>
      </c>
      <c r="E18" s="281">
        <f t="shared" si="4"/>
        <v>548</v>
      </c>
      <c r="F18" s="141"/>
      <c r="G18" s="282">
        <f>SUM(G19:G21)</f>
        <v>70</v>
      </c>
      <c r="H18" s="293"/>
      <c r="I18" s="56"/>
      <c r="J18" s="468"/>
      <c r="K18" s="462"/>
      <c r="L18" s="235">
        <f t="shared" si="3"/>
        <v>16</v>
      </c>
      <c r="M18" s="29"/>
      <c r="N18" s="21" t="s">
        <v>134</v>
      </c>
      <c r="O18" s="24"/>
      <c r="P18" s="37">
        <f t="shared" si="1"/>
        <v>548</v>
      </c>
    </row>
    <row r="19" spans="1:16" s="17" customFormat="1" ht="17.25" customHeight="1">
      <c r="A19" s="230">
        <f t="shared" si="2"/>
        <v>17</v>
      </c>
      <c r="B19" s="19"/>
      <c r="C19" s="20" t="s">
        <v>135</v>
      </c>
      <c r="D19" s="94">
        <f>'①資金（旧～新）'!E18</f>
        <v>383</v>
      </c>
      <c r="E19" s="281">
        <f t="shared" si="4"/>
        <v>333</v>
      </c>
      <c r="F19" s="141"/>
      <c r="G19" s="282">
        <f>'②資金～活動区分'!F18</f>
        <v>50</v>
      </c>
      <c r="H19" s="294" t="s">
        <v>374</v>
      </c>
      <c r="I19" s="56"/>
      <c r="J19" s="468"/>
      <c r="K19" s="462"/>
      <c r="L19" s="235">
        <f t="shared" si="3"/>
        <v>17</v>
      </c>
      <c r="M19" s="29">
        <v>17</v>
      </c>
      <c r="N19" s="21"/>
      <c r="O19" s="24" t="s">
        <v>135</v>
      </c>
      <c r="P19" s="37">
        <f t="shared" si="1"/>
        <v>333</v>
      </c>
    </row>
    <row r="20" spans="1:16" s="17" customFormat="1" ht="17.25" customHeight="1">
      <c r="A20" s="230">
        <f t="shared" si="2"/>
        <v>18</v>
      </c>
      <c r="B20" s="19"/>
      <c r="C20" s="20" t="s">
        <v>136</v>
      </c>
      <c r="D20" s="94">
        <f>'①資金（旧～新）'!E19</f>
        <v>235</v>
      </c>
      <c r="E20" s="281">
        <f t="shared" si="4"/>
        <v>215</v>
      </c>
      <c r="F20" s="141"/>
      <c r="G20" s="282">
        <f>'②資金～活動区分'!F19</f>
        <v>20</v>
      </c>
      <c r="H20" s="294" t="s">
        <v>374</v>
      </c>
      <c r="I20" s="56"/>
      <c r="J20" s="468"/>
      <c r="K20" s="462"/>
      <c r="L20" s="235">
        <f t="shared" si="3"/>
        <v>18</v>
      </c>
      <c r="M20" s="29">
        <v>18</v>
      </c>
      <c r="N20" s="21"/>
      <c r="O20" s="24" t="s">
        <v>136</v>
      </c>
      <c r="P20" s="37">
        <f t="shared" si="1"/>
        <v>215</v>
      </c>
    </row>
    <row r="21" spans="1:16" s="17" customFormat="1" ht="17.25" customHeight="1">
      <c r="A21" s="230">
        <f t="shared" si="2"/>
        <v>19</v>
      </c>
      <c r="B21" s="19"/>
      <c r="C21" s="20" t="s">
        <v>19</v>
      </c>
      <c r="D21" s="94">
        <f>'①資金（旧～新）'!E20</f>
        <v>0</v>
      </c>
      <c r="E21" s="281">
        <f t="shared" si="4"/>
        <v>0</v>
      </c>
      <c r="F21" s="141"/>
      <c r="G21" s="282">
        <f>'②資金～活動区分'!F20</f>
        <v>0</v>
      </c>
      <c r="H21" s="294" t="s">
        <v>374</v>
      </c>
      <c r="I21" s="56"/>
      <c r="J21" s="468"/>
      <c r="K21" s="462"/>
      <c r="L21" s="235">
        <f t="shared" si="3"/>
        <v>19</v>
      </c>
      <c r="M21" s="29">
        <v>19</v>
      </c>
      <c r="N21" s="21"/>
      <c r="O21" s="24" t="s">
        <v>19</v>
      </c>
      <c r="P21" s="37">
        <f t="shared" si="1"/>
        <v>0</v>
      </c>
    </row>
    <row r="22" spans="1:16" s="17" customFormat="1" ht="17.25" customHeight="1">
      <c r="A22" s="230">
        <f t="shared" si="2"/>
        <v>20</v>
      </c>
      <c r="B22" s="19" t="s">
        <v>153</v>
      </c>
      <c r="C22" s="20"/>
      <c r="D22" s="94">
        <f>SUM(D23:D26)</f>
        <v>112</v>
      </c>
      <c r="E22" s="281">
        <f t="shared" si="4"/>
        <v>24</v>
      </c>
      <c r="F22" s="100">
        <f>SUM(F23:F26)</f>
        <v>88</v>
      </c>
      <c r="G22" s="307"/>
      <c r="H22" s="293"/>
      <c r="I22" s="56"/>
      <c r="J22" s="468"/>
      <c r="K22" s="462"/>
      <c r="L22" s="235">
        <f t="shared" si="3"/>
        <v>20</v>
      </c>
      <c r="M22" s="29"/>
      <c r="N22" s="21" t="s">
        <v>104</v>
      </c>
      <c r="O22" s="24"/>
      <c r="P22" s="37">
        <f>SUM(P23:P26)</f>
        <v>109</v>
      </c>
    </row>
    <row r="23" spans="1:16" s="17" customFormat="1" ht="17.25" customHeight="1">
      <c r="A23" s="230">
        <f t="shared" si="2"/>
        <v>21</v>
      </c>
      <c r="B23" s="19"/>
      <c r="C23" s="20" t="s">
        <v>22</v>
      </c>
      <c r="D23" s="94">
        <f>'①資金（旧～新）'!E22</f>
        <v>9</v>
      </c>
      <c r="E23" s="318"/>
      <c r="F23" s="100">
        <f>D23</f>
        <v>9</v>
      </c>
      <c r="G23" s="307"/>
      <c r="H23" s="453" t="s">
        <v>372</v>
      </c>
      <c r="I23" s="56"/>
      <c r="J23" s="468"/>
      <c r="K23" s="462"/>
      <c r="L23" s="235">
        <f t="shared" si="3"/>
        <v>21</v>
      </c>
      <c r="M23" s="29">
        <v>28</v>
      </c>
      <c r="N23" s="21"/>
      <c r="O23" s="24" t="s">
        <v>20</v>
      </c>
      <c r="P23" s="37">
        <f>E30</f>
        <v>42</v>
      </c>
    </row>
    <row r="24" spans="1:16" s="17" customFormat="1" ht="17.25" customHeight="1">
      <c r="A24" s="230">
        <f t="shared" si="2"/>
        <v>22</v>
      </c>
      <c r="B24" s="19"/>
      <c r="C24" s="20" t="s">
        <v>145</v>
      </c>
      <c r="D24" s="94">
        <f>'①資金（旧～新）'!E23</f>
        <v>79</v>
      </c>
      <c r="E24" s="318"/>
      <c r="F24" s="100">
        <f>D24</f>
        <v>79</v>
      </c>
      <c r="G24" s="307"/>
      <c r="H24" s="454"/>
      <c r="I24" s="56"/>
      <c r="J24" s="468"/>
      <c r="K24" s="462"/>
      <c r="L24" s="235">
        <f t="shared" si="3"/>
        <v>22</v>
      </c>
      <c r="M24" s="29">
        <v>29</v>
      </c>
      <c r="N24" s="21"/>
      <c r="O24" s="24" t="s">
        <v>13</v>
      </c>
      <c r="P24" s="37">
        <f>E31</f>
        <v>18</v>
      </c>
    </row>
    <row r="25" spans="1:16" s="17" customFormat="1" ht="17.25" customHeight="1">
      <c r="A25" s="230">
        <f t="shared" si="2"/>
        <v>23</v>
      </c>
      <c r="B25" s="19"/>
      <c r="C25" s="20" t="s">
        <v>137</v>
      </c>
      <c r="D25" s="94">
        <f>'①資金（旧～新）'!E24</f>
        <v>24</v>
      </c>
      <c r="E25" s="411">
        <f t="shared" si="4"/>
        <v>24</v>
      </c>
      <c r="F25" s="140"/>
      <c r="G25" s="307"/>
      <c r="H25" s="294" t="s">
        <v>373</v>
      </c>
      <c r="I25" s="56"/>
      <c r="J25" s="468"/>
      <c r="K25" s="462"/>
      <c r="L25" s="235">
        <f t="shared" si="3"/>
        <v>23</v>
      </c>
      <c r="M25" s="29">
        <v>30</v>
      </c>
      <c r="N25" s="21"/>
      <c r="O25" s="24" t="s">
        <v>14</v>
      </c>
      <c r="P25" s="37">
        <f>E32</f>
        <v>49</v>
      </c>
    </row>
    <row r="26" spans="1:16" s="17" customFormat="1" ht="17.25" customHeight="1">
      <c r="A26" s="230">
        <f t="shared" si="2"/>
        <v>24</v>
      </c>
      <c r="B26" s="19"/>
      <c r="C26" s="20" t="s">
        <v>19</v>
      </c>
      <c r="D26" s="94">
        <f>'①資金（旧～新）'!E25</f>
        <v>0</v>
      </c>
      <c r="E26" s="318"/>
      <c r="F26" s="100">
        <f>D26</f>
        <v>0</v>
      </c>
      <c r="G26" s="307"/>
      <c r="H26" s="293"/>
      <c r="I26" s="56"/>
      <c r="J26" s="468"/>
      <c r="K26" s="462"/>
      <c r="L26" s="235">
        <f t="shared" si="3"/>
        <v>24</v>
      </c>
      <c r="M26" s="29">
        <v>32</v>
      </c>
      <c r="N26" s="21"/>
      <c r="O26" s="24" t="s">
        <v>19</v>
      </c>
      <c r="P26" s="37">
        <f>E34</f>
        <v>0</v>
      </c>
    </row>
    <row r="27" spans="1:16" s="17" customFormat="1" ht="17.25" customHeight="1">
      <c r="A27" s="230">
        <f t="shared" si="2"/>
        <v>25</v>
      </c>
      <c r="B27" s="328" t="s">
        <v>166</v>
      </c>
      <c r="C27" s="325"/>
      <c r="D27" s="94">
        <f>SUM(D28)</f>
        <v>68</v>
      </c>
      <c r="E27" s="308"/>
      <c r="F27" s="143"/>
      <c r="G27" s="309">
        <f>D27</f>
        <v>68</v>
      </c>
      <c r="H27" s="295"/>
      <c r="I27" s="56"/>
      <c r="J27" s="468"/>
      <c r="K27" s="462"/>
      <c r="L27" s="235">
        <f t="shared" si="3"/>
        <v>25</v>
      </c>
      <c r="M27" s="29"/>
      <c r="N27" s="21" t="s">
        <v>34</v>
      </c>
      <c r="O27" s="24"/>
      <c r="P27" s="37">
        <f>SUM(P28:P30)</f>
        <v>166</v>
      </c>
    </row>
    <row r="28" spans="1:16" s="17" customFormat="1" ht="17.25" customHeight="1">
      <c r="A28" s="230">
        <f t="shared" si="2"/>
        <v>26</v>
      </c>
      <c r="B28" s="19"/>
      <c r="C28" s="20" t="s">
        <v>19</v>
      </c>
      <c r="D28" s="191">
        <v>68</v>
      </c>
      <c r="E28" s="308"/>
      <c r="F28" s="143"/>
      <c r="G28" s="309">
        <f>D28</f>
        <v>68</v>
      </c>
      <c r="H28" s="295"/>
      <c r="I28" s="56"/>
      <c r="J28" s="468"/>
      <c r="K28" s="462"/>
      <c r="L28" s="235">
        <f t="shared" si="3"/>
        <v>26</v>
      </c>
      <c r="M28" s="29">
        <v>23</v>
      </c>
      <c r="N28" s="46"/>
      <c r="O28" s="24" t="s">
        <v>137</v>
      </c>
      <c r="P28" s="37">
        <f>E25</f>
        <v>24</v>
      </c>
    </row>
    <row r="29" spans="1:16" s="17" customFormat="1" ht="17.25" customHeight="1">
      <c r="A29" s="230">
        <f t="shared" si="2"/>
        <v>27</v>
      </c>
      <c r="B29" s="19" t="s">
        <v>3</v>
      </c>
      <c r="C29" s="20"/>
      <c r="D29" s="94">
        <f>SUM(D30:D34)</f>
        <v>120</v>
      </c>
      <c r="E29" s="310">
        <f t="shared" si="4"/>
        <v>109</v>
      </c>
      <c r="F29" s="106">
        <f>SUM(F30:F34)</f>
        <v>11</v>
      </c>
      <c r="G29" s="311"/>
      <c r="H29" s="295"/>
      <c r="I29" s="56"/>
      <c r="J29" s="468"/>
      <c r="K29" s="462"/>
      <c r="L29" s="235">
        <f t="shared" si="3"/>
        <v>27</v>
      </c>
      <c r="M29" s="29">
        <v>34</v>
      </c>
      <c r="N29" s="46"/>
      <c r="O29" s="24" t="s">
        <v>21</v>
      </c>
      <c r="P29" s="37">
        <f>E36</f>
        <v>1</v>
      </c>
    </row>
    <row r="30" spans="1:16" s="17" customFormat="1" ht="17.25" customHeight="1">
      <c r="A30" s="230">
        <f t="shared" si="2"/>
        <v>28</v>
      </c>
      <c r="B30" s="19"/>
      <c r="C30" s="20" t="s">
        <v>20</v>
      </c>
      <c r="D30" s="94">
        <f>'①資金（旧～新）'!E32</f>
        <v>42</v>
      </c>
      <c r="E30" s="310">
        <f>D30</f>
        <v>42</v>
      </c>
      <c r="F30" s="142"/>
      <c r="G30" s="311"/>
      <c r="H30" s="295"/>
      <c r="I30" s="56"/>
      <c r="J30" s="468"/>
      <c r="K30" s="462"/>
      <c r="L30" s="235">
        <f t="shared" si="3"/>
        <v>28</v>
      </c>
      <c r="M30" s="29">
        <v>35</v>
      </c>
      <c r="N30" s="46"/>
      <c r="O30" s="24" t="s">
        <v>19</v>
      </c>
      <c r="P30" s="37">
        <f>E37</f>
        <v>141</v>
      </c>
    </row>
    <row r="31" spans="1:16" s="17" customFormat="1" ht="17.25" customHeight="1">
      <c r="A31" s="230">
        <f t="shared" si="2"/>
        <v>29</v>
      </c>
      <c r="B31" s="19"/>
      <c r="C31" s="20" t="s">
        <v>13</v>
      </c>
      <c r="D31" s="94">
        <f>'①資金（旧～新）'!E33</f>
        <v>18</v>
      </c>
      <c r="E31" s="310">
        <f>D31</f>
        <v>18</v>
      </c>
      <c r="F31" s="142"/>
      <c r="G31" s="311"/>
      <c r="H31" s="295"/>
      <c r="I31" s="56"/>
      <c r="J31" s="468"/>
      <c r="K31" s="463"/>
      <c r="L31" s="235">
        <f t="shared" si="3"/>
        <v>29</v>
      </c>
      <c r="M31" s="29"/>
      <c r="N31" s="21" t="s">
        <v>216</v>
      </c>
      <c r="O31" s="24"/>
      <c r="P31" s="37">
        <f>P3+P9+P14+P18+P22+P27</f>
        <v>4286</v>
      </c>
    </row>
    <row r="32" spans="1:16" s="17" customFormat="1" ht="17.25" customHeight="1">
      <c r="A32" s="230">
        <f t="shared" si="2"/>
        <v>30</v>
      </c>
      <c r="B32" s="19"/>
      <c r="C32" s="20" t="s">
        <v>14</v>
      </c>
      <c r="D32" s="94">
        <f>'①資金（旧～新）'!E34</f>
        <v>49</v>
      </c>
      <c r="E32" s="310">
        <f>D32</f>
        <v>49</v>
      </c>
      <c r="F32" s="142"/>
      <c r="G32" s="311"/>
      <c r="H32" s="295"/>
      <c r="I32" s="56"/>
      <c r="J32" s="468"/>
      <c r="K32" s="466" t="s">
        <v>214</v>
      </c>
      <c r="L32" s="235">
        <f t="shared" si="3"/>
        <v>30</v>
      </c>
      <c r="M32" s="29">
        <v>39</v>
      </c>
      <c r="N32" s="19" t="s">
        <v>205</v>
      </c>
      <c r="O32" s="20"/>
      <c r="P32" s="37">
        <f aca="true" t="shared" si="5" ref="P32:P37">E41</f>
        <v>2631</v>
      </c>
    </row>
    <row r="33" spans="1:16" s="17" customFormat="1" ht="17.25" customHeight="1">
      <c r="A33" s="230">
        <f t="shared" si="2"/>
        <v>31</v>
      </c>
      <c r="B33" s="19"/>
      <c r="C33" s="20" t="s">
        <v>15</v>
      </c>
      <c r="D33" s="94">
        <f>'①資金（旧～新）'!E35</f>
        <v>11</v>
      </c>
      <c r="E33" s="312"/>
      <c r="F33" s="106">
        <f>D33</f>
        <v>11</v>
      </c>
      <c r="G33" s="311"/>
      <c r="H33" s="295"/>
      <c r="I33" s="56"/>
      <c r="J33" s="468"/>
      <c r="K33" s="462"/>
      <c r="L33" s="235">
        <f t="shared" si="3"/>
        <v>31</v>
      </c>
      <c r="M33" s="29">
        <v>40</v>
      </c>
      <c r="N33" s="19"/>
      <c r="O33" s="20" t="s">
        <v>171</v>
      </c>
      <c r="P33" s="37">
        <f t="shared" si="5"/>
        <v>1642</v>
      </c>
    </row>
    <row r="34" spans="1:16" s="17" customFormat="1" ht="17.25" customHeight="1">
      <c r="A34" s="230">
        <f t="shared" si="2"/>
        <v>32</v>
      </c>
      <c r="B34" s="19"/>
      <c r="C34" s="20" t="s">
        <v>19</v>
      </c>
      <c r="D34" s="94">
        <f>'①資金（旧～新）'!E36</f>
        <v>0</v>
      </c>
      <c r="E34" s="310">
        <f>D34</f>
        <v>0</v>
      </c>
      <c r="F34" s="142"/>
      <c r="G34" s="311"/>
      <c r="H34" s="295"/>
      <c r="I34" s="56"/>
      <c r="J34" s="468"/>
      <c r="K34" s="462"/>
      <c r="L34" s="235">
        <f t="shared" si="3"/>
        <v>32</v>
      </c>
      <c r="M34" s="29">
        <v>41</v>
      </c>
      <c r="N34" s="19"/>
      <c r="O34" s="20" t="s">
        <v>172</v>
      </c>
      <c r="P34" s="37">
        <f t="shared" si="5"/>
        <v>710</v>
      </c>
    </row>
    <row r="35" spans="1:16" s="17" customFormat="1" ht="17.25" customHeight="1">
      <c r="A35" s="230">
        <f t="shared" si="2"/>
        <v>33</v>
      </c>
      <c r="B35" s="19" t="s">
        <v>154</v>
      </c>
      <c r="C35" s="20"/>
      <c r="D35" s="94">
        <f>SUM(D36:D37)</f>
        <v>142</v>
      </c>
      <c r="E35" s="281">
        <f t="shared" si="4"/>
        <v>142</v>
      </c>
      <c r="F35" s="141"/>
      <c r="G35" s="282">
        <f>SUM(G36:G37)</f>
        <v>0</v>
      </c>
      <c r="H35" s="296"/>
      <c r="I35" s="56"/>
      <c r="J35" s="468"/>
      <c r="K35" s="462"/>
      <c r="L35" s="235">
        <f t="shared" si="3"/>
        <v>33</v>
      </c>
      <c r="M35" s="29">
        <v>42</v>
      </c>
      <c r="N35" s="19"/>
      <c r="O35" s="20" t="s">
        <v>173</v>
      </c>
      <c r="P35" s="37">
        <f t="shared" si="5"/>
        <v>16</v>
      </c>
    </row>
    <row r="36" spans="1:16" s="17" customFormat="1" ht="17.25" customHeight="1">
      <c r="A36" s="230">
        <f t="shared" si="2"/>
        <v>34</v>
      </c>
      <c r="B36" s="19"/>
      <c r="C36" s="20" t="s">
        <v>21</v>
      </c>
      <c r="D36" s="94">
        <f>'①資金（旧～新）'!E42</f>
        <v>1</v>
      </c>
      <c r="E36" s="281">
        <f>D36</f>
        <v>1</v>
      </c>
      <c r="F36" s="141"/>
      <c r="G36" s="307"/>
      <c r="H36" s="296"/>
      <c r="I36" s="56"/>
      <c r="J36" s="468"/>
      <c r="K36" s="462"/>
      <c r="L36" s="235">
        <f t="shared" si="3"/>
        <v>34</v>
      </c>
      <c r="M36" s="29">
        <v>43</v>
      </c>
      <c r="N36" s="19"/>
      <c r="O36" s="325" t="s">
        <v>174</v>
      </c>
      <c r="P36" s="37">
        <f t="shared" si="5"/>
        <v>228</v>
      </c>
    </row>
    <row r="37" spans="1:16" s="17" customFormat="1" ht="17.25" customHeight="1">
      <c r="A37" s="230">
        <f t="shared" si="2"/>
        <v>35</v>
      </c>
      <c r="B37" s="19"/>
      <c r="C37" s="20" t="s">
        <v>19</v>
      </c>
      <c r="D37" s="94">
        <f>'①資金（旧～新）'!E44</f>
        <v>141</v>
      </c>
      <c r="E37" s="281">
        <f t="shared" si="4"/>
        <v>141</v>
      </c>
      <c r="F37" s="141"/>
      <c r="G37" s="403">
        <f>'②資金～活動区分'!G39</f>
        <v>0</v>
      </c>
      <c r="H37" s="294"/>
      <c r="I37" s="56"/>
      <c r="J37" s="468"/>
      <c r="K37" s="462"/>
      <c r="L37" s="235">
        <f t="shared" si="3"/>
        <v>35</v>
      </c>
      <c r="M37" s="29">
        <v>44</v>
      </c>
      <c r="N37" s="19"/>
      <c r="O37" s="20" t="s">
        <v>204</v>
      </c>
      <c r="P37" s="37">
        <f t="shared" si="5"/>
        <v>35</v>
      </c>
    </row>
    <row r="38" spans="1:16" s="17" customFormat="1" ht="17.25" customHeight="1">
      <c r="A38" s="230">
        <f t="shared" si="2"/>
        <v>36</v>
      </c>
      <c r="B38" s="328" t="s">
        <v>167</v>
      </c>
      <c r="C38" s="325"/>
      <c r="D38" s="94">
        <f>D3+D9+D14+D18+D22+D27+D29+D35</f>
        <v>4558</v>
      </c>
      <c r="E38" s="313"/>
      <c r="F38" s="140"/>
      <c r="G38" s="307"/>
      <c r="H38" s="293"/>
      <c r="I38" s="56"/>
      <c r="J38" s="468"/>
      <c r="K38" s="462"/>
      <c r="L38" s="235">
        <f t="shared" si="3"/>
        <v>36</v>
      </c>
      <c r="M38" s="29">
        <v>46</v>
      </c>
      <c r="N38" s="19"/>
      <c r="O38" s="20" t="s">
        <v>19</v>
      </c>
      <c r="P38" s="37">
        <f aca="true" t="shared" si="6" ref="P38:P50">E48</f>
        <v>0</v>
      </c>
    </row>
    <row r="39" spans="1:16" s="17" customFormat="1" ht="17.25" customHeight="1">
      <c r="A39" s="230">
        <f t="shared" si="2"/>
        <v>37</v>
      </c>
      <c r="B39" s="328" t="s">
        <v>168</v>
      </c>
      <c r="C39" s="325"/>
      <c r="D39" s="191">
        <v>-606</v>
      </c>
      <c r="E39" s="313"/>
      <c r="F39" s="140"/>
      <c r="G39" s="307"/>
      <c r="H39" s="293"/>
      <c r="I39" s="56"/>
      <c r="J39" s="468"/>
      <c r="K39" s="462"/>
      <c r="L39" s="235">
        <f t="shared" si="3"/>
        <v>37</v>
      </c>
      <c r="M39" s="29">
        <v>47</v>
      </c>
      <c r="N39" s="19" t="s">
        <v>139</v>
      </c>
      <c r="O39" s="20"/>
      <c r="P39" s="37">
        <f t="shared" si="6"/>
        <v>1007</v>
      </c>
    </row>
    <row r="40" spans="1:16" s="17" customFormat="1" ht="17.25" customHeight="1" thickBot="1">
      <c r="A40" s="234">
        <f t="shared" si="2"/>
        <v>38</v>
      </c>
      <c r="B40" s="481" t="s">
        <v>169</v>
      </c>
      <c r="C40" s="482"/>
      <c r="D40" s="109">
        <f>D38+D39</f>
        <v>3952</v>
      </c>
      <c r="E40" s="314"/>
      <c r="F40" s="146"/>
      <c r="G40" s="315"/>
      <c r="H40" s="297"/>
      <c r="I40" s="56"/>
      <c r="J40" s="468"/>
      <c r="K40" s="462"/>
      <c r="L40" s="235">
        <f t="shared" si="3"/>
        <v>38</v>
      </c>
      <c r="M40" s="29">
        <v>48</v>
      </c>
      <c r="N40" s="19"/>
      <c r="O40" s="20" t="s">
        <v>140</v>
      </c>
      <c r="P40" s="37">
        <f t="shared" si="6"/>
        <v>137</v>
      </c>
    </row>
    <row r="41" spans="1:16" s="17" customFormat="1" ht="17.25" customHeight="1">
      <c r="A41" s="230">
        <f t="shared" si="2"/>
        <v>39</v>
      </c>
      <c r="B41" s="27" t="s">
        <v>170</v>
      </c>
      <c r="C41" s="28"/>
      <c r="D41" s="105">
        <f>SUM(D42:D48)</f>
        <v>2671</v>
      </c>
      <c r="E41" s="304">
        <f t="shared" si="4"/>
        <v>2631</v>
      </c>
      <c r="F41" s="144"/>
      <c r="G41" s="316">
        <f>SUM(G42:G48)</f>
        <v>40</v>
      </c>
      <c r="H41" s="298"/>
      <c r="I41" s="56"/>
      <c r="J41" s="468"/>
      <c r="K41" s="462"/>
      <c r="L41" s="235">
        <f t="shared" si="3"/>
        <v>39</v>
      </c>
      <c r="M41" s="29">
        <v>49</v>
      </c>
      <c r="N41" s="19"/>
      <c r="O41" s="20" t="s">
        <v>141</v>
      </c>
      <c r="P41" s="37">
        <f t="shared" si="6"/>
        <v>108</v>
      </c>
    </row>
    <row r="42" spans="1:16" s="17" customFormat="1" ht="17.25" customHeight="1">
      <c r="A42" s="230">
        <f t="shared" si="2"/>
        <v>40</v>
      </c>
      <c r="B42" s="21"/>
      <c r="C42" s="24" t="s">
        <v>171</v>
      </c>
      <c r="D42" s="94">
        <f>'①資金（旧～新）'!E71</f>
        <v>1642</v>
      </c>
      <c r="E42" s="281">
        <f t="shared" si="4"/>
        <v>1642</v>
      </c>
      <c r="F42" s="141"/>
      <c r="G42" s="307"/>
      <c r="H42" s="293"/>
      <c r="I42" s="56"/>
      <c r="J42" s="468"/>
      <c r="K42" s="462"/>
      <c r="L42" s="235">
        <f t="shared" si="3"/>
        <v>40</v>
      </c>
      <c r="M42" s="29">
        <v>50</v>
      </c>
      <c r="N42" s="19"/>
      <c r="O42" s="20" t="s">
        <v>142</v>
      </c>
      <c r="P42" s="37">
        <f t="shared" si="6"/>
        <v>43</v>
      </c>
    </row>
    <row r="43" spans="1:16" s="17" customFormat="1" ht="17.25" customHeight="1">
      <c r="A43" s="230">
        <f t="shared" si="2"/>
        <v>41</v>
      </c>
      <c r="B43" s="21"/>
      <c r="C43" s="24" t="s">
        <v>172</v>
      </c>
      <c r="D43" s="94">
        <f>'①資金（旧～新）'!E72</f>
        <v>710</v>
      </c>
      <c r="E43" s="281">
        <f t="shared" si="4"/>
        <v>710</v>
      </c>
      <c r="F43" s="141"/>
      <c r="G43" s="307"/>
      <c r="H43" s="293"/>
      <c r="I43" s="56"/>
      <c r="J43" s="468"/>
      <c r="K43" s="462"/>
      <c r="L43" s="235">
        <f t="shared" si="3"/>
        <v>41</v>
      </c>
      <c r="M43" s="29">
        <v>51</v>
      </c>
      <c r="N43" s="19"/>
      <c r="O43" s="20" t="s">
        <v>143</v>
      </c>
      <c r="P43" s="37">
        <f t="shared" si="6"/>
        <v>111</v>
      </c>
    </row>
    <row r="44" spans="1:16" s="17" customFormat="1" ht="17.25" customHeight="1">
      <c r="A44" s="230">
        <f t="shared" si="2"/>
        <v>42</v>
      </c>
      <c r="B44" s="21"/>
      <c r="C44" s="24" t="s">
        <v>173</v>
      </c>
      <c r="D44" s="94">
        <f>'①資金（旧～新）'!E73</f>
        <v>16</v>
      </c>
      <c r="E44" s="281">
        <f t="shared" si="4"/>
        <v>16</v>
      </c>
      <c r="F44" s="141"/>
      <c r="G44" s="307"/>
      <c r="H44" s="299"/>
      <c r="I44" s="56"/>
      <c r="J44" s="468"/>
      <c r="K44" s="462"/>
      <c r="L44" s="235">
        <f t="shared" si="3"/>
        <v>42</v>
      </c>
      <c r="M44" s="29">
        <v>52</v>
      </c>
      <c r="N44" s="19"/>
      <c r="O44" s="325" t="s">
        <v>196</v>
      </c>
      <c r="P44" s="37">
        <f t="shared" si="6"/>
        <v>508</v>
      </c>
    </row>
    <row r="45" spans="1:16" s="17" customFormat="1" ht="17.25" customHeight="1">
      <c r="A45" s="230">
        <f t="shared" si="2"/>
        <v>43</v>
      </c>
      <c r="B45" s="21"/>
      <c r="C45" s="326" t="s">
        <v>174</v>
      </c>
      <c r="D45" s="191">
        <v>228</v>
      </c>
      <c r="E45" s="281">
        <f t="shared" si="4"/>
        <v>228</v>
      </c>
      <c r="F45" s="141"/>
      <c r="G45" s="307"/>
      <c r="H45" s="294"/>
      <c r="I45" s="56"/>
      <c r="J45" s="468"/>
      <c r="K45" s="462"/>
      <c r="L45" s="235">
        <f t="shared" si="3"/>
        <v>43</v>
      </c>
      <c r="M45" s="29">
        <v>53</v>
      </c>
      <c r="N45" s="19"/>
      <c r="O45" s="20" t="s">
        <v>19</v>
      </c>
      <c r="P45" s="37">
        <f t="shared" si="6"/>
        <v>100</v>
      </c>
    </row>
    <row r="46" spans="1:16" s="17" customFormat="1" ht="17.25" customHeight="1">
      <c r="A46" s="230">
        <f t="shared" si="2"/>
        <v>44</v>
      </c>
      <c r="B46" s="19"/>
      <c r="C46" s="325" t="s">
        <v>195</v>
      </c>
      <c r="D46" s="191">
        <v>35</v>
      </c>
      <c r="E46" s="281">
        <f t="shared" si="4"/>
        <v>35</v>
      </c>
      <c r="F46" s="141"/>
      <c r="G46" s="307"/>
      <c r="H46" s="293"/>
      <c r="I46" s="56"/>
      <c r="J46" s="468"/>
      <c r="K46" s="462"/>
      <c r="L46" s="235">
        <f t="shared" si="3"/>
        <v>44</v>
      </c>
      <c r="M46" s="29">
        <v>54</v>
      </c>
      <c r="N46" s="19" t="s">
        <v>206</v>
      </c>
      <c r="O46" s="20"/>
      <c r="P46" s="37">
        <f t="shared" si="6"/>
        <v>408</v>
      </c>
    </row>
    <row r="47" spans="1:16" s="17" customFormat="1" ht="17.25" customHeight="1">
      <c r="A47" s="230">
        <f t="shared" si="2"/>
        <v>45</v>
      </c>
      <c r="B47" s="19"/>
      <c r="C47" s="331" t="s">
        <v>381</v>
      </c>
      <c r="D47" s="191">
        <v>40</v>
      </c>
      <c r="E47" s="141"/>
      <c r="F47" s="141"/>
      <c r="G47" s="282">
        <f>D47</f>
        <v>40</v>
      </c>
      <c r="H47" s="293"/>
      <c r="I47" s="56"/>
      <c r="J47" s="468"/>
      <c r="K47" s="462"/>
      <c r="L47" s="235">
        <f t="shared" si="3"/>
        <v>45</v>
      </c>
      <c r="M47" s="29">
        <v>55</v>
      </c>
      <c r="N47" s="19"/>
      <c r="O47" s="20" t="s">
        <v>140</v>
      </c>
      <c r="P47" s="37">
        <f t="shared" si="6"/>
        <v>14</v>
      </c>
    </row>
    <row r="48" spans="1:16" s="17" customFormat="1" ht="17.25" customHeight="1">
      <c r="A48" s="230">
        <f t="shared" si="2"/>
        <v>46</v>
      </c>
      <c r="B48" s="19"/>
      <c r="C48" s="20" t="s">
        <v>347</v>
      </c>
      <c r="D48" s="324">
        <f>'②資金～活動区分'!D69</f>
        <v>0</v>
      </c>
      <c r="E48" s="281">
        <f t="shared" si="4"/>
        <v>0</v>
      </c>
      <c r="F48" s="145"/>
      <c r="G48" s="317"/>
      <c r="H48" s="300"/>
      <c r="I48" s="56"/>
      <c r="J48" s="468"/>
      <c r="K48" s="462"/>
      <c r="L48" s="235">
        <f t="shared" si="3"/>
        <v>46</v>
      </c>
      <c r="M48" s="29">
        <v>56</v>
      </c>
      <c r="N48" s="19"/>
      <c r="O48" s="20" t="s">
        <v>141</v>
      </c>
      <c r="P48" s="37">
        <f t="shared" si="6"/>
        <v>14</v>
      </c>
    </row>
    <row r="49" spans="1:16" s="17" customFormat="1" ht="17.25" customHeight="1">
      <c r="A49" s="230">
        <f t="shared" si="2"/>
        <v>47</v>
      </c>
      <c r="B49" s="19" t="s">
        <v>175</v>
      </c>
      <c r="C49" s="20"/>
      <c r="D49" s="94">
        <f>SUM(D50:D55)</f>
        <v>1007</v>
      </c>
      <c r="E49" s="281">
        <f t="shared" si="4"/>
        <v>1007</v>
      </c>
      <c r="F49" s="145"/>
      <c r="G49" s="307"/>
      <c r="H49" s="294"/>
      <c r="I49" s="56"/>
      <c r="J49" s="468"/>
      <c r="K49" s="462"/>
      <c r="L49" s="235">
        <f t="shared" si="3"/>
        <v>47</v>
      </c>
      <c r="M49" s="29">
        <v>57</v>
      </c>
      <c r="N49" s="19"/>
      <c r="O49" s="20" t="s">
        <v>142</v>
      </c>
      <c r="P49" s="37">
        <f t="shared" si="6"/>
        <v>11</v>
      </c>
    </row>
    <row r="50" spans="1:16" s="17" customFormat="1" ht="17.25" customHeight="1">
      <c r="A50" s="230">
        <f t="shared" si="2"/>
        <v>48</v>
      </c>
      <c r="B50" s="19"/>
      <c r="C50" s="20" t="s">
        <v>140</v>
      </c>
      <c r="D50" s="94">
        <f>'①資金（旧～新）'!E77</f>
        <v>137</v>
      </c>
      <c r="E50" s="281">
        <f>D50</f>
        <v>137</v>
      </c>
      <c r="F50" s="145"/>
      <c r="G50" s="307"/>
      <c r="H50" s="293"/>
      <c r="I50" s="56"/>
      <c r="J50" s="468"/>
      <c r="K50" s="462"/>
      <c r="L50" s="235">
        <f t="shared" si="3"/>
        <v>48</v>
      </c>
      <c r="M50" s="29">
        <v>58</v>
      </c>
      <c r="N50" s="19"/>
      <c r="O50" s="325" t="s">
        <v>196</v>
      </c>
      <c r="P50" s="37">
        <f t="shared" si="6"/>
        <v>53</v>
      </c>
    </row>
    <row r="51" spans="1:16" s="17" customFormat="1" ht="17.25" customHeight="1">
      <c r="A51" s="230">
        <f t="shared" si="2"/>
        <v>49</v>
      </c>
      <c r="B51" s="19"/>
      <c r="C51" s="20" t="s">
        <v>141</v>
      </c>
      <c r="D51" s="94">
        <f>'①資金（旧～新）'!E78</f>
        <v>108</v>
      </c>
      <c r="E51" s="281">
        <f>D51</f>
        <v>108</v>
      </c>
      <c r="F51" s="145"/>
      <c r="G51" s="307"/>
      <c r="H51" s="293"/>
      <c r="I51" s="56"/>
      <c r="J51" s="468"/>
      <c r="K51" s="462"/>
      <c r="L51" s="235">
        <f t="shared" si="3"/>
        <v>49</v>
      </c>
      <c r="M51" s="29">
        <v>60</v>
      </c>
      <c r="N51" s="19"/>
      <c r="O51" s="20" t="s">
        <v>19</v>
      </c>
      <c r="P51" s="37">
        <f>E62</f>
        <v>316</v>
      </c>
    </row>
    <row r="52" spans="1:16" s="17" customFormat="1" ht="17.25" customHeight="1">
      <c r="A52" s="230">
        <f t="shared" si="2"/>
        <v>50</v>
      </c>
      <c r="B52" s="19"/>
      <c r="C52" s="20" t="s">
        <v>142</v>
      </c>
      <c r="D52" s="94">
        <f>'①資金（旧～新）'!E79</f>
        <v>43</v>
      </c>
      <c r="E52" s="281">
        <f>D52</f>
        <v>43</v>
      </c>
      <c r="F52" s="145"/>
      <c r="G52" s="307"/>
      <c r="H52" s="293"/>
      <c r="I52" s="56"/>
      <c r="J52" s="468"/>
      <c r="K52" s="462"/>
      <c r="L52" s="235">
        <f t="shared" si="3"/>
        <v>50</v>
      </c>
      <c r="M52" s="29"/>
      <c r="N52" s="328" t="s">
        <v>208</v>
      </c>
      <c r="O52" s="325"/>
      <c r="P52" s="37">
        <f>SUM(P53:P54)</f>
        <v>9</v>
      </c>
    </row>
    <row r="53" spans="1:16" s="17" customFormat="1" ht="17.25" customHeight="1">
      <c r="A53" s="230">
        <f t="shared" si="2"/>
        <v>51</v>
      </c>
      <c r="B53" s="19"/>
      <c r="C53" s="20" t="s">
        <v>143</v>
      </c>
      <c r="D53" s="94">
        <f>'①資金（旧～新）'!E80</f>
        <v>111</v>
      </c>
      <c r="E53" s="281">
        <f>D53</f>
        <v>111</v>
      </c>
      <c r="F53" s="145"/>
      <c r="G53" s="307"/>
      <c r="H53" s="293"/>
      <c r="I53" s="56"/>
      <c r="J53" s="468"/>
      <c r="K53" s="462"/>
      <c r="L53" s="235">
        <f t="shared" si="3"/>
        <v>51</v>
      </c>
      <c r="M53" s="29">
        <v>66</v>
      </c>
      <c r="N53" s="19"/>
      <c r="O53" s="325" t="s">
        <v>207</v>
      </c>
      <c r="P53" s="37">
        <f>E70</f>
        <v>5</v>
      </c>
    </row>
    <row r="54" spans="1:16" s="17" customFormat="1" ht="17.25" customHeight="1">
      <c r="A54" s="230">
        <f t="shared" si="2"/>
        <v>52</v>
      </c>
      <c r="B54" s="19"/>
      <c r="C54" s="325" t="s">
        <v>196</v>
      </c>
      <c r="D54" s="191">
        <v>508</v>
      </c>
      <c r="E54" s="281">
        <f>D54</f>
        <v>508</v>
      </c>
      <c r="F54" s="145"/>
      <c r="G54" s="307"/>
      <c r="H54" s="293"/>
      <c r="I54" s="56"/>
      <c r="J54" s="468"/>
      <c r="K54" s="462"/>
      <c r="L54" s="235">
        <f t="shared" si="3"/>
        <v>52</v>
      </c>
      <c r="M54" s="29">
        <v>67</v>
      </c>
      <c r="N54" s="19"/>
      <c r="O54" s="325" t="s">
        <v>210</v>
      </c>
      <c r="P54" s="37">
        <f>E71</f>
        <v>4</v>
      </c>
    </row>
    <row r="55" spans="1:16" s="17" customFormat="1" ht="17.25" customHeight="1">
      <c r="A55" s="230">
        <f t="shared" si="2"/>
        <v>53</v>
      </c>
      <c r="B55" s="21"/>
      <c r="C55" s="24" t="s">
        <v>19</v>
      </c>
      <c r="D55" s="94">
        <f>'①資金（旧～新）'!E81</f>
        <v>100</v>
      </c>
      <c r="E55" s="281">
        <f t="shared" si="4"/>
        <v>100</v>
      </c>
      <c r="F55" s="145"/>
      <c r="G55" s="307"/>
      <c r="H55" s="294"/>
      <c r="I55" s="56"/>
      <c r="J55" s="468"/>
      <c r="K55" s="463"/>
      <c r="L55" s="235">
        <f t="shared" si="3"/>
        <v>53</v>
      </c>
      <c r="M55" s="29"/>
      <c r="N55" s="21" t="s">
        <v>217</v>
      </c>
      <c r="O55" s="24"/>
      <c r="P55" s="37">
        <f>P32+P39+P46+P52</f>
        <v>4055</v>
      </c>
    </row>
    <row r="56" spans="1:16" s="17" customFormat="1" ht="17.25" customHeight="1" thickBot="1">
      <c r="A56" s="230">
        <f t="shared" si="2"/>
        <v>54</v>
      </c>
      <c r="B56" s="19" t="s">
        <v>176</v>
      </c>
      <c r="C56" s="20"/>
      <c r="D56" s="94">
        <f>SUM(D57:D62)</f>
        <v>423</v>
      </c>
      <c r="E56" s="281">
        <f t="shared" si="4"/>
        <v>408</v>
      </c>
      <c r="F56" s="141"/>
      <c r="G56" s="282">
        <f>SUM(G57:G62)</f>
        <v>15</v>
      </c>
      <c r="H56" s="301"/>
      <c r="I56" s="56"/>
      <c r="J56" s="469"/>
      <c r="K56" s="354"/>
      <c r="L56" s="235">
        <f t="shared" si="3"/>
        <v>54</v>
      </c>
      <c r="M56" s="91"/>
      <c r="N56" s="38"/>
      <c r="O56" s="64" t="s">
        <v>218</v>
      </c>
      <c r="P56" s="40">
        <f>P31-P55</f>
        <v>231</v>
      </c>
    </row>
    <row r="57" spans="1:16" s="17" customFormat="1" ht="17.25" customHeight="1">
      <c r="A57" s="230">
        <f t="shared" si="2"/>
        <v>55</v>
      </c>
      <c r="B57" s="19"/>
      <c r="C57" s="20" t="s">
        <v>140</v>
      </c>
      <c r="D57" s="94">
        <f>'①資金（旧～新）'!E83</f>
        <v>14</v>
      </c>
      <c r="E57" s="281">
        <f t="shared" si="4"/>
        <v>14</v>
      </c>
      <c r="F57" s="141"/>
      <c r="G57" s="307"/>
      <c r="H57" s="329"/>
      <c r="I57" s="56"/>
      <c r="J57" s="444" t="s">
        <v>200</v>
      </c>
      <c r="K57" s="447" t="s">
        <v>223</v>
      </c>
      <c r="L57" s="238">
        <f t="shared" si="3"/>
        <v>55</v>
      </c>
      <c r="M57" s="75"/>
      <c r="N57" s="61" t="s">
        <v>145</v>
      </c>
      <c r="O57" s="47"/>
      <c r="P57" s="48">
        <f>SUM(P58:P59)</f>
        <v>88</v>
      </c>
    </row>
    <row r="58" spans="1:16" s="17" customFormat="1" ht="17.25" customHeight="1">
      <c r="A58" s="230">
        <f t="shared" si="2"/>
        <v>56</v>
      </c>
      <c r="B58" s="19"/>
      <c r="C58" s="20" t="s">
        <v>141</v>
      </c>
      <c r="D58" s="94">
        <f>'①資金（旧～新）'!E84</f>
        <v>14</v>
      </c>
      <c r="E58" s="281">
        <f t="shared" si="4"/>
        <v>14</v>
      </c>
      <c r="F58" s="141"/>
      <c r="G58" s="307"/>
      <c r="H58" s="330"/>
      <c r="I58" s="56"/>
      <c r="J58" s="470"/>
      <c r="K58" s="448"/>
      <c r="L58" s="236">
        <f t="shared" si="3"/>
        <v>56</v>
      </c>
      <c r="M58" s="29" t="s">
        <v>272</v>
      </c>
      <c r="N58" s="21"/>
      <c r="O58" s="24" t="s">
        <v>219</v>
      </c>
      <c r="P58" s="37">
        <f>F23+10</f>
        <v>19</v>
      </c>
    </row>
    <row r="59" spans="1:16" s="17" customFormat="1" ht="17.25" customHeight="1">
      <c r="A59" s="230">
        <f t="shared" si="2"/>
        <v>57</v>
      </c>
      <c r="B59" s="19"/>
      <c r="C59" s="20" t="s">
        <v>142</v>
      </c>
      <c r="D59" s="94">
        <f>'①資金（旧～新）'!E85</f>
        <v>11</v>
      </c>
      <c r="E59" s="281">
        <f t="shared" si="4"/>
        <v>11</v>
      </c>
      <c r="F59" s="141"/>
      <c r="G59" s="307"/>
      <c r="H59" s="329"/>
      <c r="I59" s="56"/>
      <c r="J59" s="470"/>
      <c r="K59" s="448"/>
      <c r="L59" s="236">
        <f t="shared" si="3"/>
        <v>57</v>
      </c>
      <c r="M59" s="29" t="s">
        <v>243</v>
      </c>
      <c r="N59" s="21"/>
      <c r="O59" s="24" t="s">
        <v>220</v>
      </c>
      <c r="P59" s="37">
        <f>F24-10+F26</f>
        <v>69</v>
      </c>
    </row>
    <row r="60" spans="1:16" s="17" customFormat="1" ht="17.25" customHeight="1">
      <c r="A60" s="230">
        <f t="shared" si="2"/>
        <v>58</v>
      </c>
      <c r="B60" s="21"/>
      <c r="C60" s="326" t="s">
        <v>196</v>
      </c>
      <c r="D60" s="191">
        <v>53</v>
      </c>
      <c r="E60" s="281">
        <f t="shared" si="4"/>
        <v>53</v>
      </c>
      <c r="F60" s="141"/>
      <c r="G60" s="307"/>
      <c r="H60" s="330"/>
      <c r="I60" s="56"/>
      <c r="J60" s="470"/>
      <c r="K60" s="448"/>
      <c r="L60" s="236">
        <f t="shared" si="3"/>
        <v>58</v>
      </c>
      <c r="M60" s="29"/>
      <c r="N60" s="21" t="s">
        <v>221</v>
      </c>
      <c r="O60" s="24"/>
      <c r="P60" s="37">
        <f>SUM(P61:P62)</f>
        <v>11</v>
      </c>
    </row>
    <row r="61" spans="1:16" s="17" customFormat="1" ht="17.25" customHeight="1">
      <c r="A61" s="230">
        <f t="shared" si="2"/>
        <v>59</v>
      </c>
      <c r="B61" s="21"/>
      <c r="C61" s="206" t="s">
        <v>376</v>
      </c>
      <c r="D61" s="94">
        <f>'①資金（旧～新）'!E86</f>
        <v>10</v>
      </c>
      <c r="E61" s="318"/>
      <c r="F61" s="141"/>
      <c r="G61" s="282">
        <f>D61</f>
        <v>10</v>
      </c>
      <c r="H61" s="294"/>
      <c r="I61" s="56"/>
      <c r="J61" s="470"/>
      <c r="K61" s="448"/>
      <c r="L61" s="236">
        <f t="shared" si="3"/>
        <v>59</v>
      </c>
      <c r="M61" s="29">
        <v>31</v>
      </c>
      <c r="N61" s="21"/>
      <c r="O61" s="24" t="s">
        <v>126</v>
      </c>
      <c r="P61" s="37">
        <f>F33</f>
        <v>11</v>
      </c>
    </row>
    <row r="62" spans="1:16" s="17" customFormat="1" ht="17.25" customHeight="1">
      <c r="A62" s="230">
        <f t="shared" si="2"/>
        <v>60</v>
      </c>
      <c r="B62" s="21"/>
      <c r="C62" s="20" t="s">
        <v>347</v>
      </c>
      <c r="D62" s="94">
        <f>'①資金（旧～新）'!E88</f>
        <v>321</v>
      </c>
      <c r="E62" s="281">
        <f t="shared" si="4"/>
        <v>316</v>
      </c>
      <c r="F62" s="141"/>
      <c r="G62" s="403">
        <f>'②資金～活動区分'!D81</f>
        <v>5</v>
      </c>
      <c r="H62" s="294"/>
      <c r="I62" s="56"/>
      <c r="J62" s="470"/>
      <c r="K62" s="448"/>
      <c r="L62" s="236">
        <f t="shared" si="3"/>
        <v>60</v>
      </c>
      <c r="M62" s="29"/>
      <c r="N62" s="46"/>
      <c r="O62" s="24" t="s">
        <v>19</v>
      </c>
      <c r="P62" s="37"/>
    </row>
    <row r="63" spans="1:16" s="17" customFormat="1" ht="17.25" customHeight="1">
      <c r="A63" s="230">
        <f t="shared" si="2"/>
        <v>61</v>
      </c>
      <c r="B63" s="21" t="s">
        <v>177</v>
      </c>
      <c r="C63" s="24"/>
      <c r="D63" s="94">
        <f>SUM(D64:D65)</f>
        <v>20</v>
      </c>
      <c r="E63" s="318"/>
      <c r="F63" s="159">
        <f>SUM(F64:F65)</f>
        <v>20</v>
      </c>
      <c r="G63" s="307"/>
      <c r="H63" s="293"/>
      <c r="I63" s="56"/>
      <c r="J63" s="470"/>
      <c r="K63" s="449"/>
      <c r="L63" s="236">
        <f t="shared" si="3"/>
        <v>61</v>
      </c>
      <c r="M63" s="29"/>
      <c r="N63" s="21" t="s">
        <v>222</v>
      </c>
      <c r="O63" s="24"/>
      <c r="P63" s="37">
        <f>P57+P60</f>
        <v>99</v>
      </c>
    </row>
    <row r="64" spans="1:16" s="17" customFormat="1" ht="17.25" customHeight="1">
      <c r="A64" s="230">
        <f t="shared" si="2"/>
        <v>62</v>
      </c>
      <c r="B64" s="21"/>
      <c r="C64" s="24" t="s">
        <v>244</v>
      </c>
      <c r="D64" s="94">
        <f>'①資金（旧～新）'!E90</f>
        <v>19</v>
      </c>
      <c r="E64" s="318"/>
      <c r="F64" s="159">
        <f>D64-G64</f>
        <v>19</v>
      </c>
      <c r="G64" s="307"/>
      <c r="H64" s="293"/>
      <c r="I64" s="56"/>
      <c r="J64" s="470"/>
      <c r="K64" s="450" t="s">
        <v>214</v>
      </c>
      <c r="L64" s="236">
        <f t="shared" si="3"/>
        <v>62</v>
      </c>
      <c r="M64" s="29">
        <v>61</v>
      </c>
      <c r="N64" s="21" t="s">
        <v>177</v>
      </c>
      <c r="O64" s="24"/>
      <c r="P64" s="37">
        <f>F63</f>
        <v>20</v>
      </c>
    </row>
    <row r="65" spans="1:16" s="17" customFormat="1" ht="17.25" customHeight="1">
      <c r="A65" s="230">
        <f t="shared" si="2"/>
        <v>63</v>
      </c>
      <c r="B65" s="21"/>
      <c r="C65" s="24" t="s">
        <v>245</v>
      </c>
      <c r="D65" s="94">
        <f>'①資金（旧～新）'!E91</f>
        <v>1</v>
      </c>
      <c r="E65" s="318"/>
      <c r="F65" s="159">
        <f>D65-G65</f>
        <v>1</v>
      </c>
      <c r="G65" s="307"/>
      <c r="H65" s="293"/>
      <c r="I65" s="56"/>
      <c r="J65" s="470"/>
      <c r="K65" s="451"/>
      <c r="L65" s="236">
        <f t="shared" si="3"/>
        <v>63</v>
      </c>
      <c r="M65" s="29">
        <v>62</v>
      </c>
      <c r="N65" s="21"/>
      <c r="O65" s="24" t="s">
        <v>268</v>
      </c>
      <c r="P65" s="37">
        <f>F64</f>
        <v>19</v>
      </c>
    </row>
    <row r="66" spans="1:16" s="17" customFormat="1" ht="17.25" customHeight="1">
      <c r="A66" s="230">
        <f t="shared" si="2"/>
        <v>64</v>
      </c>
      <c r="B66" s="327" t="s">
        <v>178</v>
      </c>
      <c r="C66" s="326"/>
      <c r="D66" s="94">
        <f>SUM(D67)</f>
        <v>123</v>
      </c>
      <c r="E66" s="318"/>
      <c r="F66" s="141"/>
      <c r="G66" s="282">
        <f>SUM(G67)</f>
        <v>123</v>
      </c>
      <c r="H66" s="294" t="s">
        <v>341</v>
      </c>
      <c r="I66" s="56"/>
      <c r="J66" s="470"/>
      <c r="K66" s="451"/>
      <c r="L66" s="236">
        <f t="shared" si="3"/>
        <v>64</v>
      </c>
      <c r="M66" s="29">
        <v>63</v>
      </c>
      <c r="N66" s="21"/>
      <c r="O66" s="24" t="s">
        <v>245</v>
      </c>
      <c r="P66" s="37">
        <f>F65</f>
        <v>1</v>
      </c>
    </row>
    <row r="67" spans="1:16" s="17" customFormat="1" ht="17.25" customHeight="1">
      <c r="A67" s="333">
        <f t="shared" si="2"/>
        <v>65</v>
      </c>
      <c r="B67" s="38"/>
      <c r="C67" s="39" t="s">
        <v>19</v>
      </c>
      <c r="D67" s="334">
        <v>123</v>
      </c>
      <c r="E67" s="335"/>
      <c r="F67" s="336"/>
      <c r="G67" s="337">
        <f>D67</f>
        <v>123</v>
      </c>
      <c r="H67" s="302">
        <v>60</v>
      </c>
      <c r="I67" s="56"/>
      <c r="J67" s="470"/>
      <c r="K67" s="451"/>
      <c r="L67" s="236">
        <f t="shared" si="3"/>
        <v>65</v>
      </c>
      <c r="M67" s="29"/>
      <c r="N67" s="21" t="s">
        <v>224</v>
      </c>
      <c r="O67" s="24"/>
      <c r="P67" s="37">
        <f>SUM(P68)</f>
        <v>0</v>
      </c>
    </row>
    <row r="68" spans="1:16" s="17" customFormat="1" ht="17.25" customHeight="1">
      <c r="A68" s="333"/>
      <c r="B68" s="340"/>
      <c r="C68" s="341"/>
      <c r="D68" s="342"/>
      <c r="E68" s="343"/>
      <c r="F68" s="344"/>
      <c r="G68" s="345"/>
      <c r="H68" s="294" t="s">
        <v>382</v>
      </c>
      <c r="I68" s="56"/>
      <c r="J68" s="470"/>
      <c r="K68" s="451"/>
      <c r="L68" s="236">
        <f t="shared" si="3"/>
        <v>66</v>
      </c>
      <c r="M68" s="29"/>
      <c r="N68" s="46"/>
      <c r="O68" s="24" t="s">
        <v>19</v>
      </c>
      <c r="P68" s="37">
        <f>F56+F70+F71</f>
        <v>0</v>
      </c>
    </row>
    <row r="69" spans="1:16" s="17" customFormat="1" ht="17.25" customHeight="1">
      <c r="A69" s="230"/>
      <c r="B69" s="27"/>
      <c r="C69" s="28"/>
      <c r="D69" s="338"/>
      <c r="E69" s="304"/>
      <c r="F69" s="160"/>
      <c r="G69" s="339"/>
      <c r="H69" s="332">
        <v>0</v>
      </c>
      <c r="I69" s="56"/>
      <c r="J69" s="470"/>
      <c r="K69" s="452"/>
      <c r="L69" s="236">
        <f aca="true" t="shared" si="7" ref="L69:L100">L68+1</f>
        <v>67</v>
      </c>
      <c r="M69" s="29"/>
      <c r="N69" s="21" t="s">
        <v>225</v>
      </c>
      <c r="O69" s="24"/>
      <c r="P69" s="37">
        <f>P64+P67</f>
        <v>20</v>
      </c>
    </row>
    <row r="70" spans="1:16" s="17" customFormat="1" ht="17.25" customHeight="1" thickBot="1">
      <c r="A70" s="230">
        <f>A67+1</f>
        <v>66</v>
      </c>
      <c r="B70" s="327" t="s">
        <v>209</v>
      </c>
      <c r="C70" s="326"/>
      <c r="D70" s="191">
        <v>5</v>
      </c>
      <c r="E70" s="281">
        <f t="shared" si="4"/>
        <v>5</v>
      </c>
      <c r="F70" s="141"/>
      <c r="G70" s="307"/>
      <c r="H70" s="464"/>
      <c r="I70" s="56"/>
      <c r="J70" s="471"/>
      <c r="K70" s="355"/>
      <c r="L70" s="252">
        <f t="shared" si="7"/>
        <v>68</v>
      </c>
      <c r="M70" s="110"/>
      <c r="N70" s="111"/>
      <c r="O70" s="30" t="s">
        <v>226</v>
      </c>
      <c r="P70" s="31">
        <f>P63-P69</f>
        <v>79</v>
      </c>
    </row>
    <row r="71" spans="1:16" s="17" customFormat="1" ht="17.25" customHeight="1" thickBot="1">
      <c r="A71" s="230">
        <f aca="true" t="shared" si="8" ref="A71:A76">A70+1</f>
        <v>67</v>
      </c>
      <c r="B71" s="327" t="s">
        <v>197</v>
      </c>
      <c r="C71" s="326"/>
      <c r="D71" s="191">
        <v>4</v>
      </c>
      <c r="E71" s="281">
        <f t="shared" si="4"/>
        <v>4</v>
      </c>
      <c r="F71" s="141"/>
      <c r="G71" s="307"/>
      <c r="H71" s="465"/>
      <c r="I71" s="56"/>
      <c r="J71" s="356"/>
      <c r="K71" s="357"/>
      <c r="L71" s="358">
        <f t="shared" si="7"/>
        <v>69</v>
      </c>
      <c r="M71" s="359"/>
      <c r="N71" s="360"/>
      <c r="O71" s="361" t="s">
        <v>227</v>
      </c>
      <c r="P71" s="362">
        <f>P56+P70</f>
        <v>310</v>
      </c>
    </row>
    <row r="72" spans="1:16" s="17" customFormat="1" ht="17.25" customHeight="1">
      <c r="A72" s="230">
        <f t="shared" si="8"/>
        <v>68</v>
      </c>
      <c r="B72" s="327" t="s">
        <v>179</v>
      </c>
      <c r="C72" s="326"/>
      <c r="D72" s="94">
        <f>D41+D49+D56+D63+D66+D70+D71</f>
        <v>4253</v>
      </c>
      <c r="E72" s="313"/>
      <c r="F72" s="140"/>
      <c r="G72" s="307"/>
      <c r="H72" s="293"/>
      <c r="I72" s="56"/>
      <c r="J72" s="458" t="s">
        <v>201</v>
      </c>
      <c r="K72" s="455" t="s">
        <v>223</v>
      </c>
      <c r="L72" s="235">
        <f t="shared" si="7"/>
        <v>70</v>
      </c>
      <c r="M72" s="26">
        <v>25</v>
      </c>
      <c r="N72" s="347" t="s">
        <v>166</v>
      </c>
      <c r="O72" s="348"/>
      <c r="P72" s="90">
        <f>G27</f>
        <v>68</v>
      </c>
    </row>
    <row r="73" spans="1:16" s="17" customFormat="1" ht="17.25" customHeight="1">
      <c r="A73" s="230">
        <f t="shared" si="8"/>
        <v>69</v>
      </c>
      <c r="B73" s="483" t="s">
        <v>339</v>
      </c>
      <c r="C73" s="484"/>
      <c r="D73" s="94">
        <f>D40-D72</f>
        <v>-301</v>
      </c>
      <c r="E73" s="313"/>
      <c r="F73" s="140"/>
      <c r="G73" s="307"/>
      <c r="H73" s="293"/>
      <c r="I73" s="56"/>
      <c r="J73" s="459"/>
      <c r="K73" s="456"/>
      <c r="L73" s="236">
        <f t="shared" si="7"/>
        <v>71</v>
      </c>
      <c r="M73" s="29">
        <v>26</v>
      </c>
      <c r="N73" s="21"/>
      <c r="O73" s="24" t="s">
        <v>19</v>
      </c>
      <c r="P73" s="37">
        <f>G28</f>
        <v>68</v>
      </c>
    </row>
    <row r="74" spans="1:16" s="17" customFormat="1" ht="18" customHeight="1">
      <c r="A74" s="230">
        <f t="shared" si="8"/>
        <v>70</v>
      </c>
      <c r="B74" s="483" t="s">
        <v>340</v>
      </c>
      <c r="C74" s="484"/>
      <c r="D74" s="191">
        <v>-3212</v>
      </c>
      <c r="E74" s="313"/>
      <c r="F74" s="140"/>
      <c r="G74" s="307"/>
      <c r="H74" s="293"/>
      <c r="I74" s="56"/>
      <c r="J74" s="459"/>
      <c r="K74" s="456"/>
      <c r="L74" s="236">
        <f t="shared" si="7"/>
        <v>72</v>
      </c>
      <c r="M74" s="29"/>
      <c r="N74" s="21" t="s">
        <v>228</v>
      </c>
      <c r="O74" s="24"/>
      <c r="P74" s="37">
        <f>SUM(P75:P79)</f>
        <v>105</v>
      </c>
    </row>
    <row r="75" spans="1:16" s="17" customFormat="1" ht="18" customHeight="1">
      <c r="A75" s="230">
        <f t="shared" si="8"/>
        <v>71</v>
      </c>
      <c r="B75" s="327" t="s">
        <v>198</v>
      </c>
      <c r="C75" s="325"/>
      <c r="D75" s="191">
        <v>17</v>
      </c>
      <c r="E75" s="313"/>
      <c r="F75" s="140"/>
      <c r="G75" s="307"/>
      <c r="H75" s="293"/>
      <c r="I75" s="56"/>
      <c r="J75" s="459"/>
      <c r="K75" s="456"/>
      <c r="L75" s="236">
        <f t="shared" si="7"/>
        <v>73</v>
      </c>
      <c r="M75" s="29">
        <v>13</v>
      </c>
      <c r="N75" s="21"/>
      <c r="O75" s="24" t="s">
        <v>147</v>
      </c>
      <c r="P75" s="37">
        <f>G15</f>
        <v>20</v>
      </c>
    </row>
    <row r="76" spans="1:16" s="17" customFormat="1" ht="18" customHeight="1" thickBot="1">
      <c r="A76" s="251">
        <f t="shared" si="8"/>
        <v>72</v>
      </c>
      <c r="B76" s="485" t="s">
        <v>199</v>
      </c>
      <c r="C76" s="486"/>
      <c r="D76" s="107">
        <f>D73+D74+D75</f>
        <v>-3496</v>
      </c>
      <c r="E76" s="319"/>
      <c r="F76" s="147"/>
      <c r="G76" s="320"/>
      <c r="H76" s="303"/>
      <c r="I76" s="56"/>
      <c r="J76" s="459"/>
      <c r="K76" s="456"/>
      <c r="L76" s="236">
        <f t="shared" si="7"/>
        <v>74</v>
      </c>
      <c r="M76" s="29">
        <v>15</v>
      </c>
      <c r="N76" s="46"/>
      <c r="O76" s="326" t="s">
        <v>146</v>
      </c>
      <c r="P76" s="37">
        <f>G17</f>
        <v>15</v>
      </c>
    </row>
    <row r="77" spans="1:16" s="17" customFormat="1" ht="18" customHeight="1" thickTop="1">
      <c r="A77" s="11"/>
      <c r="B77" s="221" t="s">
        <v>360</v>
      </c>
      <c r="C77" s="321"/>
      <c r="D77" s="322"/>
      <c r="E77" s="323"/>
      <c r="F77" s="323"/>
      <c r="G77" s="323"/>
      <c r="H77" s="323"/>
      <c r="I77" s="56"/>
      <c r="J77" s="459"/>
      <c r="K77" s="456"/>
      <c r="L77" s="236">
        <f t="shared" si="7"/>
        <v>75</v>
      </c>
      <c r="M77" s="29">
        <v>16</v>
      </c>
      <c r="N77" s="46"/>
      <c r="O77" s="24" t="s">
        <v>148</v>
      </c>
      <c r="P77" s="37">
        <f>G18</f>
        <v>70</v>
      </c>
    </row>
    <row r="78" spans="1:16" s="17" customFormat="1" ht="18" customHeight="1">
      <c r="A78" s="6"/>
      <c r="B78" s="221"/>
      <c r="C78" s="2"/>
      <c r="D78" s="2"/>
      <c r="E78" s="89"/>
      <c r="F78" s="89"/>
      <c r="G78" s="89"/>
      <c r="H78" s="89"/>
      <c r="I78" s="56"/>
      <c r="J78" s="459"/>
      <c r="K78" s="456"/>
      <c r="L78" s="236">
        <f t="shared" si="7"/>
        <v>76</v>
      </c>
      <c r="M78" s="29">
        <v>35</v>
      </c>
      <c r="N78" s="46"/>
      <c r="O78" s="24" t="s">
        <v>229</v>
      </c>
      <c r="P78" s="37">
        <f>G37</f>
        <v>0</v>
      </c>
    </row>
    <row r="79" spans="1:16" s="17" customFormat="1" ht="18" customHeight="1">
      <c r="A79" s="6"/>
      <c r="B79" s="2"/>
      <c r="C79" s="2" t="s">
        <v>246</v>
      </c>
      <c r="D79" s="108">
        <f>D38-D72</f>
        <v>305</v>
      </c>
      <c r="E79" s="89"/>
      <c r="F79" s="89"/>
      <c r="G79" s="89"/>
      <c r="H79" s="89"/>
      <c r="I79" s="56"/>
      <c r="J79" s="459"/>
      <c r="K79" s="456"/>
      <c r="L79" s="236">
        <f t="shared" si="7"/>
        <v>77</v>
      </c>
      <c r="M79" s="29"/>
      <c r="N79" s="46"/>
      <c r="O79" s="24" t="s">
        <v>19</v>
      </c>
      <c r="P79" s="37"/>
    </row>
    <row r="80" spans="1:16" s="17" customFormat="1" ht="18" customHeight="1">
      <c r="A80" s="6"/>
      <c r="B80" s="2"/>
      <c r="C80" s="2"/>
      <c r="D80" s="2"/>
      <c r="E80" s="89"/>
      <c r="F80" s="89"/>
      <c r="G80" s="89"/>
      <c r="H80" s="89"/>
      <c r="I80" s="56"/>
      <c r="J80" s="459"/>
      <c r="K80" s="457"/>
      <c r="L80" s="236">
        <f t="shared" si="7"/>
        <v>78</v>
      </c>
      <c r="M80" s="29"/>
      <c r="N80" s="21" t="s">
        <v>230</v>
      </c>
      <c r="O80" s="25"/>
      <c r="P80" s="37">
        <f>P72+P74</f>
        <v>173</v>
      </c>
    </row>
    <row r="81" spans="1:16" s="17" customFormat="1" ht="18" customHeight="1">
      <c r="A81" s="6"/>
      <c r="B81" s="2"/>
      <c r="C81" s="2"/>
      <c r="D81" s="2"/>
      <c r="E81" s="89"/>
      <c r="F81" s="89"/>
      <c r="G81" s="89"/>
      <c r="H81" s="89"/>
      <c r="I81" s="56"/>
      <c r="J81" s="459"/>
      <c r="K81" s="472" t="s">
        <v>214</v>
      </c>
      <c r="L81" s="236">
        <f t="shared" si="7"/>
        <v>79</v>
      </c>
      <c r="M81" s="29">
        <v>64</v>
      </c>
      <c r="N81" s="327" t="s">
        <v>231</v>
      </c>
      <c r="O81" s="326"/>
      <c r="P81" s="37">
        <f>SUM(P82:P83)</f>
        <v>63</v>
      </c>
    </row>
    <row r="82" spans="1:16" s="17" customFormat="1" ht="18" customHeight="1">
      <c r="A82" s="6"/>
      <c r="B82" s="2"/>
      <c r="C82" s="2"/>
      <c r="D82" s="2"/>
      <c r="E82" s="89"/>
      <c r="F82" s="89"/>
      <c r="G82" s="89"/>
      <c r="H82" s="89"/>
      <c r="I82" s="56"/>
      <c r="J82" s="459"/>
      <c r="K82" s="456"/>
      <c r="L82" s="236">
        <f t="shared" si="7"/>
        <v>80</v>
      </c>
      <c r="M82" s="26">
        <v>65</v>
      </c>
      <c r="N82" s="21"/>
      <c r="O82" s="349" t="s">
        <v>377</v>
      </c>
      <c r="P82" s="37">
        <f>H69</f>
        <v>0</v>
      </c>
    </row>
    <row r="83" spans="1:16" s="17" customFormat="1" ht="18" customHeight="1">
      <c r="A83" s="6"/>
      <c r="B83" s="2"/>
      <c r="C83" s="2"/>
      <c r="D83" s="2"/>
      <c r="E83" s="89"/>
      <c r="F83" s="89"/>
      <c r="G83" s="89"/>
      <c r="H83" s="89"/>
      <c r="I83" s="56"/>
      <c r="J83" s="459"/>
      <c r="K83" s="456"/>
      <c r="L83" s="236">
        <f t="shared" si="7"/>
        <v>81</v>
      </c>
      <c r="M83" s="26">
        <v>65</v>
      </c>
      <c r="N83" s="21"/>
      <c r="O83" s="24" t="s">
        <v>347</v>
      </c>
      <c r="P83" s="37">
        <f>D67-H67-H69</f>
        <v>63</v>
      </c>
    </row>
    <row r="84" spans="1:16" s="17" customFormat="1" ht="18" customHeight="1">
      <c r="A84" s="6"/>
      <c r="B84" s="2"/>
      <c r="C84" s="2"/>
      <c r="D84" s="2"/>
      <c r="E84" s="89"/>
      <c r="F84" s="89"/>
      <c r="G84" s="89"/>
      <c r="H84" s="89"/>
      <c r="I84" s="56"/>
      <c r="J84" s="459"/>
      <c r="K84" s="456"/>
      <c r="L84" s="236">
        <f t="shared" si="7"/>
        <v>82</v>
      </c>
      <c r="M84" s="29"/>
      <c r="N84" s="21" t="s">
        <v>232</v>
      </c>
      <c r="O84" s="24"/>
      <c r="P84" s="37">
        <f>SUM(P85:P89)</f>
        <v>115</v>
      </c>
    </row>
    <row r="85" spans="1:16" s="17" customFormat="1" ht="18" customHeight="1">
      <c r="A85" s="6"/>
      <c r="B85" s="2"/>
      <c r="C85" s="2"/>
      <c r="D85" s="2"/>
      <c r="E85" s="89"/>
      <c r="F85" s="89"/>
      <c r="G85" s="89"/>
      <c r="H85" s="89"/>
      <c r="I85" s="56"/>
      <c r="J85" s="459"/>
      <c r="K85" s="456"/>
      <c r="L85" s="236">
        <f t="shared" si="7"/>
        <v>83</v>
      </c>
      <c r="M85" s="29">
        <v>65</v>
      </c>
      <c r="N85" s="21"/>
      <c r="O85" s="326" t="s">
        <v>149</v>
      </c>
      <c r="P85" s="37">
        <f>H67</f>
        <v>60</v>
      </c>
    </row>
    <row r="86" spans="1:16" s="17" customFormat="1" ht="18" customHeight="1">
      <c r="A86" s="6"/>
      <c r="B86" s="2"/>
      <c r="C86" s="2"/>
      <c r="D86" s="2"/>
      <c r="E86" s="89"/>
      <c r="F86" s="89"/>
      <c r="G86" s="89"/>
      <c r="H86" s="89"/>
      <c r="I86" s="56"/>
      <c r="J86" s="459"/>
      <c r="K86" s="456"/>
      <c r="L86" s="236">
        <f t="shared" si="7"/>
        <v>84</v>
      </c>
      <c r="M86" s="29">
        <v>60</v>
      </c>
      <c r="N86" s="46"/>
      <c r="O86" s="24" t="s">
        <v>229</v>
      </c>
      <c r="P86" s="37">
        <f>G62</f>
        <v>5</v>
      </c>
    </row>
    <row r="87" spans="1:16" s="17" customFormat="1" ht="18" customHeight="1">
      <c r="A87" s="6"/>
      <c r="B87" s="2"/>
      <c r="C87" s="2"/>
      <c r="D87" s="2"/>
      <c r="E87" s="89"/>
      <c r="F87" s="89"/>
      <c r="G87" s="89"/>
      <c r="H87" s="89"/>
      <c r="I87" s="56"/>
      <c r="J87" s="459"/>
      <c r="K87" s="456"/>
      <c r="L87" s="236">
        <f t="shared" si="7"/>
        <v>85</v>
      </c>
      <c r="M87" s="29">
        <v>45</v>
      </c>
      <c r="N87" s="46"/>
      <c r="O87" s="349" t="s">
        <v>378</v>
      </c>
      <c r="P87" s="37">
        <f>G47</f>
        <v>40</v>
      </c>
    </row>
    <row r="88" spans="1:16" s="17" customFormat="1" ht="18" customHeight="1">
      <c r="A88" s="6"/>
      <c r="B88" s="2"/>
      <c r="C88" s="2"/>
      <c r="D88" s="2"/>
      <c r="E88" s="89"/>
      <c r="F88" s="89"/>
      <c r="G88" s="89"/>
      <c r="H88" s="89"/>
      <c r="I88" s="56"/>
      <c r="J88" s="459"/>
      <c r="K88" s="456"/>
      <c r="L88" s="236">
        <f t="shared" si="7"/>
        <v>86</v>
      </c>
      <c r="M88" s="29">
        <v>59</v>
      </c>
      <c r="N88" s="46"/>
      <c r="O88" s="58" t="s">
        <v>379</v>
      </c>
      <c r="P88" s="37">
        <f>G61</f>
        <v>10</v>
      </c>
    </row>
    <row r="89" spans="1:16" s="17" customFormat="1" ht="18" customHeight="1">
      <c r="A89" s="6"/>
      <c r="B89" s="2"/>
      <c r="C89" s="2"/>
      <c r="D89" s="2"/>
      <c r="E89" s="89"/>
      <c r="F89" s="89"/>
      <c r="G89" s="89"/>
      <c r="H89" s="89"/>
      <c r="I89" s="56"/>
      <c r="J89" s="459"/>
      <c r="K89" s="456"/>
      <c r="L89" s="236">
        <f t="shared" si="7"/>
        <v>87</v>
      </c>
      <c r="M89" s="104"/>
      <c r="N89" s="46"/>
      <c r="O89" s="24" t="s">
        <v>380</v>
      </c>
      <c r="P89" s="37"/>
    </row>
    <row r="90" spans="1:16" s="17" customFormat="1" ht="18" customHeight="1">
      <c r="A90" s="6"/>
      <c r="B90" s="2"/>
      <c r="C90" s="2"/>
      <c r="D90" s="2"/>
      <c r="E90" s="89"/>
      <c r="F90" s="89"/>
      <c r="G90" s="89"/>
      <c r="H90" s="89"/>
      <c r="I90" s="56"/>
      <c r="J90" s="459"/>
      <c r="K90" s="457"/>
      <c r="L90" s="236">
        <f t="shared" si="7"/>
        <v>88</v>
      </c>
      <c r="M90" s="29"/>
      <c r="N90" s="21" t="s">
        <v>233</v>
      </c>
      <c r="O90" s="25"/>
      <c r="P90" s="37">
        <f>P81+P84</f>
        <v>178</v>
      </c>
    </row>
    <row r="91" spans="1:16" s="17" customFormat="1" ht="18" customHeight="1" thickBot="1">
      <c r="A91" s="6"/>
      <c r="B91" s="2"/>
      <c r="C91" s="2"/>
      <c r="D91" s="2"/>
      <c r="E91" s="89"/>
      <c r="F91" s="89"/>
      <c r="G91" s="89"/>
      <c r="H91" s="89"/>
      <c r="I91" s="56"/>
      <c r="J91" s="460"/>
      <c r="K91" s="363"/>
      <c r="L91" s="237">
        <f t="shared" si="7"/>
        <v>89</v>
      </c>
      <c r="M91" s="91"/>
      <c r="N91" s="38"/>
      <c r="O91" s="39" t="s">
        <v>234</v>
      </c>
      <c r="P91" s="40">
        <f>P80-P90</f>
        <v>-5</v>
      </c>
    </row>
    <row r="92" spans="1:16" s="17" customFormat="1" ht="18" customHeight="1">
      <c r="A92" s="6"/>
      <c r="B92" s="2"/>
      <c r="C92" s="2"/>
      <c r="D92" s="2"/>
      <c r="E92" s="89"/>
      <c r="F92" s="89"/>
      <c r="G92" s="89"/>
      <c r="H92" s="89"/>
      <c r="I92" s="56"/>
      <c r="J92" s="114"/>
      <c r="K92" s="78"/>
      <c r="L92" s="238">
        <f t="shared" si="7"/>
        <v>90</v>
      </c>
      <c r="M92" s="115"/>
      <c r="N92" s="350" t="s">
        <v>235</v>
      </c>
      <c r="O92" s="351"/>
      <c r="P92" s="48">
        <f>P71+P91</f>
        <v>305</v>
      </c>
    </row>
    <row r="93" spans="1:16" s="17" customFormat="1" ht="18" customHeight="1">
      <c r="A93" s="6"/>
      <c r="B93" s="2"/>
      <c r="C93" s="2"/>
      <c r="D93" s="2"/>
      <c r="E93" s="89"/>
      <c r="F93" s="89"/>
      <c r="G93" s="89"/>
      <c r="H93" s="89"/>
      <c r="I93" s="56"/>
      <c r="J93" s="77"/>
      <c r="K93" s="44"/>
      <c r="L93" s="236">
        <f t="shared" si="7"/>
        <v>91</v>
      </c>
      <c r="M93" s="116">
        <v>37</v>
      </c>
      <c r="N93" s="327" t="s">
        <v>236</v>
      </c>
      <c r="O93" s="326"/>
      <c r="P93" s="37">
        <f>D39</f>
        <v>-606</v>
      </c>
    </row>
    <row r="94" spans="1:16" s="17" customFormat="1" ht="18" customHeight="1" thickBot="1">
      <c r="A94" s="6"/>
      <c r="B94" s="2"/>
      <c r="C94" s="2"/>
      <c r="D94" s="2"/>
      <c r="E94" s="89"/>
      <c r="F94" s="89"/>
      <c r="G94" s="89"/>
      <c r="H94" s="89"/>
      <c r="I94" s="56"/>
      <c r="J94" s="80"/>
      <c r="K94" s="79"/>
      <c r="L94" s="253">
        <f t="shared" si="7"/>
        <v>92</v>
      </c>
      <c r="M94" s="117"/>
      <c r="N94" s="352" t="s">
        <v>237</v>
      </c>
      <c r="O94" s="353"/>
      <c r="P94" s="76">
        <f>P92+P93</f>
        <v>-301</v>
      </c>
    </row>
    <row r="95" spans="1:17" s="17" customFormat="1" ht="18" customHeight="1" thickTop="1">
      <c r="A95" s="6"/>
      <c r="B95" s="2"/>
      <c r="C95" s="2"/>
      <c r="D95" s="2"/>
      <c r="E95" s="89"/>
      <c r="F95" s="89"/>
      <c r="G95" s="89"/>
      <c r="H95" s="89"/>
      <c r="I95" s="56"/>
      <c r="J95" s="114"/>
      <c r="K95" s="78"/>
      <c r="L95" s="238">
        <f t="shared" si="7"/>
        <v>93</v>
      </c>
      <c r="M95" s="115">
        <v>70</v>
      </c>
      <c r="N95" s="350" t="s">
        <v>238</v>
      </c>
      <c r="O95" s="351"/>
      <c r="P95" s="48">
        <f>D74</f>
        <v>-3212</v>
      </c>
      <c r="Q95" s="126"/>
    </row>
    <row r="96" spans="1:16" s="17" customFormat="1" ht="18" customHeight="1">
      <c r="A96" s="6"/>
      <c r="B96" s="2"/>
      <c r="C96" s="2"/>
      <c r="D96" s="2"/>
      <c r="E96" s="89"/>
      <c r="F96" s="89"/>
      <c r="G96" s="89"/>
      <c r="H96" s="89"/>
      <c r="I96" s="56"/>
      <c r="J96" s="77"/>
      <c r="K96" s="44"/>
      <c r="L96" s="236">
        <f t="shared" si="7"/>
        <v>94</v>
      </c>
      <c r="M96" s="116">
        <v>71</v>
      </c>
      <c r="N96" s="327" t="s">
        <v>198</v>
      </c>
      <c r="O96" s="326"/>
      <c r="P96" s="37">
        <f>D75</f>
        <v>17</v>
      </c>
    </row>
    <row r="97" spans="1:16" s="17" customFormat="1" ht="18" customHeight="1" thickBot="1">
      <c r="A97" s="6"/>
      <c r="B97" s="2"/>
      <c r="C97" s="2"/>
      <c r="D97" s="2"/>
      <c r="E97" s="89"/>
      <c r="F97" s="89"/>
      <c r="G97" s="89"/>
      <c r="H97" s="89"/>
      <c r="I97" s="56"/>
      <c r="J97" s="80"/>
      <c r="K97" s="79"/>
      <c r="L97" s="253">
        <f t="shared" si="7"/>
        <v>95</v>
      </c>
      <c r="M97" s="117">
        <v>72</v>
      </c>
      <c r="N97" s="352" t="s">
        <v>239</v>
      </c>
      <c r="O97" s="353"/>
      <c r="P97" s="76">
        <f>P94+P95+P96</f>
        <v>-3496</v>
      </c>
    </row>
    <row r="98" spans="1:16" s="17" customFormat="1" ht="16.5" customHeight="1" thickBot="1" thickTop="1">
      <c r="A98" s="6"/>
      <c r="B98" s="2"/>
      <c r="C98" s="2"/>
      <c r="D98" s="2"/>
      <c r="E98" s="89"/>
      <c r="F98" s="89"/>
      <c r="G98" s="89"/>
      <c r="H98" s="89"/>
      <c r="I98" s="56"/>
      <c r="J98" s="121" t="s">
        <v>240</v>
      </c>
      <c r="K98" s="121"/>
      <c r="L98" s="122"/>
      <c r="M98" s="123"/>
      <c r="N98" s="124"/>
      <c r="O98" s="124"/>
      <c r="P98" s="125"/>
    </row>
    <row r="99" spans="1:16" s="17" customFormat="1" ht="16.5" customHeight="1" thickTop="1">
      <c r="A99" s="6"/>
      <c r="B99" s="2"/>
      <c r="C99" s="2"/>
      <c r="D99" s="2"/>
      <c r="E99" s="89"/>
      <c r="F99" s="89"/>
      <c r="G99" s="89"/>
      <c r="H99" s="89"/>
      <c r="I99" s="56"/>
      <c r="J99" s="118"/>
      <c r="K99" s="119"/>
      <c r="L99" s="235">
        <f>L97+1</f>
        <v>96</v>
      </c>
      <c r="M99" s="120">
        <v>36</v>
      </c>
      <c r="N99" s="347" t="s">
        <v>241</v>
      </c>
      <c r="O99" s="348"/>
      <c r="P99" s="157">
        <f>P31+P63+P80</f>
        <v>4558</v>
      </c>
    </row>
    <row r="100" spans="1:16" s="17" customFormat="1" ht="16.5" customHeight="1" thickBot="1">
      <c r="A100" s="6"/>
      <c r="B100" s="2"/>
      <c r="C100" s="2"/>
      <c r="D100" s="2"/>
      <c r="E100" s="89"/>
      <c r="F100" s="89"/>
      <c r="G100" s="89"/>
      <c r="H100" s="89"/>
      <c r="I100" s="56"/>
      <c r="J100" s="80"/>
      <c r="K100" s="79"/>
      <c r="L100" s="253">
        <f t="shared" si="7"/>
        <v>97</v>
      </c>
      <c r="M100" s="117">
        <v>68</v>
      </c>
      <c r="N100" s="352" t="s">
        <v>242</v>
      </c>
      <c r="O100" s="353"/>
      <c r="P100" s="76">
        <f>P55+P69+P90</f>
        <v>4253</v>
      </c>
    </row>
    <row r="101" spans="1:16" s="17" customFormat="1" ht="16.5" customHeight="1" thickTop="1">
      <c r="A101" s="6"/>
      <c r="B101" s="2"/>
      <c r="C101" s="2"/>
      <c r="D101" s="2"/>
      <c r="E101" s="89"/>
      <c r="F101" s="89"/>
      <c r="G101" s="89"/>
      <c r="H101" s="89"/>
      <c r="I101" s="56"/>
      <c r="J101" s="6"/>
      <c r="K101" s="2"/>
      <c r="L101" s="2"/>
      <c r="M101" s="2"/>
      <c r="N101" s="2"/>
      <c r="O101" s="2"/>
      <c r="P101" s="53"/>
    </row>
    <row r="102" spans="1:16" s="17" customFormat="1" ht="16.5" customHeight="1">
      <c r="A102" s="6"/>
      <c r="B102" s="2"/>
      <c r="C102" s="2"/>
      <c r="D102" s="2"/>
      <c r="E102" s="89"/>
      <c r="F102" s="89"/>
      <c r="G102" s="89"/>
      <c r="H102" s="89"/>
      <c r="I102" s="56"/>
      <c r="J102" s="6"/>
      <c r="K102" s="2"/>
      <c r="L102" s="2"/>
      <c r="M102" s="2"/>
      <c r="N102" s="2"/>
      <c r="O102" s="2"/>
      <c r="P102" s="53"/>
    </row>
    <row r="103" spans="1:16" s="17" customFormat="1" ht="16.5" customHeight="1">
      <c r="A103" s="6"/>
      <c r="B103" s="2"/>
      <c r="C103" s="2"/>
      <c r="D103" s="2"/>
      <c r="E103" s="89"/>
      <c r="F103" s="89"/>
      <c r="G103" s="89"/>
      <c r="H103" s="89"/>
      <c r="I103" s="56"/>
      <c r="J103" s="6"/>
      <c r="K103" s="2"/>
      <c r="L103" s="2"/>
      <c r="M103" s="2"/>
      <c r="N103" s="2"/>
      <c r="O103" s="2"/>
      <c r="P103" s="53"/>
    </row>
    <row r="104" spans="1:16" s="17" customFormat="1" ht="16.5" customHeight="1">
      <c r="A104" s="6"/>
      <c r="B104" s="2"/>
      <c r="C104" s="2"/>
      <c r="D104" s="2"/>
      <c r="E104" s="89"/>
      <c r="F104" s="89"/>
      <c r="G104" s="89"/>
      <c r="H104" s="89"/>
      <c r="I104" s="56"/>
      <c r="J104" s="6"/>
      <c r="K104" s="2"/>
      <c r="L104" s="2"/>
      <c r="M104" s="2"/>
      <c r="N104" s="2"/>
      <c r="O104" s="2"/>
      <c r="P104" s="53"/>
    </row>
    <row r="105" spans="1:16" s="17" customFormat="1" ht="16.5" customHeight="1">
      <c r="A105" s="6"/>
      <c r="B105" s="2"/>
      <c r="C105" s="2"/>
      <c r="D105" s="2"/>
      <c r="E105" s="89"/>
      <c r="F105" s="89"/>
      <c r="G105" s="89"/>
      <c r="H105" s="89"/>
      <c r="I105" s="56"/>
      <c r="J105" s="6"/>
      <c r="K105" s="2"/>
      <c r="L105" s="2"/>
      <c r="M105" s="2"/>
      <c r="N105" s="2"/>
      <c r="O105" s="2"/>
      <c r="P105" s="53"/>
    </row>
    <row r="106" spans="1:16" s="17" customFormat="1" ht="16.5" customHeight="1">
      <c r="A106" s="6"/>
      <c r="B106" s="2"/>
      <c r="C106" s="2"/>
      <c r="D106" s="2"/>
      <c r="E106" s="89"/>
      <c r="F106" s="89"/>
      <c r="G106" s="89"/>
      <c r="H106" s="89"/>
      <c r="I106" s="56"/>
      <c r="J106" s="6"/>
      <c r="K106" s="2"/>
      <c r="L106" s="2"/>
      <c r="M106" s="2"/>
      <c r="N106" s="2"/>
      <c r="O106" s="2"/>
      <c r="P106" s="53"/>
    </row>
    <row r="107" spans="1:16" s="17" customFormat="1" ht="16.5" customHeight="1">
      <c r="A107" s="6"/>
      <c r="B107" s="2"/>
      <c r="C107" s="2"/>
      <c r="D107" s="2"/>
      <c r="E107" s="89"/>
      <c r="F107" s="89"/>
      <c r="G107" s="89"/>
      <c r="H107" s="89"/>
      <c r="I107" s="56"/>
      <c r="J107" s="6"/>
      <c r="K107" s="2"/>
      <c r="L107" s="2"/>
      <c r="M107" s="2"/>
      <c r="N107" s="2"/>
      <c r="O107" s="2"/>
      <c r="P107" s="53"/>
    </row>
    <row r="108" spans="1:16" s="17" customFormat="1" ht="16.5" customHeight="1">
      <c r="A108" s="6"/>
      <c r="B108" s="2"/>
      <c r="C108" s="2"/>
      <c r="D108" s="2"/>
      <c r="E108" s="89"/>
      <c r="F108" s="89"/>
      <c r="G108" s="89"/>
      <c r="H108" s="89"/>
      <c r="I108" s="56"/>
      <c r="J108" s="6"/>
      <c r="K108" s="2"/>
      <c r="L108" s="2"/>
      <c r="M108" s="2"/>
      <c r="N108" s="2"/>
      <c r="O108" s="2"/>
      <c r="P108" s="53"/>
    </row>
    <row r="109" spans="1:16" s="17" customFormat="1" ht="16.5" customHeight="1">
      <c r="A109" s="6"/>
      <c r="B109" s="2"/>
      <c r="C109" s="2"/>
      <c r="D109" s="2"/>
      <c r="E109" s="89"/>
      <c r="F109" s="89"/>
      <c r="G109" s="89"/>
      <c r="H109" s="89"/>
      <c r="I109" s="56"/>
      <c r="J109" s="6"/>
      <c r="K109" s="2"/>
      <c r="L109" s="2"/>
      <c r="M109" s="2"/>
      <c r="N109" s="2"/>
      <c r="O109" s="2"/>
      <c r="P109" s="53"/>
    </row>
    <row r="110" spans="1:16" s="17" customFormat="1" ht="16.5" customHeight="1">
      <c r="A110" s="6"/>
      <c r="B110" s="2"/>
      <c r="C110" s="2"/>
      <c r="D110" s="2"/>
      <c r="E110" s="89"/>
      <c r="F110" s="89"/>
      <c r="G110" s="89"/>
      <c r="H110" s="89"/>
      <c r="I110" s="56"/>
      <c r="J110" s="6"/>
      <c r="K110" s="2"/>
      <c r="L110" s="2"/>
      <c r="M110" s="2"/>
      <c r="N110" s="2"/>
      <c r="O110" s="2"/>
      <c r="P110" s="53"/>
    </row>
    <row r="111" ht="16.5" customHeight="1"/>
    <row r="112" ht="16.5" customHeight="1"/>
    <row r="113" spans="1:21" s="56" customFormat="1" ht="16.5" customHeight="1">
      <c r="A113" s="6"/>
      <c r="B113" s="2"/>
      <c r="C113" s="2"/>
      <c r="D113" s="2"/>
      <c r="E113" s="89"/>
      <c r="F113" s="89"/>
      <c r="G113" s="89"/>
      <c r="H113" s="89"/>
      <c r="J113" s="6"/>
      <c r="K113" s="2"/>
      <c r="L113" s="2"/>
      <c r="M113" s="2"/>
      <c r="N113" s="2"/>
      <c r="O113" s="2"/>
      <c r="P113" s="53"/>
      <c r="Q113" s="2"/>
      <c r="R113" s="2"/>
      <c r="S113" s="2"/>
      <c r="T113" s="2"/>
      <c r="U113" s="2"/>
    </row>
    <row r="114" spans="1:21" s="56" customFormat="1" ht="16.5" customHeight="1">
      <c r="A114" s="6"/>
      <c r="B114" s="2"/>
      <c r="C114" s="2"/>
      <c r="D114" s="2"/>
      <c r="E114" s="89"/>
      <c r="F114" s="89"/>
      <c r="G114" s="89"/>
      <c r="H114" s="89"/>
      <c r="J114" s="6"/>
      <c r="K114" s="2"/>
      <c r="L114" s="2"/>
      <c r="M114" s="108"/>
      <c r="N114" s="2"/>
      <c r="O114" s="2"/>
      <c r="P114" s="53"/>
      <c r="Q114" s="2"/>
      <c r="R114" s="2"/>
      <c r="S114" s="2"/>
      <c r="T114" s="2"/>
      <c r="U114" s="2"/>
    </row>
    <row r="115" spans="1:21" s="56" customFormat="1" ht="16.5" customHeight="1">
      <c r="A115" s="6"/>
      <c r="B115" s="2"/>
      <c r="C115" s="2"/>
      <c r="D115" s="2"/>
      <c r="E115" s="89"/>
      <c r="F115" s="89"/>
      <c r="G115" s="89"/>
      <c r="H115" s="89"/>
      <c r="J115" s="6"/>
      <c r="K115" s="2"/>
      <c r="L115" s="2"/>
      <c r="M115" s="108"/>
      <c r="N115" s="2"/>
      <c r="O115" s="2"/>
      <c r="P115" s="53"/>
      <c r="Q115" s="2"/>
      <c r="R115" s="2"/>
      <c r="S115" s="2"/>
      <c r="T115" s="2"/>
      <c r="U115" s="2"/>
    </row>
    <row r="116" spans="1:21" s="56" customFormat="1" ht="16.5" customHeight="1">
      <c r="A116" s="6"/>
      <c r="B116" s="2"/>
      <c r="C116" s="2"/>
      <c r="D116" s="2"/>
      <c r="E116" s="89"/>
      <c r="F116" s="89"/>
      <c r="G116" s="89"/>
      <c r="H116" s="89"/>
      <c r="J116" s="6"/>
      <c r="K116" s="2"/>
      <c r="L116" s="2"/>
      <c r="M116" s="2"/>
      <c r="N116" s="2"/>
      <c r="O116" s="2"/>
      <c r="P116" s="53"/>
      <c r="Q116" s="2"/>
      <c r="R116" s="2"/>
      <c r="S116" s="2"/>
      <c r="T116" s="2"/>
      <c r="U116" s="2"/>
    </row>
    <row r="117" spans="1:21" s="56" customFormat="1" ht="16.5" customHeight="1">
      <c r="A117" s="6"/>
      <c r="B117" s="2"/>
      <c r="C117" s="2"/>
      <c r="D117" s="2"/>
      <c r="E117" s="89"/>
      <c r="F117" s="89"/>
      <c r="G117" s="89"/>
      <c r="H117" s="89"/>
      <c r="J117" s="6"/>
      <c r="K117" s="2"/>
      <c r="L117" s="2"/>
      <c r="M117" s="2"/>
      <c r="N117" s="2"/>
      <c r="O117" s="2"/>
      <c r="P117" s="53"/>
      <c r="Q117" s="2"/>
      <c r="R117" s="2"/>
      <c r="S117" s="2"/>
      <c r="T117" s="2"/>
      <c r="U117" s="2"/>
    </row>
    <row r="118" spans="1:21" s="56" customFormat="1" ht="16.5" customHeight="1">
      <c r="A118" s="6"/>
      <c r="B118" s="2"/>
      <c r="C118" s="2"/>
      <c r="D118" s="2"/>
      <c r="E118" s="89"/>
      <c r="F118" s="89"/>
      <c r="G118" s="89"/>
      <c r="H118" s="89"/>
      <c r="J118" s="6"/>
      <c r="K118" s="2"/>
      <c r="L118" s="2"/>
      <c r="M118" s="2"/>
      <c r="N118" s="2"/>
      <c r="O118" s="2"/>
      <c r="P118" s="53"/>
      <c r="Q118" s="2"/>
      <c r="R118" s="2"/>
      <c r="S118" s="2"/>
      <c r="T118" s="2"/>
      <c r="U118" s="2"/>
    </row>
    <row r="119" spans="1:21" s="56" customFormat="1" ht="16.5" customHeight="1">
      <c r="A119" s="6"/>
      <c r="B119" s="2"/>
      <c r="C119" s="2"/>
      <c r="D119" s="2"/>
      <c r="E119" s="89"/>
      <c r="F119" s="89"/>
      <c r="G119" s="89"/>
      <c r="H119" s="89"/>
      <c r="J119" s="6"/>
      <c r="K119" s="2"/>
      <c r="L119" s="2"/>
      <c r="M119" s="2"/>
      <c r="N119" s="2"/>
      <c r="O119" s="2"/>
      <c r="P119" s="53"/>
      <c r="Q119" s="2"/>
      <c r="R119" s="2"/>
      <c r="S119" s="2"/>
      <c r="T119" s="2"/>
      <c r="U119" s="2"/>
    </row>
    <row r="120" spans="1:21" s="56" customFormat="1" ht="16.5" customHeight="1">
      <c r="A120" s="6"/>
      <c r="B120" s="2"/>
      <c r="C120" s="2"/>
      <c r="D120" s="2"/>
      <c r="E120" s="89"/>
      <c r="F120" s="89"/>
      <c r="G120" s="89"/>
      <c r="H120" s="89"/>
      <c r="J120" s="6"/>
      <c r="K120" s="2"/>
      <c r="L120" s="2"/>
      <c r="M120" s="2"/>
      <c r="N120" s="2"/>
      <c r="O120" s="2"/>
      <c r="P120" s="53"/>
      <c r="Q120" s="2"/>
      <c r="R120" s="2"/>
      <c r="S120" s="2"/>
      <c r="T120" s="2"/>
      <c r="U120" s="2"/>
    </row>
    <row r="121" spans="1:21" s="56" customFormat="1" ht="16.5" customHeight="1">
      <c r="A121" s="6"/>
      <c r="B121" s="2"/>
      <c r="C121" s="2"/>
      <c r="D121" s="2"/>
      <c r="E121" s="89"/>
      <c r="F121" s="89"/>
      <c r="G121" s="89"/>
      <c r="H121" s="89"/>
      <c r="J121" s="6"/>
      <c r="K121" s="2"/>
      <c r="L121" s="2"/>
      <c r="M121" s="2"/>
      <c r="N121" s="2"/>
      <c r="O121" s="2"/>
      <c r="P121" s="53"/>
      <c r="Q121" s="2"/>
      <c r="R121" s="2"/>
      <c r="S121" s="2"/>
      <c r="T121" s="2"/>
      <c r="U121" s="2"/>
    </row>
    <row r="122" spans="1:21" s="56" customFormat="1" ht="16.5" customHeight="1">
      <c r="A122" s="6"/>
      <c r="B122" s="2"/>
      <c r="C122" s="2"/>
      <c r="D122" s="2"/>
      <c r="E122" s="89"/>
      <c r="F122" s="89"/>
      <c r="G122" s="89"/>
      <c r="H122" s="89"/>
      <c r="J122" s="6"/>
      <c r="K122" s="2"/>
      <c r="L122" s="2"/>
      <c r="M122" s="2"/>
      <c r="N122" s="2"/>
      <c r="O122" s="2"/>
      <c r="P122" s="53"/>
      <c r="Q122" s="2"/>
      <c r="R122" s="2"/>
      <c r="S122" s="2"/>
      <c r="T122" s="2"/>
      <c r="U122" s="2"/>
    </row>
    <row r="123" spans="1:21" s="56" customFormat="1" ht="16.5" customHeight="1">
      <c r="A123" s="6"/>
      <c r="B123" s="2"/>
      <c r="C123" s="2"/>
      <c r="D123" s="2"/>
      <c r="E123" s="89"/>
      <c r="F123" s="89"/>
      <c r="G123" s="89"/>
      <c r="H123" s="89"/>
      <c r="J123" s="6"/>
      <c r="K123" s="2"/>
      <c r="L123" s="2"/>
      <c r="M123" s="2"/>
      <c r="N123" s="2"/>
      <c r="O123" s="2"/>
      <c r="P123" s="53"/>
      <c r="Q123" s="2"/>
      <c r="R123" s="2"/>
      <c r="S123" s="2"/>
      <c r="T123" s="2"/>
      <c r="U123" s="2"/>
    </row>
    <row r="124" spans="1:21" s="56" customFormat="1" ht="16.5" customHeight="1">
      <c r="A124" s="6"/>
      <c r="B124" s="2"/>
      <c r="C124" s="2"/>
      <c r="D124" s="2"/>
      <c r="E124" s="89"/>
      <c r="F124" s="89"/>
      <c r="G124" s="89"/>
      <c r="H124" s="89"/>
      <c r="J124" s="6"/>
      <c r="K124" s="2"/>
      <c r="L124" s="2"/>
      <c r="M124" s="2"/>
      <c r="N124" s="2"/>
      <c r="O124" s="2"/>
      <c r="P124" s="53"/>
      <c r="Q124" s="2"/>
      <c r="R124" s="2"/>
      <c r="S124" s="2"/>
      <c r="T124" s="2"/>
      <c r="U124" s="2"/>
    </row>
    <row r="125" spans="1:21" s="56" customFormat="1" ht="16.5" customHeight="1">
      <c r="A125" s="6"/>
      <c r="B125" s="2"/>
      <c r="C125" s="2"/>
      <c r="D125" s="2"/>
      <c r="E125" s="89"/>
      <c r="F125" s="89"/>
      <c r="G125" s="89"/>
      <c r="H125" s="89"/>
      <c r="J125" s="6"/>
      <c r="K125" s="2"/>
      <c r="L125" s="2"/>
      <c r="M125" s="2"/>
      <c r="N125" s="2"/>
      <c r="O125" s="2"/>
      <c r="P125" s="53"/>
      <c r="Q125" s="2"/>
      <c r="R125" s="2"/>
      <c r="S125" s="2"/>
      <c r="T125" s="2"/>
      <c r="U125" s="2"/>
    </row>
    <row r="126" spans="1:21" s="56" customFormat="1" ht="13.5">
      <c r="A126" s="6"/>
      <c r="B126" s="2"/>
      <c r="C126" s="2"/>
      <c r="D126" s="2"/>
      <c r="E126" s="89"/>
      <c r="F126" s="89"/>
      <c r="G126" s="89"/>
      <c r="H126" s="89"/>
      <c r="J126" s="6"/>
      <c r="K126" s="2"/>
      <c r="L126" s="2"/>
      <c r="M126" s="2"/>
      <c r="N126" s="2"/>
      <c r="O126" s="2"/>
      <c r="P126" s="53"/>
      <c r="Q126" s="2"/>
      <c r="R126" s="2"/>
      <c r="S126" s="2"/>
      <c r="T126" s="2"/>
      <c r="U126" s="2"/>
    </row>
  </sheetData>
  <sheetProtection/>
  <mergeCells count="15">
    <mergeCell ref="H70:H71"/>
    <mergeCell ref="K32:K55"/>
    <mergeCell ref="J3:J56"/>
    <mergeCell ref="J57:J70"/>
    <mergeCell ref="K81:K90"/>
    <mergeCell ref="B73:C73"/>
    <mergeCell ref="J2:K2"/>
    <mergeCell ref="K57:K63"/>
    <mergeCell ref="K64:K69"/>
    <mergeCell ref="B74:C74"/>
    <mergeCell ref="B76:C76"/>
    <mergeCell ref="H23:H24"/>
    <mergeCell ref="K72:K80"/>
    <mergeCell ref="J72:J91"/>
    <mergeCell ref="K3:K31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62" r:id="rId2"/>
  <headerFooter alignWithMargins="0">
    <oddFooter>&amp;C&amp;16&amp;P／&amp;N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1"/>
  <sheetViews>
    <sheetView zoomScale="75" zoomScaleNormal="75" zoomScalePageLayoutView="0" workbookViewId="0" topLeftCell="A76">
      <selection activeCell="O9" sqref="O9"/>
    </sheetView>
  </sheetViews>
  <sheetFormatPr defaultColWidth="9.00390625" defaultRowHeight="13.5"/>
  <cols>
    <col min="1" max="1" width="7.125" style="6" customWidth="1"/>
    <col min="2" max="2" width="4.00390625" style="2" customWidth="1"/>
    <col min="3" max="3" width="35.375" style="2" bestFit="1" customWidth="1"/>
    <col min="4" max="5" width="13.375" style="2" customWidth="1"/>
    <col min="6" max="7" width="12.375" style="89" customWidth="1"/>
    <col min="8" max="8" width="2.625" style="56" customWidth="1"/>
    <col min="9" max="9" width="3.75390625" style="6" customWidth="1"/>
    <col min="10" max="10" width="3.625" style="2" customWidth="1"/>
    <col min="11" max="11" width="6.875" style="364" customWidth="1"/>
    <col min="12" max="12" width="8.375" style="2" customWidth="1"/>
    <col min="13" max="13" width="4.25390625" style="2" customWidth="1"/>
    <col min="14" max="14" width="41.75390625" style="2" customWidth="1"/>
    <col min="15" max="15" width="15.00390625" style="371" customWidth="1"/>
    <col min="16" max="16384" width="9.00390625" style="2" customWidth="1"/>
  </cols>
  <sheetData>
    <row r="1" spans="1:15" ht="33" thickBot="1">
      <c r="A1" s="98" t="s">
        <v>253</v>
      </c>
      <c r="B1" s="4"/>
      <c r="C1" s="5"/>
      <c r="I1" s="224" t="s">
        <v>194</v>
      </c>
      <c r="O1" s="8"/>
    </row>
    <row r="2" spans="1:15" s="221" customFormat="1" ht="22.5" customHeight="1" thickBot="1" thickTop="1">
      <c r="A2" s="244" t="s">
        <v>247</v>
      </c>
      <c r="B2" s="245"/>
      <c r="C2" s="9" t="s">
        <v>24</v>
      </c>
      <c r="D2" s="86" t="s">
        <v>60</v>
      </c>
      <c r="E2" s="417" t="s">
        <v>366</v>
      </c>
      <c r="F2" s="243" t="s">
        <v>383</v>
      </c>
      <c r="G2" s="101" t="s">
        <v>371</v>
      </c>
      <c r="H2" s="57"/>
      <c r="I2" s="437" t="s">
        <v>193</v>
      </c>
      <c r="J2" s="438"/>
      <c r="K2" s="246" t="s">
        <v>211</v>
      </c>
      <c r="L2" s="247" t="s">
        <v>247</v>
      </c>
      <c r="M2" s="245"/>
      <c r="N2" s="9" t="s">
        <v>24</v>
      </c>
      <c r="O2" s="12" t="s">
        <v>60</v>
      </c>
    </row>
    <row r="3" spans="1:15" s="17" customFormat="1" ht="21" customHeight="1">
      <c r="A3" s="230">
        <v>1</v>
      </c>
      <c r="B3" s="14" t="s">
        <v>62</v>
      </c>
      <c r="C3" s="14"/>
      <c r="D3" s="87">
        <f>SUM(D4:D8)</f>
        <v>3152</v>
      </c>
      <c r="E3" s="418">
        <f aca="true" t="shared" si="0" ref="E3:E20">D3-G3-F3</f>
        <v>3152</v>
      </c>
      <c r="F3" s="148"/>
      <c r="G3" s="161"/>
      <c r="H3" s="56"/>
      <c r="I3" s="473" t="s">
        <v>215</v>
      </c>
      <c r="J3" s="476" t="s">
        <v>213</v>
      </c>
      <c r="K3" s="235">
        <v>1</v>
      </c>
      <c r="L3" s="26">
        <v>1</v>
      </c>
      <c r="M3" s="15" t="s">
        <v>130</v>
      </c>
      <c r="N3" s="15"/>
      <c r="O3" s="90">
        <f>E3</f>
        <v>3152</v>
      </c>
    </row>
    <row r="4" spans="1:15" s="17" customFormat="1" ht="16.5" customHeight="1">
      <c r="A4" s="231">
        <f>A3+1</f>
        <v>2</v>
      </c>
      <c r="B4" s="19"/>
      <c r="C4" s="20" t="s">
        <v>25</v>
      </c>
      <c r="D4" s="88">
        <f>'②資金～活動区分'!D4</f>
        <v>2400</v>
      </c>
      <c r="E4" s="419">
        <f t="shared" si="0"/>
        <v>2400</v>
      </c>
      <c r="F4" s="132"/>
      <c r="G4" s="158"/>
      <c r="H4" s="56"/>
      <c r="I4" s="474"/>
      <c r="J4" s="477"/>
      <c r="K4" s="235">
        <f>K3+1</f>
        <v>2</v>
      </c>
      <c r="L4" s="26">
        <v>2</v>
      </c>
      <c r="M4" s="27"/>
      <c r="N4" s="36" t="s">
        <v>156</v>
      </c>
      <c r="O4" s="90">
        <f aca="true" t="shared" si="1" ref="O4:O13">E4</f>
        <v>2400</v>
      </c>
    </row>
    <row r="5" spans="1:15" s="17" customFormat="1" ht="16.5" customHeight="1">
      <c r="A5" s="230">
        <f aca="true" t="shared" si="2" ref="A5:A68">A4+1</f>
        <v>3</v>
      </c>
      <c r="B5" s="19"/>
      <c r="C5" s="20" t="s">
        <v>26</v>
      </c>
      <c r="D5" s="88">
        <f>'②資金～活動区分'!D5</f>
        <v>210</v>
      </c>
      <c r="E5" s="419">
        <f t="shared" si="0"/>
        <v>210</v>
      </c>
      <c r="F5" s="132"/>
      <c r="G5" s="158"/>
      <c r="H5" s="56"/>
      <c r="I5" s="474"/>
      <c r="J5" s="477"/>
      <c r="K5" s="235">
        <f aca="true" t="shared" si="3" ref="K5:K68">K4+1</f>
        <v>3</v>
      </c>
      <c r="L5" s="26">
        <v>3</v>
      </c>
      <c r="M5" s="27"/>
      <c r="N5" s="36" t="s">
        <v>157</v>
      </c>
      <c r="O5" s="90">
        <f t="shared" si="1"/>
        <v>210</v>
      </c>
    </row>
    <row r="6" spans="1:15" s="17" customFormat="1" ht="16.5" customHeight="1">
      <c r="A6" s="231">
        <f t="shared" si="2"/>
        <v>4</v>
      </c>
      <c r="B6" s="19"/>
      <c r="C6" s="20" t="s">
        <v>27</v>
      </c>
      <c r="D6" s="88">
        <f>'②資金～活動区分'!D6</f>
        <v>92</v>
      </c>
      <c r="E6" s="419">
        <f t="shared" si="0"/>
        <v>92</v>
      </c>
      <c r="F6" s="132"/>
      <c r="G6" s="158"/>
      <c r="H6" s="56"/>
      <c r="I6" s="474"/>
      <c r="J6" s="477"/>
      <c r="K6" s="235">
        <f t="shared" si="3"/>
        <v>4</v>
      </c>
      <c r="L6" s="26">
        <v>4</v>
      </c>
      <c r="M6" s="27"/>
      <c r="N6" s="36" t="s">
        <v>158</v>
      </c>
      <c r="O6" s="90">
        <f t="shared" si="1"/>
        <v>92</v>
      </c>
    </row>
    <row r="7" spans="1:15" s="17" customFormat="1" ht="16.5" customHeight="1">
      <c r="A7" s="230">
        <f t="shared" si="2"/>
        <v>5</v>
      </c>
      <c r="B7" s="19"/>
      <c r="C7" s="20" t="s">
        <v>28</v>
      </c>
      <c r="D7" s="88">
        <f>'②資金～活動区分'!D7</f>
        <v>450</v>
      </c>
      <c r="E7" s="419">
        <f t="shared" si="0"/>
        <v>450</v>
      </c>
      <c r="F7" s="132"/>
      <c r="G7" s="158"/>
      <c r="H7" s="56"/>
      <c r="I7" s="474"/>
      <c r="J7" s="477"/>
      <c r="K7" s="235">
        <f t="shared" si="3"/>
        <v>5</v>
      </c>
      <c r="L7" s="26">
        <v>5</v>
      </c>
      <c r="M7" s="27"/>
      <c r="N7" s="36" t="s">
        <v>159</v>
      </c>
      <c r="O7" s="90">
        <f t="shared" si="1"/>
        <v>450</v>
      </c>
    </row>
    <row r="8" spans="1:15" s="17" customFormat="1" ht="16.5" customHeight="1">
      <c r="A8" s="231">
        <f t="shared" si="2"/>
        <v>6</v>
      </c>
      <c r="B8" s="19"/>
      <c r="C8" s="20" t="s">
        <v>19</v>
      </c>
      <c r="D8" s="88">
        <f>'②資金～活動区分'!D8</f>
        <v>0</v>
      </c>
      <c r="E8" s="419">
        <f t="shared" si="0"/>
        <v>0</v>
      </c>
      <c r="F8" s="132"/>
      <c r="G8" s="158"/>
      <c r="H8" s="56"/>
      <c r="I8" s="474"/>
      <c r="J8" s="477"/>
      <c r="K8" s="235">
        <f t="shared" si="3"/>
        <v>6</v>
      </c>
      <c r="L8" s="26">
        <v>6</v>
      </c>
      <c r="M8" s="27"/>
      <c r="N8" s="36" t="s">
        <v>19</v>
      </c>
      <c r="O8" s="90">
        <f t="shared" si="1"/>
        <v>0</v>
      </c>
    </row>
    <row r="9" spans="1:15" s="17" customFormat="1" ht="16.5" customHeight="1">
      <c r="A9" s="230">
        <f t="shared" si="2"/>
        <v>7</v>
      </c>
      <c r="B9" s="19" t="s">
        <v>4</v>
      </c>
      <c r="C9" s="20"/>
      <c r="D9" s="88">
        <f>SUM(D10:D13)</f>
        <v>106</v>
      </c>
      <c r="E9" s="419">
        <f t="shared" si="0"/>
        <v>106</v>
      </c>
      <c r="F9" s="132"/>
      <c r="G9" s="158"/>
      <c r="H9" s="56"/>
      <c r="I9" s="474"/>
      <c r="J9" s="477"/>
      <c r="K9" s="235">
        <f t="shared" si="3"/>
        <v>7</v>
      </c>
      <c r="L9" s="29">
        <v>7</v>
      </c>
      <c r="M9" s="21" t="s">
        <v>384</v>
      </c>
      <c r="N9" s="24"/>
      <c r="O9" s="90">
        <f t="shared" si="1"/>
        <v>106</v>
      </c>
    </row>
    <row r="10" spans="1:15" s="17" customFormat="1" ht="16.5" customHeight="1">
      <c r="A10" s="231">
        <f t="shared" si="2"/>
        <v>8</v>
      </c>
      <c r="B10" s="19"/>
      <c r="C10" s="20" t="s">
        <v>29</v>
      </c>
      <c r="D10" s="88">
        <f>'②資金～活動区分'!D10</f>
        <v>101</v>
      </c>
      <c r="E10" s="419">
        <f t="shared" si="0"/>
        <v>101</v>
      </c>
      <c r="F10" s="132"/>
      <c r="G10" s="158"/>
      <c r="H10" s="56"/>
      <c r="I10" s="474"/>
      <c r="J10" s="477"/>
      <c r="K10" s="235">
        <f t="shared" si="3"/>
        <v>8</v>
      </c>
      <c r="L10" s="29">
        <v>8</v>
      </c>
      <c r="M10" s="46"/>
      <c r="N10" s="24" t="s">
        <v>131</v>
      </c>
      <c r="O10" s="90">
        <f t="shared" si="1"/>
        <v>101</v>
      </c>
    </row>
    <row r="11" spans="1:15" s="17" customFormat="1" ht="16.5" customHeight="1">
      <c r="A11" s="230">
        <f t="shared" si="2"/>
        <v>9</v>
      </c>
      <c r="B11" s="19"/>
      <c r="C11" s="20" t="s">
        <v>30</v>
      </c>
      <c r="D11" s="88">
        <f>'②資金～活動区分'!D11</f>
        <v>3</v>
      </c>
      <c r="E11" s="419">
        <f t="shared" si="0"/>
        <v>3</v>
      </c>
      <c r="F11" s="132"/>
      <c r="G11" s="158"/>
      <c r="H11" s="56"/>
      <c r="I11" s="474"/>
      <c r="J11" s="477"/>
      <c r="K11" s="235">
        <f t="shared" si="3"/>
        <v>9</v>
      </c>
      <c r="L11" s="29">
        <v>9</v>
      </c>
      <c r="M11" s="46"/>
      <c r="N11" s="24" t="s">
        <v>132</v>
      </c>
      <c r="O11" s="90">
        <f t="shared" si="1"/>
        <v>3</v>
      </c>
    </row>
    <row r="12" spans="1:15" s="17" customFormat="1" ht="16.5" customHeight="1">
      <c r="A12" s="231">
        <f t="shared" si="2"/>
        <v>10</v>
      </c>
      <c r="B12" s="19"/>
      <c r="C12" s="20" t="s">
        <v>31</v>
      </c>
      <c r="D12" s="88">
        <f>'②資金～活動区分'!D12</f>
        <v>2</v>
      </c>
      <c r="E12" s="419">
        <f t="shared" si="0"/>
        <v>2</v>
      </c>
      <c r="F12" s="132"/>
      <c r="G12" s="158"/>
      <c r="H12" s="56"/>
      <c r="I12" s="474"/>
      <c r="J12" s="477"/>
      <c r="K12" s="235">
        <f t="shared" si="3"/>
        <v>10</v>
      </c>
      <c r="L12" s="29">
        <v>10</v>
      </c>
      <c r="M12" s="46"/>
      <c r="N12" s="24" t="s">
        <v>133</v>
      </c>
      <c r="O12" s="90">
        <f t="shared" si="1"/>
        <v>2</v>
      </c>
    </row>
    <row r="13" spans="1:15" s="17" customFormat="1" ht="16.5" customHeight="1">
      <c r="A13" s="230">
        <f t="shared" si="2"/>
        <v>11</v>
      </c>
      <c r="B13" s="19"/>
      <c r="C13" s="20" t="s">
        <v>19</v>
      </c>
      <c r="D13" s="88">
        <f>'②資金～活動区分'!D13</f>
        <v>0</v>
      </c>
      <c r="E13" s="419">
        <f t="shared" si="0"/>
        <v>0</v>
      </c>
      <c r="F13" s="132"/>
      <c r="G13" s="158"/>
      <c r="H13" s="56"/>
      <c r="I13" s="474"/>
      <c r="J13" s="477"/>
      <c r="K13" s="235">
        <f t="shared" si="3"/>
        <v>11</v>
      </c>
      <c r="L13" s="29">
        <v>11</v>
      </c>
      <c r="M13" s="46"/>
      <c r="N13" s="24" t="s">
        <v>19</v>
      </c>
      <c r="O13" s="90">
        <f t="shared" si="1"/>
        <v>0</v>
      </c>
    </row>
    <row r="14" spans="1:15" s="17" customFormat="1" ht="16.5" customHeight="1">
      <c r="A14" s="231">
        <f t="shared" si="2"/>
        <v>12</v>
      </c>
      <c r="B14" s="19" t="s">
        <v>63</v>
      </c>
      <c r="C14" s="20"/>
      <c r="D14" s="88">
        <f>SUM(D15:D16)</f>
        <v>110</v>
      </c>
      <c r="E14" s="419">
        <f t="shared" si="0"/>
        <v>90</v>
      </c>
      <c r="F14" s="132"/>
      <c r="G14" s="102">
        <f>SUM(G15:G16)</f>
        <v>20</v>
      </c>
      <c r="H14" s="56"/>
      <c r="I14" s="474"/>
      <c r="J14" s="477"/>
      <c r="K14" s="235">
        <f t="shared" si="3"/>
        <v>12</v>
      </c>
      <c r="L14" s="29"/>
      <c r="M14" s="22" t="s">
        <v>203</v>
      </c>
      <c r="N14" s="22"/>
      <c r="O14" s="37">
        <f>SUM(O15:O17)</f>
        <v>205</v>
      </c>
    </row>
    <row r="15" spans="1:15" s="17" customFormat="1" ht="16.5" customHeight="1">
      <c r="A15" s="230">
        <f t="shared" si="2"/>
        <v>13</v>
      </c>
      <c r="B15" s="19"/>
      <c r="C15" s="20" t="s">
        <v>64</v>
      </c>
      <c r="D15" s="88">
        <f>'②資金～活動区分'!D15</f>
        <v>75</v>
      </c>
      <c r="E15" s="419">
        <f t="shared" si="0"/>
        <v>55</v>
      </c>
      <c r="F15" s="132"/>
      <c r="G15" s="102">
        <f>'②資金～活動区分'!F15</f>
        <v>20</v>
      </c>
      <c r="H15" s="56"/>
      <c r="I15" s="474"/>
      <c r="J15" s="477"/>
      <c r="K15" s="235">
        <f t="shared" si="3"/>
        <v>13</v>
      </c>
      <c r="L15" s="29">
        <v>13</v>
      </c>
      <c r="M15" s="74"/>
      <c r="N15" s="22" t="s">
        <v>162</v>
      </c>
      <c r="O15" s="37">
        <f>E15</f>
        <v>55</v>
      </c>
    </row>
    <row r="16" spans="1:15" s="17" customFormat="1" ht="16.5" customHeight="1">
      <c r="A16" s="231">
        <f t="shared" si="2"/>
        <v>14</v>
      </c>
      <c r="B16" s="19"/>
      <c r="C16" s="20" t="s">
        <v>32</v>
      </c>
      <c r="D16" s="88">
        <f>'②資金～活動区分'!D16</f>
        <v>35</v>
      </c>
      <c r="E16" s="419">
        <f t="shared" si="0"/>
        <v>35</v>
      </c>
      <c r="F16" s="132"/>
      <c r="G16" s="158"/>
      <c r="H16" s="56"/>
      <c r="I16" s="474"/>
      <c r="J16" s="477"/>
      <c r="K16" s="235">
        <f t="shared" si="3"/>
        <v>14</v>
      </c>
      <c r="L16" s="29">
        <v>14</v>
      </c>
      <c r="M16" s="74"/>
      <c r="N16" s="22" t="s">
        <v>163</v>
      </c>
      <c r="O16" s="37">
        <f>E16</f>
        <v>35</v>
      </c>
    </row>
    <row r="17" spans="1:15" s="17" customFormat="1" ht="24.75" customHeight="1">
      <c r="A17" s="230">
        <f t="shared" si="2"/>
        <v>15</v>
      </c>
      <c r="B17" s="19" t="s">
        <v>65</v>
      </c>
      <c r="C17" s="20"/>
      <c r="D17" s="88">
        <f>SUM(D18:D20)</f>
        <v>618</v>
      </c>
      <c r="E17" s="419">
        <f t="shared" si="0"/>
        <v>548</v>
      </c>
      <c r="F17" s="132"/>
      <c r="G17" s="103">
        <f>SUM(G18:G20)</f>
        <v>70</v>
      </c>
      <c r="H17" s="56"/>
      <c r="I17" s="474"/>
      <c r="J17" s="477"/>
      <c r="K17" s="235">
        <f t="shared" si="3"/>
        <v>15</v>
      </c>
      <c r="L17" s="29"/>
      <c r="M17" s="74"/>
      <c r="N17" s="346" t="s">
        <v>263</v>
      </c>
      <c r="O17" s="37">
        <f>'③消費～事業活動'!P17</f>
        <v>115</v>
      </c>
    </row>
    <row r="18" spans="1:15" s="17" customFormat="1" ht="16.5" customHeight="1">
      <c r="A18" s="231">
        <f t="shared" si="2"/>
        <v>16</v>
      </c>
      <c r="B18" s="19"/>
      <c r="C18" s="20" t="s">
        <v>16</v>
      </c>
      <c r="D18" s="88">
        <f>'②資金～活動区分'!D18</f>
        <v>383</v>
      </c>
      <c r="E18" s="419">
        <f t="shared" si="0"/>
        <v>333</v>
      </c>
      <c r="F18" s="132"/>
      <c r="G18" s="103">
        <f>'②資金～活動区分'!F18</f>
        <v>50</v>
      </c>
      <c r="H18" s="56"/>
      <c r="I18" s="474"/>
      <c r="J18" s="477"/>
      <c r="K18" s="235">
        <f t="shared" si="3"/>
        <v>16</v>
      </c>
      <c r="L18" s="29"/>
      <c r="M18" s="21" t="s">
        <v>134</v>
      </c>
      <c r="N18" s="24"/>
      <c r="O18" s="37">
        <f>E17</f>
        <v>548</v>
      </c>
    </row>
    <row r="19" spans="1:15" s="17" customFormat="1" ht="16.5" customHeight="1">
      <c r="A19" s="230">
        <f t="shared" si="2"/>
        <v>17</v>
      </c>
      <c r="B19" s="19"/>
      <c r="C19" s="20" t="s">
        <v>33</v>
      </c>
      <c r="D19" s="88">
        <f>'②資金～活動区分'!D19</f>
        <v>235</v>
      </c>
      <c r="E19" s="419">
        <f t="shared" si="0"/>
        <v>215</v>
      </c>
      <c r="F19" s="132"/>
      <c r="G19" s="103">
        <f>'②資金～活動区分'!F19</f>
        <v>20</v>
      </c>
      <c r="H19" s="56"/>
      <c r="I19" s="474"/>
      <c r="J19" s="477"/>
      <c r="K19" s="235">
        <f t="shared" si="3"/>
        <v>17</v>
      </c>
      <c r="L19" s="29">
        <v>16</v>
      </c>
      <c r="M19" s="21"/>
      <c r="N19" s="24" t="s">
        <v>135</v>
      </c>
      <c r="O19" s="37">
        <f>E18</f>
        <v>333</v>
      </c>
    </row>
    <row r="20" spans="1:15" s="17" customFormat="1" ht="16.5" customHeight="1">
      <c r="A20" s="231">
        <f t="shared" si="2"/>
        <v>18</v>
      </c>
      <c r="B20" s="19"/>
      <c r="C20" s="20" t="s">
        <v>19</v>
      </c>
      <c r="D20" s="88">
        <f>'②資金～活動区分'!D20</f>
        <v>0</v>
      </c>
      <c r="E20" s="419">
        <f t="shared" si="0"/>
        <v>0</v>
      </c>
      <c r="F20" s="132"/>
      <c r="G20" s="103">
        <f>'②資金～活動区分'!F20</f>
        <v>0</v>
      </c>
      <c r="H20" s="56"/>
      <c r="I20" s="474"/>
      <c r="J20" s="477"/>
      <c r="K20" s="235">
        <f t="shared" si="3"/>
        <v>18</v>
      </c>
      <c r="L20" s="29">
        <v>17</v>
      </c>
      <c r="M20" s="21"/>
      <c r="N20" s="24" t="s">
        <v>136</v>
      </c>
      <c r="O20" s="37">
        <f>E19</f>
        <v>215</v>
      </c>
    </row>
    <row r="21" spans="1:15" s="17" customFormat="1" ht="16.5" customHeight="1">
      <c r="A21" s="230">
        <f t="shared" si="2"/>
        <v>19</v>
      </c>
      <c r="B21" s="19" t="s">
        <v>67</v>
      </c>
      <c r="C21" s="20"/>
      <c r="D21" s="88">
        <f>SUM(D22:D25)</f>
        <v>766</v>
      </c>
      <c r="E21" s="420"/>
      <c r="F21" s="149"/>
      <c r="G21" s="150"/>
      <c r="H21" s="56"/>
      <c r="I21" s="474"/>
      <c r="J21" s="477"/>
      <c r="K21" s="235">
        <f t="shared" si="3"/>
        <v>19</v>
      </c>
      <c r="L21" s="29">
        <v>18</v>
      </c>
      <c r="M21" s="21"/>
      <c r="N21" s="24" t="s">
        <v>19</v>
      </c>
      <c r="O21" s="37">
        <f>E20</f>
        <v>0</v>
      </c>
    </row>
    <row r="22" spans="1:15" s="17" customFormat="1" ht="16.5" customHeight="1">
      <c r="A22" s="231">
        <f t="shared" si="2"/>
        <v>20</v>
      </c>
      <c r="B22" s="19"/>
      <c r="C22" s="20" t="s">
        <v>185</v>
      </c>
      <c r="D22" s="88">
        <f>'②資金～活動区分'!D22</f>
        <v>80</v>
      </c>
      <c r="E22" s="420"/>
      <c r="F22" s="149"/>
      <c r="G22" s="150"/>
      <c r="H22" s="56"/>
      <c r="I22" s="474"/>
      <c r="J22" s="477"/>
      <c r="K22" s="235">
        <f t="shared" si="3"/>
        <v>20</v>
      </c>
      <c r="L22" s="29"/>
      <c r="M22" s="21" t="s">
        <v>104</v>
      </c>
      <c r="N22" s="24"/>
      <c r="O22" s="37">
        <f>SUM(O23:O26)</f>
        <v>109</v>
      </c>
    </row>
    <row r="23" spans="1:15" s="17" customFormat="1" ht="16.5" customHeight="1">
      <c r="A23" s="230">
        <f t="shared" si="2"/>
        <v>21</v>
      </c>
      <c r="B23" s="84"/>
      <c r="C23" s="85" t="s">
        <v>186</v>
      </c>
      <c r="D23" s="88">
        <f>'②資金～活動区分'!D23</f>
        <v>10</v>
      </c>
      <c r="E23" s="420"/>
      <c r="F23" s="151"/>
      <c r="G23" s="152"/>
      <c r="H23" s="56"/>
      <c r="I23" s="474"/>
      <c r="J23" s="477"/>
      <c r="K23" s="235">
        <f t="shared" si="3"/>
        <v>21</v>
      </c>
      <c r="L23" s="29">
        <v>25</v>
      </c>
      <c r="M23" s="21"/>
      <c r="N23" s="24" t="s">
        <v>20</v>
      </c>
      <c r="O23" s="37">
        <f>E27</f>
        <v>42</v>
      </c>
    </row>
    <row r="24" spans="1:15" s="17" customFormat="1" ht="16.5" customHeight="1">
      <c r="A24" s="231">
        <f t="shared" si="2"/>
        <v>22</v>
      </c>
      <c r="B24" s="19"/>
      <c r="C24" s="20" t="s">
        <v>10</v>
      </c>
      <c r="D24" s="88">
        <f>'②資金～活動区分'!D24</f>
        <v>676</v>
      </c>
      <c r="E24" s="420"/>
      <c r="F24" s="149"/>
      <c r="G24" s="150"/>
      <c r="H24" s="56"/>
      <c r="I24" s="474"/>
      <c r="J24" s="477"/>
      <c r="K24" s="235">
        <f t="shared" si="3"/>
        <v>22</v>
      </c>
      <c r="L24" s="29">
        <v>26</v>
      </c>
      <c r="M24" s="21"/>
      <c r="N24" s="24" t="s">
        <v>13</v>
      </c>
      <c r="O24" s="37">
        <f>E28</f>
        <v>18</v>
      </c>
    </row>
    <row r="25" spans="1:15" s="17" customFormat="1" ht="16.5" customHeight="1">
      <c r="A25" s="230">
        <f t="shared" si="2"/>
        <v>23</v>
      </c>
      <c r="B25" s="19"/>
      <c r="C25" s="85" t="s">
        <v>19</v>
      </c>
      <c r="D25" s="88">
        <f>'②資金～活動区分'!D25</f>
        <v>0</v>
      </c>
      <c r="E25" s="420"/>
      <c r="F25" s="149"/>
      <c r="G25" s="150"/>
      <c r="H25" s="56"/>
      <c r="I25" s="474"/>
      <c r="J25" s="477"/>
      <c r="K25" s="235">
        <f t="shared" si="3"/>
        <v>23</v>
      </c>
      <c r="L25" s="29">
        <v>27</v>
      </c>
      <c r="M25" s="21"/>
      <c r="N25" s="24" t="s">
        <v>14</v>
      </c>
      <c r="O25" s="37">
        <f>E29</f>
        <v>49</v>
      </c>
    </row>
    <row r="26" spans="1:15" s="17" customFormat="1" ht="16.5" customHeight="1">
      <c r="A26" s="231">
        <f t="shared" si="2"/>
        <v>24</v>
      </c>
      <c r="B26" s="21" t="s">
        <v>98</v>
      </c>
      <c r="C26" s="24"/>
      <c r="D26" s="88">
        <f>SUM(D27:D31)</f>
        <v>120</v>
      </c>
      <c r="E26" s="419">
        <f>D26-G26-F26</f>
        <v>109</v>
      </c>
      <c r="F26" s="135">
        <f>SUM(F27:F31)</f>
        <v>11</v>
      </c>
      <c r="G26" s="158"/>
      <c r="H26" s="56"/>
      <c r="I26" s="474"/>
      <c r="J26" s="477"/>
      <c r="K26" s="235">
        <f t="shared" si="3"/>
        <v>24</v>
      </c>
      <c r="L26" s="29">
        <v>29</v>
      </c>
      <c r="M26" s="21"/>
      <c r="N26" s="24" t="s">
        <v>19</v>
      </c>
      <c r="O26" s="37">
        <f>E31</f>
        <v>0</v>
      </c>
    </row>
    <row r="27" spans="1:15" s="17" customFormat="1" ht="16.5" customHeight="1">
      <c r="A27" s="230">
        <f t="shared" si="2"/>
        <v>25</v>
      </c>
      <c r="B27" s="21"/>
      <c r="C27" s="24" t="s">
        <v>20</v>
      </c>
      <c r="D27" s="88">
        <f>'②資金～活動区分'!D27</f>
        <v>42</v>
      </c>
      <c r="E27" s="419">
        <f>D27-G27-F27</f>
        <v>42</v>
      </c>
      <c r="F27" s="149"/>
      <c r="G27" s="158"/>
      <c r="H27" s="56"/>
      <c r="I27" s="474"/>
      <c r="J27" s="477"/>
      <c r="K27" s="235">
        <f t="shared" si="3"/>
        <v>25</v>
      </c>
      <c r="L27" s="29"/>
      <c r="M27" s="21" t="s">
        <v>34</v>
      </c>
      <c r="N27" s="24"/>
      <c r="O27" s="37">
        <f>SUM(O28:O30)</f>
        <v>166</v>
      </c>
    </row>
    <row r="28" spans="1:15" s="17" customFormat="1" ht="16.5" customHeight="1">
      <c r="A28" s="231">
        <f t="shared" si="2"/>
        <v>26</v>
      </c>
      <c r="B28" s="21"/>
      <c r="C28" s="24" t="s">
        <v>13</v>
      </c>
      <c r="D28" s="88">
        <f>'②資金～活動区分'!D28</f>
        <v>18</v>
      </c>
      <c r="E28" s="419">
        <f>D28-G28-F28</f>
        <v>18</v>
      </c>
      <c r="F28" s="149"/>
      <c r="G28" s="158"/>
      <c r="H28" s="56"/>
      <c r="I28" s="474"/>
      <c r="J28" s="477"/>
      <c r="K28" s="235">
        <f t="shared" si="3"/>
        <v>26</v>
      </c>
      <c r="L28" s="29">
        <v>34</v>
      </c>
      <c r="M28" s="46"/>
      <c r="N28" s="24" t="s">
        <v>137</v>
      </c>
      <c r="O28" s="37">
        <f>E36</f>
        <v>24</v>
      </c>
    </row>
    <row r="29" spans="1:15" s="17" customFormat="1" ht="16.5" customHeight="1">
      <c r="A29" s="230">
        <f t="shared" si="2"/>
        <v>27</v>
      </c>
      <c r="B29" s="21"/>
      <c r="C29" s="24" t="s">
        <v>14</v>
      </c>
      <c r="D29" s="88">
        <f>'②資金～活動区分'!D29</f>
        <v>49</v>
      </c>
      <c r="E29" s="419">
        <f>D29-G29-F29</f>
        <v>49</v>
      </c>
      <c r="F29" s="149"/>
      <c r="G29" s="158"/>
      <c r="H29" s="56"/>
      <c r="I29" s="474"/>
      <c r="J29" s="477"/>
      <c r="K29" s="235">
        <f t="shared" si="3"/>
        <v>27</v>
      </c>
      <c r="L29" s="29">
        <v>35</v>
      </c>
      <c r="M29" s="46"/>
      <c r="N29" s="24" t="s">
        <v>21</v>
      </c>
      <c r="O29" s="37">
        <f>E37</f>
        <v>1</v>
      </c>
    </row>
    <row r="30" spans="1:15" s="17" customFormat="1" ht="16.5" customHeight="1">
      <c r="A30" s="231">
        <f t="shared" si="2"/>
        <v>28</v>
      </c>
      <c r="B30" s="21"/>
      <c r="C30" s="24" t="s">
        <v>15</v>
      </c>
      <c r="D30" s="88">
        <f>'②資金～活動区分'!D30</f>
        <v>11</v>
      </c>
      <c r="E30" s="421"/>
      <c r="F30" s="99">
        <f>D30-G30</f>
        <v>11</v>
      </c>
      <c r="G30" s="158"/>
      <c r="H30" s="56"/>
      <c r="I30" s="474"/>
      <c r="J30" s="477"/>
      <c r="K30" s="235">
        <f t="shared" si="3"/>
        <v>28</v>
      </c>
      <c r="L30" s="29">
        <v>37</v>
      </c>
      <c r="M30" s="46"/>
      <c r="N30" s="24" t="s">
        <v>19</v>
      </c>
      <c r="O30" s="37">
        <f>E39</f>
        <v>141</v>
      </c>
    </row>
    <row r="31" spans="1:15" s="17" customFormat="1" ht="16.5" customHeight="1">
      <c r="A31" s="230">
        <f t="shared" si="2"/>
        <v>29</v>
      </c>
      <c r="B31" s="21"/>
      <c r="C31" s="24" t="s">
        <v>19</v>
      </c>
      <c r="D31" s="88">
        <f>'②資金～活動区分'!D31</f>
        <v>0</v>
      </c>
      <c r="E31" s="419">
        <f>D31-G31-F31</f>
        <v>0</v>
      </c>
      <c r="F31" s="132"/>
      <c r="G31" s="158"/>
      <c r="H31" s="56"/>
      <c r="I31" s="474"/>
      <c r="J31" s="478"/>
      <c r="K31" s="235">
        <f t="shared" si="3"/>
        <v>29</v>
      </c>
      <c r="L31" s="29"/>
      <c r="M31" s="21" t="s">
        <v>216</v>
      </c>
      <c r="N31" s="24"/>
      <c r="O31" s="37">
        <f>O3+O9+O14+O18+O22+O27</f>
        <v>4286</v>
      </c>
    </row>
    <row r="32" spans="1:15" s="17" customFormat="1" ht="16.5" customHeight="1">
      <c r="A32" s="231">
        <f t="shared" si="2"/>
        <v>30</v>
      </c>
      <c r="B32" s="19" t="s">
        <v>59</v>
      </c>
      <c r="C32" s="20"/>
      <c r="D32" s="88">
        <f>SUM(D33:D34)</f>
        <v>88</v>
      </c>
      <c r="E32" s="420"/>
      <c r="F32" s="99">
        <f>D32-G32</f>
        <v>88</v>
      </c>
      <c r="G32" s="158"/>
      <c r="H32" s="56"/>
      <c r="I32" s="474"/>
      <c r="J32" s="479" t="s">
        <v>214</v>
      </c>
      <c r="K32" s="235">
        <f t="shared" si="3"/>
        <v>30</v>
      </c>
      <c r="L32" s="29"/>
      <c r="M32" s="19" t="s">
        <v>138</v>
      </c>
      <c r="N32" s="20"/>
      <c r="O32" s="37">
        <f>SUM(O33:O38)</f>
        <v>2631</v>
      </c>
    </row>
    <row r="33" spans="1:15" s="17" customFormat="1" ht="29.25" customHeight="1">
      <c r="A33" s="230">
        <f t="shared" si="2"/>
        <v>31</v>
      </c>
      <c r="B33" s="19"/>
      <c r="C33" s="20" t="s">
        <v>97</v>
      </c>
      <c r="D33" s="88">
        <f>'②資金～活動区分'!D33</f>
        <v>19</v>
      </c>
      <c r="E33" s="420"/>
      <c r="F33" s="99">
        <f>D33-G33</f>
        <v>19</v>
      </c>
      <c r="G33" s="162"/>
      <c r="H33" s="56"/>
      <c r="I33" s="474"/>
      <c r="J33" s="477"/>
      <c r="K33" s="235">
        <f t="shared" si="3"/>
        <v>31</v>
      </c>
      <c r="L33" s="29">
        <v>63</v>
      </c>
      <c r="M33" s="19"/>
      <c r="N33" s="20" t="s">
        <v>171</v>
      </c>
      <c r="O33" s="37">
        <f>E65</f>
        <v>1642</v>
      </c>
    </row>
    <row r="34" spans="1:15" s="17" customFormat="1" ht="16.5" customHeight="1">
      <c r="A34" s="231">
        <f t="shared" si="2"/>
        <v>32</v>
      </c>
      <c r="B34" s="19"/>
      <c r="C34" s="20" t="s">
        <v>181</v>
      </c>
      <c r="D34" s="88">
        <f>'②資金～活動区分'!D34</f>
        <v>69</v>
      </c>
      <c r="E34" s="420"/>
      <c r="F34" s="99">
        <f>D34-G34</f>
        <v>69</v>
      </c>
      <c r="G34" s="158"/>
      <c r="H34" s="56"/>
      <c r="I34" s="474"/>
      <c r="J34" s="477"/>
      <c r="K34" s="235">
        <f t="shared" si="3"/>
        <v>32</v>
      </c>
      <c r="L34" s="29">
        <v>64</v>
      </c>
      <c r="M34" s="19"/>
      <c r="N34" s="20" t="s">
        <v>172</v>
      </c>
      <c r="O34" s="37">
        <f>E66</f>
        <v>710</v>
      </c>
    </row>
    <row r="35" spans="1:15" s="17" customFormat="1" ht="16.5" customHeight="1">
      <c r="A35" s="231">
        <f t="shared" si="2"/>
        <v>33</v>
      </c>
      <c r="B35" s="21" t="s">
        <v>34</v>
      </c>
      <c r="C35" s="24"/>
      <c r="D35" s="88">
        <f>SUM(D36:D39)</f>
        <v>166</v>
      </c>
      <c r="E35" s="419">
        <f>D35-G35-F35</f>
        <v>166</v>
      </c>
      <c r="F35" s="132"/>
      <c r="G35" s="102">
        <f>SUM(G36:G39)</f>
        <v>0</v>
      </c>
      <c r="H35" s="56"/>
      <c r="I35" s="474"/>
      <c r="J35" s="477"/>
      <c r="K35" s="235">
        <f t="shared" si="3"/>
        <v>33</v>
      </c>
      <c r="L35" s="29">
        <v>65</v>
      </c>
      <c r="M35" s="19"/>
      <c r="N35" s="20" t="s">
        <v>173</v>
      </c>
      <c r="O35" s="37">
        <f>E67</f>
        <v>16</v>
      </c>
    </row>
    <row r="36" spans="1:15" s="17" customFormat="1" ht="16.5" customHeight="1">
      <c r="A36" s="230">
        <f t="shared" si="2"/>
        <v>34</v>
      </c>
      <c r="B36" s="19"/>
      <c r="C36" s="20" t="s">
        <v>23</v>
      </c>
      <c r="D36" s="88">
        <f>'②資金～活動区分'!D36</f>
        <v>24</v>
      </c>
      <c r="E36" s="419">
        <f>D36-G36-F36</f>
        <v>24</v>
      </c>
      <c r="F36" s="132"/>
      <c r="G36" s="158"/>
      <c r="H36" s="56"/>
      <c r="I36" s="474"/>
      <c r="J36" s="477"/>
      <c r="K36" s="235">
        <f t="shared" si="3"/>
        <v>34</v>
      </c>
      <c r="L36" s="29"/>
      <c r="M36" s="19"/>
      <c r="N36" s="325" t="s">
        <v>174</v>
      </c>
      <c r="O36" s="37">
        <f>'③消費～事業活動'!P36</f>
        <v>228</v>
      </c>
    </row>
    <row r="37" spans="1:15" s="17" customFormat="1" ht="16.5" customHeight="1">
      <c r="A37" s="231">
        <f t="shared" si="2"/>
        <v>35</v>
      </c>
      <c r="B37" s="21"/>
      <c r="C37" s="24" t="s">
        <v>21</v>
      </c>
      <c r="D37" s="88">
        <f>'②資金～活動区分'!D37</f>
        <v>1</v>
      </c>
      <c r="E37" s="419">
        <f>D37-G37-F37</f>
        <v>1</v>
      </c>
      <c r="F37" s="132"/>
      <c r="G37" s="158"/>
      <c r="H37" s="56"/>
      <c r="I37" s="474"/>
      <c r="J37" s="477"/>
      <c r="K37" s="235">
        <f t="shared" si="3"/>
        <v>35</v>
      </c>
      <c r="L37" s="29"/>
      <c r="M37" s="19"/>
      <c r="N37" s="20" t="s">
        <v>204</v>
      </c>
      <c r="O37" s="37">
        <f>'③消費～事業活動'!P37</f>
        <v>35</v>
      </c>
    </row>
    <row r="38" spans="1:15" s="17" customFormat="1" ht="16.5" customHeight="1">
      <c r="A38" s="230">
        <f t="shared" si="2"/>
        <v>36</v>
      </c>
      <c r="B38" s="21"/>
      <c r="C38" s="58" t="s">
        <v>348</v>
      </c>
      <c r="D38" s="88">
        <f>'②資金～活動区分'!D38</f>
        <v>0</v>
      </c>
      <c r="E38" s="273"/>
      <c r="F38" s="132"/>
      <c r="G38" s="102">
        <f>D38</f>
        <v>0</v>
      </c>
      <c r="H38" s="56"/>
      <c r="I38" s="474"/>
      <c r="J38" s="477"/>
      <c r="K38" s="235">
        <f t="shared" si="3"/>
        <v>36</v>
      </c>
      <c r="L38" s="29">
        <v>67</v>
      </c>
      <c r="M38" s="19"/>
      <c r="N38" s="20" t="s">
        <v>19</v>
      </c>
      <c r="O38" s="37">
        <f>E69</f>
        <v>0</v>
      </c>
    </row>
    <row r="39" spans="1:15" s="17" customFormat="1" ht="27.75" customHeight="1">
      <c r="A39" s="230">
        <f t="shared" si="2"/>
        <v>37</v>
      </c>
      <c r="B39" s="21"/>
      <c r="C39" s="24" t="s">
        <v>347</v>
      </c>
      <c r="D39" s="88">
        <f>'②資金～活動区分'!D39</f>
        <v>141</v>
      </c>
      <c r="E39" s="419">
        <f>D39-G39-F39</f>
        <v>141</v>
      </c>
      <c r="F39" s="132"/>
      <c r="G39" s="150"/>
      <c r="H39" s="56"/>
      <c r="I39" s="474"/>
      <c r="J39" s="477"/>
      <c r="K39" s="235">
        <f t="shared" si="3"/>
        <v>37</v>
      </c>
      <c r="L39" s="29"/>
      <c r="M39" s="19" t="s">
        <v>139</v>
      </c>
      <c r="N39" s="20"/>
      <c r="O39" s="37">
        <f>SUM(O40:O45)</f>
        <v>1007</v>
      </c>
    </row>
    <row r="40" spans="1:15" s="17" customFormat="1" ht="16.5" customHeight="1">
      <c r="A40" s="231">
        <f t="shared" si="2"/>
        <v>38</v>
      </c>
      <c r="B40" s="21" t="s">
        <v>5</v>
      </c>
      <c r="C40" s="24"/>
      <c r="D40" s="88">
        <f>SUM(D41:D43)</f>
        <v>194</v>
      </c>
      <c r="E40" s="420"/>
      <c r="F40" s="149"/>
      <c r="G40" s="150"/>
      <c r="H40" s="56"/>
      <c r="I40" s="474"/>
      <c r="J40" s="477"/>
      <c r="K40" s="235">
        <f t="shared" si="3"/>
        <v>38</v>
      </c>
      <c r="L40" s="29">
        <v>69</v>
      </c>
      <c r="M40" s="19"/>
      <c r="N40" s="20" t="s">
        <v>140</v>
      </c>
      <c r="O40" s="37">
        <f>E71</f>
        <v>137</v>
      </c>
    </row>
    <row r="41" spans="1:15" s="17" customFormat="1" ht="16.5" customHeight="1">
      <c r="A41" s="230">
        <f t="shared" si="2"/>
        <v>39</v>
      </c>
      <c r="B41" s="21"/>
      <c r="C41" s="24" t="s">
        <v>0</v>
      </c>
      <c r="D41" s="88">
        <f>'②資金～活動区分'!D41</f>
        <v>114</v>
      </c>
      <c r="E41" s="420"/>
      <c r="F41" s="149"/>
      <c r="G41" s="150"/>
      <c r="H41" s="56"/>
      <c r="I41" s="474"/>
      <c r="J41" s="477"/>
      <c r="K41" s="235">
        <f t="shared" si="3"/>
        <v>39</v>
      </c>
      <c r="L41" s="29">
        <v>70</v>
      </c>
      <c r="M41" s="19"/>
      <c r="N41" s="20" t="s">
        <v>141</v>
      </c>
      <c r="O41" s="37">
        <f>E72</f>
        <v>108</v>
      </c>
    </row>
    <row r="42" spans="1:15" s="17" customFormat="1" ht="16.5" customHeight="1">
      <c r="A42" s="231">
        <f t="shared" si="2"/>
        <v>40</v>
      </c>
      <c r="B42" s="21"/>
      <c r="C42" s="24" t="s">
        <v>1</v>
      </c>
      <c r="D42" s="88">
        <f>'②資金～活動区分'!D42</f>
        <v>79</v>
      </c>
      <c r="E42" s="420"/>
      <c r="F42" s="149"/>
      <c r="G42" s="150"/>
      <c r="H42" s="56"/>
      <c r="I42" s="474"/>
      <c r="J42" s="477"/>
      <c r="K42" s="235">
        <f t="shared" si="3"/>
        <v>40</v>
      </c>
      <c r="L42" s="29">
        <v>71</v>
      </c>
      <c r="M42" s="19"/>
      <c r="N42" s="20" t="s">
        <v>142</v>
      </c>
      <c r="O42" s="37">
        <f>E73</f>
        <v>43</v>
      </c>
    </row>
    <row r="43" spans="1:15" s="17" customFormat="1" ht="16.5" customHeight="1">
      <c r="A43" s="230">
        <f t="shared" si="2"/>
        <v>41</v>
      </c>
      <c r="B43" s="21"/>
      <c r="C43" s="24" t="s">
        <v>17</v>
      </c>
      <c r="D43" s="88">
        <f>'②資金～活動区分'!D43</f>
        <v>1</v>
      </c>
      <c r="E43" s="420"/>
      <c r="F43" s="149"/>
      <c r="G43" s="150"/>
      <c r="H43" s="56"/>
      <c r="I43" s="474"/>
      <c r="J43" s="477"/>
      <c r="K43" s="235">
        <f t="shared" si="3"/>
        <v>41</v>
      </c>
      <c r="L43" s="29">
        <v>72</v>
      </c>
      <c r="M43" s="19"/>
      <c r="N43" s="20" t="s">
        <v>143</v>
      </c>
      <c r="O43" s="37">
        <f>E74</f>
        <v>111</v>
      </c>
    </row>
    <row r="44" spans="1:15" s="17" customFormat="1" ht="16.5" customHeight="1">
      <c r="A44" s="231">
        <f t="shared" si="2"/>
        <v>42</v>
      </c>
      <c r="B44" s="21" t="s">
        <v>68</v>
      </c>
      <c r="C44" s="24"/>
      <c r="D44" s="88">
        <f>SUM(D45:D49)</f>
        <v>766</v>
      </c>
      <c r="E44" s="420"/>
      <c r="F44" s="149"/>
      <c r="G44" s="150"/>
      <c r="H44" s="56"/>
      <c r="I44" s="474"/>
      <c r="J44" s="477"/>
      <c r="K44" s="235">
        <f t="shared" si="3"/>
        <v>42</v>
      </c>
      <c r="L44" s="29"/>
      <c r="M44" s="19"/>
      <c r="N44" s="325" t="s">
        <v>196</v>
      </c>
      <c r="O44" s="37">
        <f>'③消費～事業活動'!P44</f>
        <v>508</v>
      </c>
    </row>
    <row r="45" spans="1:15" s="17" customFormat="1" ht="16.5" customHeight="1">
      <c r="A45" s="230">
        <f t="shared" si="2"/>
        <v>43</v>
      </c>
      <c r="B45" s="21"/>
      <c r="C45" s="20" t="s">
        <v>69</v>
      </c>
      <c r="D45" s="88">
        <f>'②資金～活動区分'!D45</f>
        <v>435</v>
      </c>
      <c r="E45" s="420"/>
      <c r="F45" s="149"/>
      <c r="G45" s="150"/>
      <c r="H45" s="56"/>
      <c r="I45" s="474"/>
      <c r="J45" s="477"/>
      <c r="K45" s="235">
        <f t="shared" si="3"/>
        <v>43</v>
      </c>
      <c r="L45" s="29">
        <v>73</v>
      </c>
      <c r="M45" s="19"/>
      <c r="N45" s="20" t="s">
        <v>19</v>
      </c>
      <c r="O45" s="37">
        <f>'③消費～事業活動'!P45</f>
        <v>100</v>
      </c>
    </row>
    <row r="46" spans="1:15" s="17" customFormat="1" ht="29.25" customHeight="1">
      <c r="A46" s="231">
        <f t="shared" si="2"/>
        <v>44</v>
      </c>
      <c r="B46" s="21"/>
      <c r="C46" s="20" t="s">
        <v>70</v>
      </c>
      <c r="D46" s="88">
        <f>'②資金～活動区分'!D46</f>
        <v>208</v>
      </c>
      <c r="E46" s="420"/>
      <c r="F46" s="149"/>
      <c r="G46" s="150"/>
      <c r="H46" s="56"/>
      <c r="I46" s="474"/>
      <c r="J46" s="477"/>
      <c r="K46" s="235">
        <f t="shared" si="3"/>
        <v>44</v>
      </c>
      <c r="L46" s="29"/>
      <c r="M46" s="19" t="s">
        <v>144</v>
      </c>
      <c r="N46" s="20"/>
      <c r="O46" s="37">
        <f>SUM(O47:O51)</f>
        <v>408</v>
      </c>
    </row>
    <row r="47" spans="1:15" s="17" customFormat="1" ht="16.5" customHeight="1">
      <c r="A47" s="230">
        <f t="shared" si="2"/>
        <v>45</v>
      </c>
      <c r="B47" s="21"/>
      <c r="C47" s="20" t="s">
        <v>71</v>
      </c>
      <c r="D47" s="88">
        <f>'②資金～活動区分'!D47</f>
        <v>23</v>
      </c>
      <c r="E47" s="420"/>
      <c r="F47" s="149"/>
      <c r="G47" s="150"/>
      <c r="H47" s="56"/>
      <c r="I47" s="474"/>
      <c r="J47" s="477"/>
      <c r="K47" s="235">
        <f t="shared" si="3"/>
        <v>45</v>
      </c>
      <c r="L47" s="29">
        <v>75</v>
      </c>
      <c r="M47" s="19"/>
      <c r="N47" s="20" t="s">
        <v>140</v>
      </c>
      <c r="O47" s="37">
        <f>E77</f>
        <v>14</v>
      </c>
    </row>
    <row r="48" spans="1:15" s="17" customFormat="1" ht="16.5" customHeight="1">
      <c r="A48" s="231">
        <f t="shared" si="2"/>
        <v>46</v>
      </c>
      <c r="B48" s="19"/>
      <c r="C48" s="20" t="s">
        <v>72</v>
      </c>
      <c r="D48" s="88">
        <f>'②資金～活動区分'!D48</f>
        <v>90</v>
      </c>
      <c r="E48" s="420"/>
      <c r="F48" s="149"/>
      <c r="G48" s="150"/>
      <c r="H48" s="56"/>
      <c r="I48" s="474"/>
      <c r="J48" s="477"/>
      <c r="K48" s="235">
        <f t="shared" si="3"/>
        <v>46</v>
      </c>
      <c r="L48" s="29">
        <v>76</v>
      </c>
      <c r="M48" s="19"/>
      <c r="N48" s="20" t="s">
        <v>141</v>
      </c>
      <c r="O48" s="37">
        <f>E78</f>
        <v>14</v>
      </c>
    </row>
    <row r="49" spans="1:15" s="17" customFormat="1" ht="16.5" customHeight="1">
      <c r="A49" s="230">
        <f t="shared" si="2"/>
        <v>47</v>
      </c>
      <c r="B49" s="19"/>
      <c r="C49" s="20" t="s">
        <v>19</v>
      </c>
      <c r="D49" s="88">
        <f>'②資金～活動区分'!D49</f>
        <v>10</v>
      </c>
      <c r="E49" s="420"/>
      <c r="F49" s="149"/>
      <c r="G49" s="150"/>
      <c r="H49" s="56"/>
      <c r="I49" s="474"/>
      <c r="J49" s="477"/>
      <c r="K49" s="235">
        <f t="shared" si="3"/>
        <v>47</v>
      </c>
      <c r="L49" s="29">
        <v>77</v>
      </c>
      <c r="M49" s="19"/>
      <c r="N49" s="20" t="s">
        <v>142</v>
      </c>
      <c r="O49" s="37">
        <f>E79</f>
        <v>11</v>
      </c>
    </row>
    <row r="50" spans="1:15" s="17" customFormat="1" ht="16.5" customHeight="1">
      <c r="A50" s="231">
        <f t="shared" si="2"/>
        <v>48</v>
      </c>
      <c r="B50" s="21" t="s">
        <v>73</v>
      </c>
      <c r="C50" s="24"/>
      <c r="D50" s="88">
        <f>SUM(D51:D57)</f>
        <v>1414</v>
      </c>
      <c r="E50" s="420"/>
      <c r="F50" s="149"/>
      <c r="G50" s="150"/>
      <c r="H50" s="56"/>
      <c r="I50" s="474"/>
      <c r="J50" s="477"/>
      <c r="K50" s="235">
        <f t="shared" si="3"/>
        <v>48</v>
      </c>
      <c r="L50" s="29"/>
      <c r="M50" s="19"/>
      <c r="N50" s="325" t="s">
        <v>196</v>
      </c>
      <c r="O50" s="37">
        <f>'③消費～事業活動'!P50</f>
        <v>53</v>
      </c>
    </row>
    <row r="51" spans="1:15" s="17" customFormat="1" ht="20.25" customHeight="1">
      <c r="A51" s="230">
        <f t="shared" si="2"/>
        <v>49</v>
      </c>
      <c r="B51" s="21"/>
      <c r="C51" s="55" t="s">
        <v>94</v>
      </c>
      <c r="D51" s="88">
        <f>'②資金～活動区分'!D51</f>
        <v>100</v>
      </c>
      <c r="E51" s="420"/>
      <c r="F51" s="149"/>
      <c r="G51" s="150"/>
      <c r="H51" s="56"/>
      <c r="I51" s="474"/>
      <c r="J51" s="477"/>
      <c r="K51" s="235">
        <f t="shared" si="3"/>
        <v>49</v>
      </c>
      <c r="L51" s="29">
        <v>80</v>
      </c>
      <c r="M51" s="19"/>
      <c r="N51" s="20" t="s">
        <v>19</v>
      </c>
      <c r="O51" s="37">
        <f>'③消費～事業活動'!P51</f>
        <v>316</v>
      </c>
    </row>
    <row r="52" spans="1:15" s="17" customFormat="1" ht="16.5" customHeight="1">
      <c r="A52" s="231">
        <f t="shared" si="2"/>
        <v>50</v>
      </c>
      <c r="B52" s="21"/>
      <c r="C52" s="55" t="s">
        <v>95</v>
      </c>
      <c r="D52" s="88">
        <f>'②資金～活動区分'!D52</f>
        <v>200</v>
      </c>
      <c r="E52" s="420"/>
      <c r="F52" s="149"/>
      <c r="G52" s="150"/>
      <c r="H52" s="56"/>
      <c r="I52" s="474"/>
      <c r="J52" s="477"/>
      <c r="K52" s="235">
        <f t="shared" si="3"/>
        <v>50</v>
      </c>
      <c r="L52" s="29"/>
      <c r="M52" s="328" t="s">
        <v>208</v>
      </c>
      <c r="N52" s="325"/>
      <c r="O52" s="37">
        <f>SUM(O53:O54)</f>
        <v>9</v>
      </c>
    </row>
    <row r="53" spans="1:15" s="17" customFormat="1" ht="16.5" customHeight="1">
      <c r="A53" s="230">
        <f t="shared" si="2"/>
        <v>51</v>
      </c>
      <c r="B53" s="21"/>
      <c r="C53" s="55" t="s">
        <v>96</v>
      </c>
      <c r="D53" s="88">
        <f>'②資金～活動区分'!D53</f>
        <v>552</v>
      </c>
      <c r="E53" s="420"/>
      <c r="F53" s="149"/>
      <c r="G53" s="150"/>
      <c r="H53" s="56"/>
      <c r="I53" s="474"/>
      <c r="J53" s="477"/>
      <c r="K53" s="235">
        <f t="shared" si="3"/>
        <v>51</v>
      </c>
      <c r="L53" s="29"/>
      <c r="M53" s="19"/>
      <c r="N53" s="325" t="s">
        <v>207</v>
      </c>
      <c r="O53" s="37">
        <f>'③消費～事業活動'!P53</f>
        <v>5</v>
      </c>
    </row>
    <row r="54" spans="1:15" s="17" customFormat="1" ht="16.5" customHeight="1">
      <c r="A54" s="231">
        <f t="shared" si="2"/>
        <v>52</v>
      </c>
      <c r="B54" s="21"/>
      <c r="C54" s="20" t="s">
        <v>74</v>
      </c>
      <c r="D54" s="88">
        <f>'②資金～活動区分'!D54</f>
        <v>375</v>
      </c>
      <c r="E54" s="420"/>
      <c r="F54" s="149"/>
      <c r="G54" s="150"/>
      <c r="H54" s="56"/>
      <c r="I54" s="474"/>
      <c r="J54" s="477"/>
      <c r="K54" s="235">
        <f t="shared" si="3"/>
        <v>52</v>
      </c>
      <c r="L54" s="29"/>
      <c r="M54" s="19"/>
      <c r="N54" s="325" t="s">
        <v>210</v>
      </c>
      <c r="O54" s="37">
        <f>'③消費～事業活動'!P54</f>
        <v>4</v>
      </c>
    </row>
    <row r="55" spans="1:15" s="17" customFormat="1" ht="16.5" customHeight="1">
      <c r="A55" s="230">
        <f t="shared" si="2"/>
        <v>53</v>
      </c>
      <c r="B55" s="21"/>
      <c r="C55" s="20" t="s">
        <v>53</v>
      </c>
      <c r="D55" s="88">
        <f>'②資金～活動区分'!D55</f>
        <v>22</v>
      </c>
      <c r="E55" s="420"/>
      <c r="F55" s="149"/>
      <c r="G55" s="150"/>
      <c r="H55" s="56"/>
      <c r="I55" s="474"/>
      <c r="J55" s="478"/>
      <c r="K55" s="235">
        <f t="shared" si="3"/>
        <v>53</v>
      </c>
      <c r="L55" s="29"/>
      <c r="M55" s="21" t="s">
        <v>217</v>
      </c>
      <c r="N55" s="24"/>
      <c r="O55" s="37">
        <f>O32+O39+O46+O52</f>
        <v>4055</v>
      </c>
    </row>
    <row r="56" spans="1:15" s="17" customFormat="1" ht="16.5" customHeight="1" thickBot="1">
      <c r="A56" s="231">
        <f t="shared" si="2"/>
        <v>54</v>
      </c>
      <c r="B56" s="19"/>
      <c r="C56" s="20" t="s">
        <v>58</v>
      </c>
      <c r="D56" s="88">
        <f>'②資金～活動区分'!D56</f>
        <v>165</v>
      </c>
      <c r="E56" s="420"/>
      <c r="F56" s="149"/>
      <c r="G56" s="150"/>
      <c r="H56" s="56"/>
      <c r="I56" s="475"/>
      <c r="J56" s="373"/>
      <c r="K56" s="235">
        <f t="shared" si="3"/>
        <v>54</v>
      </c>
      <c r="L56" s="91"/>
      <c r="M56" s="38"/>
      <c r="N56" s="64" t="s">
        <v>218</v>
      </c>
      <c r="O56" s="40">
        <f>O31-O55</f>
        <v>231</v>
      </c>
    </row>
    <row r="57" spans="1:15" s="17" customFormat="1" ht="16.5" customHeight="1">
      <c r="A57" s="230">
        <f t="shared" si="2"/>
        <v>55</v>
      </c>
      <c r="B57" s="19"/>
      <c r="C57" s="20" t="s">
        <v>19</v>
      </c>
      <c r="D57" s="88">
        <f>'②資金～活動区分'!D57</f>
        <v>0</v>
      </c>
      <c r="E57" s="420"/>
      <c r="F57" s="149"/>
      <c r="G57" s="150"/>
      <c r="H57" s="56"/>
      <c r="I57" s="444" t="s">
        <v>200</v>
      </c>
      <c r="J57" s="447" t="s">
        <v>223</v>
      </c>
      <c r="K57" s="238">
        <f t="shared" si="3"/>
        <v>55</v>
      </c>
      <c r="L57" s="75">
        <v>30</v>
      </c>
      <c r="M57" s="61" t="s">
        <v>145</v>
      </c>
      <c r="N57" s="47"/>
      <c r="O57" s="48">
        <f>SUM(O58:O59)</f>
        <v>88</v>
      </c>
    </row>
    <row r="58" spans="1:15" s="17" customFormat="1" ht="18" customHeight="1">
      <c r="A58" s="231">
        <f t="shared" si="2"/>
        <v>56</v>
      </c>
      <c r="B58" s="19" t="s">
        <v>75</v>
      </c>
      <c r="C58" s="20"/>
      <c r="D58" s="94">
        <f>SUM(D59:D61)</f>
        <v>-1177</v>
      </c>
      <c r="E58" s="422"/>
      <c r="F58" s="149"/>
      <c r="G58" s="150"/>
      <c r="H58" s="56"/>
      <c r="I58" s="470"/>
      <c r="J58" s="448"/>
      <c r="K58" s="236">
        <f t="shared" si="3"/>
        <v>56</v>
      </c>
      <c r="L58" s="29">
        <v>31</v>
      </c>
      <c r="M58" s="21"/>
      <c r="N58" s="127" t="s">
        <v>219</v>
      </c>
      <c r="O58" s="37">
        <f>F33</f>
        <v>19</v>
      </c>
    </row>
    <row r="59" spans="1:15" s="17" customFormat="1" ht="16.5" customHeight="1">
      <c r="A59" s="230">
        <f t="shared" si="2"/>
        <v>57</v>
      </c>
      <c r="B59" s="19"/>
      <c r="C59" s="20" t="s">
        <v>77</v>
      </c>
      <c r="D59" s="94">
        <f>'②資金～活動区分'!D59</f>
        <v>-403</v>
      </c>
      <c r="E59" s="422"/>
      <c r="F59" s="153"/>
      <c r="G59" s="154"/>
      <c r="H59" s="56"/>
      <c r="I59" s="470"/>
      <c r="J59" s="448"/>
      <c r="K59" s="236">
        <f t="shared" si="3"/>
        <v>57</v>
      </c>
      <c r="L59" s="29">
        <v>32</v>
      </c>
      <c r="M59" s="21"/>
      <c r="N59" s="24" t="s">
        <v>220</v>
      </c>
      <c r="O59" s="37">
        <f>F34</f>
        <v>69</v>
      </c>
    </row>
    <row r="60" spans="1:15" s="17" customFormat="1" ht="16.5" customHeight="1">
      <c r="A60" s="231">
        <f t="shared" si="2"/>
        <v>58</v>
      </c>
      <c r="B60" s="19"/>
      <c r="C60" s="20" t="s">
        <v>78</v>
      </c>
      <c r="D60" s="94">
        <f>'②資金～活動区分'!D60</f>
        <v>-774</v>
      </c>
      <c r="E60" s="422"/>
      <c r="F60" s="153"/>
      <c r="G60" s="150"/>
      <c r="H60" s="56"/>
      <c r="I60" s="470"/>
      <c r="J60" s="448"/>
      <c r="K60" s="236">
        <f t="shared" si="3"/>
        <v>58</v>
      </c>
      <c r="L60" s="29"/>
      <c r="M60" s="45" t="s">
        <v>221</v>
      </c>
      <c r="N60" s="24"/>
      <c r="O60" s="37">
        <f>SUM(O61:O62)</f>
        <v>11</v>
      </c>
    </row>
    <row r="61" spans="1:15" s="17" customFormat="1" ht="16.5" customHeight="1">
      <c r="A61" s="230">
        <f t="shared" si="2"/>
        <v>59</v>
      </c>
      <c r="B61" s="19"/>
      <c r="C61" s="20" t="s">
        <v>19</v>
      </c>
      <c r="D61" s="94">
        <f>'②資金～活動区分'!D61</f>
        <v>0</v>
      </c>
      <c r="E61" s="422"/>
      <c r="F61" s="149"/>
      <c r="G61" s="150"/>
      <c r="H61" s="56"/>
      <c r="I61" s="470"/>
      <c r="J61" s="448"/>
      <c r="K61" s="236">
        <f t="shared" si="3"/>
        <v>59</v>
      </c>
      <c r="L61" s="29">
        <v>28</v>
      </c>
      <c r="M61" s="45"/>
      <c r="N61" s="24" t="s">
        <v>126</v>
      </c>
      <c r="O61" s="37">
        <f>F30</f>
        <v>11</v>
      </c>
    </row>
    <row r="62" spans="1:15" s="17" customFormat="1" ht="16.5" customHeight="1">
      <c r="A62" s="231">
        <f t="shared" si="2"/>
        <v>60</v>
      </c>
      <c r="B62" s="19" t="s">
        <v>79</v>
      </c>
      <c r="C62" s="20"/>
      <c r="D62" s="88">
        <f>'②資金～活動区分'!D62</f>
        <v>2567</v>
      </c>
      <c r="E62" s="420"/>
      <c r="F62" s="149"/>
      <c r="G62" s="150"/>
      <c r="H62" s="56"/>
      <c r="I62" s="470"/>
      <c r="J62" s="448"/>
      <c r="K62" s="236">
        <f t="shared" si="3"/>
        <v>60</v>
      </c>
      <c r="L62" s="29"/>
      <c r="M62" s="46"/>
      <c r="N62" s="24" t="s">
        <v>19</v>
      </c>
      <c r="O62" s="37"/>
    </row>
    <row r="63" spans="1:15" s="17" customFormat="1" ht="16.5" customHeight="1" thickBot="1">
      <c r="A63" s="333">
        <f t="shared" si="2"/>
        <v>61</v>
      </c>
      <c r="B63" s="175" t="s">
        <v>80</v>
      </c>
      <c r="C63" s="177"/>
      <c r="D63" s="217">
        <f>D3+D9+D14+D17+D21+D26+D32+D35+D40+D44+D50+D58+D62</f>
        <v>8890</v>
      </c>
      <c r="E63" s="423"/>
      <c r="F63" s="365"/>
      <c r="G63" s="366"/>
      <c r="H63" s="56"/>
      <c r="I63" s="470"/>
      <c r="J63" s="449"/>
      <c r="K63" s="236">
        <f t="shared" si="3"/>
        <v>61</v>
      </c>
      <c r="L63" s="29"/>
      <c r="M63" s="21" t="s">
        <v>222</v>
      </c>
      <c r="N63" s="24"/>
      <c r="O63" s="37">
        <f>O57+O60</f>
        <v>99</v>
      </c>
    </row>
    <row r="64" spans="1:15" s="17" customFormat="1" ht="16.5" customHeight="1">
      <c r="A64" s="367">
        <f t="shared" si="2"/>
        <v>62</v>
      </c>
      <c r="B64" s="368" t="s">
        <v>56</v>
      </c>
      <c r="C64" s="369"/>
      <c r="D64" s="370">
        <f>SUM(D65:D69)</f>
        <v>2537</v>
      </c>
      <c r="E64" s="424">
        <f>D64-G64-F64</f>
        <v>2537</v>
      </c>
      <c r="F64" s="148"/>
      <c r="G64" s="161"/>
      <c r="H64" s="56"/>
      <c r="I64" s="470"/>
      <c r="J64" s="450" t="s">
        <v>214</v>
      </c>
      <c r="K64" s="236">
        <f t="shared" si="3"/>
        <v>62</v>
      </c>
      <c r="L64" s="29">
        <v>81</v>
      </c>
      <c r="M64" s="21" t="s">
        <v>177</v>
      </c>
      <c r="N64" s="24"/>
      <c r="O64" s="37">
        <f>F83</f>
        <v>20</v>
      </c>
    </row>
    <row r="65" spans="1:15" s="17" customFormat="1" ht="16.5" customHeight="1">
      <c r="A65" s="230">
        <f t="shared" si="2"/>
        <v>63</v>
      </c>
      <c r="B65" s="19"/>
      <c r="C65" s="20" t="s">
        <v>35</v>
      </c>
      <c r="D65" s="88">
        <f>'②資金～活動区分'!D65</f>
        <v>1642</v>
      </c>
      <c r="E65" s="419">
        <f>D65-G65-F65</f>
        <v>1642</v>
      </c>
      <c r="F65" s="132"/>
      <c r="G65" s="158"/>
      <c r="H65" s="56"/>
      <c r="I65" s="470"/>
      <c r="J65" s="451"/>
      <c r="K65" s="236">
        <f t="shared" si="3"/>
        <v>63</v>
      </c>
      <c r="L65" s="29">
        <v>82</v>
      </c>
      <c r="M65" s="21"/>
      <c r="N65" s="24" t="s">
        <v>269</v>
      </c>
      <c r="O65" s="37">
        <f>F84</f>
        <v>19</v>
      </c>
    </row>
    <row r="66" spans="1:15" s="17" customFormat="1" ht="16.5" customHeight="1">
      <c r="A66" s="231">
        <f t="shared" si="2"/>
        <v>64</v>
      </c>
      <c r="B66" s="19"/>
      <c r="C66" s="20" t="s">
        <v>36</v>
      </c>
      <c r="D66" s="88">
        <f>'②資金～活動区分'!D66</f>
        <v>710</v>
      </c>
      <c r="E66" s="419">
        <f>D66-G66-F66</f>
        <v>710</v>
      </c>
      <c r="F66" s="132"/>
      <c r="G66" s="158"/>
      <c r="H66" s="56"/>
      <c r="I66" s="470"/>
      <c r="J66" s="451"/>
      <c r="K66" s="236">
        <f t="shared" si="3"/>
        <v>64</v>
      </c>
      <c r="L66" s="29">
        <v>83</v>
      </c>
      <c r="M66" s="45"/>
      <c r="N66" s="24" t="s">
        <v>245</v>
      </c>
      <c r="O66" s="37">
        <f>F85</f>
        <v>1</v>
      </c>
    </row>
    <row r="67" spans="1:15" s="17" customFormat="1" ht="16.5" customHeight="1">
      <c r="A67" s="230">
        <f t="shared" si="2"/>
        <v>65</v>
      </c>
      <c r="B67" s="19"/>
      <c r="C67" s="20" t="s">
        <v>37</v>
      </c>
      <c r="D67" s="88">
        <f>'②資金～活動区分'!D67</f>
        <v>16</v>
      </c>
      <c r="E67" s="419">
        <f>D67-G67-F67</f>
        <v>16</v>
      </c>
      <c r="F67" s="132"/>
      <c r="G67" s="158"/>
      <c r="H67" s="56"/>
      <c r="I67" s="470"/>
      <c r="J67" s="451"/>
      <c r="K67" s="236">
        <f t="shared" si="3"/>
        <v>65</v>
      </c>
      <c r="L67" s="29"/>
      <c r="M67" s="45" t="s">
        <v>224</v>
      </c>
      <c r="N67" s="24"/>
      <c r="O67" s="37">
        <f>SUM(O68)</f>
        <v>0</v>
      </c>
    </row>
    <row r="68" spans="1:15" s="17" customFormat="1" ht="16.5" customHeight="1">
      <c r="A68" s="231">
        <f t="shared" si="2"/>
        <v>66</v>
      </c>
      <c r="B68" s="19"/>
      <c r="C68" s="20" t="s">
        <v>38</v>
      </c>
      <c r="D68" s="88">
        <f>'②資金～活動区分'!D68</f>
        <v>169</v>
      </c>
      <c r="E68" s="273"/>
      <c r="F68" s="132"/>
      <c r="G68" s="158"/>
      <c r="H68" s="56"/>
      <c r="I68" s="470"/>
      <c r="J68" s="451"/>
      <c r="K68" s="236">
        <f t="shared" si="3"/>
        <v>66</v>
      </c>
      <c r="L68" s="29"/>
      <c r="M68" s="46"/>
      <c r="N68" s="24" t="s">
        <v>19</v>
      </c>
      <c r="O68" s="37">
        <f>'③消費～事業活動'!P68</f>
        <v>0</v>
      </c>
    </row>
    <row r="69" spans="1:15" s="17" customFormat="1" ht="16.5" customHeight="1">
      <c r="A69" s="230">
        <f aca="true" t="shared" si="4" ref="A69:A121">A68+1</f>
        <v>67</v>
      </c>
      <c r="B69" s="19"/>
      <c r="C69" s="20" t="s">
        <v>19</v>
      </c>
      <c r="D69" s="88">
        <f>'②資金～活動区分'!D69</f>
        <v>0</v>
      </c>
      <c r="E69" s="419">
        <f aca="true" t="shared" si="5" ref="E69:E82">D69-G69-F69</f>
        <v>0</v>
      </c>
      <c r="F69" s="132"/>
      <c r="G69" s="158"/>
      <c r="H69" s="56"/>
      <c r="I69" s="470"/>
      <c r="J69" s="452"/>
      <c r="K69" s="236">
        <f aca="true" t="shared" si="6" ref="K69:K100">K68+1</f>
        <v>67</v>
      </c>
      <c r="L69" s="29"/>
      <c r="M69" s="21" t="s">
        <v>225</v>
      </c>
      <c r="N69" s="24"/>
      <c r="O69" s="37">
        <f>O64+O67</f>
        <v>20</v>
      </c>
    </row>
    <row r="70" spans="1:15" s="17" customFormat="1" ht="16.5" customHeight="1" thickBot="1">
      <c r="A70" s="231">
        <f t="shared" si="4"/>
        <v>68</v>
      </c>
      <c r="B70" s="19" t="s">
        <v>9</v>
      </c>
      <c r="C70" s="20"/>
      <c r="D70" s="88">
        <f>SUM(D71:D75)</f>
        <v>499</v>
      </c>
      <c r="E70" s="419">
        <f t="shared" si="5"/>
        <v>499</v>
      </c>
      <c r="F70" s="132"/>
      <c r="G70" s="102">
        <f>SUM(G71:G75)</f>
        <v>0</v>
      </c>
      <c r="H70" s="56"/>
      <c r="I70" s="471"/>
      <c r="J70" s="355"/>
      <c r="K70" s="252">
        <f t="shared" si="6"/>
        <v>68</v>
      </c>
      <c r="L70" s="110"/>
      <c r="M70" s="111"/>
      <c r="N70" s="30" t="s">
        <v>226</v>
      </c>
      <c r="O70" s="31">
        <f>O63-O69</f>
        <v>79</v>
      </c>
    </row>
    <row r="71" spans="1:15" s="17" customFormat="1" ht="16.5" customHeight="1" thickBot="1">
      <c r="A71" s="230">
        <f t="shared" si="4"/>
        <v>69</v>
      </c>
      <c r="B71" s="19"/>
      <c r="C71" s="20" t="s">
        <v>39</v>
      </c>
      <c r="D71" s="88">
        <f>'②資金～活動区分'!D71</f>
        <v>137</v>
      </c>
      <c r="E71" s="419">
        <f t="shared" si="5"/>
        <v>137</v>
      </c>
      <c r="F71" s="132"/>
      <c r="G71" s="158"/>
      <c r="H71" s="56"/>
      <c r="I71" s="113"/>
      <c r="J71" s="69"/>
      <c r="K71" s="240">
        <f t="shared" si="6"/>
        <v>69</v>
      </c>
      <c r="L71" s="112"/>
      <c r="M71" s="41"/>
      <c r="N71" s="42" t="s">
        <v>227</v>
      </c>
      <c r="O71" s="43">
        <f>O56+O70</f>
        <v>310</v>
      </c>
    </row>
    <row r="72" spans="1:15" s="17" customFormat="1" ht="16.5" customHeight="1">
      <c r="A72" s="231">
        <f t="shared" si="4"/>
        <v>70</v>
      </c>
      <c r="B72" s="19"/>
      <c r="C72" s="20" t="s">
        <v>40</v>
      </c>
      <c r="D72" s="88">
        <f>'②資金～活動区分'!D72</f>
        <v>108</v>
      </c>
      <c r="E72" s="419">
        <f t="shared" si="5"/>
        <v>108</v>
      </c>
      <c r="F72" s="132"/>
      <c r="G72" s="158"/>
      <c r="H72" s="56"/>
      <c r="I72" s="458" t="s">
        <v>201</v>
      </c>
      <c r="J72" s="455" t="s">
        <v>223</v>
      </c>
      <c r="K72" s="235">
        <f t="shared" si="6"/>
        <v>70</v>
      </c>
      <c r="L72" s="26"/>
      <c r="M72" s="347" t="s">
        <v>166</v>
      </c>
      <c r="N72" s="348"/>
      <c r="O72" s="90">
        <f>SUM(O73)</f>
        <v>68</v>
      </c>
    </row>
    <row r="73" spans="1:15" s="17" customFormat="1" ht="16.5" customHeight="1">
      <c r="A73" s="230">
        <f t="shared" si="4"/>
        <v>71</v>
      </c>
      <c r="B73" s="19"/>
      <c r="C73" s="20" t="s">
        <v>41</v>
      </c>
      <c r="D73" s="88">
        <f>'②資金～活動区分'!D73</f>
        <v>43</v>
      </c>
      <c r="E73" s="419">
        <f t="shared" si="5"/>
        <v>43</v>
      </c>
      <c r="F73" s="132"/>
      <c r="G73" s="158"/>
      <c r="H73" s="56"/>
      <c r="I73" s="459"/>
      <c r="J73" s="456"/>
      <c r="K73" s="236">
        <f t="shared" si="6"/>
        <v>71</v>
      </c>
      <c r="L73" s="29"/>
      <c r="M73" s="21"/>
      <c r="N73" s="24" t="s">
        <v>19</v>
      </c>
      <c r="O73" s="37">
        <f>'③消費～事業活動'!P73</f>
        <v>68</v>
      </c>
    </row>
    <row r="74" spans="1:15" s="17" customFormat="1" ht="16.5" customHeight="1">
      <c r="A74" s="231">
        <f t="shared" si="4"/>
        <v>72</v>
      </c>
      <c r="B74" s="19"/>
      <c r="C74" s="20" t="s">
        <v>42</v>
      </c>
      <c r="D74" s="88">
        <f>'②資金～活動区分'!D74</f>
        <v>111</v>
      </c>
      <c r="E74" s="419">
        <f t="shared" si="5"/>
        <v>111</v>
      </c>
      <c r="F74" s="132"/>
      <c r="G74" s="158"/>
      <c r="H74" s="56"/>
      <c r="I74" s="459"/>
      <c r="J74" s="456"/>
      <c r="K74" s="236">
        <f t="shared" si="6"/>
        <v>72</v>
      </c>
      <c r="L74" s="29"/>
      <c r="M74" s="45" t="s">
        <v>228</v>
      </c>
      <c r="N74" s="24"/>
      <c r="O74" s="37">
        <f>SUM(O75:O79)</f>
        <v>105</v>
      </c>
    </row>
    <row r="75" spans="1:15" s="17" customFormat="1" ht="16.5" customHeight="1">
      <c r="A75" s="230">
        <f t="shared" si="4"/>
        <v>73</v>
      </c>
      <c r="B75" s="19"/>
      <c r="C75" s="20" t="s">
        <v>19</v>
      </c>
      <c r="D75" s="88">
        <f>'②資金～活動区分'!D75</f>
        <v>100</v>
      </c>
      <c r="E75" s="419">
        <f t="shared" si="5"/>
        <v>100</v>
      </c>
      <c r="F75" s="132"/>
      <c r="G75" s="102">
        <f>'③消費～事業活動'!G55</f>
        <v>0</v>
      </c>
      <c r="H75" s="56"/>
      <c r="I75" s="459"/>
      <c r="J75" s="456"/>
      <c r="K75" s="236">
        <f t="shared" si="6"/>
        <v>73</v>
      </c>
      <c r="L75" s="29">
        <v>13</v>
      </c>
      <c r="M75" s="45"/>
      <c r="N75" s="24" t="s">
        <v>147</v>
      </c>
      <c r="O75" s="37">
        <f>G15</f>
        <v>20</v>
      </c>
    </row>
    <row r="76" spans="1:15" s="17" customFormat="1" ht="16.5" customHeight="1">
      <c r="A76" s="231">
        <f t="shared" si="4"/>
        <v>74</v>
      </c>
      <c r="B76" s="19" t="s">
        <v>6</v>
      </c>
      <c r="C76" s="20"/>
      <c r="D76" s="88">
        <f>SUM(D77:D82)</f>
        <v>370</v>
      </c>
      <c r="E76" s="419">
        <f t="shared" si="5"/>
        <v>355</v>
      </c>
      <c r="F76" s="132"/>
      <c r="G76" s="102">
        <f>SUM(G77:G82)</f>
        <v>15</v>
      </c>
      <c r="H76" s="56"/>
      <c r="I76" s="459"/>
      <c r="J76" s="456"/>
      <c r="K76" s="236">
        <f t="shared" si="6"/>
        <v>74</v>
      </c>
      <c r="L76" s="29"/>
      <c r="M76" s="46"/>
      <c r="N76" s="326" t="s">
        <v>146</v>
      </c>
      <c r="O76" s="37">
        <f>'③消費～事業活動'!P76</f>
        <v>15</v>
      </c>
    </row>
    <row r="77" spans="1:15" s="17" customFormat="1" ht="16.5" customHeight="1">
      <c r="A77" s="230">
        <f t="shared" si="4"/>
        <v>75</v>
      </c>
      <c r="B77" s="19"/>
      <c r="C77" s="20" t="s">
        <v>39</v>
      </c>
      <c r="D77" s="88">
        <f>'②資金～活動区分'!D77</f>
        <v>14</v>
      </c>
      <c r="E77" s="419">
        <f t="shared" si="5"/>
        <v>14</v>
      </c>
      <c r="F77" s="132"/>
      <c r="G77" s="158"/>
      <c r="H77" s="56"/>
      <c r="I77" s="459"/>
      <c r="J77" s="456"/>
      <c r="K77" s="236">
        <f t="shared" si="6"/>
        <v>75</v>
      </c>
      <c r="L77" s="29" t="s">
        <v>398</v>
      </c>
      <c r="M77" s="46"/>
      <c r="N77" s="24" t="s">
        <v>148</v>
      </c>
      <c r="O77" s="37">
        <f>G17</f>
        <v>70</v>
      </c>
    </row>
    <row r="78" spans="1:15" s="17" customFormat="1" ht="16.5" customHeight="1">
      <c r="A78" s="231">
        <f t="shared" si="4"/>
        <v>76</v>
      </c>
      <c r="B78" s="19"/>
      <c r="C78" s="20" t="s">
        <v>40</v>
      </c>
      <c r="D78" s="88">
        <f>'②資金～活動区分'!D78</f>
        <v>14</v>
      </c>
      <c r="E78" s="419">
        <f t="shared" si="5"/>
        <v>14</v>
      </c>
      <c r="F78" s="132"/>
      <c r="G78" s="158"/>
      <c r="H78" s="56"/>
      <c r="I78" s="459"/>
      <c r="J78" s="456"/>
      <c r="K78" s="236">
        <f t="shared" si="6"/>
        <v>76</v>
      </c>
      <c r="L78" s="29">
        <v>36</v>
      </c>
      <c r="M78" s="46"/>
      <c r="N78" s="24" t="s">
        <v>229</v>
      </c>
      <c r="O78" s="37">
        <f>'③消費～事業活動'!P78</f>
        <v>0</v>
      </c>
    </row>
    <row r="79" spans="1:15" s="17" customFormat="1" ht="16.5" customHeight="1">
      <c r="A79" s="230">
        <f t="shared" si="4"/>
        <v>77</v>
      </c>
      <c r="B79" s="19"/>
      <c r="C79" s="20" t="s">
        <v>41</v>
      </c>
      <c r="D79" s="88">
        <f>'②資金～活動区分'!D79</f>
        <v>11</v>
      </c>
      <c r="E79" s="419">
        <f t="shared" si="5"/>
        <v>11</v>
      </c>
      <c r="F79" s="132"/>
      <c r="G79" s="158"/>
      <c r="H79" s="56"/>
      <c r="I79" s="459"/>
      <c r="J79" s="456"/>
      <c r="K79" s="236">
        <f t="shared" si="6"/>
        <v>77</v>
      </c>
      <c r="L79" s="29"/>
      <c r="M79" s="46"/>
      <c r="N79" s="24" t="s">
        <v>19</v>
      </c>
      <c r="O79" s="37"/>
    </row>
    <row r="80" spans="1:15" s="17" customFormat="1" ht="16.5" customHeight="1">
      <c r="A80" s="230">
        <f t="shared" si="4"/>
        <v>78</v>
      </c>
      <c r="B80" s="19"/>
      <c r="C80" s="206" t="s">
        <v>346</v>
      </c>
      <c r="D80" s="88">
        <f>'②資金～活動区分'!D80</f>
        <v>10</v>
      </c>
      <c r="E80" s="273"/>
      <c r="F80" s="132"/>
      <c r="G80" s="102">
        <f>D80</f>
        <v>10</v>
      </c>
      <c r="H80" s="56"/>
      <c r="I80" s="459"/>
      <c r="J80" s="457"/>
      <c r="K80" s="236">
        <f t="shared" si="6"/>
        <v>78</v>
      </c>
      <c r="L80" s="29"/>
      <c r="M80" s="21" t="s">
        <v>230</v>
      </c>
      <c r="N80" s="25"/>
      <c r="O80" s="37">
        <f>O72+O74</f>
        <v>173</v>
      </c>
    </row>
    <row r="81" spans="1:15" s="17" customFormat="1" ht="16.5" customHeight="1">
      <c r="A81" s="230">
        <f t="shared" si="4"/>
        <v>79</v>
      </c>
      <c r="B81" s="19"/>
      <c r="C81" s="54" t="s">
        <v>349</v>
      </c>
      <c r="D81" s="88">
        <f>'②資金～活動区分'!D81</f>
        <v>5</v>
      </c>
      <c r="E81" s="273"/>
      <c r="F81" s="132"/>
      <c r="G81" s="102">
        <f>D81</f>
        <v>5</v>
      </c>
      <c r="H81" s="56"/>
      <c r="I81" s="459"/>
      <c r="J81" s="472" t="s">
        <v>214</v>
      </c>
      <c r="K81" s="236">
        <f t="shared" si="6"/>
        <v>79</v>
      </c>
      <c r="L81" s="29"/>
      <c r="M81" s="327" t="s">
        <v>231</v>
      </c>
      <c r="N81" s="326"/>
      <c r="O81" s="37">
        <f>SUM(O83)</f>
        <v>63</v>
      </c>
    </row>
    <row r="82" spans="1:15" s="17" customFormat="1" ht="16.5" customHeight="1">
      <c r="A82" s="231">
        <f t="shared" si="4"/>
        <v>80</v>
      </c>
      <c r="B82" s="19"/>
      <c r="C82" s="20" t="s">
        <v>380</v>
      </c>
      <c r="D82" s="88">
        <f>'②資金～活動区分'!D82</f>
        <v>316</v>
      </c>
      <c r="E82" s="419">
        <f t="shared" si="5"/>
        <v>316</v>
      </c>
      <c r="F82" s="132"/>
      <c r="G82" s="158"/>
      <c r="H82" s="56"/>
      <c r="I82" s="459"/>
      <c r="J82" s="456"/>
      <c r="K82" s="236">
        <f t="shared" si="6"/>
        <v>80</v>
      </c>
      <c r="L82" s="26"/>
      <c r="M82" s="372"/>
      <c r="N82" s="349" t="s">
        <v>377</v>
      </c>
      <c r="O82" s="37">
        <f>'③消費～事業活動'!P82</f>
        <v>0</v>
      </c>
    </row>
    <row r="83" spans="1:15" s="17" customFormat="1" ht="16.5" customHeight="1">
      <c r="A83" s="230">
        <f t="shared" si="4"/>
        <v>81</v>
      </c>
      <c r="B83" s="19" t="s">
        <v>81</v>
      </c>
      <c r="C83" s="20"/>
      <c r="D83" s="88">
        <f>SUM(D84:D85)</f>
        <v>20</v>
      </c>
      <c r="E83" s="420"/>
      <c r="F83" s="99">
        <f>D83-G83</f>
        <v>20</v>
      </c>
      <c r="G83" s="158"/>
      <c r="H83" s="56"/>
      <c r="I83" s="459"/>
      <c r="J83" s="456"/>
      <c r="K83" s="236">
        <f t="shared" si="6"/>
        <v>81</v>
      </c>
      <c r="L83" s="26"/>
      <c r="M83" s="21"/>
      <c r="N83" s="24" t="s">
        <v>347</v>
      </c>
      <c r="O83" s="37">
        <f>'③消費～事業活動'!P83</f>
        <v>63</v>
      </c>
    </row>
    <row r="84" spans="1:15" s="17" customFormat="1" ht="16.5" customHeight="1">
      <c r="A84" s="231">
        <f t="shared" si="4"/>
        <v>82</v>
      </c>
      <c r="B84" s="19"/>
      <c r="C84" s="20" t="s">
        <v>82</v>
      </c>
      <c r="D84" s="88">
        <f>'②資金～活動区分'!D84</f>
        <v>19</v>
      </c>
      <c r="E84" s="420"/>
      <c r="F84" s="99">
        <f>D84-G84</f>
        <v>19</v>
      </c>
      <c r="G84" s="158"/>
      <c r="H84" s="56"/>
      <c r="I84" s="459"/>
      <c r="J84" s="456"/>
      <c r="K84" s="236">
        <f t="shared" si="6"/>
        <v>82</v>
      </c>
      <c r="L84" s="29"/>
      <c r="M84" s="45" t="s">
        <v>232</v>
      </c>
      <c r="N84" s="24"/>
      <c r="O84" s="37">
        <f>SUM(O85:O89)</f>
        <v>115</v>
      </c>
    </row>
    <row r="85" spans="1:15" s="17" customFormat="1" ht="35.25" customHeight="1">
      <c r="A85" s="230">
        <f t="shared" si="4"/>
        <v>83</v>
      </c>
      <c r="B85" s="19"/>
      <c r="C85" s="20" t="s">
        <v>76</v>
      </c>
      <c r="D85" s="88">
        <f>'②資金～活動区分'!D85</f>
        <v>1</v>
      </c>
      <c r="E85" s="420"/>
      <c r="F85" s="99">
        <f>D85-G85</f>
        <v>1</v>
      </c>
      <c r="G85" s="158"/>
      <c r="H85" s="56"/>
      <c r="I85" s="459"/>
      <c r="J85" s="456"/>
      <c r="K85" s="236">
        <f t="shared" si="6"/>
        <v>83</v>
      </c>
      <c r="L85" s="29"/>
      <c r="M85" s="45"/>
      <c r="N85" s="326" t="s">
        <v>149</v>
      </c>
      <c r="O85" s="37">
        <f>'③消費～事業活動'!P85</f>
        <v>60</v>
      </c>
    </row>
    <row r="86" spans="1:15" s="17" customFormat="1" ht="14.25">
      <c r="A86" s="231">
        <f t="shared" si="4"/>
        <v>84</v>
      </c>
      <c r="B86" s="21" t="s">
        <v>7</v>
      </c>
      <c r="C86" s="24"/>
      <c r="D86" s="88">
        <f>SUM(D87:D88)</f>
        <v>236</v>
      </c>
      <c r="E86" s="420"/>
      <c r="F86" s="149"/>
      <c r="G86" s="150"/>
      <c r="H86" s="56"/>
      <c r="I86" s="459"/>
      <c r="J86" s="456"/>
      <c r="K86" s="236">
        <f t="shared" si="6"/>
        <v>84</v>
      </c>
      <c r="L86" s="29">
        <v>79</v>
      </c>
      <c r="M86" s="46"/>
      <c r="N86" s="24" t="s">
        <v>229</v>
      </c>
      <c r="O86" s="37">
        <f>'③消費～事業活動'!P86</f>
        <v>5</v>
      </c>
    </row>
    <row r="87" spans="1:15" s="17" customFormat="1" ht="16.5" customHeight="1">
      <c r="A87" s="230">
        <f t="shared" si="4"/>
        <v>85</v>
      </c>
      <c r="B87" s="21"/>
      <c r="C87" s="24" t="s">
        <v>2</v>
      </c>
      <c r="D87" s="88">
        <f>'②資金～活動区分'!D87</f>
        <v>225</v>
      </c>
      <c r="E87" s="420"/>
      <c r="F87" s="149"/>
      <c r="G87" s="150"/>
      <c r="H87" s="56"/>
      <c r="I87" s="459"/>
      <c r="J87" s="456"/>
      <c r="K87" s="236">
        <f t="shared" si="6"/>
        <v>85</v>
      </c>
      <c r="L87" s="29"/>
      <c r="M87" s="46"/>
      <c r="N87" s="349" t="s">
        <v>378</v>
      </c>
      <c r="O87" s="37">
        <f>'③消費～事業活動'!P87</f>
        <v>40</v>
      </c>
    </row>
    <row r="88" spans="1:15" s="17" customFormat="1" ht="16.5" customHeight="1">
      <c r="A88" s="231">
        <f t="shared" si="4"/>
        <v>86</v>
      </c>
      <c r="B88" s="21"/>
      <c r="C88" s="24" t="s">
        <v>18</v>
      </c>
      <c r="D88" s="88">
        <f>'②資金～活動区分'!D88</f>
        <v>11</v>
      </c>
      <c r="E88" s="420"/>
      <c r="F88" s="149"/>
      <c r="G88" s="150"/>
      <c r="H88" s="56"/>
      <c r="I88" s="459"/>
      <c r="J88" s="456"/>
      <c r="K88" s="236">
        <f t="shared" si="6"/>
        <v>86</v>
      </c>
      <c r="L88" s="29">
        <v>78</v>
      </c>
      <c r="M88" s="46"/>
      <c r="N88" s="58" t="s">
        <v>379</v>
      </c>
      <c r="O88" s="37">
        <f>G80</f>
        <v>10</v>
      </c>
    </row>
    <row r="89" spans="1:15" s="17" customFormat="1" ht="16.5" customHeight="1">
      <c r="A89" s="230">
        <f t="shared" si="4"/>
        <v>87</v>
      </c>
      <c r="B89" s="21" t="s">
        <v>57</v>
      </c>
      <c r="C89" s="24"/>
      <c r="D89" s="88">
        <f>SUM(D90:D94)</f>
        <v>540</v>
      </c>
      <c r="E89" s="420"/>
      <c r="F89" s="149"/>
      <c r="G89" s="150"/>
      <c r="H89" s="56"/>
      <c r="I89" s="459"/>
      <c r="J89" s="456"/>
      <c r="K89" s="236">
        <f t="shared" si="6"/>
        <v>87</v>
      </c>
      <c r="L89" s="104"/>
      <c r="M89" s="46"/>
      <c r="N89" s="24" t="s">
        <v>380</v>
      </c>
      <c r="O89" s="37">
        <f>'③消費～事業活動'!P89</f>
        <v>0</v>
      </c>
    </row>
    <row r="90" spans="1:15" s="17" customFormat="1" ht="16.5" customHeight="1">
      <c r="A90" s="231">
        <f t="shared" si="4"/>
        <v>88</v>
      </c>
      <c r="B90" s="21"/>
      <c r="C90" s="24" t="s">
        <v>45</v>
      </c>
      <c r="D90" s="88">
        <f>'②資金～活動区分'!D90</f>
        <v>72</v>
      </c>
      <c r="E90" s="420"/>
      <c r="F90" s="149"/>
      <c r="G90" s="150"/>
      <c r="H90" s="56"/>
      <c r="I90" s="459"/>
      <c r="J90" s="457"/>
      <c r="K90" s="236">
        <f t="shared" si="6"/>
        <v>88</v>
      </c>
      <c r="L90" s="29"/>
      <c r="M90" s="21" t="s">
        <v>233</v>
      </c>
      <c r="N90" s="25"/>
      <c r="O90" s="37">
        <f>O81+O84</f>
        <v>178</v>
      </c>
    </row>
    <row r="91" spans="1:15" s="17" customFormat="1" ht="16.5" customHeight="1" thickBot="1">
      <c r="A91" s="230">
        <f t="shared" si="4"/>
        <v>89</v>
      </c>
      <c r="B91" s="21"/>
      <c r="C91" s="24" t="s">
        <v>46</v>
      </c>
      <c r="D91" s="88">
        <f>'②資金～活動区分'!D91</f>
        <v>281</v>
      </c>
      <c r="E91" s="420"/>
      <c r="F91" s="149"/>
      <c r="G91" s="150"/>
      <c r="H91" s="56"/>
      <c r="I91" s="460"/>
      <c r="J91" s="363"/>
      <c r="K91" s="237">
        <f t="shared" si="6"/>
        <v>89</v>
      </c>
      <c r="L91" s="91"/>
      <c r="M91" s="38"/>
      <c r="N91" s="39" t="s">
        <v>234</v>
      </c>
      <c r="O91" s="40">
        <f>O80-O90</f>
        <v>-5</v>
      </c>
    </row>
    <row r="92" spans="1:15" s="17" customFormat="1" ht="16.5" customHeight="1">
      <c r="A92" s="231">
        <f t="shared" si="4"/>
        <v>90</v>
      </c>
      <c r="B92" s="21"/>
      <c r="C92" s="24" t="s">
        <v>47</v>
      </c>
      <c r="D92" s="88">
        <f>'②資金～活動区分'!D92</f>
        <v>33</v>
      </c>
      <c r="E92" s="420"/>
      <c r="F92" s="149"/>
      <c r="G92" s="150"/>
      <c r="H92" s="56"/>
      <c r="I92" s="114"/>
      <c r="J92" s="78"/>
      <c r="K92" s="238">
        <f t="shared" si="6"/>
        <v>90</v>
      </c>
      <c r="L92" s="115"/>
      <c r="M92" s="350" t="s">
        <v>235</v>
      </c>
      <c r="N92" s="351"/>
      <c r="O92" s="48">
        <f>O71+O91</f>
        <v>305</v>
      </c>
    </row>
    <row r="93" spans="1:15" s="17" customFormat="1" ht="16.5" customHeight="1">
      <c r="A93" s="230">
        <f t="shared" si="4"/>
        <v>91</v>
      </c>
      <c r="B93" s="21"/>
      <c r="C93" s="24" t="s">
        <v>48</v>
      </c>
      <c r="D93" s="88">
        <f>'②資金～活動区分'!D93</f>
        <v>154</v>
      </c>
      <c r="E93" s="420"/>
      <c r="F93" s="149"/>
      <c r="G93" s="150"/>
      <c r="H93" s="56"/>
      <c r="I93" s="77"/>
      <c r="J93" s="44"/>
      <c r="K93" s="236">
        <f t="shared" si="6"/>
        <v>91</v>
      </c>
      <c r="L93" s="116"/>
      <c r="M93" s="327" t="s">
        <v>236</v>
      </c>
      <c r="N93" s="326"/>
      <c r="O93" s="37">
        <f>'③消費～事業活動'!P93</f>
        <v>-606</v>
      </c>
    </row>
    <row r="94" spans="1:15" s="17" customFormat="1" ht="16.5" customHeight="1" thickBot="1">
      <c r="A94" s="231">
        <f t="shared" si="4"/>
        <v>92</v>
      </c>
      <c r="B94" s="21"/>
      <c r="C94" s="24" t="s">
        <v>49</v>
      </c>
      <c r="D94" s="88">
        <f>'②資金～活動区分'!D94</f>
        <v>0</v>
      </c>
      <c r="E94" s="420"/>
      <c r="F94" s="149"/>
      <c r="G94" s="150"/>
      <c r="H94" s="56"/>
      <c r="I94" s="80"/>
      <c r="J94" s="79"/>
      <c r="K94" s="253">
        <f t="shared" si="6"/>
        <v>92</v>
      </c>
      <c r="L94" s="117"/>
      <c r="M94" s="352" t="s">
        <v>237</v>
      </c>
      <c r="N94" s="353"/>
      <c r="O94" s="76">
        <f>O92+O93</f>
        <v>-301</v>
      </c>
    </row>
    <row r="95" spans="1:15" s="17" customFormat="1" ht="16.5" customHeight="1" thickTop="1">
      <c r="A95" s="230">
        <f t="shared" si="4"/>
        <v>93</v>
      </c>
      <c r="B95" s="21" t="s">
        <v>8</v>
      </c>
      <c r="C95" s="24"/>
      <c r="D95" s="88">
        <f>SUM(D96:D101)</f>
        <v>200</v>
      </c>
      <c r="E95" s="420"/>
      <c r="F95" s="149"/>
      <c r="G95" s="150"/>
      <c r="H95" s="56"/>
      <c r="I95" s="114"/>
      <c r="J95" s="78"/>
      <c r="K95" s="238">
        <f t="shared" si="6"/>
        <v>93</v>
      </c>
      <c r="L95" s="115"/>
      <c r="M95" s="350" t="s">
        <v>238</v>
      </c>
      <c r="N95" s="351"/>
      <c r="O95" s="48">
        <f>'③消費～事業活動'!P95</f>
        <v>-3212</v>
      </c>
    </row>
    <row r="96" spans="1:15" s="17" customFormat="1" ht="16.5" customHeight="1">
      <c r="A96" s="231">
        <f t="shared" si="4"/>
        <v>94</v>
      </c>
      <c r="B96" s="21"/>
      <c r="C96" s="24" t="s">
        <v>50</v>
      </c>
      <c r="D96" s="88">
        <f>'②資金～活動区分'!D96</f>
        <v>160</v>
      </c>
      <c r="E96" s="420"/>
      <c r="F96" s="149"/>
      <c r="G96" s="150"/>
      <c r="H96" s="56"/>
      <c r="I96" s="77"/>
      <c r="J96" s="44"/>
      <c r="K96" s="236">
        <f t="shared" si="6"/>
        <v>94</v>
      </c>
      <c r="L96" s="116"/>
      <c r="M96" s="327" t="s">
        <v>198</v>
      </c>
      <c r="N96" s="326"/>
      <c r="O96" s="37">
        <f>'③消費～事業活動'!P96</f>
        <v>17</v>
      </c>
    </row>
    <row r="97" spans="1:15" s="17" customFormat="1" ht="16.5" customHeight="1" thickBot="1">
      <c r="A97" s="230">
        <f t="shared" si="4"/>
        <v>95</v>
      </c>
      <c r="B97" s="21"/>
      <c r="C97" s="24" t="s">
        <v>99</v>
      </c>
      <c r="D97" s="88">
        <f>'②資金～活動区分'!D97</f>
        <v>11</v>
      </c>
      <c r="E97" s="420"/>
      <c r="F97" s="149"/>
      <c r="G97" s="150"/>
      <c r="H97" s="56"/>
      <c r="I97" s="80"/>
      <c r="J97" s="79"/>
      <c r="K97" s="253">
        <f t="shared" si="6"/>
        <v>95</v>
      </c>
      <c r="L97" s="117"/>
      <c r="M97" s="352" t="s">
        <v>239</v>
      </c>
      <c r="N97" s="353"/>
      <c r="O97" s="76">
        <f>'③消費～事業活動'!P97</f>
        <v>-3496</v>
      </c>
    </row>
    <row r="98" spans="1:15" s="17" customFormat="1" ht="16.5" customHeight="1" thickBot="1" thickTop="1">
      <c r="A98" s="231">
        <f t="shared" si="4"/>
        <v>96</v>
      </c>
      <c r="B98" s="21"/>
      <c r="C98" s="24" t="s">
        <v>52</v>
      </c>
      <c r="D98" s="88">
        <f>'②資金～活動区分'!D98</f>
        <v>22</v>
      </c>
      <c r="E98" s="420"/>
      <c r="F98" s="149"/>
      <c r="G98" s="150"/>
      <c r="H98" s="56"/>
      <c r="I98" s="121" t="s">
        <v>240</v>
      </c>
      <c r="J98" s="121"/>
      <c r="K98" s="122"/>
      <c r="L98" s="123"/>
      <c r="M98" s="124"/>
      <c r="N98" s="124"/>
      <c r="O98" s="125"/>
    </row>
    <row r="99" spans="1:15" s="17" customFormat="1" ht="16.5" customHeight="1" thickTop="1">
      <c r="A99" s="230">
        <f t="shared" si="4"/>
        <v>97</v>
      </c>
      <c r="B99" s="21"/>
      <c r="C99" s="24" t="s">
        <v>150</v>
      </c>
      <c r="D99" s="88">
        <f>'②資金～活動区分'!D99</f>
        <v>2</v>
      </c>
      <c r="E99" s="420"/>
      <c r="F99" s="149"/>
      <c r="G99" s="150"/>
      <c r="H99" s="56"/>
      <c r="I99" s="118"/>
      <c r="J99" s="119"/>
      <c r="K99" s="235">
        <f>K97+1</f>
        <v>96</v>
      </c>
      <c r="L99" s="120"/>
      <c r="M99" s="347" t="s">
        <v>241</v>
      </c>
      <c r="N99" s="348"/>
      <c r="O99" s="90">
        <f>O31+O63+O80</f>
        <v>4558</v>
      </c>
    </row>
    <row r="100" spans="1:15" s="17" customFormat="1" ht="16.5" customHeight="1" thickBot="1">
      <c r="A100" s="231">
        <f t="shared" si="4"/>
        <v>98</v>
      </c>
      <c r="B100" s="21"/>
      <c r="C100" s="24" t="s">
        <v>100</v>
      </c>
      <c r="D100" s="88">
        <f>'②資金～活動区分'!D100</f>
        <v>5</v>
      </c>
      <c r="E100" s="420"/>
      <c r="F100" s="149"/>
      <c r="G100" s="150"/>
      <c r="H100" s="56"/>
      <c r="I100" s="80"/>
      <c r="J100" s="79"/>
      <c r="K100" s="253">
        <f t="shared" si="6"/>
        <v>97</v>
      </c>
      <c r="L100" s="117"/>
      <c r="M100" s="352" t="s">
        <v>242</v>
      </c>
      <c r="N100" s="353"/>
      <c r="O100" s="76">
        <f>O55+O69+O90</f>
        <v>4253</v>
      </c>
    </row>
    <row r="101" spans="1:15" s="17" customFormat="1" ht="16.5" customHeight="1" thickTop="1">
      <c r="A101" s="230">
        <f t="shared" si="4"/>
        <v>99</v>
      </c>
      <c r="B101" s="21"/>
      <c r="C101" s="24" t="s">
        <v>49</v>
      </c>
      <c r="D101" s="88">
        <f>'②資金～活動区分'!D101</f>
        <v>0</v>
      </c>
      <c r="E101" s="420"/>
      <c r="F101" s="149"/>
      <c r="G101" s="150"/>
      <c r="H101" s="56"/>
      <c r="I101" s="163"/>
      <c r="J101" s="2"/>
      <c r="K101" s="364"/>
      <c r="L101" s="2"/>
      <c r="M101" s="2"/>
      <c r="N101" s="2"/>
      <c r="O101" s="371"/>
    </row>
    <row r="102" spans="1:15" s="17" customFormat="1" ht="16.5" customHeight="1">
      <c r="A102" s="231">
        <f t="shared" si="4"/>
        <v>100</v>
      </c>
      <c r="B102" s="19" t="s">
        <v>84</v>
      </c>
      <c r="C102" s="20"/>
      <c r="D102" s="88">
        <f>SUM(D103:D108)</f>
        <v>1661</v>
      </c>
      <c r="E102" s="420"/>
      <c r="F102" s="149"/>
      <c r="G102" s="150"/>
      <c r="H102" s="56"/>
      <c r="I102" s="6"/>
      <c r="J102" s="2"/>
      <c r="K102" s="364"/>
      <c r="L102" s="2"/>
      <c r="M102" s="2"/>
      <c r="N102" s="2"/>
      <c r="O102" s="371"/>
    </row>
    <row r="103" spans="1:15" s="17" customFormat="1" ht="16.5" customHeight="1">
      <c r="A103" s="230">
        <f t="shared" si="4"/>
        <v>101</v>
      </c>
      <c r="B103" s="19"/>
      <c r="C103" s="24" t="s">
        <v>12</v>
      </c>
      <c r="D103" s="88">
        <f>'②資金～活動区分'!D103</f>
        <v>744</v>
      </c>
      <c r="E103" s="420"/>
      <c r="F103" s="149"/>
      <c r="G103" s="150"/>
      <c r="H103" s="56"/>
      <c r="I103" s="6"/>
      <c r="J103" s="2"/>
      <c r="K103" s="364"/>
      <c r="L103" s="2"/>
      <c r="M103" s="2"/>
      <c r="N103" s="2"/>
      <c r="O103" s="371"/>
    </row>
    <row r="104" spans="1:15" s="17" customFormat="1" ht="16.5" customHeight="1">
      <c r="A104" s="231">
        <f t="shared" si="4"/>
        <v>102</v>
      </c>
      <c r="B104" s="19"/>
      <c r="C104" s="44" t="s">
        <v>101</v>
      </c>
      <c r="D104" s="88">
        <f>'②資金～活動区分'!D104</f>
        <v>150</v>
      </c>
      <c r="E104" s="420"/>
      <c r="F104" s="149"/>
      <c r="G104" s="150"/>
      <c r="H104" s="56"/>
      <c r="I104" s="6"/>
      <c r="J104" s="2"/>
      <c r="K104" s="364"/>
      <c r="L104" s="2"/>
      <c r="M104" s="2"/>
      <c r="N104" s="2"/>
      <c r="O104" s="371"/>
    </row>
    <row r="105" spans="1:7" ht="16.5" customHeight="1">
      <c r="A105" s="230">
        <f t="shared" si="4"/>
        <v>103</v>
      </c>
      <c r="B105" s="19"/>
      <c r="C105" s="44" t="s">
        <v>102</v>
      </c>
      <c r="D105" s="88">
        <f>'②資金～活動区分'!D105</f>
        <v>158</v>
      </c>
      <c r="E105" s="420"/>
      <c r="F105" s="149"/>
      <c r="G105" s="150"/>
    </row>
    <row r="106" spans="1:7" ht="16.5" customHeight="1">
      <c r="A106" s="231">
        <f t="shared" si="4"/>
        <v>104</v>
      </c>
      <c r="B106" s="19"/>
      <c r="C106" s="44" t="s">
        <v>122</v>
      </c>
      <c r="D106" s="88">
        <f>'②資金～活動区分'!D106</f>
        <v>608</v>
      </c>
      <c r="E106" s="420"/>
      <c r="F106" s="149"/>
      <c r="G106" s="150"/>
    </row>
    <row r="107" spans="1:20" s="56" customFormat="1" ht="16.5" customHeight="1">
      <c r="A107" s="230">
        <f t="shared" si="4"/>
        <v>105</v>
      </c>
      <c r="B107" s="19"/>
      <c r="C107" s="24" t="s">
        <v>85</v>
      </c>
      <c r="D107" s="88">
        <f>'②資金～活動区分'!D107</f>
        <v>1</v>
      </c>
      <c r="E107" s="420"/>
      <c r="F107" s="149"/>
      <c r="G107" s="150"/>
      <c r="I107" s="6"/>
      <c r="J107" s="2"/>
      <c r="K107" s="364"/>
      <c r="L107" s="2"/>
      <c r="M107" s="2"/>
      <c r="N107" s="2"/>
      <c r="O107" s="371"/>
      <c r="P107" s="2"/>
      <c r="Q107" s="2"/>
      <c r="R107" s="2"/>
      <c r="S107" s="2"/>
      <c r="T107" s="2"/>
    </row>
    <row r="108" spans="1:20" s="56" customFormat="1" ht="16.5" customHeight="1">
      <c r="A108" s="230">
        <f t="shared" si="4"/>
        <v>106</v>
      </c>
      <c r="B108" s="19"/>
      <c r="C108" s="24" t="s">
        <v>49</v>
      </c>
      <c r="D108" s="88">
        <f>'②資金～活動区分'!D108</f>
        <v>0</v>
      </c>
      <c r="E108" s="420"/>
      <c r="F108" s="149"/>
      <c r="G108" s="150"/>
      <c r="I108" s="6"/>
      <c r="J108" s="2"/>
      <c r="K108" s="364"/>
      <c r="L108" s="2"/>
      <c r="M108" s="2"/>
      <c r="N108" s="2"/>
      <c r="O108" s="371"/>
      <c r="P108" s="2"/>
      <c r="Q108" s="2"/>
      <c r="R108" s="2"/>
      <c r="S108" s="2"/>
      <c r="T108" s="2"/>
    </row>
    <row r="109" spans="1:20" s="56" customFormat="1" ht="16.5" customHeight="1">
      <c r="A109" s="230">
        <f t="shared" si="4"/>
        <v>107</v>
      </c>
      <c r="B109" s="19" t="s">
        <v>86</v>
      </c>
      <c r="C109" s="24"/>
      <c r="D109" s="88">
        <f>SUM(D110:D115)</f>
        <v>619</v>
      </c>
      <c r="E109" s="420"/>
      <c r="F109" s="149"/>
      <c r="G109" s="150"/>
      <c r="I109" s="6"/>
      <c r="J109" s="2"/>
      <c r="K109" s="364"/>
      <c r="L109" s="2"/>
      <c r="M109" s="2"/>
      <c r="N109" s="2"/>
      <c r="O109" s="371"/>
      <c r="P109" s="2"/>
      <c r="Q109" s="2"/>
      <c r="R109" s="2"/>
      <c r="S109" s="2"/>
      <c r="T109" s="2"/>
    </row>
    <row r="110" spans="1:20" s="56" customFormat="1" ht="16.5" customHeight="1">
      <c r="A110" s="230">
        <f t="shared" si="4"/>
        <v>108</v>
      </c>
      <c r="B110" s="19"/>
      <c r="C110" s="24" t="s">
        <v>87</v>
      </c>
      <c r="D110" s="88">
        <f>'②資金～活動区分'!D110</f>
        <v>22</v>
      </c>
      <c r="E110" s="420"/>
      <c r="F110" s="149"/>
      <c r="G110" s="150"/>
      <c r="I110" s="6"/>
      <c r="J110" s="2"/>
      <c r="K110" s="364"/>
      <c r="L110" s="2"/>
      <c r="M110" s="2"/>
      <c r="N110" s="2"/>
      <c r="O110" s="371"/>
      <c r="P110" s="2"/>
      <c r="Q110" s="2"/>
      <c r="R110" s="2"/>
      <c r="S110" s="2"/>
      <c r="T110" s="2"/>
    </row>
    <row r="111" spans="1:20" s="56" customFormat="1" ht="16.5" customHeight="1">
      <c r="A111" s="230">
        <f t="shared" si="4"/>
        <v>109</v>
      </c>
      <c r="B111" s="19"/>
      <c r="C111" s="24" t="s">
        <v>54</v>
      </c>
      <c r="D111" s="88">
        <f>'②資金～活動区分'!D111</f>
        <v>3</v>
      </c>
      <c r="E111" s="420"/>
      <c r="F111" s="149"/>
      <c r="G111" s="150"/>
      <c r="I111" s="6"/>
      <c r="J111" s="2"/>
      <c r="K111" s="364"/>
      <c r="L111" s="2"/>
      <c r="M111" s="2"/>
      <c r="N111" s="2"/>
      <c r="O111" s="371"/>
      <c r="P111" s="2"/>
      <c r="Q111" s="2"/>
      <c r="R111" s="2"/>
      <c r="S111" s="2"/>
      <c r="T111" s="2"/>
    </row>
    <row r="112" spans="1:20" s="56" customFormat="1" ht="16.5" customHeight="1">
      <c r="A112" s="230">
        <f t="shared" si="4"/>
        <v>110</v>
      </c>
      <c r="B112" s="19"/>
      <c r="C112" s="24" t="s">
        <v>88</v>
      </c>
      <c r="D112" s="88">
        <f>'②資金～活動区分'!D112</f>
        <v>331</v>
      </c>
      <c r="E112" s="420"/>
      <c r="F112" s="149"/>
      <c r="G112" s="150"/>
      <c r="I112" s="6"/>
      <c r="J112" s="2"/>
      <c r="K112" s="364"/>
      <c r="L112" s="2"/>
      <c r="M112" s="2"/>
      <c r="N112" s="2"/>
      <c r="O112" s="371"/>
      <c r="P112" s="2"/>
      <c r="Q112" s="2"/>
      <c r="R112" s="2"/>
      <c r="S112" s="2"/>
      <c r="T112" s="2"/>
    </row>
    <row r="113" spans="1:20" s="56" customFormat="1" ht="16.5" customHeight="1">
      <c r="A113" s="230">
        <f t="shared" si="4"/>
        <v>111</v>
      </c>
      <c r="B113" s="19"/>
      <c r="C113" s="24" t="s">
        <v>89</v>
      </c>
      <c r="D113" s="88">
        <f>'②資金～活動区分'!D113</f>
        <v>241</v>
      </c>
      <c r="E113" s="420"/>
      <c r="F113" s="149"/>
      <c r="G113" s="150"/>
      <c r="I113" s="6"/>
      <c r="J113" s="2"/>
      <c r="K113" s="364"/>
      <c r="L113" s="2"/>
      <c r="M113" s="2"/>
      <c r="N113" s="2"/>
      <c r="O113" s="371"/>
      <c r="P113" s="2"/>
      <c r="Q113" s="2"/>
      <c r="R113" s="2"/>
      <c r="S113" s="2"/>
      <c r="T113" s="2"/>
    </row>
    <row r="114" spans="1:20" s="56" customFormat="1" ht="16.5" customHeight="1">
      <c r="A114" s="230">
        <f t="shared" si="4"/>
        <v>112</v>
      </c>
      <c r="B114" s="19"/>
      <c r="C114" s="24" t="s">
        <v>264</v>
      </c>
      <c r="D114" s="88">
        <f>'②資金～活動区分'!D114</f>
        <v>22</v>
      </c>
      <c r="E114" s="420"/>
      <c r="F114" s="149"/>
      <c r="G114" s="150"/>
      <c r="I114" s="6"/>
      <c r="J114" s="2"/>
      <c r="K114" s="364"/>
      <c r="L114" s="108"/>
      <c r="M114" s="2"/>
      <c r="N114" s="2"/>
      <c r="O114" s="371"/>
      <c r="P114" s="2"/>
      <c r="Q114" s="2"/>
      <c r="R114" s="2"/>
      <c r="S114" s="2"/>
      <c r="T114" s="2"/>
    </row>
    <row r="115" spans="1:20" s="56" customFormat="1" ht="16.5" customHeight="1">
      <c r="A115" s="230">
        <f t="shared" si="4"/>
        <v>113</v>
      </c>
      <c r="B115" s="19"/>
      <c r="C115" s="24" t="s">
        <v>49</v>
      </c>
      <c r="D115" s="88">
        <f>'②資金～活動区分'!D115</f>
        <v>0</v>
      </c>
      <c r="E115" s="420"/>
      <c r="F115" s="149"/>
      <c r="G115" s="150"/>
      <c r="I115" s="6"/>
      <c r="J115" s="2"/>
      <c r="K115" s="364"/>
      <c r="L115" s="108"/>
      <c r="M115" s="2"/>
      <c r="N115" s="2"/>
      <c r="O115" s="371"/>
      <c r="P115" s="2"/>
      <c r="Q115" s="2"/>
      <c r="R115" s="2"/>
      <c r="S115" s="2"/>
      <c r="T115" s="2"/>
    </row>
    <row r="116" spans="1:20" s="56" customFormat="1" ht="16.5" customHeight="1">
      <c r="A116" s="230">
        <f t="shared" si="4"/>
        <v>114</v>
      </c>
      <c r="B116" s="19" t="s">
        <v>90</v>
      </c>
      <c r="C116" s="20"/>
      <c r="D116" s="94">
        <f>SUM(D117:D119)</f>
        <v>-420</v>
      </c>
      <c r="E116" s="422"/>
      <c r="F116" s="149"/>
      <c r="G116" s="150"/>
      <c r="I116" s="6"/>
      <c r="J116" s="2"/>
      <c r="K116" s="364"/>
      <c r="L116" s="2"/>
      <c r="M116" s="2"/>
      <c r="N116" s="2"/>
      <c r="O116" s="371"/>
      <c r="P116" s="2"/>
      <c r="Q116" s="2"/>
      <c r="R116" s="2"/>
      <c r="S116" s="2"/>
      <c r="T116" s="2"/>
    </row>
    <row r="117" spans="1:20" s="56" customFormat="1" ht="16.5" customHeight="1">
      <c r="A117" s="230">
        <f t="shared" si="4"/>
        <v>115</v>
      </c>
      <c r="B117" s="19"/>
      <c r="C117" s="20" t="s">
        <v>91</v>
      </c>
      <c r="D117" s="94">
        <f>'②資金～活動区分'!D117</f>
        <v>-391</v>
      </c>
      <c r="E117" s="422"/>
      <c r="F117" s="153"/>
      <c r="G117" s="154"/>
      <c r="I117" s="6"/>
      <c r="J117" s="2"/>
      <c r="K117" s="364"/>
      <c r="L117" s="2"/>
      <c r="M117" s="2"/>
      <c r="N117" s="2"/>
      <c r="O117" s="371"/>
      <c r="P117" s="2"/>
      <c r="Q117" s="2"/>
      <c r="R117" s="2"/>
      <c r="S117" s="2"/>
      <c r="T117" s="2"/>
    </row>
    <row r="118" spans="1:20" s="56" customFormat="1" ht="16.5" customHeight="1">
      <c r="A118" s="230">
        <f t="shared" si="4"/>
        <v>116</v>
      </c>
      <c r="B118" s="19"/>
      <c r="C118" s="20" t="s">
        <v>92</v>
      </c>
      <c r="D118" s="94">
        <f>'②資金～活動区分'!D118</f>
        <v>-29</v>
      </c>
      <c r="E118" s="422"/>
      <c r="F118" s="153"/>
      <c r="G118" s="154"/>
      <c r="I118" s="6"/>
      <c r="J118" s="2"/>
      <c r="K118" s="364"/>
      <c r="L118" s="2"/>
      <c r="M118" s="2"/>
      <c r="N118" s="2"/>
      <c r="O118" s="371"/>
      <c r="P118" s="2"/>
      <c r="Q118" s="2"/>
      <c r="R118" s="2"/>
      <c r="S118" s="2"/>
      <c r="T118" s="2"/>
    </row>
    <row r="119" spans="1:20" s="56" customFormat="1" ht="16.5" customHeight="1">
      <c r="A119" s="230">
        <f t="shared" si="4"/>
        <v>117</v>
      </c>
      <c r="B119" s="19"/>
      <c r="C119" s="24" t="s">
        <v>49</v>
      </c>
      <c r="D119" s="94">
        <f>'②資金～活動区分'!D119</f>
        <v>0</v>
      </c>
      <c r="E119" s="422"/>
      <c r="F119" s="149"/>
      <c r="G119" s="150"/>
      <c r="I119" s="6"/>
      <c r="J119" s="2"/>
      <c r="K119" s="364"/>
      <c r="L119" s="2"/>
      <c r="M119" s="2"/>
      <c r="N119" s="2"/>
      <c r="O119" s="371"/>
      <c r="P119" s="2"/>
      <c r="Q119" s="2"/>
      <c r="R119" s="2"/>
      <c r="S119" s="2"/>
      <c r="T119" s="2"/>
    </row>
    <row r="120" spans="1:20" s="56" customFormat="1" ht="14.25">
      <c r="A120" s="230">
        <f t="shared" si="4"/>
        <v>118</v>
      </c>
      <c r="B120" s="19" t="s">
        <v>187</v>
      </c>
      <c r="C120" s="20"/>
      <c r="D120" s="88">
        <f>'②資金～活動区分'!D120</f>
        <v>2628</v>
      </c>
      <c r="E120" s="420"/>
      <c r="F120" s="149"/>
      <c r="G120" s="150"/>
      <c r="I120" s="6"/>
      <c r="J120" s="2"/>
      <c r="K120" s="364"/>
      <c r="L120" s="2"/>
      <c r="M120" s="2"/>
      <c r="N120" s="2"/>
      <c r="O120" s="371"/>
      <c r="P120" s="2"/>
      <c r="Q120" s="2"/>
      <c r="R120" s="2"/>
      <c r="S120" s="2"/>
      <c r="T120" s="2"/>
    </row>
    <row r="121" spans="1:7" ht="15" thickBot="1">
      <c r="A121" s="251">
        <f t="shared" si="4"/>
        <v>119</v>
      </c>
      <c r="B121" s="50" t="s">
        <v>93</v>
      </c>
      <c r="C121" s="51"/>
      <c r="D121" s="96">
        <f>D64+D70+D76+D83+D86+D89+D95+D102+D109+D116+D120</f>
        <v>8890</v>
      </c>
      <c r="E121" s="425"/>
      <c r="F121" s="155"/>
      <c r="G121" s="156"/>
    </row>
    <row r="122" ht="14.25" thickTop="1"/>
  </sheetData>
  <sheetProtection/>
  <mergeCells count="10">
    <mergeCell ref="I72:I91"/>
    <mergeCell ref="J72:J80"/>
    <mergeCell ref="J81:J90"/>
    <mergeCell ref="I2:J2"/>
    <mergeCell ref="I3:I56"/>
    <mergeCell ref="J3:J31"/>
    <mergeCell ref="J32:J55"/>
    <mergeCell ref="I57:I70"/>
    <mergeCell ref="J57:J63"/>
    <mergeCell ref="J64:J69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70" r:id="rId2"/>
  <headerFooter alignWithMargins="0">
    <oddFooter>&amp;C&amp;16&amp;P／&amp;N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PageLayoutView="0" workbookViewId="0" topLeftCell="A1">
      <selection activeCell="E65" sqref="E65"/>
    </sheetView>
  </sheetViews>
  <sheetFormatPr defaultColWidth="9.00390625" defaultRowHeight="13.5"/>
  <cols>
    <col min="1" max="1" width="4.625" style="6" customWidth="1"/>
    <col min="2" max="2" width="6.50390625" style="364" bestFit="1" customWidth="1"/>
    <col min="3" max="4" width="4.25390625" style="2" customWidth="1"/>
    <col min="5" max="5" width="39.75390625" style="2" customWidth="1"/>
    <col min="6" max="6" width="13.25390625" style="2" customWidth="1"/>
    <col min="7" max="7" width="35.375" style="129" bestFit="1" customWidth="1"/>
    <col min="8" max="8" width="7.125" style="374" customWidth="1"/>
    <col min="9" max="9" width="2.50390625" style="7" customWidth="1"/>
    <col min="10" max="10" width="4.625" style="385" customWidth="1"/>
    <col min="11" max="11" width="6.50390625" style="6" bestFit="1" customWidth="1"/>
    <col min="12" max="13" width="4.00390625" style="2" customWidth="1"/>
    <col min="14" max="14" width="36.125" style="2" customWidth="1"/>
    <col min="15" max="15" width="12.125" style="2" bestFit="1" customWidth="1"/>
    <col min="16" max="16" width="2.625" style="56" customWidth="1"/>
    <col min="17" max="16384" width="9.00390625" style="2" customWidth="1"/>
  </cols>
  <sheetData>
    <row r="1" spans="1:14" ht="33" thickBot="1">
      <c r="A1" s="98" t="s">
        <v>400</v>
      </c>
      <c r="C1" s="4"/>
      <c r="D1" s="4"/>
      <c r="E1" s="5"/>
      <c r="J1" s="383" t="s">
        <v>273</v>
      </c>
      <c r="K1" s="3"/>
      <c r="L1" s="4"/>
      <c r="M1" s="4"/>
      <c r="N1" s="5"/>
    </row>
    <row r="2" spans="1:16" s="221" customFormat="1" ht="22.5" customHeight="1" thickBot="1" thickTop="1">
      <c r="A2" s="248" t="s">
        <v>182</v>
      </c>
      <c r="B2" s="249" t="s">
        <v>183</v>
      </c>
      <c r="C2" s="245"/>
      <c r="D2" s="387"/>
      <c r="E2" s="184" t="s">
        <v>24</v>
      </c>
      <c r="F2" s="86" t="s">
        <v>60</v>
      </c>
      <c r="G2" s="428" t="s">
        <v>61</v>
      </c>
      <c r="H2" s="480"/>
      <c r="I2" s="11"/>
      <c r="J2" s="244" t="s">
        <v>183</v>
      </c>
      <c r="K2" s="250" t="s">
        <v>182</v>
      </c>
      <c r="L2" s="245"/>
      <c r="M2" s="387"/>
      <c r="N2" s="184" t="s">
        <v>24</v>
      </c>
      <c r="O2" s="10" t="s">
        <v>60</v>
      </c>
      <c r="P2" s="57"/>
    </row>
    <row r="3" spans="1:16" s="17" customFormat="1" ht="21" customHeight="1">
      <c r="A3" s="13">
        <v>1</v>
      </c>
      <c r="B3" s="226">
        <v>1</v>
      </c>
      <c r="C3" s="14" t="s">
        <v>274</v>
      </c>
      <c r="D3" s="14"/>
      <c r="E3" s="14"/>
      <c r="F3" s="105">
        <f>F4+F18</f>
        <v>15422</v>
      </c>
      <c r="G3" s="207"/>
      <c r="H3" s="375"/>
      <c r="I3" s="7"/>
      <c r="J3" s="230">
        <v>1</v>
      </c>
      <c r="K3" s="81">
        <v>1</v>
      </c>
      <c r="L3" s="14" t="s">
        <v>274</v>
      </c>
      <c r="M3" s="14"/>
      <c r="N3" s="14"/>
      <c r="O3" s="90">
        <f>O4+O14+O18</f>
        <v>15422</v>
      </c>
      <c r="P3" s="56"/>
    </row>
    <row r="4" spans="1:16" s="17" customFormat="1" ht="16.5" customHeight="1">
      <c r="A4" s="18">
        <f>A3+1</f>
        <v>2</v>
      </c>
      <c r="B4" s="227">
        <v>2</v>
      </c>
      <c r="C4" s="19"/>
      <c r="D4" s="165" t="s">
        <v>275</v>
      </c>
      <c r="E4" s="20"/>
      <c r="F4" s="94">
        <f>SUM(F5:F13)</f>
        <v>10670</v>
      </c>
      <c r="G4" s="208"/>
      <c r="H4" s="376"/>
      <c r="I4" s="7"/>
      <c r="J4" s="231">
        <f>J3+1</f>
        <v>2</v>
      </c>
      <c r="K4" s="1">
        <v>2</v>
      </c>
      <c r="L4" s="19"/>
      <c r="M4" s="165" t="s">
        <v>275</v>
      </c>
      <c r="N4" s="20"/>
      <c r="O4" s="37">
        <f>SUM(O5:O13)</f>
        <v>10670</v>
      </c>
      <c r="P4" s="56"/>
    </row>
    <row r="5" spans="1:16" s="17" customFormat="1" ht="16.5" customHeight="1">
      <c r="A5" s="13">
        <f aca="true" t="shared" si="0" ref="A5:A61">A4+1</f>
        <v>3</v>
      </c>
      <c r="B5" s="226">
        <v>3</v>
      </c>
      <c r="C5" s="19"/>
      <c r="D5" s="165"/>
      <c r="E5" s="20" t="s">
        <v>276</v>
      </c>
      <c r="F5" s="94">
        <v>3544</v>
      </c>
      <c r="G5" s="208"/>
      <c r="H5" s="376"/>
      <c r="I5" s="7"/>
      <c r="J5" s="230">
        <f aca="true" t="shared" si="1" ref="J5:J61">J4+1</f>
        <v>3</v>
      </c>
      <c r="K5" s="81">
        <v>3</v>
      </c>
      <c r="L5" s="19"/>
      <c r="M5" s="165"/>
      <c r="N5" s="20" t="s">
        <v>276</v>
      </c>
      <c r="O5" s="37">
        <f>F5</f>
        <v>3544</v>
      </c>
      <c r="P5" s="56"/>
    </row>
    <row r="6" spans="1:16" s="17" customFormat="1" ht="16.5" customHeight="1">
      <c r="A6" s="18">
        <f t="shared" si="0"/>
        <v>4</v>
      </c>
      <c r="B6" s="227">
        <v>4</v>
      </c>
      <c r="C6" s="19"/>
      <c r="D6" s="165"/>
      <c r="E6" s="20" t="s">
        <v>277</v>
      </c>
      <c r="F6" s="94">
        <v>5219</v>
      </c>
      <c r="G6" s="208"/>
      <c r="H6" s="376"/>
      <c r="I6" s="7"/>
      <c r="J6" s="231">
        <f t="shared" si="1"/>
        <v>4</v>
      </c>
      <c r="K6" s="1">
        <v>4</v>
      </c>
      <c r="L6" s="19"/>
      <c r="M6" s="165"/>
      <c r="N6" s="20" t="s">
        <v>277</v>
      </c>
      <c r="O6" s="37">
        <f aca="true" t="shared" si="2" ref="O6:O13">F6</f>
        <v>5219</v>
      </c>
      <c r="P6" s="56"/>
    </row>
    <row r="7" spans="1:16" s="17" customFormat="1" ht="16.5" customHeight="1">
      <c r="A7" s="13">
        <f t="shared" si="0"/>
        <v>5</v>
      </c>
      <c r="B7" s="226">
        <v>5</v>
      </c>
      <c r="C7" s="19"/>
      <c r="D7" s="165"/>
      <c r="E7" s="20" t="s">
        <v>278</v>
      </c>
      <c r="F7" s="94">
        <v>352</v>
      </c>
      <c r="G7" s="208"/>
      <c r="H7" s="376"/>
      <c r="I7" s="7"/>
      <c r="J7" s="230">
        <f t="shared" si="1"/>
        <v>5</v>
      </c>
      <c r="K7" s="81">
        <v>5</v>
      </c>
      <c r="L7" s="19"/>
      <c r="M7" s="165"/>
      <c r="N7" s="20" t="s">
        <v>278</v>
      </c>
      <c r="O7" s="37">
        <f t="shared" si="2"/>
        <v>352</v>
      </c>
      <c r="P7" s="56"/>
    </row>
    <row r="8" spans="1:16" s="17" customFormat="1" ht="16.5" customHeight="1">
      <c r="A8" s="18">
        <f t="shared" si="0"/>
        <v>6</v>
      </c>
      <c r="B8" s="227">
        <v>6</v>
      </c>
      <c r="C8" s="19"/>
      <c r="D8" s="165"/>
      <c r="E8" s="20" t="s">
        <v>279</v>
      </c>
      <c r="F8" s="94">
        <v>447</v>
      </c>
      <c r="G8" s="208"/>
      <c r="H8" s="376"/>
      <c r="I8" s="7"/>
      <c r="J8" s="231">
        <f t="shared" si="1"/>
        <v>6</v>
      </c>
      <c r="K8" s="1">
        <v>6</v>
      </c>
      <c r="L8" s="19"/>
      <c r="M8" s="165"/>
      <c r="N8" s="20" t="s">
        <v>279</v>
      </c>
      <c r="O8" s="37">
        <f t="shared" si="2"/>
        <v>447</v>
      </c>
      <c r="P8" s="56"/>
    </row>
    <row r="9" spans="1:16" s="17" customFormat="1" ht="16.5" customHeight="1">
      <c r="A9" s="13">
        <f t="shared" si="0"/>
        <v>7</v>
      </c>
      <c r="B9" s="226">
        <v>7</v>
      </c>
      <c r="C9" s="19"/>
      <c r="D9" s="165"/>
      <c r="E9" s="20" t="s">
        <v>321</v>
      </c>
      <c r="F9" s="94">
        <v>42</v>
      </c>
      <c r="G9" s="208"/>
      <c r="H9" s="376"/>
      <c r="I9" s="7"/>
      <c r="J9" s="230">
        <f t="shared" si="1"/>
        <v>7</v>
      </c>
      <c r="K9" s="81">
        <v>7</v>
      </c>
      <c r="L9" s="19"/>
      <c r="M9" s="165"/>
      <c r="N9" s="20" t="s">
        <v>280</v>
      </c>
      <c r="O9" s="37">
        <f t="shared" si="2"/>
        <v>42</v>
      </c>
      <c r="P9" s="56"/>
    </row>
    <row r="10" spans="1:16" s="17" customFormat="1" ht="16.5" customHeight="1">
      <c r="A10" s="18">
        <f t="shared" si="0"/>
        <v>8</v>
      </c>
      <c r="B10" s="227">
        <v>8</v>
      </c>
      <c r="C10" s="19"/>
      <c r="D10" s="165"/>
      <c r="E10" s="20" t="s">
        <v>281</v>
      </c>
      <c r="F10" s="94">
        <v>941</v>
      </c>
      <c r="G10" s="208"/>
      <c r="H10" s="376"/>
      <c r="I10" s="7"/>
      <c r="J10" s="231">
        <f t="shared" si="1"/>
        <v>8</v>
      </c>
      <c r="K10" s="1">
        <v>8</v>
      </c>
      <c r="L10" s="19"/>
      <c r="M10" s="165"/>
      <c r="N10" s="20" t="s">
        <v>281</v>
      </c>
      <c r="O10" s="37">
        <f t="shared" si="2"/>
        <v>941</v>
      </c>
      <c r="P10" s="56"/>
    </row>
    <row r="11" spans="1:16" s="17" customFormat="1" ht="16.5" customHeight="1">
      <c r="A11" s="13">
        <f t="shared" si="0"/>
        <v>9</v>
      </c>
      <c r="B11" s="226">
        <v>9</v>
      </c>
      <c r="C11" s="19"/>
      <c r="D11" s="165"/>
      <c r="E11" s="20" t="s">
        <v>282</v>
      </c>
      <c r="F11" s="94">
        <v>5</v>
      </c>
      <c r="G11" s="208"/>
      <c r="H11" s="376"/>
      <c r="I11" s="7"/>
      <c r="J11" s="230">
        <f t="shared" si="1"/>
        <v>9</v>
      </c>
      <c r="K11" s="81">
        <v>9</v>
      </c>
      <c r="L11" s="19"/>
      <c r="M11" s="165"/>
      <c r="N11" s="20" t="s">
        <v>282</v>
      </c>
      <c r="O11" s="37">
        <f t="shared" si="2"/>
        <v>5</v>
      </c>
      <c r="P11" s="56"/>
    </row>
    <row r="12" spans="1:16" s="17" customFormat="1" ht="16.5" customHeight="1">
      <c r="A12" s="18">
        <f t="shared" si="0"/>
        <v>10</v>
      </c>
      <c r="B12" s="227">
        <v>10</v>
      </c>
      <c r="C12" s="19"/>
      <c r="D12" s="165"/>
      <c r="E12" s="20" t="s">
        <v>283</v>
      </c>
      <c r="F12" s="94">
        <v>111</v>
      </c>
      <c r="G12" s="208"/>
      <c r="H12" s="376"/>
      <c r="I12" s="7"/>
      <c r="J12" s="231">
        <f t="shared" si="1"/>
        <v>10</v>
      </c>
      <c r="K12" s="1">
        <v>10</v>
      </c>
      <c r="L12" s="19"/>
      <c r="M12" s="165"/>
      <c r="N12" s="20" t="s">
        <v>283</v>
      </c>
      <c r="O12" s="37">
        <f t="shared" si="2"/>
        <v>111</v>
      </c>
      <c r="P12" s="56"/>
    </row>
    <row r="13" spans="1:16" s="17" customFormat="1" ht="16.5" customHeight="1">
      <c r="A13" s="13">
        <f t="shared" si="0"/>
        <v>11</v>
      </c>
      <c r="B13" s="226">
        <v>11</v>
      </c>
      <c r="C13" s="19"/>
      <c r="D13" s="165"/>
      <c r="E13" s="20" t="s">
        <v>49</v>
      </c>
      <c r="F13" s="94">
        <v>9</v>
      </c>
      <c r="G13" s="208"/>
      <c r="H13" s="376"/>
      <c r="I13" s="7"/>
      <c r="J13" s="230">
        <f t="shared" si="1"/>
        <v>11</v>
      </c>
      <c r="K13" s="81">
        <v>11</v>
      </c>
      <c r="L13" s="19"/>
      <c r="M13" s="165"/>
      <c r="N13" s="20" t="s">
        <v>49</v>
      </c>
      <c r="O13" s="37">
        <f t="shared" si="2"/>
        <v>9</v>
      </c>
      <c r="P13" s="56"/>
    </row>
    <row r="14" spans="1:16" s="17" customFormat="1" ht="16.5" customHeight="1">
      <c r="A14" s="18">
        <f t="shared" si="0"/>
        <v>12</v>
      </c>
      <c r="B14" s="227"/>
      <c r="C14" s="19"/>
      <c r="D14" s="165"/>
      <c r="E14" s="20"/>
      <c r="F14" s="94"/>
      <c r="G14" s="208"/>
      <c r="H14" s="376"/>
      <c r="I14" s="7"/>
      <c r="J14" s="231">
        <f t="shared" si="1"/>
        <v>12</v>
      </c>
      <c r="K14" s="1"/>
      <c r="L14" s="19"/>
      <c r="M14" s="165" t="s">
        <v>284</v>
      </c>
      <c r="N14" s="20"/>
      <c r="O14" s="37">
        <f>SUM(O15:O17)</f>
        <v>3844</v>
      </c>
      <c r="P14" s="56"/>
    </row>
    <row r="15" spans="1:16" s="17" customFormat="1" ht="16.5" customHeight="1">
      <c r="A15" s="13">
        <f t="shared" si="0"/>
        <v>13</v>
      </c>
      <c r="B15" s="226"/>
      <c r="C15" s="19"/>
      <c r="D15" s="165"/>
      <c r="E15" s="20"/>
      <c r="F15" s="94"/>
      <c r="G15" s="208"/>
      <c r="H15" s="376"/>
      <c r="I15" s="7"/>
      <c r="J15" s="230">
        <f t="shared" si="1"/>
        <v>13</v>
      </c>
      <c r="K15" s="81">
        <v>24</v>
      </c>
      <c r="L15" s="19"/>
      <c r="M15" s="165"/>
      <c r="N15" s="20" t="s">
        <v>285</v>
      </c>
      <c r="O15" s="37">
        <f>H26</f>
        <v>1000</v>
      </c>
      <c r="P15" s="56"/>
    </row>
    <row r="16" spans="1:16" s="17" customFormat="1" ht="16.5" customHeight="1">
      <c r="A16" s="18">
        <f t="shared" si="0"/>
        <v>14</v>
      </c>
      <c r="B16" s="227"/>
      <c r="C16" s="19"/>
      <c r="D16" s="165"/>
      <c r="E16" s="20"/>
      <c r="F16" s="94"/>
      <c r="G16" s="208"/>
      <c r="H16" s="376"/>
      <c r="I16" s="7"/>
      <c r="J16" s="231">
        <f t="shared" si="1"/>
        <v>14</v>
      </c>
      <c r="K16" s="1">
        <v>25</v>
      </c>
      <c r="L16" s="19"/>
      <c r="M16" s="165"/>
      <c r="N16" s="20" t="s">
        <v>286</v>
      </c>
      <c r="O16" s="37">
        <f>F27</f>
        <v>742</v>
      </c>
      <c r="P16" s="56"/>
    </row>
    <row r="17" spans="1:16" s="17" customFormat="1" ht="16.5" customHeight="1">
      <c r="A17" s="13">
        <f t="shared" si="0"/>
        <v>15</v>
      </c>
      <c r="B17" s="226"/>
      <c r="C17" s="19"/>
      <c r="D17" s="165"/>
      <c r="E17" s="20"/>
      <c r="F17" s="94"/>
      <c r="G17" s="209"/>
      <c r="H17" s="377"/>
      <c r="I17" s="7"/>
      <c r="J17" s="230">
        <f t="shared" si="1"/>
        <v>15</v>
      </c>
      <c r="K17" s="81">
        <v>24</v>
      </c>
      <c r="L17" s="19"/>
      <c r="M17" s="165"/>
      <c r="N17" s="20" t="s">
        <v>287</v>
      </c>
      <c r="O17" s="37">
        <f>F26-H26</f>
        <v>2102</v>
      </c>
      <c r="P17" s="56"/>
    </row>
    <row r="18" spans="1:16" s="17" customFormat="1" ht="16.5" customHeight="1">
      <c r="A18" s="18">
        <f t="shared" si="0"/>
        <v>16</v>
      </c>
      <c r="B18" s="227">
        <v>16</v>
      </c>
      <c r="C18" s="19"/>
      <c r="D18" s="165" t="s">
        <v>288</v>
      </c>
      <c r="E18" s="20"/>
      <c r="F18" s="94">
        <f>SUM(F19:F28)</f>
        <v>4752</v>
      </c>
      <c r="G18" s="208"/>
      <c r="H18" s="376"/>
      <c r="I18" s="7"/>
      <c r="J18" s="231">
        <f t="shared" si="1"/>
        <v>16</v>
      </c>
      <c r="K18" s="1"/>
      <c r="L18" s="19"/>
      <c r="M18" s="165" t="s">
        <v>288</v>
      </c>
      <c r="N18" s="20"/>
      <c r="O18" s="37">
        <f>SUM(O19:O28)</f>
        <v>908</v>
      </c>
      <c r="P18" s="56"/>
    </row>
    <row r="19" spans="1:16" s="17" customFormat="1" ht="16.5" customHeight="1">
      <c r="A19" s="13">
        <f t="shared" si="0"/>
        <v>17</v>
      </c>
      <c r="B19" s="226">
        <v>17</v>
      </c>
      <c r="C19" s="19"/>
      <c r="D19" s="165"/>
      <c r="E19" s="20" t="s">
        <v>289</v>
      </c>
      <c r="F19" s="94">
        <v>22</v>
      </c>
      <c r="G19" s="208"/>
      <c r="H19" s="376"/>
      <c r="I19" s="7"/>
      <c r="J19" s="230">
        <f t="shared" si="1"/>
        <v>17</v>
      </c>
      <c r="K19" s="81">
        <v>17</v>
      </c>
      <c r="L19" s="19"/>
      <c r="M19" s="165"/>
      <c r="N19" s="20" t="s">
        <v>289</v>
      </c>
      <c r="O19" s="37">
        <f>F19</f>
        <v>22</v>
      </c>
      <c r="P19" s="56"/>
    </row>
    <row r="20" spans="1:16" s="17" customFormat="1" ht="18" customHeight="1">
      <c r="A20" s="18">
        <f t="shared" si="0"/>
        <v>18</v>
      </c>
      <c r="B20" s="227">
        <v>18</v>
      </c>
      <c r="C20" s="19"/>
      <c r="D20" s="165"/>
      <c r="E20" s="20" t="s">
        <v>290</v>
      </c>
      <c r="F20" s="94">
        <v>2</v>
      </c>
      <c r="G20" s="209"/>
      <c r="H20" s="377"/>
      <c r="I20" s="7"/>
      <c r="J20" s="231">
        <f t="shared" si="1"/>
        <v>18</v>
      </c>
      <c r="K20" s="1">
        <v>18</v>
      </c>
      <c r="L20" s="19"/>
      <c r="M20" s="165"/>
      <c r="N20" s="20" t="s">
        <v>290</v>
      </c>
      <c r="O20" s="37">
        <f>F20</f>
        <v>2</v>
      </c>
      <c r="P20" s="56"/>
    </row>
    <row r="21" spans="1:16" s="17" customFormat="1" ht="16.5" customHeight="1">
      <c r="A21" s="13">
        <f t="shared" si="0"/>
        <v>19</v>
      </c>
      <c r="B21" s="226">
        <v>19</v>
      </c>
      <c r="C21" s="19"/>
      <c r="D21" s="165"/>
      <c r="E21" s="20" t="s">
        <v>291</v>
      </c>
      <c r="F21" s="94">
        <v>5</v>
      </c>
      <c r="G21" s="208"/>
      <c r="H21" s="376"/>
      <c r="I21" s="7"/>
      <c r="J21" s="230">
        <f t="shared" si="1"/>
        <v>19</v>
      </c>
      <c r="K21" s="81">
        <v>19</v>
      </c>
      <c r="L21" s="19"/>
      <c r="M21" s="165"/>
      <c r="N21" s="20" t="s">
        <v>291</v>
      </c>
      <c r="O21" s="37">
        <f>F21</f>
        <v>5</v>
      </c>
      <c r="P21" s="56"/>
    </row>
    <row r="22" spans="1:16" s="17" customFormat="1" ht="16.5" customHeight="1">
      <c r="A22" s="18">
        <f t="shared" si="0"/>
        <v>20</v>
      </c>
      <c r="B22" s="227"/>
      <c r="C22" s="19"/>
      <c r="D22" s="165"/>
      <c r="E22" s="20"/>
      <c r="F22" s="94"/>
      <c r="G22" s="208"/>
      <c r="H22" s="376"/>
      <c r="I22" s="7"/>
      <c r="J22" s="231">
        <f t="shared" si="1"/>
        <v>20</v>
      </c>
      <c r="K22" s="1">
        <v>26</v>
      </c>
      <c r="L22" s="19"/>
      <c r="M22" s="165"/>
      <c r="N22" s="20" t="s">
        <v>292</v>
      </c>
      <c r="O22" s="37">
        <f>H28</f>
        <v>20</v>
      </c>
      <c r="P22" s="56"/>
    </row>
    <row r="23" spans="1:16" s="17" customFormat="1" ht="16.5" customHeight="1">
      <c r="A23" s="13">
        <f t="shared" si="0"/>
        <v>21</v>
      </c>
      <c r="B23" s="226">
        <v>21</v>
      </c>
      <c r="C23" s="19"/>
      <c r="D23" s="165"/>
      <c r="E23" s="20" t="s">
        <v>293</v>
      </c>
      <c r="F23" s="94">
        <v>602</v>
      </c>
      <c r="G23" s="208"/>
      <c r="H23" s="376"/>
      <c r="I23" s="7"/>
      <c r="J23" s="230">
        <f t="shared" si="1"/>
        <v>21</v>
      </c>
      <c r="K23" s="81">
        <v>21</v>
      </c>
      <c r="L23" s="19"/>
      <c r="M23" s="165"/>
      <c r="N23" s="20" t="s">
        <v>293</v>
      </c>
      <c r="O23" s="37">
        <f>F23</f>
        <v>602</v>
      </c>
      <c r="P23" s="56"/>
    </row>
    <row r="24" spans="1:16" s="17" customFormat="1" ht="16.5" customHeight="1">
      <c r="A24" s="18">
        <f t="shared" si="0"/>
        <v>22</v>
      </c>
      <c r="B24" s="227">
        <v>22</v>
      </c>
      <c r="C24" s="19"/>
      <c r="D24" s="165"/>
      <c r="E24" s="20" t="s">
        <v>294</v>
      </c>
      <c r="F24" s="94">
        <v>63</v>
      </c>
      <c r="G24" s="208"/>
      <c r="H24" s="376"/>
      <c r="I24" s="7"/>
      <c r="J24" s="231">
        <f t="shared" si="1"/>
        <v>22</v>
      </c>
      <c r="K24" s="1">
        <v>22</v>
      </c>
      <c r="L24" s="19"/>
      <c r="M24" s="165"/>
      <c r="N24" s="20" t="s">
        <v>294</v>
      </c>
      <c r="O24" s="37">
        <f>F24</f>
        <v>63</v>
      </c>
      <c r="P24" s="56"/>
    </row>
    <row r="25" spans="1:16" s="17" customFormat="1" ht="16.5" customHeight="1">
      <c r="A25" s="13">
        <f t="shared" si="0"/>
        <v>23</v>
      </c>
      <c r="B25" s="226">
        <v>23</v>
      </c>
      <c r="C25" s="19"/>
      <c r="D25" s="165"/>
      <c r="E25" s="20" t="s">
        <v>295</v>
      </c>
      <c r="F25" s="94">
        <v>78</v>
      </c>
      <c r="G25" s="208"/>
      <c r="H25" s="376"/>
      <c r="I25" s="7"/>
      <c r="J25" s="230">
        <f t="shared" si="1"/>
        <v>23</v>
      </c>
      <c r="K25" s="81">
        <v>23</v>
      </c>
      <c r="L25" s="19"/>
      <c r="M25" s="165"/>
      <c r="N25" s="20" t="s">
        <v>295</v>
      </c>
      <c r="O25" s="37">
        <f>F25</f>
        <v>78</v>
      </c>
      <c r="P25" s="56"/>
    </row>
    <row r="26" spans="1:16" s="17" customFormat="1" ht="16.5" customHeight="1">
      <c r="A26" s="18">
        <f t="shared" si="0"/>
        <v>24</v>
      </c>
      <c r="B26" s="227" t="s">
        <v>330</v>
      </c>
      <c r="C26" s="19"/>
      <c r="D26" s="165"/>
      <c r="E26" s="20" t="s">
        <v>322</v>
      </c>
      <c r="F26" s="94">
        <v>3102</v>
      </c>
      <c r="G26" s="214" t="s">
        <v>385</v>
      </c>
      <c r="H26" s="381">
        <v>1000</v>
      </c>
      <c r="I26" s="7"/>
      <c r="J26" s="231">
        <f t="shared" si="1"/>
        <v>24</v>
      </c>
      <c r="K26" s="1"/>
      <c r="L26" s="84"/>
      <c r="M26" s="169"/>
      <c r="N26" s="85"/>
      <c r="O26" s="386"/>
      <c r="P26" s="56"/>
    </row>
    <row r="27" spans="1:16" s="17" customFormat="1" ht="16.5" customHeight="1">
      <c r="A27" s="13">
        <f t="shared" si="0"/>
        <v>25</v>
      </c>
      <c r="B27" s="226">
        <v>14</v>
      </c>
      <c r="C27" s="19"/>
      <c r="D27" s="165"/>
      <c r="E27" s="20" t="s">
        <v>323</v>
      </c>
      <c r="F27" s="94">
        <v>742</v>
      </c>
      <c r="G27" s="208"/>
      <c r="H27" s="376"/>
      <c r="I27" s="7"/>
      <c r="J27" s="230">
        <f t="shared" si="1"/>
        <v>25</v>
      </c>
      <c r="K27" s="81"/>
      <c r="L27" s="19"/>
      <c r="M27" s="165"/>
      <c r="N27" s="20"/>
      <c r="O27" s="37"/>
      <c r="P27" s="56"/>
    </row>
    <row r="28" spans="1:16" s="17" customFormat="1" ht="16.5" customHeight="1">
      <c r="A28" s="18">
        <f t="shared" si="0"/>
        <v>26</v>
      </c>
      <c r="B28" s="227" t="s">
        <v>331</v>
      </c>
      <c r="C28" s="19"/>
      <c r="D28" s="165"/>
      <c r="E28" s="20" t="s">
        <v>49</v>
      </c>
      <c r="F28" s="94">
        <v>136</v>
      </c>
      <c r="G28" s="214" t="s">
        <v>386</v>
      </c>
      <c r="H28" s="382">
        <v>20</v>
      </c>
      <c r="I28" s="7"/>
      <c r="J28" s="231">
        <f t="shared" si="1"/>
        <v>26</v>
      </c>
      <c r="K28" s="1">
        <v>26</v>
      </c>
      <c r="L28" s="19"/>
      <c r="M28" s="165"/>
      <c r="N28" s="20" t="s">
        <v>49</v>
      </c>
      <c r="O28" s="37">
        <f>F28-H28</f>
        <v>116</v>
      </c>
      <c r="P28" s="56"/>
    </row>
    <row r="29" spans="1:16" s="17" customFormat="1" ht="16.5" customHeight="1">
      <c r="A29" s="13">
        <f t="shared" si="0"/>
        <v>27</v>
      </c>
      <c r="B29" s="226">
        <v>27</v>
      </c>
      <c r="C29" s="21" t="s">
        <v>296</v>
      </c>
      <c r="D29" s="46"/>
      <c r="E29" s="24"/>
      <c r="F29" s="94">
        <f>SUM(F30:F35)</f>
        <v>3012</v>
      </c>
      <c r="G29" s="208"/>
      <c r="H29" s="376"/>
      <c r="I29" s="7"/>
      <c r="J29" s="230">
        <f t="shared" si="1"/>
        <v>27</v>
      </c>
      <c r="K29" s="81">
        <v>27</v>
      </c>
      <c r="L29" s="21" t="s">
        <v>296</v>
      </c>
      <c r="M29" s="46"/>
      <c r="N29" s="24"/>
      <c r="O29" s="37">
        <f>F29</f>
        <v>3012</v>
      </c>
      <c r="P29" s="56"/>
    </row>
    <row r="30" spans="1:16" s="17" customFormat="1" ht="16.5" customHeight="1">
      <c r="A30" s="18">
        <f t="shared" si="0"/>
        <v>28</v>
      </c>
      <c r="B30" s="227">
        <v>28</v>
      </c>
      <c r="C30" s="21"/>
      <c r="D30" s="46"/>
      <c r="E30" s="24" t="s">
        <v>297</v>
      </c>
      <c r="F30" s="94">
        <f>'①資金（旧～新）'!E127</f>
        <v>2628</v>
      </c>
      <c r="G30" s="208"/>
      <c r="H30" s="376"/>
      <c r="I30" s="7"/>
      <c r="J30" s="231">
        <f t="shared" si="1"/>
        <v>28</v>
      </c>
      <c r="K30" s="1">
        <v>28</v>
      </c>
      <c r="L30" s="21"/>
      <c r="M30" s="46"/>
      <c r="N30" s="24" t="s">
        <v>297</v>
      </c>
      <c r="O30" s="37">
        <f>F30</f>
        <v>2628</v>
      </c>
      <c r="P30" s="56"/>
    </row>
    <row r="31" spans="1:16" s="17" customFormat="1" ht="16.5" customHeight="1">
      <c r="A31" s="13">
        <f t="shared" si="0"/>
        <v>29</v>
      </c>
      <c r="B31" s="226">
        <v>29</v>
      </c>
      <c r="C31" s="21"/>
      <c r="D31" s="46"/>
      <c r="E31" s="24" t="s">
        <v>298</v>
      </c>
      <c r="F31" s="94">
        <v>123</v>
      </c>
      <c r="G31" s="208"/>
      <c r="H31" s="376"/>
      <c r="I31" s="7"/>
      <c r="J31" s="230">
        <f t="shared" si="1"/>
        <v>29</v>
      </c>
      <c r="K31" s="81">
        <v>29</v>
      </c>
      <c r="L31" s="21"/>
      <c r="M31" s="46"/>
      <c r="N31" s="24" t="s">
        <v>298</v>
      </c>
      <c r="O31" s="37">
        <f aca="true" t="shared" si="3" ref="O31:O36">F31</f>
        <v>123</v>
      </c>
      <c r="P31" s="56"/>
    </row>
    <row r="32" spans="1:16" s="17" customFormat="1" ht="16.5" customHeight="1">
      <c r="A32" s="18">
        <f t="shared" si="0"/>
        <v>30</v>
      </c>
      <c r="B32" s="227">
        <v>30</v>
      </c>
      <c r="C32" s="21"/>
      <c r="D32" s="46"/>
      <c r="E32" s="24" t="s">
        <v>299</v>
      </c>
      <c r="F32" s="94">
        <v>3</v>
      </c>
      <c r="G32" s="208"/>
      <c r="H32" s="376"/>
      <c r="I32" s="7"/>
      <c r="J32" s="231">
        <f t="shared" si="1"/>
        <v>30</v>
      </c>
      <c r="K32" s="1">
        <v>30</v>
      </c>
      <c r="L32" s="21"/>
      <c r="M32" s="46"/>
      <c r="N32" s="24" t="s">
        <v>299</v>
      </c>
      <c r="O32" s="37">
        <f t="shared" si="3"/>
        <v>3</v>
      </c>
      <c r="P32" s="56"/>
    </row>
    <row r="33" spans="1:16" s="17" customFormat="1" ht="16.5" customHeight="1">
      <c r="A33" s="13">
        <f t="shared" si="0"/>
        <v>31</v>
      </c>
      <c r="B33" s="226">
        <v>31</v>
      </c>
      <c r="C33" s="21"/>
      <c r="D33" s="46"/>
      <c r="E33" s="24" t="s">
        <v>300</v>
      </c>
      <c r="F33" s="94">
        <v>7</v>
      </c>
      <c r="G33" s="208"/>
      <c r="H33" s="376"/>
      <c r="I33" s="7"/>
      <c r="J33" s="230">
        <f t="shared" si="1"/>
        <v>31</v>
      </c>
      <c r="K33" s="81">
        <v>31</v>
      </c>
      <c r="L33" s="21"/>
      <c r="M33" s="46"/>
      <c r="N33" s="24" t="s">
        <v>300</v>
      </c>
      <c r="O33" s="37">
        <f t="shared" si="3"/>
        <v>7</v>
      </c>
      <c r="P33" s="56"/>
    </row>
    <row r="34" spans="1:16" s="17" customFormat="1" ht="20.25" customHeight="1">
      <c r="A34" s="18">
        <f t="shared" si="0"/>
        <v>32</v>
      </c>
      <c r="B34" s="227">
        <v>32</v>
      </c>
      <c r="C34" s="21"/>
      <c r="D34" s="46"/>
      <c r="E34" s="24" t="s">
        <v>293</v>
      </c>
      <c r="F34" s="94">
        <v>214</v>
      </c>
      <c r="G34" s="208"/>
      <c r="H34" s="376"/>
      <c r="I34" s="7"/>
      <c r="J34" s="231">
        <f t="shared" si="1"/>
        <v>32</v>
      </c>
      <c r="K34" s="1">
        <v>32</v>
      </c>
      <c r="L34" s="19"/>
      <c r="M34" s="165"/>
      <c r="N34" s="20" t="s">
        <v>293</v>
      </c>
      <c r="O34" s="37">
        <f t="shared" si="3"/>
        <v>214</v>
      </c>
      <c r="P34" s="56"/>
    </row>
    <row r="35" spans="1:16" s="17" customFormat="1" ht="18.75" customHeight="1">
      <c r="A35" s="13">
        <f t="shared" si="0"/>
        <v>33</v>
      </c>
      <c r="B35" s="226">
        <v>33</v>
      </c>
      <c r="C35" s="21"/>
      <c r="D35" s="46"/>
      <c r="E35" s="24" t="s">
        <v>49</v>
      </c>
      <c r="F35" s="94">
        <v>37</v>
      </c>
      <c r="G35" s="209"/>
      <c r="H35" s="377"/>
      <c r="I35" s="7"/>
      <c r="J35" s="230">
        <f t="shared" si="1"/>
        <v>33</v>
      </c>
      <c r="K35" s="81">
        <v>33</v>
      </c>
      <c r="L35" s="19"/>
      <c r="M35" s="165"/>
      <c r="N35" s="20" t="s">
        <v>49</v>
      </c>
      <c r="O35" s="37">
        <f t="shared" si="3"/>
        <v>37</v>
      </c>
      <c r="P35" s="56"/>
    </row>
    <row r="36" spans="1:16" s="17" customFormat="1" ht="16.5" customHeight="1" thickBot="1">
      <c r="A36" s="32">
        <f t="shared" si="0"/>
        <v>34</v>
      </c>
      <c r="B36" s="228">
        <v>34</v>
      </c>
      <c r="C36" s="111" t="s">
        <v>301</v>
      </c>
      <c r="D36" s="173"/>
      <c r="E36" s="30"/>
      <c r="F36" s="174">
        <f>F3+F29</f>
        <v>18434</v>
      </c>
      <c r="G36" s="211"/>
      <c r="H36" s="378"/>
      <c r="I36" s="7"/>
      <c r="J36" s="232">
        <f t="shared" si="1"/>
        <v>34</v>
      </c>
      <c r="K36" s="59">
        <v>34</v>
      </c>
      <c r="L36" s="175" t="s">
        <v>301</v>
      </c>
      <c r="M36" s="176"/>
      <c r="N36" s="177"/>
      <c r="O36" s="37">
        <f t="shared" si="3"/>
        <v>18434</v>
      </c>
      <c r="P36" s="56"/>
    </row>
    <row r="37" spans="1:16" s="17" customFormat="1" ht="16.5" customHeight="1">
      <c r="A37" s="13">
        <f t="shared" si="0"/>
        <v>35</v>
      </c>
      <c r="B37" s="226">
        <v>35</v>
      </c>
      <c r="C37" s="27" t="s">
        <v>302</v>
      </c>
      <c r="D37" s="172"/>
      <c r="E37" s="28"/>
      <c r="F37" s="105">
        <f>SUM(F38:F42)</f>
        <v>1376</v>
      </c>
      <c r="G37" s="207"/>
      <c r="H37" s="379"/>
      <c r="I37" s="7"/>
      <c r="J37" s="367">
        <f t="shared" si="1"/>
        <v>35</v>
      </c>
      <c r="K37" s="65">
        <v>35</v>
      </c>
      <c r="L37" s="61" t="s">
        <v>302</v>
      </c>
      <c r="M37" s="178"/>
      <c r="N37" s="47"/>
      <c r="O37" s="48">
        <f>SUM(O38:O42)</f>
        <v>1376</v>
      </c>
      <c r="P37" s="56"/>
    </row>
    <row r="38" spans="1:16" s="17" customFormat="1" ht="16.5" customHeight="1">
      <c r="A38" s="18">
        <f t="shared" si="0"/>
        <v>36</v>
      </c>
      <c r="B38" s="227">
        <v>36</v>
      </c>
      <c r="C38" s="21"/>
      <c r="D38" s="46"/>
      <c r="E38" s="24" t="s">
        <v>303</v>
      </c>
      <c r="F38" s="94">
        <v>579</v>
      </c>
      <c r="G38" s="208"/>
      <c r="H38" s="376"/>
      <c r="I38" s="7"/>
      <c r="J38" s="231">
        <f t="shared" si="1"/>
        <v>36</v>
      </c>
      <c r="K38" s="1">
        <v>36</v>
      </c>
      <c r="L38" s="21"/>
      <c r="M38" s="46"/>
      <c r="N38" s="24" t="s">
        <v>303</v>
      </c>
      <c r="O38" s="37">
        <f>F38</f>
        <v>579</v>
      </c>
      <c r="P38" s="56"/>
    </row>
    <row r="39" spans="1:16" s="17" customFormat="1" ht="16.5" customHeight="1">
      <c r="A39" s="13">
        <f t="shared" si="0"/>
        <v>37</v>
      </c>
      <c r="B39" s="226">
        <v>37</v>
      </c>
      <c r="C39" s="21"/>
      <c r="D39" s="46"/>
      <c r="E39" s="24" t="s">
        <v>304</v>
      </c>
      <c r="F39" s="94">
        <v>8</v>
      </c>
      <c r="G39" s="208"/>
      <c r="H39" s="376"/>
      <c r="I39" s="7"/>
      <c r="J39" s="230">
        <f t="shared" si="1"/>
        <v>37</v>
      </c>
      <c r="K39" s="81">
        <v>37</v>
      </c>
      <c r="L39" s="21"/>
      <c r="M39" s="46"/>
      <c r="N39" s="24" t="s">
        <v>304</v>
      </c>
      <c r="O39" s="37">
        <f>F39</f>
        <v>8</v>
      </c>
      <c r="P39" s="56"/>
    </row>
    <row r="40" spans="1:16" s="17" customFormat="1" ht="16.5" customHeight="1">
      <c r="A40" s="18">
        <f t="shared" si="0"/>
        <v>38</v>
      </c>
      <c r="B40" s="227"/>
      <c r="C40" s="21"/>
      <c r="D40" s="46"/>
      <c r="E40" s="24"/>
      <c r="F40" s="94"/>
      <c r="G40" s="208"/>
      <c r="H40" s="376"/>
      <c r="I40" s="7"/>
      <c r="J40" s="231">
        <f t="shared" si="1"/>
        <v>38</v>
      </c>
      <c r="K40" s="1">
        <v>40</v>
      </c>
      <c r="L40" s="21"/>
      <c r="M40" s="46"/>
      <c r="N40" s="24" t="s">
        <v>305</v>
      </c>
      <c r="O40" s="37">
        <f>H42</f>
        <v>41</v>
      </c>
      <c r="P40" s="56"/>
    </row>
    <row r="41" spans="1:16" s="17" customFormat="1" ht="16.5" customHeight="1">
      <c r="A41" s="13">
        <f t="shared" si="0"/>
        <v>39</v>
      </c>
      <c r="B41" s="226">
        <v>39</v>
      </c>
      <c r="C41" s="21"/>
      <c r="D41" s="46"/>
      <c r="E41" s="24" t="s">
        <v>306</v>
      </c>
      <c r="F41" s="94">
        <v>728</v>
      </c>
      <c r="G41" s="208"/>
      <c r="H41" s="376"/>
      <c r="I41" s="7"/>
      <c r="J41" s="230">
        <f t="shared" si="1"/>
        <v>39</v>
      </c>
      <c r="K41" s="81">
        <v>39</v>
      </c>
      <c r="L41" s="21"/>
      <c r="M41" s="46"/>
      <c r="N41" s="24" t="s">
        <v>306</v>
      </c>
      <c r="O41" s="37">
        <f>F41</f>
        <v>728</v>
      </c>
      <c r="P41" s="56"/>
    </row>
    <row r="42" spans="1:16" s="17" customFormat="1" ht="16.5" customHeight="1">
      <c r="A42" s="18">
        <f t="shared" si="0"/>
        <v>40</v>
      </c>
      <c r="B42" s="227" t="s">
        <v>333</v>
      </c>
      <c r="C42" s="21"/>
      <c r="D42" s="46"/>
      <c r="E42" s="24" t="s">
        <v>49</v>
      </c>
      <c r="F42" s="94">
        <v>61</v>
      </c>
      <c r="G42" s="214" t="s">
        <v>387</v>
      </c>
      <c r="H42" s="382">
        <v>41</v>
      </c>
      <c r="I42" s="7"/>
      <c r="J42" s="231">
        <f t="shared" si="1"/>
        <v>40</v>
      </c>
      <c r="K42" s="1">
        <v>40</v>
      </c>
      <c r="L42" s="21"/>
      <c r="M42" s="46"/>
      <c r="N42" s="24" t="s">
        <v>49</v>
      </c>
      <c r="O42" s="37">
        <f>F42-H42</f>
        <v>20</v>
      </c>
      <c r="P42" s="56"/>
    </row>
    <row r="43" spans="1:16" s="17" customFormat="1" ht="16.5" customHeight="1">
      <c r="A43" s="13">
        <f t="shared" si="0"/>
        <v>41</v>
      </c>
      <c r="B43" s="226">
        <v>41</v>
      </c>
      <c r="C43" s="21" t="s">
        <v>307</v>
      </c>
      <c r="D43" s="46"/>
      <c r="E43" s="20"/>
      <c r="F43" s="94">
        <f>SUM(F44:F50)</f>
        <v>1040</v>
      </c>
      <c r="G43" s="208"/>
      <c r="H43" s="376"/>
      <c r="I43" s="7"/>
      <c r="J43" s="230">
        <f t="shared" si="1"/>
        <v>41</v>
      </c>
      <c r="K43" s="81">
        <v>41</v>
      </c>
      <c r="L43" s="21" t="s">
        <v>307</v>
      </c>
      <c r="M43" s="46"/>
      <c r="N43" s="20"/>
      <c r="O43" s="37">
        <f>SUM(O44:O50)</f>
        <v>1040</v>
      </c>
      <c r="P43" s="56"/>
    </row>
    <row r="44" spans="1:16" s="17" customFormat="1" ht="16.5" customHeight="1">
      <c r="A44" s="18">
        <f t="shared" si="0"/>
        <v>42</v>
      </c>
      <c r="B44" s="227">
        <v>42</v>
      </c>
      <c r="C44" s="21"/>
      <c r="D44" s="46"/>
      <c r="E44" s="20" t="s">
        <v>308</v>
      </c>
      <c r="F44" s="94">
        <v>124</v>
      </c>
      <c r="G44" s="208"/>
      <c r="H44" s="376"/>
      <c r="I44" s="7"/>
      <c r="J44" s="231">
        <f t="shared" si="1"/>
        <v>42</v>
      </c>
      <c r="K44" s="1">
        <v>42</v>
      </c>
      <c r="L44" s="21"/>
      <c r="M44" s="46"/>
      <c r="N44" s="20" t="s">
        <v>308</v>
      </c>
      <c r="O44" s="37">
        <f>F44</f>
        <v>124</v>
      </c>
      <c r="P44" s="56"/>
    </row>
    <row r="45" spans="1:16" s="17" customFormat="1" ht="16.5" customHeight="1">
      <c r="A45" s="13">
        <f t="shared" si="0"/>
        <v>43</v>
      </c>
      <c r="B45" s="226">
        <v>43</v>
      </c>
      <c r="C45" s="21"/>
      <c r="D45" s="46"/>
      <c r="E45" s="20" t="s">
        <v>324</v>
      </c>
      <c r="F45" s="94">
        <v>2</v>
      </c>
      <c r="G45" s="208"/>
      <c r="H45" s="376"/>
      <c r="I45" s="7"/>
      <c r="J45" s="230">
        <f t="shared" si="1"/>
        <v>43</v>
      </c>
      <c r="K45" s="81">
        <v>43</v>
      </c>
      <c r="L45" s="21"/>
      <c r="M45" s="46"/>
      <c r="N45" s="20" t="s">
        <v>309</v>
      </c>
      <c r="O45" s="37">
        <f aca="true" t="shared" si="4" ref="O45:O50">F45</f>
        <v>2</v>
      </c>
      <c r="P45" s="56"/>
    </row>
    <row r="46" spans="1:16" s="17" customFormat="1" ht="16.5" customHeight="1">
      <c r="A46" s="18">
        <f t="shared" si="0"/>
        <v>44</v>
      </c>
      <c r="B46" s="227">
        <v>44</v>
      </c>
      <c r="C46" s="19"/>
      <c r="D46" s="165"/>
      <c r="E46" s="20" t="s">
        <v>310</v>
      </c>
      <c r="F46" s="94">
        <v>0</v>
      </c>
      <c r="G46" s="208"/>
      <c r="H46" s="376"/>
      <c r="I46" s="7"/>
      <c r="J46" s="231">
        <f t="shared" si="1"/>
        <v>44</v>
      </c>
      <c r="K46" s="1">
        <v>44</v>
      </c>
      <c r="L46" s="19"/>
      <c r="M46" s="165"/>
      <c r="N46" s="20" t="s">
        <v>310</v>
      </c>
      <c r="O46" s="37">
        <f t="shared" si="4"/>
        <v>0</v>
      </c>
      <c r="P46" s="56"/>
    </row>
    <row r="47" spans="1:16" s="17" customFormat="1" ht="16.5" customHeight="1">
      <c r="A47" s="13">
        <f t="shared" si="0"/>
        <v>45</v>
      </c>
      <c r="B47" s="226">
        <v>45</v>
      </c>
      <c r="C47" s="19"/>
      <c r="D47" s="165"/>
      <c r="E47" s="20" t="s">
        <v>311</v>
      </c>
      <c r="F47" s="94">
        <v>162</v>
      </c>
      <c r="G47" s="208"/>
      <c r="H47" s="376"/>
      <c r="I47" s="7"/>
      <c r="J47" s="230">
        <f t="shared" si="1"/>
        <v>45</v>
      </c>
      <c r="K47" s="81">
        <v>45</v>
      </c>
      <c r="L47" s="19"/>
      <c r="M47" s="165"/>
      <c r="N47" s="20" t="s">
        <v>311</v>
      </c>
      <c r="O47" s="37">
        <f t="shared" si="4"/>
        <v>162</v>
      </c>
      <c r="P47" s="56"/>
    </row>
    <row r="48" spans="1:16" s="17" customFormat="1" ht="16.5" customHeight="1">
      <c r="A48" s="18">
        <f t="shared" si="0"/>
        <v>46</v>
      </c>
      <c r="B48" s="227">
        <v>46</v>
      </c>
      <c r="C48" s="21"/>
      <c r="D48" s="46"/>
      <c r="E48" s="24" t="s">
        <v>312</v>
      </c>
      <c r="F48" s="94">
        <v>646</v>
      </c>
      <c r="G48" s="208"/>
      <c r="H48" s="376"/>
      <c r="I48" s="7"/>
      <c r="J48" s="231">
        <f t="shared" si="1"/>
        <v>46</v>
      </c>
      <c r="K48" s="1">
        <v>46</v>
      </c>
      <c r="L48" s="21"/>
      <c r="M48" s="46"/>
      <c r="N48" s="24" t="s">
        <v>312</v>
      </c>
      <c r="O48" s="37">
        <f t="shared" si="4"/>
        <v>646</v>
      </c>
      <c r="P48" s="56"/>
    </row>
    <row r="49" spans="1:16" s="17" customFormat="1" ht="16.5" customHeight="1">
      <c r="A49" s="13">
        <f t="shared" si="0"/>
        <v>47</v>
      </c>
      <c r="B49" s="226">
        <v>47</v>
      </c>
      <c r="C49" s="21"/>
      <c r="D49" s="46"/>
      <c r="E49" s="24" t="s">
        <v>313</v>
      </c>
      <c r="F49" s="94">
        <v>99</v>
      </c>
      <c r="G49" s="208"/>
      <c r="H49" s="376"/>
      <c r="I49" s="7"/>
      <c r="J49" s="230">
        <f t="shared" si="1"/>
        <v>47</v>
      </c>
      <c r="K49" s="81">
        <v>47</v>
      </c>
      <c r="L49" s="21"/>
      <c r="M49" s="46"/>
      <c r="N49" s="55" t="s">
        <v>313</v>
      </c>
      <c r="O49" s="37">
        <f t="shared" si="4"/>
        <v>99</v>
      </c>
      <c r="P49" s="56"/>
    </row>
    <row r="50" spans="1:16" s="17" customFormat="1" ht="16.5" customHeight="1">
      <c r="A50" s="18">
        <f t="shared" si="0"/>
        <v>48</v>
      </c>
      <c r="B50" s="227">
        <v>48</v>
      </c>
      <c r="C50" s="21"/>
      <c r="D50" s="46"/>
      <c r="E50" s="24" t="s">
        <v>49</v>
      </c>
      <c r="F50" s="94">
        <v>7</v>
      </c>
      <c r="G50" s="208"/>
      <c r="H50" s="376"/>
      <c r="I50" s="7"/>
      <c r="J50" s="231">
        <f t="shared" si="1"/>
        <v>48</v>
      </c>
      <c r="K50" s="1">
        <v>48</v>
      </c>
      <c r="L50" s="21"/>
      <c r="M50" s="46"/>
      <c r="N50" s="55" t="s">
        <v>49</v>
      </c>
      <c r="O50" s="37">
        <f t="shared" si="4"/>
        <v>7</v>
      </c>
      <c r="P50" s="56"/>
    </row>
    <row r="51" spans="1:16" s="17" customFormat="1" ht="16.5" customHeight="1" thickBot="1">
      <c r="A51" s="32">
        <f t="shared" si="0"/>
        <v>49</v>
      </c>
      <c r="B51" s="228">
        <v>49</v>
      </c>
      <c r="C51" s="111" t="s">
        <v>314</v>
      </c>
      <c r="D51" s="173"/>
      <c r="E51" s="34"/>
      <c r="F51" s="174">
        <f>F37+F43</f>
        <v>2416</v>
      </c>
      <c r="G51" s="211"/>
      <c r="H51" s="378"/>
      <c r="I51" s="7"/>
      <c r="J51" s="384">
        <f t="shared" si="1"/>
        <v>49</v>
      </c>
      <c r="K51" s="179">
        <v>49</v>
      </c>
      <c r="L51" s="111" t="s">
        <v>314</v>
      </c>
      <c r="M51" s="173"/>
      <c r="N51" s="34"/>
      <c r="O51" s="31">
        <f>O37+O43</f>
        <v>2416</v>
      </c>
      <c r="P51" s="56"/>
    </row>
    <row r="52" spans="1:16" s="17" customFormat="1" ht="16.5" customHeight="1">
      <c r="A52" s="13">
        <f t="shared" si="0"/>
        <v>50</v>
      </c>
      <c r="B52" s="226"/>
      <c r="C52" s="27"/>
      <c r="D52" s="172"/>
      <c r="E52" s="36"/>
      <c r="F52" s="105"/>
      <c r="G52" s="207"/>
      <c r="H52" s="379"/>
      <c r="I52" s="7"/>
      <c r="J52" s="230">
        <f t="shared" si="1"/>
        <v>50</v>
      </c>
      <c r="K52" s="81">
        <v>55</v>
      </c>
      <c r="L52" s="35" t="s">
        <v>315</v>
      </c>
      <c r="M52" s="167"/>
      <c r="N52" s="36"/>
      <c r="O52" s="90">
        <f>SUM(O53:O56)</f>
        <v>19514</v>
      </c>
      <c r="P52" s="56"/>
    </row>
    <row r="53" spans="1:16" s="17" customFormat="1" ht="16.5" customHeight="1">
      <c r="A53" s="13">
        <f t="shared" si="0"/>
        <v>51</v>
      </c>
      <c r="B53" s="226">
        <v>51</v>
      </c>
      <c r="C53" s="19" t="s">
        <v>325</v>
      </c>
      <c r="D53" s="165"/>
      <c r="E53" s="20"/>
      <c r="F53" s="94">
        <v>17530</v>
      </c>
      <c r="G53" s="208"/>
      <c r="H53" s="376"/>
      <c r="I53" s="7"/>
      <c r="J53" s="230">
        <f t="shared" si="1"/>
        <v>51</v>
      </c>
      <c r="K53" s="81">
        <v>51</v>
      </c>
      <c r="L53" s="19"/>
      <c r="M53" s="165"/>
      <c r="N53" s="20" t="s">
        <v>316</v>
      </c>
      <c r="O53" s="37">
        <f>F53</f>
        <v>17530</v>
      </c>
      <c r="P53" s="56"/>
    </row>
    <row r="54" spans="1:16" s="17" customFormat="1" ht="16.5" customHeight="1">
      <c r="A54" s="18">
        <f t="shared" si="0"/>
        <v>52</v>
      </c>
      <c r="B54" s="227">
        <v>52</v>
      </c>
      <c r="C54" s="19" t="s">
        <v>326</v>
      </c>
      <c r="D54" s="165"/>
      <c r="E54" s="20"/>
      <c r="F54" s="94">
        <v>1000</v>
      </c>
      <c r="G54" s="208"/>
      <c r="H54" s="376"/>
      <c r="I54" s="7"/>
      <c r="J54" s="231">
        <f t="shared" si="1"/>
        <v>52</v>
      </c>
      <c r="K54" s="1">
        <v>52</v>
      </c>
      <c r="L54" s="19"/>
      <c r="M54" s="165"/>
      <c r="N54" s="20" t="s">
        <v>317</v>
      </c>
      <c r="O54" s="37">
        <f>F54</f>
        <v>1000</v>
      </c>
      <c r="P54" s="56"/>
    </row>
    <row r="55" spans="1:16" s="17" customFormat="1" ht="16.5" customHeight="1">
      <c r="A55" s="13">
        <f t="shared" si="0"/>
        <v>53</v>
      </c>
      <c r="B55" s="226">
        <v>53</v>
      </c>
      <c r="C55" s="19" t="s">
        <v>327</v>
      </c>
      <c r="D55" s="165"/>
      <c r="E55" s="20"/>
      <c r="F55" s="94">
        <v>742</v>
      </c>
      <c r="G55" s="208"/>
      <c r="H55" s="376"/>
      <c r="I55" s="7"/>
      <c r="J55" s="231">
        <f t="shared" si="1"/>
        <v>53</v>
      </c>
      <c r="K55" s="1">
        <v>53</v>
      </c>
      <c r="L55" s="19"/>
      <c r="M55" s="165"/>
      <c r="N55" s="20" t="s">
        <v>318</v>
      </c>
      <c r="O55" s="37">
        <f>F55</f>
        <v>742</v>
      </c>
      <c r="P55" s="56"/>
    </row>
    <row r="56" spans="1:16" s="17" customFormat="1" ht="16.5" customHeight="1">
      <c r="A56" s="18">
        <f t="shared" si="0"/>
        <v>54</v>
      </c>
      <c r="B56" s="227">
        <v>54</v>
      </c>
      <c r="C56" s="19" t="s">
        <v>328</v>
      </c>
      <c r="D56" s="165"/>
      <c r="E56" s="20"/>
      <c r="F56" s="94">
        <v>242</v>
      </c>
      <c r="G56" s="208"/>
      <c r="H56" s="376"/>
      <c r="I56" s="7"/>
      <c r="J56" s="231">
        <f t="shared" si="1"/>
        <v>54</v>
      </c>
      <c r="K56" s="1">
        <v>54</v>
      </c>
      <c r="L56" s="19"/>
      <c r="M56" s="165"/>
      <c r="N56" s="20" t="s">
        <v>319</v>
      </c>
      <c r="O56" s="37">
        <f>F56</f>
        <v>242</v>
      </c>
      <c r="P56" s="56"/>
    </row>
    <row r="57" spans="1:16" s="17" customFormat="1" ht="16.5" customHeight="1" thickBot="1">
      <c r="A57" s="32">
        <f t="shared" si="0"/>
        <v>55</v>
      </c>
      <c r="B57" s="228">
        <v>50</v>
      </c>
      <c r="C57" s="33" t="s">
        <v>329</v>
      </c>
      <c r="D57" s="166"/>
      <c r="E57" s="34"/>
      <c r="F57" s="174">
        <f>SUM(F53:F56)</f>
        <v>19514</v>
      </c>
      <c r="G57" s="211"/>
      <c r="H57" s="378"/>
      <c r="I57" s="7"/>
      <c r="J57" s="231">
        <f t="shared" si="1"/>
        <v>55</v>
      </c>
      <c r="K57" s="1"/>
      <c r="L57" s="19"/>
      <c r="M57" s="165"/>
      <c r="N57" s="20"/>
      <c r="O57" s="37"/>
      <c r="P57" s="56"/>
    </row>
    <row r="58" spans="1:16" s="17" customFormat="1" ht="16.5" customHeight="1">
      <c r="A58" s="13">
        <f t="shared" si="0"/>
        <v>56</v>
      </c>
      <c r="B58" s="226">
        <v>57</v>
      </c>
      <c r="C58" s="170" t="s">
        <v>410</v>
      </c>
      <c r="D58" s="165"/>
      <c r="E58" s="20"/>
      <c r="F58" s="94">
        <f>'③消費～事業活動'!D76</f>
        <v>-3496</v>
      </c>
      <c r="G58" s="208"/>
      <c r="H58" s="376"/>
      <c r="I58" s="7"/>
      <c r="J58" s="231">
        <f t="shared" si="1"/>
        <v>56</v>
      </c>
      <c r="K58" s="1">
        <v>57</v>
      </c>
      <c r="L58" s="19" t="s">
        <v>413</v>
      </c>
      <c r="M58" s="165"/>
      <c r="N58" s="20"/>
      <c r="O58" s="37">
        <f>SUM(O59)</f>
        <v>-3496</v>
      </c>
      <c r="P58" s="56"/>
    </row>
    <row r="59" spans="1:16" s="17" customFormat="1" ht="16.5" customHeight="1" thickBot="1">
      <c r="A59" s="32">
        <f t="shared" si="0"/>
        <v>57</v>
      </c>
      <c r="B59" s="228">
        <v>56</v>
      </c>
      <c r="C59" s="33" t="s">
        <v>411</v>
      </c>
      <c r="D59" s="166"/>
      <c r="E59" s="34"/>
      <c r="F59" s="174">
        <f>F58</f>
        <v>-3496</v>
      </c>
      <c r="G59" s="211"/>
      <c r="H59" s="378"/>
      <c r="I59" s="7"/>
      <c r="J59" s="231">
        <f t="shared" si="1"/>
        <v>57</v>
      </c>
      <c r="K59" s="1">
        <v>56</v>
      </c>
      <c r="L59" s="19"/>
      <c r="M59" s="165"/>
      <c r="N59" s="20" t="s">
        <v>320</v>
      </c>
      <c r="O59" s="37">
        <f>F59</f>
        <v>-3496</v>
      </c>
      <c r="P59" s="56"/>
    </row>
    <row r="60" spans="1:16" s="17" customFormat="1" ht="16.5" customHeight="1" thickBot="1">
      <c r="A60" s="13">
        <f t="shared" si="0"/>
        <v>58</v>
      </c>
      <c r="B60" s="226"/>
      <c r="C60" s="35"/>
      <c r="D60" s="167"/>
      <c r="E60" s="36"/>
      <c r="F60" s="105"/>
      <c r="G60" s="207"/>
      <c r="H60" s="379"/>
      <c r="I60" s="7"/>
      <c r="J60" s="234">
        <f t="shared" si="1"/>
        <v>58</v>
      </c>
      <c r="K60" s="186"/>
      <c r="L60" s="33" t="s">
        <v>414</v>
      </c>
      <c r="M60" s="166"/>
      <c r="N60" s="34"/>
      <c r="O60" s="31">
        <f>O52+O58</f>
        <v>16018</v>
      </c>
      <c r="P60" s="56"/>
    </row>
    <row r="61" spans="1:16" s="17" customFormat="1" ht="16.5" customHeight="1" thickBot="1">
      <c r="A61" s="49">
        <f t="shared" si="0"/>
        <v>59</v>
      </c>
      <c r="B61" s="229">
        <v>59</v>
      </c>
      <c r="C61" s="171" t="s">
        <v>412</v>
      </c>
      <c r="D61" s="168"/>
      <c r="E61" s="51"/>
      <c r="F61" s="107">
        <f>F51+F57+F59</f>
        <v>18434</v>
      </c>
      <c r="G61" s="212"/>
      <c r="H61" s="380"/>
      <c r="I61" s="7"/>
      <c r="J61" s="251">
        <f t="shared" si="1"/>
        <v>59</v>
      </c>
      <c r="K61" s="180">
        <v>59</v>
      </c>
      <c r="L61" s="181" t="s">
        <v>415</v>
      </c>
      <c r="M61" s="182"/>
      <c r="N61" s="183"/>
      <c r="O61" s="137">
        <f>O51+O60</f>
        <v>18434</v>
      </c>
      <c r="P61" s="56"/>
    </row>
    <row r="62" spans="1:16" s="17" customFormat="1" ht="16.5" customHeight="1" thickTop="1">
      <c r="A62" s="6"/>
      <c r="B62" s="364"/>
      <c r="C62" s="2"/>
      <c r="D62" s="2"/>
      <c r="E62" s="2"/>
      <c r="F62" s="2"/>
      <c r="G62" s="129"/>
      <c r="H62" s="374"/>
      <c r="I62" s="7"/>
      <c r="J62" s="385"/>
      <c r="K62" s="6"/>
      <c r="L62" s="2"/>
      <c r="M62" s="2"/>
      <c r="N62" s="2"/>
      <c r="O62" s="2"/>
      <c r="P62" s="56"/>
    </row>
    <row r="63" spans="1:16" s="17" customFormat="1" ht="16.5" customHeight="1">
      <c r="A63" s="6"/>
      <c r="B63" s="364"/>
      <c r="C63" s="2"/>
      <c r="D63" s="2"/>
      <c r="E63" s="2"/>
      <c r="F63" s="2"/>
      <c r="G63" s="129"/>
      <c r="H63" s="374"/>
      <c r="I63" s="7"/>
      <c r="J63" s="385"/>
      <c r="K63" s="6"/>
      <c r="L63" s="2"/>
      <c r="M63" s="2"/>
      <c r="N63" s="2"/>
      <c r="O63" s="2"/>
      <c r="P63" s="56"/>
    </row>
  </sheetData>
  <sheetProtection/>
  <mergeCells count="1">
    <mergeCell ref="G2:H2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70" r:id="rId2"/>
  <headerFooter alignWithMargins="0">
    <oddFooter>&amp;C&amp;16&amp;P／&amp;N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文部科学省</cp:lastModifiedBy>
  <cp:lastPrinted>2013-12-03T05:08:21Z</cp:lastPrinted>
  <dcterms:created xsi:type="dcterms:W3CDTF">2011-08-14T01:44:18Z</dcterms:created>
  <dcterms:modified xsi:type="dcterms:W3CDTF">2013-12-03T05:44:37Z</dcterms:modified>
  <cp:category/>
  <cp:version/>
  <cp:contentType/>
  <cp:contentStatus/>
</cp:coreProperties>
</file>