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25" windowHeight="7020" activeTab="0"/>
  </bookViews>
  <sheets>
    <sheet name="Sheet1" sheetId="1" r:id="rId1"/>
  </sheets>
  <definedNames>
    <definedName name="_xlnm.Print_Area" localSheetId="0">'Sheet1'!$A$1:$U$36</definedName>
  </definedNames>
  <calcPr fullCalcOnLoad="1"/>
</workbook>
</file>

<file path=xl/sharedStrings.xml><?xml version="1.0" encoding="utf-8"?>
<sst xmlns="http://schemas.openxmlformats.org/spreadsheetml/2006/main" count="70" uniqueCount="44">
  <si>
    <t>館</t>
  </si>
  <si>
    <t>6-1　開館状況　OPEN　HOURS</t>
  </si>
  <si>
    <t>区分
Section</t>
  </si>
  <si>
    <t>図書館・室数
Number of libraries</t>
  </si>
  <si>
    <t>開館状況 Open hours</t>
  </si>
  <si>
    <t>年間開館日数
Open days per year</t>
  </si>
  <si>
    <t>平日開館
Weekday Service</t>
  </si>
  <si>
    <t>土曜開館
Saturday service</t>
  </si>
  <si>
    <t>休日開館
Holiday service</t>
  </si>
  <si>
    <t>総日数
Total 
days</t>
  </si>
  <si>
    <t xml:space="preserve">１館平均
Average
</t>
  </si>
  <si>
    <t xml:space="preserve">
総時間数　
Total 
hours</t>
  </si>
  <si>
    <t>実施館数
Number of libraries</t>
  </si>
  <si>
    <t>実施率
Ratio</t>
  </si>
  <si>
    <t>総日数
Total days</t>
  </si>
  <si>
    <t>１館平均
Average</t>
  </si>
  <si>
    <t>土曜開館
総時間数
Total hours</t>
  </si>
  <si>
    <t>休日開館
総時間数　
Total hours</t>
  </si>
  <si>
    <t>うち時間外開館　Additional open hours</t>
  </si>
  <si>
    <t>うち時間外
Additional open hours</t>
  </si>
  <si>
    <t>総時間数
Total hours</t>
  </si>
  <si>
    <t>日</t>
  </si>
  <si>
    <t>日</t>
  </si>
  <si>
    <t>時間</t>
  </si>
  <si>
    <t>館</t>
  </si>
  <si>
    <t>％</t>
  </si>
  <si>
    <t>％</t>
  </si>
  <si>
    <r>
      <t xml:space="preserve">国立大学
</t>
    </r>
    <r>
      <rPr>
        <sz val="10"/>
        <rFont val="ＭＳ 明朝"/>
        <family val="1"/>
      </rPr>
      <t>National univ.</t>
    </r>
  </si>
  <si>
    <t>A</t>
  </si>
  <si>
    <t>B</t>
  </si>
  <si>
    <t>C</t>
  </si>
  <si>
    <t>D</t>
  </si>
  <si>
    <t>計
Total</t>
  </si>
  <si>
    <r>
      <t xml:space="preserve">公立大学
</t>
    </r>
    <r>
      <rPr>
        <sz val="10"/>
        <rFont val="ＭＳ 明朝"/>
        <family val="1"/>
      </rPr>
      <t>Local public univ.</t>
    </r>
  </si>
  <si>
    <r>
      <t xml:space="preserve">私立大学
</t>
    </r>
    <r>
      <rPr>
        <sz val="10"/>
        <rFont val="ＭＳ 明朝"/>
        <family val="1"/>
      </rPr>
      <t>Private univ.</t>
    </r>
  </si>
  <si>
    <t>A</t>
  </si>
  <si>
    <t>B</t>
  </si>
  <si>
    <t>C</t>
  </si>
  <si>
    <t>D</t>
  </si>
  <si>
    <r>
      <t xml:space="preserve">計
</t>
    </r>
    <r>
      <rPr>
        <sz val="10"/>
        <rFont val="ＭＳ 明朝"/>
        <family val="1"/>
      </rPr>
      <t>Total</t>
    </r>
  </si>
  <si>
    <r>
      <t xml:space="preserve">合計
</t>
    </r>
    <r>
      <rPr>
        <sz val="10"/>
        <rFont val="ＭＳ 明朝"/>
        <family val="1"/>
      </rPr>
      <t>Grand total</t>
    </r>
  </si>
  <si>
    <t>※平成17年4月以降サービスを開始している大学を除き、国立大学87、公立大学71、私立大学543、合計701大学で算定している。</t>
  </si>
  <si>
    <t>平成16年度</t>
  </si>
  <si>
    <t>６． サービス状況　SERVICES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</si>
</sst>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.0_ "/>
    <numFmt numFmtId="180" formatCode="#,##0_);[Red]\(#,##0\)"/>
    <numFmt numFmtId="181" formatCode="#,##0.0_);[Red]\(#,##0.0\)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&quot;年&quot;&quot;度&quot;"/>
    <numFmt numFmtId="188" formatCode="#,###&quot;人&quot;"/>
    <numFmt numFmtId="189" formatCode="#,###&quot;大学&quot;"/>
    <numFmt numFmtId="190" formatCode="\(#,###\)"/>
    <numFmt numFmtId="191" formatCode="#,###&quot;千&quot;&quot;冊&quot;"/>
    <numFmt numFmtId="192" formatCode="#,###&quot;千&quot;&quot;種&quot;&quot;類&quot;"/>
    <numFmt numFmtId="193" formatCode="#,###&quot;百&quot;&quot;万&quot;&quot;円&quot;"/>
    <numFmt numFmtId="194" formatCode="#,###&quot;冊&quot;"/>
    <numFmt numFmtId="195" formatCode="#,###&quot;千&quot;&quot;円&quot;"/>
    <numFmt numFmtId="196" formatCode="#,###%"/>
    <numFmt numFmtId="197" formatCode="#,###"/>
    <numFmt numFmtId="198" formatCode="\'#,###"/>
    <numFmt numFmtId="199" formatCode="0.0000%"/>
    <numFmt numFmtId="200" formatCode="\(#,##0\)"/>
    <numFmt numFmtId="201" formatCode="0.0%"/>
    <numFmt numFmtId="202" formatCode="[$-411]\(ggge&quot;年&quot;&quot;度&quot;\)"/>
    <numFmt numFmtId="203" formatCode="\(yyyy&quot;年&quot;&quot;度&quot;\)"/>
    <numFmt numFmtId="204" formatCode="#,##0.0"/>
    <numFmt numFmtId="205" formatCode="#,##0_);\(#,##0\)"/>
    <numFmt numFmtId="206" formatCode="#,##0.0_);\(#,##0.0\)"/>
    <numFmt numFmtId="207" formatCode="#,##0;[Red]#,##0"/>
    <numFmt numFmtId="208" formatCode="0_);\(0\)"/>
    <numFmt numFmtId="209" formatCode="0.0_);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i/>
      <sz val="11"/>
      <color indexed="53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wrapText="1"/>
    </xf>
    <xf numFmtId="178" fontId="8" fillId="0" borderId="5" xfId="0" applyNumberFormat="1" applyFont="1" applyBorder="1" applyAlignment="1">
      <alignment horizontal="right" wrapText="1"/>
    </xf>
    <xf numFmtId="179" fontId="8" fillId="0" borderId="5" xfId="0" applyNumberFormat="1" applyFont="1" applyBorder="1" applyAlignment="1">
      <alignment horizontal="right" wrapText="1"/>
    </xf>
    <xf numFmtId="178" fontId="8" fillId="0" borderId="7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178" fontId="8" fillId="0" borderId="5" xfId="0" applyNumberFormat="1" applyFont="1" applyBorder="1" applyAlignment="1">
      <alignment/>
    </xf>
    <xf numFmtId="179" fontId="8" fillId="0" borderId="5" xfId="0" applyNumberFormat="1" applyFont="1" applyBorder="1" applyAlignment="1">
      <alignment/>
    </xf>
    <xf numFmtId="178" fontId="8" fillId="0" borderId="7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 wrapText="1"/>
    </xf>
    <xf numFmtId="0" fontId="8" fillId="0" borderId="8" xfId="0" applyFont="1" applyBorder="1" applyAlignment="1">
      <alignment horizontal="center" vertical="center" wrapText="1"/>
    </xf>
    <xf numFmtId="178" fontId="8" fillId="0" borderId="9" xfId="0" applyNumberFormat="1" applyFont="1" applyBorder="1" applyAlignment="1">
      <alignment vertical="center"/>
    </xf>
    <xf numFmtId="179" fontId="8" fillId="0" borderId="9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vertical="center"/>
    </xf>
    <xf numFmtId="179" fontId="8" fillId="0" borderId="5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V3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8.125" style="8" customWidth="1"/>
    <col min="2" max="2" width="14.125" style="8" bestFit="1" customWidth="1"/>
    <col min="3" max="3" width="10.75390625" style="8" bestFit="1" customWidth="1"/>
    <col min="4" max="4" width="9.875" style="8" bestFit="1" customWidth="1"/>
    <col min="5" max="5" width="10.75390625" style="8" bestFit="1" customWidth="1"/>
    <col min="6" max="6" width="13.00390625" style="8" bestFit="1" customWidth="1"/>
    <col min="7" max="15" width="10.50390625" style="8" customWidth="1"/>
    <col min="16" max="16" width="13.00390625" style="8" bestFit="1" customWidth="1"/>
    <col min="17" max="21" width="10.50390625" style="8" customWidth="1"/>
    <col min="22" max="16384" width="9.00390625" style="8" customWidth="1"/>
  </cols>
  <sheetData>
    <row r="1" s="2" customFormat="1" ht="24.75" customHeight="1">
      <c r="A1" s="1" t="s">
        <v>43</v>
      </c>
    </row>
    <row r="2" s="4" customFormat="1" ht="19.5" customHeight="1">
      <c r="A2" s="3" t="s">
        <v>1</v>
      </c>
    </row>
    <row r="3" s="4" customFormat="1" ht="14.25">
      <c r="A3" s="5"/>
    </row>
    <row r="4" spans="1:21" s="4" customFormat="1" ht="0.75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4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 thickBot="1">
      <c r="A6" s="7"/>
      <c r="U6" s="9" t="s">
        <v>42</v>
      </c>
    </row>
    <row r="7" spans="1:22" s="11" customFormat="1" ht="21" customHeight="1">
      <c r="A7" s="62" t="s">
        <v>2</v>
      </c>
      <c r="B7" s="49" t="s">
        <v>3</v>
      </c>
      <c r="C7" s="65" t="s">
        <v>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  <c r="V7" s="10"/>
    </row>
    <row r="8" spans="1:21" s="12" customFormat="1" ht="34.5" customHeight="1">
      <c r="A8" s="63"/>
      <c r="B8" s="50"/>
      <c r="C8" s="52" t="s">
        <v>5</v>
      </c>
      <c r="D8" s="54"/>
      <c r="E8" s="52" t="s">
        <v>6</v>
      </c>
      <c r="F8" s="53"/>
      <c r="G8" s="53"/>
      <c r="H8" s="53"/>
      <c r="I8" s="53"/>
      <c r="J8" s="54"/>
      <c r="K8" s="52" t="s">
        <v>7</v>
      </c>
      <c r="L8" s="53"/>
      <c r="M8" s="53"/>
      <c r="N8" s="53"/>
      <c r="O8" s="53"/>
      <c r="P8" s="54"/>
      <c r="Q8" s="52" t="s">
        <v>8</v>
      </c>
      <c r="R8" s="53"/>
      <c r="S8" s="53"/>
      <c r="T8" s="53"/>
      <c r="U8" s="68"/>
    </row>
    <row r="9" spans="1:21" ht="19.5" customHeight="1">
      <c r="A9" s="63"/>
      <c r="B9" s="50"/>
      <c r="C9" s="55" t="s">
        <v>9</v>
      </c>
      <c r="D9" s="55" t="s">
        <v>10</v>
      </c>
      <c r="E9" s="55" t="s">
        <v>9</v>
      </c>
      <c r="F9" s="56" t="s">
        <v>11</v>
      </c>
      <c r="G9" s="13"/>
      <c r="H9" s="13"/>
      <c r="I9" s="13"/>
      <c r="J9" s="14"/>
      <c r="K9" s="55" t="s">
        <v>12</v>
      </c>
      <c r="L9" s="55" t="s">
        <v>13</v>
      </c>
      <c r="M9" s="55" t="s">
        <v>14</v>
      </c>
      <c r="N9" s="55" t="s">
        <v>15</v>
      </c>
      <c r="O9" s="56" t="s">
        <v>16</v>
      </c>
      <c r="P9" s="15"/>
      <c r="Q9" s="55" t="s">
        <v>12</v>
      </c>
      <c r="R9" s="55" t="s">
        <v>13</v>
      </c>
      <c r="S9" s="55" t="s">
        <v>14</v>
      </c>
      <c r="T9" s="55" t="s">
        <v>15</v>
      </c>
      <c r="U9" s="59" t="s">
        <v>17</v>
      </c>
    </row>
    <row r="10" spans="1:21" ht="19.5" customHeight="1">
      <c r="A10" s="63"/>
      <c r="B10" s="50"/>
      <c r="C10" s="50"/>
      <c r="D10" s="50"/>
      <c r="E10" s="50"/>
      <c r="F10" s="57"/>
      <c r="G10" s="52" t="s">
        <v>18</v>
      </c>
      <c r="H10" s="53"/>
      <c r="I10" s="53"/>
      <c r="J10" s="54"/>
      <c r="K10" s="50"/>
      <c r="L10" s="50"/>
      <c r="M10" s="50"/>
      <c r="N10" s="50"/>
      <c r="O10" s="57"/>
      <c r="P10" s="55" t="s">
        <v>19</v>
      </c>
      <c r="Q10" s="50"/>
      <c r="R10" s="50"/>
      <c r="S10" s="50"/>
      <c r="T10" s="50"/>
      <c r="U10" s="60"/>
    </row>
    <row r="11" spans="1:21" ht="45.75" customHeight="1">
      <c r="A11" s="64"/>
      <c r="B11" s="51"/>
      <c r="C11" s="51"/>
      <c r="D11" s="51"/>
      <c r="E11" s="51"/>
      <c r="F11" s="58"/>
      <c r="G11" s="16" t="s">
        <v>12</v>
      </c>
      <c r="H11" s="16" t="s">
        <v>13</v>
      </c>
      <c r="I11" s="16" t="s">
        <v>20</v>
      </c>
      <c r="J11" s="16" t="s">
        <v>15</v>
      </c>
      <c r="K11" s="51"/>
      <c r="L11" s="51"/>
      <c r="M11" s="51"/>
      <c r="N11" s="51"/>
      <c r="O11" s="58"/>
      <c r="P11" s="51"/>
      <c r="Q11" s="51"/>
      <c r="R11" s="51"/>
      <c r="S11" s="51"/>
      <c r="T11" s="51"/>
      <c r="U11" s="61"/>
    </row>
    <row r="12" spans="1:21" s="22" customFormat="1" ht="21" customHeight="1">
      <c r="A12" s="17"/>
      <c r="B12" s="18" t="s">
        <v>0</v>
      </c>
      <c r="C12" s="18" t="s">
        <v>21</v>
      </c>
      <c r="D12" s="18" t="s">
        <v>22</v>
      </c>
      <c r="E12" s="19" t="s">
        <v>22</v>
      </c>
      <c r="F12" s="20" t="s">
        <v>23</v>
      </c>
      <c r="G12" s="18" t="s">
        <v>24</v>
      </c>
      <c r="H12" s="18" t="s">
        <v>25</v>
      </c>
      <c r="I12" s="18" t="s">
        <v>23</v>
      </c>
      <c r="J12" s="18" t="s">
        <v>23</v>
      </c>
      <c r="K12" s="18" t="s">
        <v>0</v>
      </c>
      <c r="L12" s="18" t="s">
        <v>26</v>
      </c>
      <c r="M12" s="18" t="s">
        <v>22</v>
      </c>
      <c r="N12" s="18" t="s">
        <v>22</v>
      </c>
      <c r="O12" s="19" t="s">
        <v>23</v>
      </c>
      <c r="P12" s="18" t="s">
        <v>23</v>
      </c>
      <c r="Q12" s="18" t="s">
        <v>0</v>
      </c>
      <c r="R12" s="18" t="s">
        <v>26</v>
      </c>
      <c r="S12" s="18" t="s">
        <v>22</v>
      </c>
      <c r="T12" s="18" t="s">
        <v>22</v>
      </c>
      <c r="U12" s="21" t="s">
        <v>23</v>
      </c>
    </row>
    <row r="13" spans="1:21" ht="39.75" customHeight="1">
      <c r="A13" s="23" t="s">
        <v>27</v>
      </c>
      <c r="B13" s="24"/>
      <c r="C13" s="24"/>
      <c r="D13" s="24"/>
      <c r="E13" s="24"/>
      <c r="F13" s="24"/>
      <c r="G13" s="24"/>
      <c r="H13" s="25"/>
      <c r="I13" s="24"/>
      <c r="J13" s="24"/>
      <c r="K13" s="24"/>
      <c r="L13" s="25"/>
      <c r="M13" s="24"/>
      <c r="N13" s="24"/>
      <c r="O13" s="24"/>
      <c r="P13" s="24"/>
      <c r="Q13" s="24"/>
      <c r="R13" s="25"/>
      <c r="S13" s="24"/>
      <c r="T13" s="24"/>
      <c r="U13" s="26"/>
    </row>
    <row r="14" spans="1:22" ht="24.75" customHeight="1">
      <c r="A14" s="27" t="s">
        <v>28</v>
      </c>
      <c r="B14" s="28">
        <v>171</v>
      </c>
      <c r="C14" s="28">
        <v>47063</v>
      </c>
      <c r="D14" s="28">
        <f>IF(AND(C14&lt;&gt;0,B14&lt;&gt;0),C14/B14,0)</f>
        <v>275.22222222222223</v>
      </c>
      <c r="E14" s="28">
        <v>39975</v>
      </c>
      <c r="F14" s="28">
        <v>463764</v>
      </c>
      <c r="G14" s="28">
        <v>110</v>
      </c>
      <c r="H14" s="29">
        <f>IF(AND(G14&lt;&gt;0,B14&lt;&gt;0),G14/B14*100,0)</f>
        <v>64.32748538011695</v>
      </c>
      <c r="I14" s="28">
        <v>145069</v>
      </c>
      <c r="J14" s="28">
        <f>IF(AND(I14&lt;&gt;0,G14&lt;&gt;0),I14/G14,0)</f>
        <v>1318.8090909090909</v>
      </c>
      <c r="K14" s="28">
        <v>83</v>
      </c>
      <c r="L14" s="29">
        <f>IF(AND(K14&lt;&gt;0,B14&lt;&gt;0),K14/B14*100,0)</f>
        <v>48.53801169590643</v>
      </c>
      <c r="M14" s="28">
        <v>3795</v>
      </c>
      <c r="N14" s="28">
        <f>IF(AND(M14&lt;&gt;0,K14&lt;&gt;0),M14/K14,0)</f>
        <v>45.72289156626506</v>
      </c>
      <c r="O14" s="28">
        <v>49512</v>
      </c>
      <c r="P14" s="28">
        <v>43409</v>
      </c>
      <c r="Q14" s="28">
        <v>63</v>
      </c>
      <c r="R14" s="29">
        <f>IF(AND(Q14&lt;&gt;0,B14&lt;&gt;0),Q14/B14*100,0)</f>
        <v>36.84210526315789</v>
      </c>
      <c r="S14" s="28">
        <v>3293</v>
      </c>
      <c r="T14" s="28">
        <f>IF(AND(S14&lt;&gt;0,Q14&lt;&gt;0),S14/Q14,0)</f>
        <v>52.26984126984127</v>
      </c>
      <c r="U14" s="30">
        <v>54868</v>
      </c>
      <c r="V14" s="31"/>
    </row>
    <row r="15" spans="1:21" ht="24.75" customHeight="1">
      <c r="A15" s="27" t="s">
        <v>29</v>
      </c>
      <c r="B15" s="28">
        <v>43</v>
      </c>
      <c r="C15" s="28">
        <v>13945</v>
      </c>
      <c r="D15" s="28">
        <f>IF(AND(C15&lt;&gt;0,B15&lt;&gt;0),C15/B15,0)</f>
        <v>324.30232558139534</v>
      </c>
      <c r="E15" s="28">
        <v>10274</v>
      </c>
      <c r="F15" s="28">
        <v>154624</v>
      </c>
      <c r="G15" s="28">
        <v>42</v>
      </c>
      <c r="H15" s="29">
        <f>IF(AND(G15&lt;&gt;0,B15&lt;&gt;0),G15/B15*100,0)</f>
        <v>97.67441860465115</v>
      </c>
      <c r="I15" s="28">
        <v>67227</v>
      </c>
      <c r="J15" s="28">
        <f>IF(AND(I15&lt;&gt;0,G15&lt;&gt;0),I15/G15,0)</f>
        <v>1600.642857142857</v>
      </c>
      <c r="K15" s="28">
        <v>41</v>
      </c>
      <c r="L15" s="29">
        <f>IF(AND(K15&lt;&gt;0,B15&lt;&gt;0),K15/B15*100,0)</f>
        <v>95.34883720930233</v>
      </c>
      <c r="M15" s="28">
        <v>1763</v>
      </c>
      <c r="N15" s="28">
        <f>IF(AND(M15&lt;&gt;0,K15&lt;&gt;0),M15/K15,0)</f>
        <v>43</v>
      </c>
      <c r="O15" s="28">
        <v>23583</v>
      </c>
      <c r="P15" s="28">
        <v>21445</v>
      </c>
      <c r="Q15" s="28">
        <v>38</v>
      </c>
      <c r="R15" s="29">
        <f>IF(AND(Q15&lt;&gt;0,B15&lt;&gt;0),Q15/B15*100,0)</f>
        <v>88.37209302325581</v>
      </c>
      <c r="S15" s="28">
        <v>1908</v>
      </c>
      <c r="T15" s="28">
        <f>IF(AND(S15&lt;&gt;0,Q15&lt;&gt;0),S15/Q15,0)</f>
        <v>50.21052631578947</v>
      </c>
      <c r="U15" s="30">
        <v>27112</v>
      </c>
    </row>
    <row r="16" spans="1:21" ht="24.75" customHeight="1">
      <c r="A16" s="27" t="s">
        <v>30</v>
      </c>
      <c r="B16" s="28">
        <v>47</v>
      </c>
      <c r="C16" s="28">
        <v>13924</v>
      </c>
      <c r="D16" s="28">
        <f>IF(AND(C16&lt;&gt;0,B16&lt;&gt;0),C16/B16,0)</f>
        <v>296.25531914893617</v>
      </c>
      <c r="E16" s="28">
        <v>10989</v>
      </c>
      <c r="F16" s="28">
        <v>153180</v>
      </c>
      <c r="G16" s="28">
        <v>43</v>
      </c>
      <c r="H16" s="29">
        <f>IF(AND(G16&lt;&gt;0,B16&lt;&gt;0),G16/B16*100,0)</f>
        <v>91.48936170212765</v>
      </c>
      <c r="I16" s="28">
        <v>60595</v>
      </c>
      <c r="J16" s="28">
        <f>IF(AND(I16&lt;&gt;0,G16&lt;&gt;0),I16/G16,0)</f>
        <v>1409.1860465116279</v>
      </c>
      <c r="K16" s="28">
        <v>40</v>
      </c>
      <c r="L16" s="29">
        <f>IF(AND(K16&lt;&gt;0,B16&lt;&gt;0),K16/B16*100,0)</f>
        <v>85.1063829787234</v>
      </c>
      <c r="M16" s="28">
        <v>1620</v>
      </c>
      <c r="N16" s="28">
        <f>IF(AND(M16&lt;&gt;0,K16&lt;&gt;0),M16/K16,0)</f>
        <v>40.5</v>
      </c>
      <c r="O16" s="28">
        <v>20711</v>
      </c>
      <c r="P16" s="28">
        <v>17904</v>
      </c>
      <c r="Q16" s="28">
        <v>31</v>
      </c>
      <c r="R16" s="29">
        <f>IF(AND(Q16&lt;&gt;0,B16&lt;&gt;0),Q16/B16*100,0)</f>
        <v>65.95744680851064</v>
      </c>
      <c r="S16" s="28">
        <v>1315</v>
      </c>
      <c r="T16" s="28">
        <f>IF(AND(S16&lt;&gt;0,Q16&lt;&gt;0),S16/Q16,0)</f>
        <v>42.41935483870968</v>
      </c>
      <c r="U16" s="30">
        <v>22086</v>
      </c>
    </row>
    <row r="17" spans="1:21" ht="24.75" customHeight="1">
      <c r="A17" s="27" t="s">
        <v>31</v>
      </c>
      <c r="B17" s="28">
        <v>31</v>
      </c>
      <c r="C17" s="28">
        <v>9454</v>
      </c>
      <c r="D17" s="28">
        <f>IF(AND(C17&lt;&gt;0,B17&lt;&gt;0),C17/B17,0)</f>
        <v>304.96774193548384</v>
      </c>
      <c r="E17" s="28">
        <v>7239</v>
      </c>
      <c r="F17" s="28">
        <v>94942</v>
      </c>
      <c r="G17" s="28">
        <v>30</v>
      </c>
      <c r="H17" s="29">
        <f>IF(AND(G17&lt;&gt;0,B17&lt;&gt;0),G17/B17*100,0)</f>
        <v>96.7741935483871</v>
      </c>
      <c r="I17" s="28">
        <v>35436</v>
      </c>
      <c r="J17" s="28">
        <f>IF(AND(I17&lt;&gt;0,G17&lt;&gt;0),I17/G17,0)</f>
        <v>1181.2</v>
      </c>
      <c r="K17" s="28">
        <v>31</v>
      </c>
      <c r="L17" s="29">
        <f>IF(AND(K17&lt;&gt;0,B17&lt;&gt;0),K17/B17*100,0)</f>
        <v>100</v>
      </c>
      <c r="M17" s="28">
        <v>1217</v>
      </c>
      <c r="N17" s="28">
        <f>IF(AND(M17&lt;&gt;0,K17&lt;&gt;0),M17/K17,0)</f>
        <v>39.25806451612903</v>
      </c>
      <c r="O17" s="28">
        <v>11970</v>
      </c>
      <c r="P17" s="28">
        <v>11350</v>
      </c>
      <c r="Q17" s="28">
        <v>23</v>
      </c>
      <c r="R17" s="29">
        <f>IF(AND(Q17&lt;&gt;0,B17&lt;&gt;0),Q17/B17*100,0)</f>
        <v>74.19354838709677</v>
      </c>
      <c r="S17" s="28">
        <v>998</v>
      </c>
      <c r="T17" s="28">
        <f>IF(AND(S17&lt;&gt;0,Q17&lt;&gt;0),S17/Q17,0)</f>
        <v>43.391304347826086</v>
      </c>
      <c r="U17" s="30">
        <v>11064</v>
      </c>
    </row>
    <row r="18" spans="1:21" s="12" customFormat="1" ht="54.75" customHeight="1">
      <c r="A18" s="32" t="s">
        <v>32</v>
      </c>
      <c r="B18" s="33">
        <f>SUM(B14:B17)</f>
        <v>292</v>
      </c>
      <c r="C18" s="33">
        <f>SUM(C14:C17)</f>
        <v>84386</v>
      </c>
      <c r="D18" s="33">
        <f>IF(AND(C18&lt;&gt;0,B18&lt;&gt;0),C18/B18,0)</f>
        <v>288.9931506849315</v>
      </c>
      <c r="E18" s="33">
        <f>SUM(E14:E17)</f>
        <v>68477</v>
      </c>
      <c r="F18" s="33">
        <f>SUM(F14:F17)</f>
        <v>866510</v>
      </c>
      <c r="G18" s="33">
        <f>SUM(G14:G17)</f>
        <v>225</v>
      </c>
      <c r="H18" s="34">
        <f>IF(AND(G18&lt;&gt;0,B18&lt;&gt;0),G18/B18*100,0)</f>
        <v>77.05479452054794</v>
      </c>
      <c r="I18" s="33">
        <f>SUM(I14:I17)</f>
        <v>308327</v>
      </c>
      <c r="J18" s="33">
        <f>IF(AND(I18&lt;&gt;0,G18&lt;&gt;0),I18/G18,0)</f>
        <v>1370.3422222222223</v>
      </c>
      <c r="K18" s="33">
        <f>SUM(K14:K17)</f>
        <v>195</v>
      </c>
      <c r="L18" s="34">
        <f>IF(AND(K18&lt;&gt;0,B18&lt;&gt;0),K18/B18*100,0)</f>
        <v>66.78082191780823</v>
      </c>
      <c r="M18" s="33">
        <f>SUM(M14:M17)</f>
        <v>8395</v>
      </c>
      <c r="N18" s="33">
        <f>IF(AND(M18&lt;&gt;0,K18&lt;&gt;0),M18/K18,0)</f>
        <v>43.05128205128205</v>
      </c>
      <c r="O18" s="33">
        <f>SUM(O14:O17)</f>
        <v>105776</v>
      </c>
      <c r="P18" s="33">
        <f>SUM(P14:P17)</f>
        <v>94108</v>
      </c>
      <c r="Q18" s="33">
        <f>SUM(Q14:Q17)</f>
        <v>155</v>
      </c>
      <c r="R18" s="34">
        <f>IF(AND(Q18&lt;&gt;0,B18&lt;&gt;0),Q18/B18*100,0)</f>
        <v>53.082191780821915</v>
      </c>
      <c r="S18" s="33">
        <f>SUM(S14:S17)</f>
        <v>7514</v>
      </c>
      <c r="T18" s="33">
        <f>IF(AND(S18&lt;&gt;0,Q18&lt;&gt;0),S18/Q18,0)</f>
        <v>48.47741935483871</v>
      </c>
      <c r="U18" s="35">
        <f>SUM(U14:U17)</f>
        <v>115130</v>
      </c>
    </row>
    <row r="19" spans="1:21" ht="13.5">
      <c r="A19" s="23"/>
      <c r="B19" s="28"/>
      <c r="C19" s="28"/>
      <c r="D19" s="28"/>
      <c r="E19" s="28"/>
      <c r="F19" s="28"/>
      <c r="G19" s="28"/>
      <c r="H19" s="29"/>
      <c r="I19" s="28"/>
      <c r="J19" s="28"/>
      <c r="K19" s="28"/>
      <c r="L19" s="29"/>
      <c r="M19" s="28"/>
      <c r="N19" s="28"/>
      <c r="O19" s="28"/>
      <c r="P19" s="28"/>
      <c r="Q19" s="28"/>
      <c r="R19" s="29"/>
      <c r="S19" s="28"/>
      <c r="T19" s="28"/>
      <c r="U19" s="30"/>
    </row>
    <row r="20" spans="1:21" ht="39.75" customHeight="1">
      <c r="A20" s="23" t="s">
        <v>33</v>
      </c>
      <c r="B20" s="28"/>
      <c r="C20" s="28"/>
      <c r="D20" s="28"/>
      <c r="E20" s="28"/>
      <c r="F20" s="28"/>
      <c r="G20" s="28"/>
      <c r="H20" s="29"/>
      <c r="I20" s="28"/>
      <c r="J20" s="28"/>
      <c r="K20" s="28"/>
      <c r="L20" s="29"/>
      <c r="M20" s="28"/>
      <c r="N20" s="28"/>
      <c r="O20" s="28"/>
      <c r="P20" s="28"/>
      <c r="Q20" s="28"/>
      <c r="R20" s="29"/>
      <c r="S20" s="28"/>
      <c r="T20" s="28"/>
      <c r="U20" s="30"/>
    </row>
    <row r="21" spans="1:21" ht="24.75" customHeight="1">
      <c r="A21" s="27" t="s">
        <v>28</v>
      </c>
      <c r="B21" s="28">
        <v>13</v>
      </c>
      <c r="C21" s="28">
        <v>2707</v>
      </c>
      <c r="D21" s="28">
        <f>IF(AND(C21&lt;&gt;0,B21&lt;&gt;0),C21/B21,0)</f>
        <v>208.23076923076923</v>
      </c>
      <c r="E21" s="28">
        <v>2615</v>
      </c>
      <c r="F21" s="28">
        <v>21663</v>
      </c>
      <c r="G21" s="28">
        <v>3</v>
      </c>
      <c r="H21" s="29">
        <f>IF(AND(G21&lt;&gt;0,B21&lt;&gt;0),G21/B21*100,0)</f>
        <v>23.076923076923077</v>
      </c>
      <c r="I21" s="28">
        <v>2495</v>
      </c>
      <c r="J21" s="28">
        <f>IF(AND(I21&lt;&gt;0,G21&lt;&gt;0),I21/G21,0)</f>
        <v>831.6666666666666</v>
      </c>
      <c r="K21" s="28">
        <v>2</v>
      </c>
      <c r="L21" s="29">
        <f>IF(AND(K21&lt;&gt;0,B21&lt;&gt;0),K21/B21*100,0)</f>
        <v>15.384615384615385</v>
      </c>
      <c r="M21" s="28">
        <v>92</v>
      </c>
      <c r="N21" s="28">
        <f>IF(AND(M21&lt;&gt;0,K21&lt;&gt;0),M21/K21,0)</f>
        <v>46</v>
      </c>
      <c r="O21" s="28">
        <v>644</v>
      </c>
      <c r="P21" s="28">
        <v>644</v>
      </c>
      <c r="Q21" s="28">
        <v>0</v>
      </c>
      <c r="R21" s="29">
        <f>IF(AND(Q21&lt;&gt;0,B21&lt;&gt;0),Q21/B21*100,0)</f>
        <v>0</v>
      </c>
      <c r="S21" s="28">
        <v>0</v>
      </c>
      <c r="T21" s="28">
        <f>IF(AND(S21&lt;&gt;0,Q21&lt;&gt;0),S21/Q21,0)</f>
        <v>0</v>
      </c>
      <c r="U21" s="30">
        <v>0</v>
      </c>
    </row>
    <row r="22" spans="1:21" ht="24.75" customHeight="1">
      <c r="A22" s="27" t="s">
        <v>29</v>
      </c>
      <c r="B22" s="28">
        <v>24</v>
      </c>
      <c r="C22" s="28">
        <v>6189</v>
      </c>
      <c r="D22" s="28">
        <f>IF(AND(C22&lt;&gt;0,B22&lt;&gt;0),C22/B22,0)</f>
        <v>257.875</v>
      </c>
      <c r="E22" s="28">
        <v>5400</v>
      </c>
      <c r="F22" s="28">
        <v>57560</v>
      </c>
      <c r="G22" s="28">
        <v>17</v>
      </c>
      <c r="H22" s="29">
        <f>IF(AND(G22&lt;&gt;0,B22&lt;&gt;0),G22/B22*100,0)</f>
        <v>70.83333333333334</v>
      </c>
      <c r="I22" s="28">
        <v>14218</v>
      </c>
      <c r="J22" s="28">
        <f>IF(AND(I22&lt;&gt;0,G22&lt;&gt;0),I22/G22,0)</f>
        <v>836.3529411764706</v>
      </c>
      <c r="K22" s="28">
        <v>15</v>
      </c>
      <c r="L22" s="29">
        <f>IF(AND(K22&lt;&gt;0,B22&lt;&gt;0),K22/B22*100,0)</f>
        <v>62.5</v>
      </c>
      <c r="M22" s="28">
        <v>545</v>
      </c>
      <c r="N22" s="28">
        <f>IF(AND(M22&lt;&gt;0,K22&lt;&gt;0),M22/K22,0)</f>
        <v>36.333333333333336</v>
      </c>
      <c r="O22" s="28">
        <v>5616</v>
      </c>
      <c r="P22" s="28">
        <v>3495</v>
      </c>
      <c r="Q22" s="28">
        <v>4</v>
      </c>
      <c r="R22" s="29">
        <f>IF(AND(Q22&lt;&gt;0,B22&lt;&gt;0),Q22/B22*100,0)</f>
        <v>16.666666666666664</v>
      </c>
      <c r="S22" s="28">
        <v>244</v>
      </c>
      <c r="T22" s="28">
        <f>IF(AND(S22&lt;&gt;0,Q22&lt;&gt;0),S22/Q22,0)</f>
        <v>61</v>
      </c>
      <c r="U22" s="30">
        <v>3635</v>
      </c>
    </row>
    <row r="23" spans="1:21" ht="24.75" customHeight="1">
      <c r="A23" s="27" t="s">
        <v>30</v>
      </c>
      <c r="B23" s="28">
        <v>41</v>
      </c>
      <c r="C23" s="28">
        <v>10584</v>
      </c>
      <c r="D23" s="28">
        <f>IF(AND(C23&lt;&gt;0,B23&lt;&gt;0),C23/B23,0)</f>
        <v>258.1463414634146</v>
      </c>
      <c r="E23" s="28">
        <v>9236</v>
      </c>
      <c r="F23" s="28">
        <v>107697</v>
      </c>
      <c r="G23" s="28">
        <v>32</v>
      </c>
      <c r="H23" s="29">
        <f>IF(AND(G23&lt;&gt;0,B23&lt;&gt;0),G23/B23*100,0)</f>
        <v>78.04878048780488</v>
      </c>
      <c r="I23" s="28">
        <v>28218</v>
      </c>
      <c r="J23" s="28">
        <f>IF(AND(I23&lt;&gt;0,G23&lt;&gt;0),I23/G23,0)</f>
        <v>881.8125</v>
      </c>
      <c r="K23" s="28">
        <v>23</v>
      </c>
      <c r="L23" s="29">
        <f>IF(AND(K23&lt;&gt;0,B23&lt;&gt;0),K23/B23*100,0)</f>
        <v>56.09756097560976</v>
      </c>
      <c r="M23" s="28">
        <v>862</v>
      </c>
      <c r="N23" s="28">
        <f>IF(AND(M23&lt;&gt;0,K23&lt;&gt;0),M23/K23,0)</f>
        <v>37.47826086956522</v>
      </c>
      <c r="O23" s="28">
        <v>8718</v>
      </c>
      <c r="P23" s="28">
        <v>5303</v>
      </c>
      <c r="Q23" s="28">
        <v>9</v>
      </c>
      <c r="R23" s="29">
        <f>IF(AND(Q23&lt;&gt;0,B23&lt;&gt;0),Q23/B23*100,0)</f>
        <v>21.951219512195124</v>
      </c>
      <c r="S23" s="28">
        <v>486</v>
      </c>
      <c r="T23" s="28">
        <f>IF(AND(S23&lt;&gt;0,Q23&lt;&gt;0),S23/Q23,0)</f>
        <v>54</v>
      </c>
      <c r="U23" s="30">
        <v>7029</v>
      </c>
    </row>
    <row r="24" spans="1:21" ht="24.75" customHeight="1">
      <c r="A24" s="27" t="s">
        <v>31</v>
      </c>
      <c r="B24" s="28">
        <v>39</v>
      </c>
      <c r="C24" s="28">
        <v>10118</v>
      </c>
      <c r="D24" s="28">
        <f>IF(AND(C24&lt;&gt;0,B24&lt;&gt;0),C24/B24,0)</f>
        <v>259.43589743589746</v>
      </c>
      <c r="E24" s="28">
        <v>8897</v>
      </c>
      <c r="F24" s="28">
        <v>102051</v>
      </c>
      <c r="G24" s="28">
        <v>31</v>
      </c>
      <c r="H24" s="29">
        <f>IF(AND(G24&lt;&gt;0,B24&lt;&gt;0),G24/B24*100,0)</f>
        <v>79.48717948717949</v>
      </c>
      <c r="I24" s="28">
        <v>24801</v>
      </c>
      <c r="J24" s="28">
        <f>IF(AND(I24&lt;&gt;0,G24&lt;&gt;0),I24/G24,0)</f>
        <v>800.0322580645161</v>
      </c>
      <c r="K24" s="28">
        <v>24</v>
      </c>
      <c r="L24" s="29">
        <f>IF(AND(K24&lt;&gt;0,B24&lt;&gt;0),K24/B24*100,0)</f>
        <v>61.53846153846154</v>
      </c>
      <c r="M24" s="28">
        <v>988</v>
      </c>
      <c r="N24" s="28">
        <f>IF(AND(M24&lt;&gt;0,K24&lt;&gt;0),M24/K24,0)</f>
        <v>41.166666666666664</v>
      </c>
      <c r="O24" s="28">
        <v>8415</v>
      </c>
      <c r="P24" s="28">
        <v>4314</v>
      </c>
      <c r="Q24" s="28">
        <v>8</v>
      </c>
      <c r="R24" s="29">
        <f>IF(AND(Q24&lt;&gt;0,B24&lt;&gt;0),Q24/B24*100,0)</f>
        <v>20.51282051282051</v>
      </c>
      <c r="S24" s="28">
        <v>233</v>
      </c>
      <c r="T24" s="28">
        <f>IF(AND(S24&lt;&gt;0,Q24&lt;&gt;0),S24/Q24,0)</f>
        <v>29.125</v>
      </c>
      <c r="U24" s="30">
        <v>2981</v>
      </c>
    </row>
    <row r="25" spans="1:21" s="12" customFormat="1" ht="54.75" customHeight="1">
      <c r="A25" s="32" t="s">
        <v>32</v>
      </c>
      <c r="B25" s="33">
        <f>SUM(B21:B24)</f>
        <v>117</v>
      </c>
      <c r="C25" s="33">
        <f>SUM(C21:C24)</f>
        <v>29598</v>
      </c>
      <c r="D25" s="33">
        <f>IF(AND(C25&lt;&gt;0,B25&lt;&gt;0),C25/B25,0)</f>
        <v>252.97435897435898</v>
      </c>
      <c r="E25" s="33">
        <f>SUM(E21:E24)</f>
        <v>26148</v>
      </c>
      <c r="F25" s="33">
        <f>SUM(F21:F24)</f>
        <v>288971</v>
      </c>
      <c r="G25" s="33">
        <f>SUM(G21:G24)</f>
        <v>83</v>
      </c>
      <c r="H25" s="34">
        <f>IF(AND(G25&lt;&gt;0,B25&lt;&gt;0),G25/B25*100,0)</f>
        <v>70.94017094017094</v>
      </c>
      <c r="I25" s="33">
        <f>SUM(I21:I24)</f>
        <v>69732</v>
      </c>
      <c r="J25" s="33">
        <f>IF(AND(I25&lt;&gt;0,G25&lt;&gt;0),I25/G25,0)</f>
        <v>840.144578313253</v>
      </c>
      <c r="K25" s="33">
        <f>SUM(K21:K24)</f>
        <v>64</v>
      </c>
      <c r="L25" s="34">
        <f>IF(AND(K25&lt;&gt;0,B25&lt;&gt;0),K25/B25*100,0)</f>
        <v>54.700854700854705</v>
      </c>
      <c r="M25" s="33">
        <f>SUM(M21:M24)</f>
        <v>2487</v>
      </c>
      <c r="N25" s="33">
        <f>IF(AND(M25&lt;&gt;0,K25&lt;&gt;0),M25/K25,0)</f>
        <v>38.859375</v>
      </c>
      <c r="O25" s="33">
        <f>SUM(O21:O24)</f>
        <v>23393</v>
      </c>
      <c r="P25" s="33">
        <f>SUM(P21:P24)</f>
        <v>13756</v>
      </c>
      <c r="Q25" s="33">
        <f>SUM(Q21:Q24)</f>
        <v>21</v>
      </c>
      <c r="R25" s="34">
        <f>IF(AND(Q25&lt;&gt;0,B25&lt;&gt;0),Q25/B25*100,0)</f>
        <v>17.94871794871795</v>
      </c>
      <c r="S25" s="33">
        <f>SUM(S21:S24)</f>
        <v>963</v>
      </c>
      <c r="T25" s="33">
        <f>IF(AND(S25&lt;&gt;0,Q25&lt;&gt;0),S25/Q25,0)</f>
        <v>45.857142857142854</v>
      </c>
      <c r="U25" s="35">
        <f>SUM(U21:U24)</f>
        <v>13645</v>
      </c>
    </row>
    <row r="26" spans="1:21" ht="13.5">
      <c r="A26" s="23"/>
      <c r="B26" s="28"/>
      <c r="C26" s="28"/>
      <c r="D26" s="28"/>
      <c r="E26" s="28"/>
      <c r="F26" s="28"/>
      <c r="G26" s="28"/>
      <c r="H26" s="29"/>
      <c r="I26" s="28"/>
      <c r="J26" s="28"/>
      <c r="K26" s="28"/>
      <c r="L26" s="29"/>
      <c r="M26" s="28"/>
      <c r="N26" s="28"/>
      <c r="O26" s="28"/>
      <c r="P26" s="28"/>
      <c r="Q26" s="28"/>
      <c r="R26" s="29"/>
      <c r="S26" s="28"/>
      <c r="T26" s="28"/>
      <c r="U26" s="30"/>
    </row>
    <row r="27" spans="1:21" ht="39.75" customHeight="1">
      <c r="A27" s="23" t="s">
        <v>34</v>
      </c>
      <c r="B27" s="28"/>
      <c r="C27" s="28"/>
      <c r="D27" s="28"/>
      <c r="E27" s="28"/>
      <c r="F27" s="28"/>
      <c r="G27" s="28"/>
      <c r="H27" s="29"/>
      <c r="I27" s="28"/>
      <c r="J27" s="28"/>
      <c r="K27" s="28"/>
      <c r="L27" s="29"/>
      <c r="M27" s="28"/>
      <c r="N27" s="28"/>
      <c r="O27" s="28"/>
      <c r="P27" s="28"/>
      <c r="Q27" s="28"/>
      <c r="R27" s="29"/>
      <c r="S27" s="28"/>
      <c r="T27" s="28"/>
      <c r="U27" s="30"/>
    </row>
    <row r="28" spans="1:21" ht="24.75" customHeight="1">
      <c r="A28" s="27" t="s">
        <v>35</v>
      </c>
      <c r="B28" s="28">
        <v>181</v>
      </c>
      <c r="C28" s="28">
        <v>47383</v>
      </c>
      <c r="D28" s="28">
        <f>IF(AND(C28&lt;&gt;0,B28&lt;&gt;0),C28/B28,0)</f>
        <v>261.78453038674036</v>
      </c>
      <c r="E28" s="28">
        <v>39517</v>
      </c>
      <c r="F28" s="28">
        <v>387434</v>
      </c>
      <c r="G28" s="28">
        <v>91</v>
      </c>
      <c r="H28" s="29">
        <f>IF(AND(G28&lt;&gt;0,B28&lt;&gt;0),G28/B28*100,0)</f>
        <v>50.27624309392266</v>
      </c>
      <c r="I28" s="28">
        <v>73193</v>
      </c>
      <c r="J28" s="28">
        <f>IF(AND(I28&lt;&gt;0,G28&lt;&gt;0),I28/G28,0)</f>
        <v>804.3186813186813</v>
      </c>
      <c r="K28" s="28">
        <v>153</v>
      </c>
      <c r="L28" s="29">
        <f>IF(AND(K28&lt;&gt;0,B28&lt;&gt;0),K28/B28*100,0)</f>
        <v>84.5303867403315</v>
      </c>
      <c r="M28" s="28">
        <v>6250</v>
      </c>
      <c r="N28" s="28">
        <f>IF(AND(M28&lt;&gt;0,K28&lt;&gt;0),M28/K28,0)</f>
        <v>40.849673202614376</v>
      </c>
      <c r="O28" s="28">
        <v>48048</v>
      </c>
      <c r="P28" s="28">
        <v>15768</v>
      </c>
      <c r="Q28" s="28">
        <v>59</v>
      </c>
      <c r="R28" s="29">
        <f>IF(AND(Q28&lt;&gt;0,B28&lt;&gt;0),Q28/B28*100,0)</f>
        <v>32.59668508287293</v>
      </c>
      <c r="S28" s="28">
        <v>1616</v>
      </c>
      <c r="T28" s="28">
        <f>IF(AND(S28&lt;&gt;0,Q28&lt;&gt;0),S28/Q28,0)</f>
        <v>27.389830508474578</v>
      </c>
      <c r="U28" s="30">
        <v>16155</v>
      </c>
    </row>
    <row r="29" spans="1:21" ht="24.75" customHeight="1">
      <c r="A29" s="27" t="s">
        <v>36</v>
      </c>
      <c r="B29" s="28">
        <v>166</v>
      </c>
      <c r="C29" s="28">
        <v>43084</v>
      </c>
      <c r="D29" s="28">
        <f>IF(AND(C29&lt;&gt;0,B29&lt;&gt;0),C29/B29,0)</f>
        <v>259.5421686746988</v>
      </c>
      <c r="E29" s="28">
        <v>35611</v>
      </c>
      <c r="F29" s="28">
        <v>366863</v>
      </c>
      <c r="G29" s="28">
        <v>114</v>
      </c>
      <c r="H29" s="29">
        <f>IF(AND(G29&lt;&gt;0,B29&lt;&gt;0),G29/B29*100,0)</f>
        <v>68.67469879518072</v>
      </c>
      <c r="I29" s="28">
        <v>79467</v>
      </c>
      <c r="J29" s="28">
        <f>IF(AND(I29&lt;&gt;0,G29&lt;&gt;0),I29/G29,0)</f>
        <v>697.078947368421</v>
      </c>
      <c r="K29" s="28">
        <v>146</v>
      </c>
      <c r="L29" s="29">
        <f>IF(AND(K29&lt;&gt;0,B29&lt;&gt;0),K29/B29*100,0)</f>
        <v>87.95180722891565</v>
      </c>
      <c r="M29" s="28">
        <v>5898</v>
      </c>
      <c r="N29" s="28">
        <f>IF(AND(M29&lt;&gt;0,K29&lt;&gt;0),M29/K29,0)</f>
        <v>40.397260273972606</v>
      </c>
      <c r="O29" s="28">
        <v>50078</v>
      </c>
      <c r="P29" s="28">
        <v>21196</v>
      </c>
      <c r="Q29" s="28">
        <v>80</v>
      </c>
      <c r="R29" s="29">
        <f>IF(AND(Q29&lt;&gt;0,B29&lt;&gt;0),Q29/B29*100,0)</f>
        <v>48.19277108433735</v>
      </c>
      <c r="S29" s="28">
        <v>1575</v>
      </c>
      <c r="T29" s="28">
        <f>IF(AND(S29&lt;&gt;0,Q29&lt;&gt;0),S29/Q29,0)</f>
        <v>19.6875</v>
      </c>
      <c r="U29" s="30">
        <v>15608</v>
      </c>
    </row>
    <row r="30" spans="1:21" ht="24.75" customHeight="1">
      <c r="A30" s="27" t="s">
        <v>37</v>
      </c>
      <c r="B30" s="28">
        <v>315</v>
      </c>
      <c r="C30" s="28">
        <v>82368</v>
      </c>
      <c r="D30" s="28">
        <f>IF(AND(C30&lt;&gt;0,B30&lt;&gt;0),C30/B30,0)</f>
        <v>261.48571428571427</v>
      </c>
      <c r="E30" s="28">
        <v>70255</v>
      </c>
      <c r="F30" s="28">
        <v>712318</v>
      </c>
      <c r="G30" s="28">
        <v>262</v>
      </c>
      <c r="H30" s="29">
        <f>IF(AND(G30&lt;&gt;0,B30&lt;&gt;0),G30/B30*100,0)</f>
        <v>83.17460317460318</v>
      </c>
      <c r="I30" s="28">
        <v>137111</v>
      </c>
      <c r="J30" s="28">
        <f>IF(AND(I30&lt;&gt;0,G30&lt;&gt;0),I30/G30,0)</f>
        <v>523.324427480916</v>
      </c>
      <c r="K30" s="28">
        <v>286</v>
      </c>
      <c r="L30" s="29">
        <f>IF(AND(K30&lt;&gt;0,B30&lt;&gt;0),K30/B30*100,0)</f>
        <v>90.7936507936508</v>
      </c>
      <c r="M30" s="28">
        <v>10939</v>
      </c>
      <c r="N30" s="28">
        <f>IF(AND(M30&lt;&gt;0,K30&lt;&gt;0),M30/K30,0)</f>
        <v>38.24825174825175</v>
      </c>
      <c r="O30" s="28">
        <v>76512</v>
      </c>
      <c r="P30" s="28">
        <v>25924</v>
      </c>
      <c r="Q30" s="28">
        <v>104</v>
      </c>
      <c r="R30" s="29">
        <f>IF(AND(Q30&lt;&gt;0,B30&lt;&gt;0),Q30/B30*100,0)</f>
        <v>33.01587301587301</v>
      </c>
      <c r="S30" s="28">
        <v>1174</v>
      </c>
      <c r="T30" s="28">
        <f>IF(AND(S30&lt;&gt;0,Q30&lt;&gt;0),S30/Q30,0)</f>
        <v>11.288461538461538</v>
      </c>
      <c r="U30" s="30">
        <v>10791</v>
      </c>
    </row>
    <row r="31" spans="1:21" ht="24.75" customHeight="1">
      <c r="A31" s="27" t="s">
        <v>38</v>
      </c>
      <c r="B31" s="28">
        <v>263</v>
      </c>
      <c r="C31" s="28">
        <v>67488</v>
      </c>
      <c r="D31" s="28">
        <f>IF(AND(C31&lt;&gt;0,B31&lt;&gt;0),C31/B31,0)</f>
        <v>256.6083650190114</v>
      </c>
      <c r="E31" s="28">
        <v>57975</v>
      </c>
      <c r="F31" s="28">
        <v>576840</v>
      </c>
      <c r="G31" s="28">
        <v>183</v>
      </c>
      <c r="H31" s="29">
        <f>IF(AND(G31&lt;&gt;0,B31&lt;&gt;0),G31/B31*100,0)</f>
        <v>69.58174904942965</v>
      </c>
      <c r="I31" s="28">
        <v>99522</v>
      </c>
      <c r="J31" s="28">
        <f>IF(AND(I31&lt;&gt;0,G31&lt;&gt;0),I31/G31,0)</f>
        <v>543.8360655737705</v>
      </c>
      <c r="K31" s="28">
        <v>220</v>
      </c>
      <c r="L31" s="29">
        <f>IF(AND(K31&lt;&gt;0,B31&lt;&gt;0),K31/B31*100,0)</f>
        <v>83.65019011406845</v>
      </c>
      <c r="M31" s="28">
        <v>7933</v>
      </c>
      <c r="N31" s="28">
        <f>IF(AND(M31&lt;&gt;0,K31&lt;&gt;0),M31/K31,0)</f>
        <v>36.05909090909091</v>
      </c>
      <c r="O31" s="28">
        <v>58805</v>
      </c>
      <c r="P31" s="28">
        <v>19288</v>
      </c>
      <c r="Q31" s="28">
        <v>81</v>
      </c>
      <c r="R31" s="29">
        <f>IF(AND(Q31&lt;&gt;0,B31&lt;&gt;0),Q31/B31*100,0)</f>
        <v>30.798479087452474</v>
      </c>
      <c r="S31" s="28">
        <v>1580</v>
      </c>
      <c r="T31" s="28">
        <f>IF(AND(S31&lt;&gt;0,Q31&lt;&gt;0),S31/Q31,0)</f>
        <v>19.506172839506174</v>
      </c>
      <c r="U31" s="30">
        <v>18818</v>
      </c>
    </row>
    <row r="32" spans="1:21" s="12" customFormat="1" ht="54.75" customHeight="1">
      <c r="A32" s="36" t="s">
        <v>39</v>
      </c>
      <c r="B32" s="37">
        <f>SUM(B28:B31)</f>
        <v>925</v>
      </c>
      <c r="C32" s="37">
        <f>SUM(C28:C31)</f>
        <v>240323</v>
      </c>
      <c r="D32" s="37">
        <f>IF(AND(C32&lt;&gt;0,B32&lt;&gt;0),C32/B32,0)</f>
        <v>259.80864864864867</v>
      </c>
      <c r="E32" s="37">
        <f>SUM(E28:E31)</f>
        <v>203358</v>
      </c>
      <c r="F32" s="37">
        <f>SUM(F28:F31)</f>
        <v>2043455</v>
      </c>
      <c r="G32" s="37">
        <f>SUM(G28:G31)</f>
        <v>650</v>
      </c>
      <c r="H32" s="38">
        <f>IF(AND(G32&lt;&gt;0,B32&lt;&gt;0),G32/B32*100,0)</f>
        <v>70.27027027027027</v>
      </c>
      <c r="I32" s="37">
        <f>SUM(I28:I31)</f>
        <v>389293</v>
      </c>
      <c r="J32" s="37">
        <f>IF(AND(I32&lt;&gt;0,G32&lt;&gt;0),I32/G32,0)</f>
        <v>598.9123076923076</v>
      </c>
      <c r="K32" s="37">
        <f>SUM(K28:K31)</f>
        <v>805</v>
      </c>
      <c r="L32" s="38">
        <f>IF(AND(K32&lt;&gt;0,B32&lt;&gt;0),K32/B32*100,0)</f>
        <v>87.02702702702703</v>
      </c>
      <c r="M32" s="37">
        <f>SUM(M28:M31)</f>
        <v>31020</v>
      </c>
      <c r="N32" s="37">
        <f>IF(AND(M32&lt;&gt;0,K32&lt;&gt;0),M32/K32,0)</f>
        <v>38.53416149068323</v>
      </c>
      <c r="O32" s="37">
        <f>SUM(O28:O31)</f>
        <v>233443</v>
      </c>
      <c r="P32" s="37">
        <f>SUM(P28:P31)</f>
        <v>82176</v>
      </c>
      <c r="Q32" s="37">
        <f>SUM(Q28:Q31)</f>
        <v>324</v>
      </c>
      <c r="R32" s="38">
        <f>IF(AND(Q32&lt;&gt;0,B32&lt;&gt;0),Q32/B32*100,0)</f>
        <v>35.027027027027025</v>
      </c>
      <c r="S32" s="37">
        <f>SUM(S28:S31)</f>
        <v>5945</v>
      </c>
      <c r="T32" s="37">
        <f>IF(AND(S32&lt;&gt;0,Q32&lt;&gt;0),S32/Q32,0)</f>
        <v>18.348765432098766</v>
      </c>
      <c r="U32" s="39">
        <f>SUM(U28:U31)</f>
        <v>61372</v>
      </c>
    </row>
    <row r="33" spans="1:21" ht="13.5">
      <c r="A33" s="23"/>
      <c r="B33" s="28"/>
      <c r="C33" s="28"/>
      <c r="D33" s="28"/>
      <c r="E33" s="28"/>
      <c r="F33" s="28"/>
      <c r="G33" s="28"/>
      <c r="H33" s="29"/>
      <c r="I33" s="28"/>
      <c r="J33" s="28"/>
      <c r="K33" s="28"/>
      <c r="L33" s="29"/>
      <c r="M33" s="28"/>
      <c r="N33" s="28"/>
      <c r="O33" s="28"/>
      <c r="P33" s="28"/>
      <c r="Q33" s="28"/>
      <c r="R33" s="29"/>
      <c r="S33" s="28"/>
      <c r="T33" s="28"/>
      <c r="U33" s="30"/>
    </row>
    <row r="34" spans="1:21" s="12" customFormat="1" ht="64.5" customHeight="1" thickBot="1">
      <c r="A34" s="40" t="s">
        <v>40</v>
      </c>
      <c r="B34" s="41">
        <f>B18+B25+B32</f>
        <v>1334</v>
      </c>
      <c r="C34" s="41">
        <f>C18+C25+C32</f>
        <v>354307</v>
      </c>
      <c r="D34" s="41">
        <f>IF(AND(C34&lt;&gt;0,B34&lt;&gt;0),C34/B34,0)</f>
        <v>265.5974512743628</v>
      </c>
      <c r="E34" s="41">
        <f>E18+E25+E32</f>
        <v>297983</v>
      </c>
      <c r="F34" s="41">
        <f>F18+F25+F32</f>
        <v>3198936</v>
      </c>
      <c r="G34" s="41">
        <f>G18+G25+G32</f>
        <v>958</v>
      </c>
      <c r="H34" s="42">
        <f>IF(AND(G34&lt;&gt;0,B34&lt;&gt;0),G34/B34*100,0)</f>
        <v>71.81409295352323</v>
      </c>
      <c r="I34" s="41">
        <f>I18+I25+I32</f>
        <v>767352</v>
      </c>
      <c r="J34" s="41">
        <f>IF(AND(I34&lt;&gt;0,G34&lt;&gt;0),I34/G34,0)</f>
        <v>800.9937369519834</v>
      </c>
      <c r="K34" s="41">
        <f>K18+K25+K32</f>
        <v>1064</v>
      </c>
      <c r="L34" s="42">
        <f>IF(AND(K34&lt;&gt;0,B34&lt;&gt;0),K34/B34*100,0)</f>
        <v>79.76011994002998</v>
      </c>
      <c r="M34" s="41">
        <f>M18+M25+M32</f>
        <v>41902</v>
      </c>
      <c r="N34" s="41">
        <f>IF(AND(M34&lt;&gt;0,K34&lt;&gt;0),M34/K34,0)</f>
        <v>39.38157894736842</v>
      </c>
      <c r="O34" s="41">
        <f>O18+O25+O32</f>
        <v>362612</v>
      </c>
      <c r="P34" s="41">
        <f>P18+P25+P32</f>
        <v>190040</v>
      </c>
      <c r="Q34" s="41">
        <f>Q18+Q25+Q32</f>
        <v>500</v>
      </c>
      <c r="R34" s="42">
        <f>IF(AND(Q34&lt;&gt;0,B34&lt;&gt;0),Q34/B34*100,0)</f>
        <v>37.48125937031484</v>
      </c>
      <c r="S34" s="41">
        <f>S18+S25+S32</f>
        <v>14422</v>
      </c>
      <c r="T34" s="41">
        <f>IF(AND(S34&lt;&gt;0,Q34&lt;&gt;0),S34/Q34,0)</f>
        <v>28.844</v>
      </c>
      <c r="U34" s="43">
        <f>U18+U25+U32</f>
        <v>190147</v>
      </c>
    </row>
    <row r="35" spans="1:21" s="46" customFormat="1" ht="19.5" customHeight="1">
      <c r="A35" s="44"/>
      <c r="B35" s="45"/>
      <c r="C35" s="45"/>
      <c r="D35" s="45"/>
      <c r="U35" s="45"/>
    </row>
    <row r="36" spans="1:10" ht="48" customHeight="1">
      <c r="A36" s="47" t="s">
        <v>41</v>
      </c>
      <c r="B36" s="47"/>
      <c r="C36" s="47"/>
      <c r="D36" s="47"/>
      <c r="E36" s="47"/>
      <c r="F36" s="47"/>
      <c r="G36" s="47"/>
      <c r="H36" s="47"/>
      <c r="I36" s="47"/>
      <c r="J36" s="48"/>
    </row>
  </sheetData>
  <mergeCells count="25">
    <mergeCell ref="A4:J4"/>
    <mergeCell ref="A7:A11"/>
    <mergeCell ref="C7:U7"/>
    <mergeCell ref="C8:D8"/>
    <mergeCell ref="M9:M11"/>
    <mergeCell ref="Q8:U8"/>
    <mergeCell ref="Q9:Q11"/>
    <mergeCell ref="R9:R11"/>
    <mergeCell ref="S9:S11"/>
    <mergeCell ref="T9:T11"/>
    <mergeCell ref="G10:J10"/>
    <mergeCell ref="U9:U11"/>
    <mergeCell ref="C9:C11"/>
    <mergeCell ref="D9:D11"/>
    <mergeCell ref="E9:E11"/>
    <mergeCell ref="A36:J36"/>
    <mergeCell ref="B7:B11"/>
    <mergeCell ref="E8:J8"/>
    <mergeCell ref="K8:P8"/>
    <mergeCell ref="K9:K11"/>
    <mergeCell ref="L9:L11"/>
    <mergeCell ref="F9:F11"/>
    <mergeCell ref="N9:N11"/>
    <mergeCell ref="O9:O11"/>
    <mergeCell ref="P10:P11"/>
  </mergeCells>
  <printOptions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scale="73" r:id="rId1"/>
  <headerFooter alignWithMargins="0">
    <oddFooter>&amp;C&amp;"Century,標準"&amp;13&amp;P</oddFooter>
  </headerFooter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a-iizuka</dc:creator>
  <cp:keywords/>
  <dc:description/>
  <cp:lastModifiedBy>　</cp:lastModifiedBy>
  <dcterms:created xsi:type="dcterms:W3CDTF">2006-12-28T02:12:49Z</dcterms:created>
  <dcterms:modified xsi:type="dcterms:W3CDTF">2007-01-30T00:18:28Z</dcterms:modified>
  <cp:category/>
  <cp:version/>
  <cp:contentType/>
  <cp:contentStatus/>
</cp:coreProperties>
</file>