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運営費" sheetId="1" r:id="rId1"/>
  </sheets>
  <definedNames>
    <definedName name="_xlnm.Print_Area" localSheetId="0">'運営費'!$A$1:$S$50</definedName>
  </definedNames>
  <calcPr fullCalcOnLoad="1"/>
</workbook>
</file>

<file path=xl/sharedStrings.xml><?xml version="1.0" encoding="utf-8"?>
<sst xmlns="http://schemas.openxmlformats.org/spreadsheetml/2006/main" count="99" uniqueCount="74">
  <si>
    <t>国立大学</t>
  </si>
  <si>
    <t>計</t>
  </si>
  <si>
    <t>１大学平均</t>
  </si>
  <si>
    <t>公立大学</t>
  </si>
  <si>
    <t>私立大学</t>
  </si>
  <si>
    <t>合計</t>
  </si>
  <si>
    <t>図書館・室職員総給与</t>
  </si>
  <si>
    <t>賃金・謝金</t>
  </si>
  <si>
    <t>区　　分</t>
  </si>
  <si>
    <t>Total</t>
  </si>
  <si>
    <t>構成比(%)</t>
  </si>
  <si>
    <t>総平均</t>
  </si>
  <si>
    <t>千円</t>
  </si>
  <si>
    <t>％</t>
  </si>
  <si>
    <t>そ　の　他</t>
  </si>
  <si>
    <t>（平成13年度）</t>
  </si>
  <si>
    <t>A  図書館資料費</t>
  </si>
  <si>
    <t>B　人件費</t>
  </si>
  <si>
    <t>C　図書館・室運営費</t>
  </si>
  <si>
    <t>D  図書館総経費</t>
  </si>
  <si>
    <t>E  大学総経費</t>
  </si>
  <si>
    <t>Section</t>
  </si>
  <si>
    <t>Total</t>
  </si>
  <si>
    <t>National univ.</t>
  </si>
  <si>
    <t>Ａ</t>
  </si>
  <si>
    <t>B</t>
  </si>
  <si>
    <t>C</t>
  </si>
  <si>
    <t>D</t>
  </si>
  <si>
    <t>Total</t>
  </si>
  <si>
    <t>Average</t>
  </si>
  <si>
    <t>Local public univ.</t>
  </si>
  <si>
    <t>Ａ</t>
  </si>
  <si>
    <t>B</t>
  </si>
  <si>
    <t>C</t>
  </si>
  <si>
    <t>D</t>
  </si>
  <si>
    <t>Private univ.</t>
  </si>
  <si>
    <t>Ａ</t>
  </si>
  <si>
    <t>B</t>
  </si>
  <si>
    <t>C</t>
  </si>
  <si>
    <t>D</t>
  </si>
  <si>
    <t>Grand total</t>
  </si>
  <si>
    <t>Average</t>
  </si>
  <si>
    <t>6-2　　図書館・室運営費　　LIBRARY OPERATING EXPENDITURES</t>
  </si>
  <si>
    <t>人　件　費　　Salaries and Wages　</t>
  </si>
  <si>
    <t>B/D ×100</t>
  </si>
  <si>
    <t>備　品　費</t>
  </si>
  <si>
    <t>通信運搬費</t>
  </si>
  <si>
    <t>消 耗 品 費</t>
  </si>
  <si>
    <t>光 熱 水 料</t>
  </si>
  <si>
    <t>賃　借　料</t>
  </si>
  <si>
    <t>C   合  計</t>
  </si>
  <si>
    <t>C/D　×100</t>
  </si>
  <si>
    <t>C/E　×100</t>
  </si>
  <si>
    <t>Salaries for regular staff</t>
  </si>
  <si>
    <t>Wages for non-regular staff</t>
  </si>
  <si>
    <t>Sub-total</t>
  </si>
  <si>
    <t>Equipments</t>
  </si>
  <si>
    <t>Consumable materials</t>
  </si>
  <si>
    <t>Printing and binding</t>
  </si>
  <si>
    <t>Light,fuel,water</t>
  </si>
  <si>
    <t>Correspondence</t>
  </si>
  <si>
    <t>Rent</t>
  </si>
  <si>
    <t>Others</t>
  </si>
  <si>
    <t>Sub-total</t>
  </si>
  <si>
    <t>B  　計</t>
  </si>
  <si>
    <t>千円</t>
  </si>
  <si>
    <t>％</t>
  </si>
  <si>
    <t>％</t>
  </si>
  <si>
    <t>D/E　×100</t>
  </si>
  <si>
    <t>Total university approporiation</t>
  </si>
  <si>
    <t>Grand total</t>
  </si>
  <si>
    <t>そ　　の　　他　　　　　　の　　経　　費　　　　　　　Other operating expenditures 　　　   　　　　　　　                  　</t>
  </si>
  <si>
    <t>D=A+C 　　　  　　　図書館総経費</t>
  </si>
  <si>
    <t>印刷製本費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</si>
</sst>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.0_);[Red]\(0.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76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176" fontId="2" fillId="0" borderId="6" xfId="0" applyNumberFormat="1" applyFont="1" applyBorder="1" applyAlignment="1">
      <alignment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176" fontId="3" fillId="0" borderId="6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0" fontId="2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/>
    </xf>
    <xf numFmtId="177" fontId="3" fillId="0" borderId="9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176" fontId="3" fillId="0" borderId="2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3" fillId="0" borderId="4" xfId="0" applyFont="1" applyBorder="1" applyAlignment="1">
      <alignment horizontal="center" vertical="top" shrinkToFit="1"/>
    </xf>
    <xf numFmtId="177" fontId="3" fillId="0" borderId="9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80" fontId="3" fillId="0" borderId="9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0" fontId="2" fillId="0" borderId="4" xfId="0" applyFont="1" applyFill="1" applyBorder="1" applyAlignment="1">
      <alignment horizontal="distributed"/>
    </xf>
    <xf numFmtId="0" fontId="2" fillId="0" borderId="13" xfId="0" applyFont="1" applyFill="1" applyBorder="1" applyAlignment="1">
      <alignment horizontal="center"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56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79" fontId="3" fillId="0" borderId="6" xfId="0" applyNumberFormat="1" applyFont="1" applyBorder="1" applyAlignment="1">
      <alignment/>
    </xf>
    <xf numFmtId="179" fontId="3" fillId="0" borderId="9" xfId="0" applyNumberFormat="1" applyFont="1" applyFill="1" applyBorder="1" applyAlignment="1">
      <alignment/>
    </xf>
    <xf numFmtId="179" fontId="3" fillId="0" borderId="2" xfId="0" applyNumberFormat="1" applyFont="1" applyBorder="1" applyAlignment="1">
      <alignment/>
    </xf>
    <xf numFmtId="179" fontId="3" fillId="0" borderId="9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6" fontId="3" fillId="0" borderId="4" xfId="0" applyNumberFormat="1" applyFont="1" applyBorder="1" applyAlignment="1">
      <alignment/>
    </xf>
    <xf numFmtId="177" fontId="3" fillId="0" borderId="3" xfId="0" applyNumberFormat="1" applyFont="1" applyFill="1" applyBorder="1" applyAlignment="1">
      <alignment/>
    </xf>
    <xf numFmtId="176" fontId="3" fillId="0" borderId="11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80" fontId="3" fillId="0" borderId="3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9" fontId="3" fillId="0" borderId="1" xfId="0" applyNumberFormat="1" applyFont="1" applyBorder="1" applyAlignment="1">
      <alignment/>
    </xf>
    <xf numFmtId="179" fontId="3" fillId="0" borderId="8" xfId="0" applyNumberFormat="1" applyFont="1" applyFill="1" applyBorder="1" applyAlignment="1">
      <alignment/>
    </xf>
    <xf numFmtId="179" fontId="3" fillId="0" borderId="21" xfId="0" applyNumberFormat="1" applyFont="1" applyBorder="1" applyAlignment="1">
      <alignment/>
    </xf>
    <xf numFmtId="179" fontId="3" fillId="0" borderId="8" xfId="0" applyNumberFormat="1" applyFont="1" applyBorder="1" applyAlignment="1">
      <alignment/>
    </xf>
    <xf numFmtId="179" fontId="3" fillId="0" borderId="22" xfId="0" applyNumberFormat="1" applyFont="1" applyBorder="1" applyAlignment="1">
      <alignment/>
    </xf>
    <xf numFmtId="0" fontId="3" fillId="0" borderId="0" xfId="0" applyFont="1" applyAlignment="1">
      <alignment vertical="center"/>
    </xf>
    <xf numFmtId="56" fontId="4" fillId="0" borderId="0" xfId="0" applyNumberFormat="1" applyFont="1" applyAlignment="1">
      <alignment/>
    </xf>
    <xf numFmtId="176" fontId="2" fillId="0" borderId="5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7" fontId="3" fillId="0" borderId="23" xfId="0" applyNumberFormat="1" applyFont="1" applyFill="1" applyBorder="1" applyAlignment="1">
      <alignment/>
    </xf>
    <xf numFmtId="176" fontId="3" fillId="0" borderId="16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180" fontId="3" fillId="0" borderId="23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0" fontId="3" fillId="0" borderId="6" xfId="0" applyFont="1" applyBorder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179" fontId="3" fillId="0" borderId="5" xfId="0" applyNumberFormat="1" applyFont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16" xfId="0" applyNumberFormat="1" applyFont="1" applyBorder="1" applyAlignment="1">
      <alignment/>
    </xf>
    <xf numFmtId="179" fontId="3" fillId="0" borderId="23" xfId="0" applyNumberFormat="1" applyFont="1" applyBorder="1" applyAlignment="1">
      <alignment/>
    </xf>
    <xf numFmtId="179" fontId="3" fillId="0" borderId="24" xfId="0" applyNumberFormat="1" applyFont="1" applyBorder="1" applyAlignment="1">
      <alignment/>
    </xf>
    <xf numFmtId="0" fontId="2" fillId="0" borderId="2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workbookViewId="0" topLeftCell="A20">
      <selection activeCell="E41" sqref="E41"/>
    </sheetView>
  </sheetViews>
  <sheetFormatPr defaultColWidth="9.00390625" defaultRowHeight="13.5"/>
  <cols>
    <col min="1" max="1" width="18.625" style="3" customWidth="1"/>
    <col min="2" max="19" width="14.625" style="3" customWidth="1"/>
    <col min="20" max="16384" width="9.00390625" style="3" customWidth="1"/>
  </cols>
  <sheetData>
    <row r="1" spans="1:17" s="2" customFormat="1" ht="19.5" customHeight="1">
      <c r="A1"/>
      <c r="N1" s="40"/>
      <c r="Q1" s="66" t="s">
        <v>16</v>
      </c>
    </row>
    <row r="2" spans="1:17" s="2" customFormat="1" ht="19.5" customHeight="1">
      <c r="A2" s="67" t="s">
        <v>42</v>
      </c>
      <c r="N2" s="40"/>
      <c r="Q2" s="66" t="s">
        <v>17</v>
      </c>
    </row>
    <row r="3" spans="1:17" s="2" customFormat="1" ht="19.5" customHeight="1">
      <c r="A3" s="38"/>
      <c r="N3" s="40"/>
      <c r="Q3" s="66" t="s">
        <v>18</v>
      </c>
    </row>
    <row r="4" spans="1:17" s="2" customFormat="1" ht="19.5" customHeight="1">
      <c r="A4" s="38"/>
      <c r="N4" s="40"/>
      <c r="Q4" s="66" t="s">
        <v>19</v>
      </c>
    </row>
    <row r="5" spans="1:19" s="2" customFormat="1" ht="19.5" customHeight="1" thickBot="1">
      <c r="A5" s="38"/>
      <c r="N5" s="40"/>
      <c r="P5" s="4"/>
      <c r="Q5" s="66" t="s">
        <v>20</v>
      </c>
      <c r="S5" s="4" t="s">
        <v>15</v>
      </c>
    </row>
    <row r="6" spans="1:19" s="5" customFormat="1" ht="19.5" customHeight="1">
      <c r="A6" s="90" t="s">
        <v>8</v>
      </c>
      <c r="B6" s="102" t="s">
        <v>43</v>
      </c>
      <c r="C6" s="103"/>
      <c r="D6" s="103"/>
      <c r="E6" s="104"/>
      <c r="F6" s="85" t="s">
        <v>71</v>
      </c>
      <c r="G6" s="86"/>
      <c r="H6" s="86"/>
      <c r="I6" s="86"/>
      <c r="J6" s="86"/>
      <c r="K6" s="86"/>
      <c r="L6" s="86"/>
      <c r="M6" s="87"/>
      <c r="N6" s="95" t="s">
        <v>50</v>
      </c>
      <c r="O6" s="96" t="s">
        <v>51</v>
      </c>
      <c r="P6" s="99" t="s">
        <v>52</v>
      </c>
      <c r="Q6" s="105" t="s">
        <v>72</v>
      </c>
      <c r="R6" s="92" t="s">
        <v>68</v>
      </c>
      <c r="S6" s="84" t="s">
        <v>20</v>
      </c>
    </row>
    <row r="7" spans="1:19" s="5" customFormat="1" ht="34.5" customHeight="1">
      <c r="A7" s="91"/>
      <c r="B7" s="43" t="s">
        <v>6</v>
      </c>
      <c r="C7" s="43" t="s">
        <v>7</v>
      </c>
      <c r="D7" s="76" t="s">
        <v>64</v>
      </c>
      <c r="E7" s="88" t="s">
        <v>44</v>
      </c>
      <c r="F7" s="6" t="s">
        <v>45</v>
      </c>
      <c r="G7" s="6" t="s">
        <v>47</v>
      </c>
      <c r="H7" s="39" t="s">
        <v>73</v>
      </c>
      <c r="I7" s="6" t="s">
        <v>48</v>
      </c>
      <c r="J7" s="6" t="s">
        <v>46</v>
      </c>
      <c r="K7" s="43" t="s">
        <v>49</v>
      </c>
      <c r="L7" s="43" t="s">
        <v>14</v>
      </c>
      <c r="M7" s="43" t="s">
        <v>1</v>
      </c>
      <c r="N7" s="83"/>
      <c r="O7" s="97"/>
      <c r="P7" s="100"/>
      <c r="Q7" s="106"/>
      <c r="R7" s="89"/>
      <c r="S7" s="94"/>
    </row>
    <row r="8" spans="1:19" s="5" customFormat="1" ht="45.75" customHeight="1">
      <c r="A8" s="7" t="s">
        <v>21</v>
      </c>
      <c r="B8" s="41" t="s">
        <v>53</v>
      </c>
      <c r="C8" s="41" t="s">
        <v>54</v>
      </c>
      <c r="D8" s="22" t="s">
        <v>55</v>
      </c>
      <c r="E8" s="93"/>
      <c r="F8" s="41" t="s">
        <v>56</v>
      </c>
      <c r="G8" s="41" t="s">
        <v>57</v>
      </c>
      <c r="H8" s="82" t="s">
        <v>58</v>
      </c>
      <c r="I8" s="41" t="s">
        <v>59</v>
      </c>
      <c r="J8" s="41" t="s">
        <v>60</v>
      </c>
      <c r="K8" s="41" t="s">
        <v>61</v>
      </c>
      <c r="L8" s="41" t="s">
        <v>62</v>
      </c>
      <c r="M8" s="41" t="s">
        <v>63</v>
      </c>
      <c r="N8" s="41" t="s">
        <v>9</v>
      </c>
      <c r="O8" s="98"/>
      <c r="P8" s="101"/>
      <c r="Q8" s="7" t="s">
        <v>70</v>
      </c>
      <c r="R8" s="93"/>
      <c r="S8" s="42" t="s">
        <v>69</v>
      </c>
    </row>
    <row r="9" spans="1:19" s="11" customFormat="1" ht="19.5" customHeight="1">
      <c r="A9" s="8"/>
      <c r="B9" s="9" t="s">
        <v>12</v>
      </c>
      <c r="C9" s="9" t="s">
        <v>12</v>
      </c>
      <c r="D9" s="9" t="s">
        <v>12</v>
      </c>
      <c r="E9" s="9" t="s">
        <v>67</v>
      </c>
      <c r="F9" s="9" t="s">
        <v>12</v>
      </c>
      <c r="G9" s="75" t="s">
        <v>12</v>
      </c>
      <c r="H9" s="9" t="s">
        <v>12</v>
      </c>
      <c r="I9" s="9" t="s">
        <v>12</v>
      </c>
      <c r="J9" s="9" t="s">
        <v>12</v>
      </c>
      <c r="K9" s="9" t="s">
        <v>12</v>
      </c>
      <c r="L9" s="9" t="s">
        <v>12</v>
      </c>
      <c r="M9" s="9" t="s">
        <v>12</v>
      </c>
      <c r="N9" s="75" t="s">
        <v>12</v>
      </c>
      <c r="O9" s="9" t="s">
        <v>66</v>
      </c>
      <c r="P9" s="10" t="s">
        <v>13</v>
      </c>
      <c r="Q9" s="58" t="s">
        <v>65</v>
      </c>
      <c r="R9" s="60" t="s">
        <v>66</v>
      </c>
      <c r="S9" s="59" t="s">
        <v>65</v>
      </c>
    </row>
    <row r="10" spans="1:19" ht="19.5" customHeight="1">
      <c r="A10" s="12" t="s">
        <v>0</v>
      </c>
      <c r="B10" s="13"/>
      <c r="C10" s="14"/>
      <c r="D10" s="14"/>
      <c r="E10" s="14"/>
      <c r="F10" s="14"/>
      <c r="G10" s="14"/>
      <c r="H10" s="68"/>
      <c r="I10" s="14"/>
      <c r="J10" s="14"/>
      <c r="K10" s="14"/>
      <c r="L10" s="14"/>
      <c r="M10" s="14"/>
      <c r="N10" s="14"/>
      <c r="O10" s="68"/>
      <c r="P10" s="1"/>
      <c r="Q10" s="55"/>
      <c r="R10" s="57"/>
      <c r="S10" s="56"/>
    </row>
    <row r="11" spans="1:19" ht="19.5" customHeight="1">
      <c r="A11" s="15" t="s">
        <v>23</v>
      </c>
      <c r="B11" s="16"/>
      <c r="C11" s="14"/>
      <c r="D11" s="14"/>
      <c r="E11" s="14"/>
      <c r="F11" s="14"/>
      <c r="G11" s="14"/>
      <c r="H11" s="68"/>
      <c r="I11" s="14"/>
      <c r="J11" s="14"/>
      <c r="K11" s="14"/>
      <c r="L11" s="14"/>
      <c r="M11" s="14"/>
      <c r="N11" s="14"/>
      <c r="O11" s="68"/>
      <c r="P11" s="1"/>
      <c r="Q11" s="55"/>
      <c r="R11" s="57"/>
      <c r="S11" s="56"/>
    </row>
    <row r="12" spans="1:19" ht="19.5" customHeight="1">
      <c r="A12" s="17" t="s">
        <v>24</v>
      </c>
      <c r="B12" s="18">
        <v>7058228</v>
      </c>
      <c r="C12" s="18">
        <v>1950632</v>
      </c>
      <c r="D12" s="18">
        <f>SUM(B12:C12)</f>
        <v>9008860</v>
      </c>
      <c r="E12" s="44">
        <f>D12/Q12*100</f>
        <v>37.586861775369925</v>
      </c>
      <c r="F12" s="18">
        <v>254359</v>
      </c>
      <c r="G12" s="18">
        <v>294248</v>
      </c>
      <c r="H12" s="69">
        <v>435480</v>
      </c>
      <c r="I12" s="18">
        <v>465177</v>
      </c>
      <c r="J12" s="18">
        <v>79241</v>
      </c>
      <c r="K12" s="18">
        <v>509921</v>
      </c>
      <c r="L12" s="18">
        <v>951764</v>
      </c>
      <c r="M12" s="18">
        <f>SUM(F12:L12)</f>
        <v>2990190</v>
      </c>
      <c r="N12" s="18">
        <f>D12+M12</f>
        <v>11999050</v>
      </c>
      <c r="O12" s="77">
        <f>N12/Q12*100</f>
        <v>50.06256438503346</v>
      </c>
      <c r="P12" s="61">
        <f>N12/S12*100</f>
        <v>1.1790749930794855</v>
      </c>
      <c r="Q12" s="49">
        <v>23968109</v>
      </c>
      <c r="R12" s="44">
        <f>Q12/S12*100</f>
        <v>2.355202949675462</v>
      </c>
      <c r="S12" s="19">
        <v>1017666397</v>
      </c>
    </row>
    <row r="13" spans="1:19" ht="19.5" customHeight="1">
      <c r="A13" s="17" t="s">
        <v>25</v>
      </c>
      <c r="B13" s="18">
        <v>2336820</v>
      </c>
      <c r="C13" s="18">
        <v>499148</v>
      </c>
      <c r="D13" s="18">
        <f>SUM(B13:C13)</f>
        <v>2835968</v>
      </c>
      <c r="E13" s="44">
        <f>D13/Q13*100</f>
        <v>36.28851331474613</v>
      </c>
      <c r="F13" s="18">
        <v>171405</v>
      </c>
      <c r="G13" s="18">
        <v>120994</v>
      </c>
      <c r="H13" s="69">
        <v>86196</v>
      </c>
      <c r="I13" s="18">
        <v>198933</v>
      </c>
      <c r="J13" s="18">
        <v>27317</v>
      </c>
      <c r="K13" s="18">
        <v>235398</v>
      </c>
      <c r="L13" s="18">
        <v>247298</v>
      </c>
      <c r="M13" s="18">
        <f>SUM(F13:L13)</f>
        <v>1087541</v>
      </c>
      <c r="N13" s="18">
        <f>D13+M13</f>
        <v>3923509</v>
      </c>
      <c r="O13" s="77">
        <f>N13/Q13*100</f>
        <v>50.204483473377095</v>
      </c>
      <c r="P13" s="61">
        <f>N13/S13*100</f>
        <v>1.0295011477107514</v>
      </c>
      <c r="Q13" s="49">
        <v>7815057</v>
      </c>
      <c r="R13" s="44">
        <f>Q13/S13*100</f>
        <v>2.0506159539649182</v>
      </c>
      <c r="S13" s="19">
        <v>381107783</v>
      </c>
    </row>
    <row r="14" spans="1:19" ht="19.5" customHeight="1">
      <c r="A14" s="17" t="s">
        <v>26</v>
      </c>
      <c r="B14" s="18">
        <v>2779962</v>
      </c>
      <c r="C14" s="18">
        <v>627856</v>
      </c>
      <c r="D14" s="18">
        <f>SUM(B14:C14)</f>
        <v>3407818</v>
      </c>
      <c r="E14" s="44">
        <f>D14/Q14*100</f>
        <v>36.82257776780807</v>
      </c>
      <c r="F14" s="18">
        <v>233562</v>
      </c>
      <c r="G14" s="18">
        <v>169488</v>
      </c>
      <c r="H14" s="69">
        <v>101444</v>
      </c>
      <c r="I14" s="18">
        <v>167622</v>
      </c>
      <c r="J14" s="18">
        <v>27917</v>
      </c>
      <c r="K14" s="18">
        <v>578142</v>
      </c>
      <c r="L14" s="18">
        <v>282902</v>
      </c>
      <c r="M14" s="18">
        <f>SUM(F14:L14)</f>
        <v>1561077</v>
      </c>
      <c r="N14" s="18">
        <f>D14+M14</f>
        <v>4968895</v>
      </c>
      <c r="O14" s="77">
        <f>N14/Q14*100</f>
        <v>53.6905206080761</v>
      </c>
      <c r="P14" s="61">
        <f>N14/S14*100</f>
        <v>1.6335620089029204</v>
      </c>
      <c r="Q14" s="49">
        <v>9254697</v>
      </c>
      <c r="R14" s="44">
        <f>Q14/S14*100</f>
        <v>3.0425520006174067</v>
      </c>
      <c r="S14" s="19">
        <v>304175475</v>
      </c>
    </row>
    <row r="15" spans="1:19" ht="19.5" customHeight="1">
      <c r="A15" s="17" t="s">
        <v>27</v>
      </c>
      <c r="B15" s="18">
        <v>2587248</v>
      </c>
      <c r="C15" s="18">
        <v>327816</v>
      </c>
      <c r="D15" s="18">
        <f>SUM(B15:C15)</f>
        <v>2915064</v>
      </c>
      <c r="E15" s="44">
        <f>D15/Q15*100</f>
        <v>43.189198166803244</v>
      </c>
      <c r="F15" s="18">
        <v>110686</v>
      </c>
      <c r="G15" s="18">
        <v>104324</v>
      </c>
      <c r="H15" s="69">
        <v>82099</v>
      </c>
      <c r="I15" s="18">
        <v>200981</v>
      </c>
      <c r="J15" s="18">
        <v>31730</v>
      </c>
      <c r="K15" s="18">
        <v>236125</v>
      </c>
      <c r="L15" s="18">
        <v>183341</v>
      </c>
      <c r="M15" s="18">
        <v>949286</v>
      </c>
      <c r="N15" s="18">
        <f>D15+M15</f>
        <v>3864350</v>
      </c>
      <c r="O15" s="77">
        <f>N15/Q15*100</f>
        <v>57.25369252129151</v>
      </c>
      <c r="P15" s="61">
        <f>N15/S15*100</f>
        <v>1.2825032695561245</v>
      </c>
      <c r="Q15" s="49">
        <v>6749521</v>
      </c>
      <c r="R15" s="44">
        <f>Q15/S15*100</f>
        <v>2.240035905246089</v>
      </c>
      <c r="S15" s="19">
        <v>301313072</v>
      </c>
    </row>
    <row r="16" spans="1:19" ht="19.5" customHeight="1">
      <c r="A16" s="17" t="s">
        <v>1</v>
      </c>
      <c r="B16" s="18">
        <f aca="true" t="shared" si="0" ref="B16:N16">SUM(B12:B15)</f>
        <v>14762258</v>
      </c>
      <c r="C16" s="18">
        <f t="shared" si="0"/>
        <v>3405452</v>
      </c>
      <c r="D16" s="18">
        <f t="shared" si="0"/>
        <v>18167710</v>
      </c>
      <c r="E16" s="44">
        <f>D16/Q16*100</f>
        <v>38.01779565920578</v>
      </c>
      <c r="F16" s="18">
        <f t="shared" si="0"/>
        <v>770012</v>
      </c>
      <c r="G16" s="18">
        <f t="shared" si="0"/>
        <v>689054</v>
      </c>
      <c r="H16" s="69">
        <f t="shared" si="0"/>
        <v>705219</v>
      </c>
      <c r="I16" s="18">
        <f t="shared" si="0"/>
        <v>1032713</v>
      </c>
      <c r="J16" s="18">
        <f t="shared" si="0"/>
        <v>166205</v>
      </c>
      <c r="K16" s="18">
        <f t="shared" si="0"/>
        <v>1559586</v>
      </c>
      <c r="L16" s="18">
        <f t="shared" si="0"/>
        <v>1665305</v>
      </c>
      <c r="M16" s="18">
        <f t="shared" si="0"/>
        <v>6588094</v>
      </c>
      <c r="N16" s="18">
        <f t="shared" si="0"/>
        <v>24755804</v>
      </c>
      <c r="O16" s="77">
        <f>N16/Q16*100</f>
        <v>51.804057740427886</v>
      </c>
      <c r="P16" s="61">
        <f>N16/S16*100</f>
        <v>1.2351576301104361</v>
      </c>
      <c r="Q16" s="49">
        <v>47787384</v>
      </c>
      <c r="R16" s="44">
        <f>Q16/S16*100</f>
        <v>2.3842874168262673</v>
      </c>
      <c r="S16" s="19">
        <f>SUM(S12:S15)</f>
        <v>2004262727</v>
      </c>
    </row>
    <row r="17" spans="1:19" ht="19.5" customHeight="1">
      <c r="A17" s="8" t="s">
        <v>28</v>
      </c>
      <c r="B17" s="18"/>
      <c r="C17" s="18"/>
      <c r="D17" s="18"/>
      <c r="E17" s="44"/>
      <c r="F17" s="18"/>
      <c r="G17" s="18"/>
      <c r="H17" s="69"/>
      <c r="I17" s="18"/>
      <c r="J17" s="18"/>
      <c r="K17" s="18"/>
      <c r="L17" s="18"/>
      <c r="M17" s="18"/>
      <c r="N17" s="18"/>
      <c r="O17" s="77"/>
      <c r="P17" s="61"/>
      <c r="Q17" s="49"/>
      <c r="R17" s="44"/>
      <c r="S17" s="19"/>
    </row>
    <row r="18" spans="1:19" ht="19.5" customHeight="1">
      <c r="A18" s="20" t="s">
        <v>2</v>
      </c>
      <c r="B18" s="18">
        <f aca="true" t="shared" si="1" ref="B18:N18">B16/99</f>
        <v>149113.71717171717</v>
      </c>
      <c r="C18" s="18">
        <f t="shared" si="1"/>
        <v>34398.50505050505</v>
      </c>
      <c r="D18" s="18">
        <f t="shared" si="1"/>
        <v>183512.22222222222</v>
      </c>
      <c r="E18" s="44">
        <f>D18/Q18*100</f>
        <v>38.01779565920578</v>
      </c>
      <c r="F18" s="18">
        <f t="shared" si="1"/>
        <v>7777.89898989899</v>
      </c>
      <c r="G18" s="18">
        <f t="shared" si="1"/>
        <v>6960.141414141414</v>
      </c>
      <c r="H18" s="69">
        <f t="shared" si="1"/>
        <v>7123.424242424242</v>
      </c>
      <c r="I18" s="18">
        <f t="shared" si="1"/>
        <v>10431.444444444445</v>
      </c>
      <c r="J18" s="18">
        <f t="shared" si="1"/>
        <v>1678.8383838383838</v>
      </c>
      <c r="K18" s="18">
        <f t="shared" si="1"/>
        <v>15753.39393939394</v>
      </c>
      <c r="L18" s="18">
        <f t="shared" si="1"/>
        <v>16821.262626262625</v>
      </c>
      <c r="M18" s="18">
        <f t="shared" si="1"/>
        <v>66546.40404040404</v>
      </c>
      <c r="N18" s="18">
        <f t="shared" si="1"/>
        <v>250058.62626262626</v>
      </c>
      <c r="O18" s="77">
        <f>N18/Q18*100</f>
        <v>51.804057740427886</v>
      </c>
      <c r="P18" s="61">
        <f>N18/S18*100</f>
        <v>1.2351576301104361</v>
      </c>
      <c r="Q18" s="49">
        <v>482700.8484848485</v>
      </c>
      <c r="R18" s="44">
        <f>Q18/S18*100</f>
        <v>2.3842874168262673</v>
      </c>
      <c r="S18" s="19">
        <f>S16/99</f>
        <v>20245078.05050505</v>
      </c>
    </row>
    <row r="19" spans="1:19" ht="19.5" customHeight="1">
      <c r="A19" s="21" t="s">
        <v>29</v>
      </c>
      <c r="B19" s="18"/>
      <c r="C19" s="18"/>
      <c r="D19" s="18"/>
      <c r="E19" s="44"/>
      <c r="F19" s="18"/>
      <c r="G19" s="18"/>
      <c r="H19" s="69"/>
      <c r="I19" s="18"/>
      <c r="J19" s="18"/>
      <c r="K19" s="18"/>
      <c r="L19" s="18"/>
      <c r="M19" s="18"/>
      <c r="N19" s="18"/>
      <c r="O19" s="77"/>
      <c r="P19" s="61"/>
      <c r="Q19" s="49"/>
      <c r="R19" s="44"/>
      <c r="S19" s="19"/>
    </row>
    <row r="20" spans="1:19" ht="19.5" customHeight="1">
      <c r="A20" s="23" t="s">
        <v>10</v>
      </c>
      <c r="B20" s="24">
        <f>B16/$N$16*100</f>
        <v>59.63150298006884</v>
      </c>
      <c r="C20" s="24">
        <f aca="true" t="shared" si="2" ref="C20:M20">C16/$N$16*100</f>
        <v>13.756176127424503</v>
      </c>
      <c r="D20" s="24">
        <f t="shared" si="2"/>
        <v>73.38767910749334</v>
      </c>
      <c r="E20" s="45"/>
      <c r="F20" s="24">
        <f t="shared" si="2"/>
        <v>3.110430184372117</v>
      </c>
      <c r="G20" s="24">
        <f t="shared" si="2"/>
        <v>2.7834038433976938</v>
      </c>
      <c r="H20" s="70">
        <f t="shared" si="2"/>
        <v>2.848701662042566</v>
      </c>
      <c r="I20" s="24">
        <f t="shared" si="2"/>
        <v>4.171599516622446</v>
      </c>
      <c r="J20" s="24">
        <f t="shared" si="2"/>
        <v>0.6713779120241863</v>
      </c>
      <c r="K20" s="24">
        <f t="shared" si="2"/>
        <v>6.299880222027933</v>
      </c>
      <c r="L20" s="24">
        <f t="shared" si="2"/>
        <v>6.7269275520197205</v>
      </c>
      <c r="M20" s="24">
        <f t="shared" si="2"/>
        <v>26.612320892506663</v>
      </c>
      <c r="N20" s="24">
        <v>100</v>
      </c>
      <c r="O20" s="78"/>
      <c r="P20" s="62"/>
      <c r="Q20" s="50"/>
      <c r="R20" s="45"/>
      <c r="S20" s="25"/>
    </row>
    <row r="21" spans="1:19" ht="19.5" customHeight="1">
      <c r="A21" s="26"/>
      <c r="B21" s="27"/>
      <c r="C21" s="27"/>
      <c r="D21" s="27"/>
      <c r="E21" s="46"/>
      <c r="F21" s="27"/>
      <c r="G21" s="27"/>
      <c r="H21" s="71"/>
      <c r="I21" s="27"/>
      <c r="J21" s="27"/>
      <c r="K21" s="27"/>
      <c r="L21" s="27"/>
      <c r="M21" s="27"/>
      <c r="N21" s="27"/>
      <c r="O21" s="79"/>
      <c r="P21" s="63"/>
      <c r="Q21" s="51"/>
      <c r="R21" s="46"/>
      <c r="S21" s="28"/>
    </row>
    <row r="22" spans="1:19" ht="19.5" customHeight="1">
      <c r="A22" s="12" t="s">
        <v>3</v>
      </c>
      <c r="B22" s="18"/>
      <c r="C22" s="18"/>
      <c r="D22" s="18"/>
      <c r="E22" s="44"/>
      <c r="F22" s="18"/>
      <c r="G22" s="18"/>
      <c r="H22" s="69"/>
      <c r="I22" s="18"/>
      <c r="J22" s="18"/>
      <c r="K22" s="18"/>
      <c r="L22" s="18"/>
      <c r="M22" s="18"/>
      <c r="N22" s="18"/>
      <c r="O22" s="77"/>
      <c r="P22" s="61"/>
      <c r="Q22" s="49"/>
      <c r="R22" s="44"/>
      <c r="S22" s="19"/>
    </row>
    <row r="23" spans="1:19" ht="19.5" customHeight="1">
      <c r="A23" s="29" t="s">
        <v>30</v>
      </c>
      <c r="B23" s="18"/>
      <c r="C23" s="18"/>
      <c r="D23" s="18"/>
      <c r="E23" s="44"/>
      <c r="F23" s="18"/>
      <c r="G23" s="18"/>
      <c r="H23" s="69"/>
      <c r="I23" s="18"/>
      <c r="J23" s="18"/>
      <c r="K23" s="18"/>
      <c r="L23" s="18"/>
      <c r="M23" s="18"/>
      <c r="N23" s="18"/>
      <c r="O23" s="77"/>
      <c r="P23" s="61"/>
      <c r="Q23" s="49"/>
      <c r="R23" s="44"/>
      <c r="S23" s="19"/>
    </row>
    <row r="24" spans="1:19" ht="19.5" customHeight="1">
      <c r="A24" s="17" t="s">
        <v>31</v>
      </c>
      <c r="B24" s="18">
        <v>93812</v>
      </c>
      <c r="C24" s="18">
        <v>35553</v>
      </c>
      <c r="D24" s="18">
        <f>SUM(B24:C24)</f>
        <v>129365</v>
      </c>
      <c r="E24" s="44">
        <f>D24/Q24*100</f>
        <v>8.087936024247867</v>
      </c>
      <c r="F24" s="18">
        <v>41621</v>
      </c>
      <c r="G24" s="18">
        <v>101123</v>
      </c>
      <c r="H24" s="69">
        <v>8380</v>
      </c>
      <c r="I24" s="18">
        <v>16676</v>
      </c>
      <c r="J24" s="18">
        <v>26052</v>
      </c>
      <c r="K24" s="18">
        <v>263845</v>
      </c>
      <c r="L24" s="18">
        <v>453084</v>
      </c>
      <c r="M24" s="18">
        <f>SUM(F24:L24)</f>
        <v>910781</v>
      </c>
      <c r="N24" s="18">
        <f>D24+M24</f>
        <v>1040146</v>
      </c>
      <c r="O24" s="77">
        <f>N24/Q24*100</f>
        <v>65.03021917734564</v>
      </c>
      <c r="P24" s="61">
        <f>N24/S24*100</f>
        <v>2.062426028287358</v>
      </c>
      <c r="Q24" s="49">
        <v>1599481</v>
      </c>
      <c r="R24" s="44">
        <f>Q24/S24*100</f>
        <v>3.17148866231384</v>
      </c>
      <c r="S24" s="19">
        <v>50433130</v>
      </c>
    </row>
    <row r="25" spans="1:19" ht="19.5" customHeight="1">
      <c r="A25" s="17" t="s">
        <v>32</v>
      </c>
      <c r="B25" s="18">
        <v>543748</v>
      </c>
      <c r="C25" s="18">
        <v>43568</v>
      </c>
      <c r="D25" s="18">
        <f>SUM(B25:C25)</f>
        <v>587316</v>
      </c>
      <c r="E25" s="44">
        <f>D25/Q25*100</f>
        <v>32.698678169814706</v>
      </c>
      <c r="F25" s="18">
        <v>10487</v>
      </c>
      <c r="G25" s="18">
        <v>18836</v>
      </c>
      <c r="H25" s="69">
        <v>23826</v>
      </c>
      <c r="I25" s="18">
        <v>47303</v>
      </c>
      <c r="J25" s="18">
        <v>3195</v>
      </c>
      <c r="K25" s="18">
        <v>150930</v>
      </c>
      <c r="L25" s="18">
        <v>146883</v>
      </c>
      <c r="M25" s="18">
        <f>SUM(F25:L25)</f>
        <v>401460</v>
      </c>
      <c r="N25" s="18">
        <f>D25+M25</f>
        <v>988776</v>
      </c>
      <c r="O25" s="77">
        <f>N25/Q25*100</f>
        <v>55.04986788379118</v>
      </c>
      <c r="P25" s="61">
        <f>N25/S25*100</f>
        <v>1.867989132301388</v>
      </c>
      <c r="Q25" s="49">
        <v>1796146</v>
      </c>
      <c r="R25" s="44">
        <f>Q25/S25*100</f>
        <v>3.393267239523015</v>
      </c>
      <c r="S25" s="19">
        <v>52932642</v>
      </c>
    </row>
    <row r="26" spans="1:19" ht="19.5" customHeight="1">
      <c r="A26" s="17" t="s">
        <v>33</v>
      </c>
      <c r="B26" s="18">
        <v>1275195</v>
      </c>
      <c r="C26" s="18">
        <v>110110</v>
      </c>
      <c r="D26" s="18">
        <f>SUM(B26:C26)</f>
        <v>1385305</v>
      </c>
      <c r="E26" s="44">
        <f>D26/Q26*100</f>
        <v>37.66721854439688</v>
      </c>
      <c r="F26" s="18">
        <v>63174</v>
      </c>
      <c r="G26" s="18">
        <v>70493</v>
      </c>
      <c r="H26" s="69">
        <v>50310</v>
      </c>
      <c r="I26" s="18">
        <v>31031</v>
      </c>
      <c r="J26" s="18">
        <v>24606</v>
      </c>
      <c r="K26" s="18">
        <v>461192</v>
      </c>
      <c r="L26" s="18">
        <v>152803</v>
      </c>
      <c r="M26" s="18">
        <f>SUM(F26:L26)</f>
        <v>853609</v>
      </c>
      <c r="N26" s="18">
        <f>D26+M26</f>
        <v>2238914</v>
      </c>
      <c r="O26" s="77">
        <f>N26/Q26*100</f>
        <v>60.87732516673932</v>
      </c>
      <c r="P26" s="61">
        <f>N26/S26*100</f>
        <v>2.0707346088796252</v>
      </c>
      <c r="Q26" s="49">
        <v>3677747</v>
      </c>
      <c r="R26" s="44">
        <f>Q26/S26*100</f>
        <v>3.401487504925698</v>
      </c>
      <c r="S26" s="19">
        <v>108121726</v>
      </c>
    </row>
    <row r="27" spans="1:19" ht="19.5" customHeight="1">
      <c r="A27" s="17" t="s">
        <v>34</v>
      </c>
      <c r="B27" s="18">
        <v>1021902</v>
      </c>
      <c r="C27" s="18">
        <v>191887</v>
      </c>
      <c r="D27" s="18">
        <f>SUM(B27:C27)</f>
        <v>1213789</v>
      </c>
      <c r="E27" s="44">
        <f>D27/Q27*100</f>
        <v>33.738075311248934</v>
      </c>
      <c r="F27" s="18">
        <v>109299</v>
      </c>
      <c r="G27" s="18">
        <v>66225</v>
      </c>
      <c r="H27" s="69">
        <v>53245</v>
      </c>
      <c r="I27" s="18">
        <v>140386</v>
      </c>
      <c r="J27" s="18">
        <v>26161</v>
      </c>
      <c r="K27" s="18">
        <v>236015</v>
      </c>
      <c r="L27" s="18">
        <v>228941</v>
      </c>
      <c r="M27" s="18">
        <f>SUM(F27:L27)</f>
        <v>860272</v>
      </c>
      <c r="N27" s="18">
        <f>D27+M27</f>
        <v>2074061</v>
      </c>
      <c r="O27" s="77">
        <f>N27/Q27*100</f>
        <v>57.64990967797885</v>
      </c>
      <c r="P27" s="61">
        <f>N27/S27*100</f>
        <v>2.751170755198701</v>
      </c>
      <c r="Q27" s="49">
        <v>3597683</v>
      </c>
      <c r="R27" s="44">
        <f>Q27/S27*100</f>
        <v>4.77220306253072</v>
      </c>
      <c r="S27" s="19">
        <v>75388305</v>
      </c>
    </row>
    <row r="28" spans="1:19" ht="19.5" customHeight="1">
      <c r="A28" s="17" t="s">
        <v>1</v>
      </c>
      <c r="B28" s="18">
        <f aca="true" t="shared" si="3" ref="B28:N28">SUM(B24:B27)</f>
        <v>2934657</v>
      </c>
      <c r="C28" s="18">
        <f t="shared" si="3"/>
        <v>381118</v>
      </c>
      <c r="D28" s="18">
        <f t="shared" si="3"/>
        <v>3315775</v>
      </c>
      <c r="E28" s="44">
        <f>D28/Q28*100</f>
        <v>31.072601336493655</v>
      </c>
      <c r="F28" s="18">
        <f t="shared" si="3"/>
        <v>224581</v>
      </c>
      <c r="G28" s="18">
        <f t="shared" si="3"/>
        <v>256677</v>
      </c>
      <c r="H28" s="69">
        <f t="shared" si="3"/>
        <v>135761</v>
      </c>
      <c r="I28" s="18">
        <f t="shared" si="3"/>
        <v>235396</v>
      </c>
      <c r="J28" s="18">
        <f t="shared" si="3"/>
        <v>80014</v>
      </c>
      <c r="K28" s="18">
        <f t="shared" si="3"/>
        <v>1111982</v>
      </c>
      <c r="L28" s="18">
        <f t="shared" si="3"/>
        <v>981711</v>
      </c>
      <c r="M28" s="18">
        <f t="shared" si="3"/>
        <v>3026122</v>
      </c>
      <c r="N28" s="18">
        <f t="shared" si="3"/>
        <v>6341897</v>
      </c>
      <c r="O28" s="77">
        <f>N28/Q28*100</f>
        <v>59.430823019687736</v>
      </c>
      <c r="P28" s="61">
        <f>N28/S28*100</f>
        <v>2.210676862140234</v>
      </c>
      <c r="Q28" s="49">
        <v>10671057</v>
      </c>
      <c r="R28" s="44">
        <f>Q28/S28*100</f>
        <v>3.7197480193197054</v>
      </c>
      <c r="S28" s="19">
        <f>SUM(S24:S27)</f>
        <v>286875803</v>
      </c>
    </row>
    <row r="29" spans="1:19" ht="19.5" customHeight="1">
      <c r="A29" s="15" t="s">
        <v>22</v>
      </c>
      <c r="B29" s="18"/>
      <c r="C29" s="18"/>
      <c r="D29" s="18"/>
      <c r="E29" s="44"/>
      <c r="F29" s="18"/>
      <c r="G29" s="18"/>
      <c r="H29" s="69"/>
      <c r="I29" s="18"/>
      <c r="J29" s="18"/>
      <c r="K29" s="18"/>
      <c r="L29" s="18"/>
      <c r="M29" s="18"/>
      <c r="N29" s="18"/>
      <c r="O29" s="77"/>
      <c r="P29" s="61"/>
      <c r="Q29" s="49"/>
      <c r="R29" s="44"/>
      <c r="S29" s="19"/>
    </row>
    <row r="30" spans="1:19" ht="19.5" customHeight="1">
      <c r="A30" s="20" t="s">
        <v>2</v>
      </c>
      <c r="B30" s="18">
        <f>B28/75</f>
        <v>39128.76</v>
      </c>
      <c r="C30" s="18">
        <f aca="true" t="shared" si="4" ref="C30:N30">C28/75</f>
        <v>5081.573333333334</v>
      </c>
      <c r="D30" s="18">
        <f t="shared" si="4"/>
        <v>44210.333333333336</v>
      </c>
      <c r="E30" s="44">
        <f>D30/Q30*100</f>
        <v>31.072601336493655</v>
      </c>
      <c r="F30" s="18">
        <f t="shared" si="4"/>
        <v>2994.4133333333334</v>
      </c>
      <c r="G30" s="18">
        <f t="shared" si="4"/>
        <v>3422.36</v>
      </c>
      <c r="H30" s="69">
        <f t="shared" si="4"/>
        <v>1810.1466666666668</v>
      </c>
      <c r="I30" s="18">
        <f t="shared" si="4"/>
        <v>3138.6133333333332</v>
      </c>
      <c r="J30" s="18">
        <f t="shared" si="4"/>
        <v>1066.8533333333332</v>
      </c>
      <c r="K30" s="18">
        <f t="shared" si="4"/>
        <v>14826.426666666666</v>
      </c>
      <c r="L30" s="18">
        <f t="shared" si="4"/>
        <v>13089.48</v>
      </c>
      <c r="M30" s="18">
        <f t="shared" si="4"/>
        <v>40348.293333333335</v>
      </c>
      <c r="N30" s="18">
        <f t="shared" si="4"/>
        <v>84558.62666666666</v>
      </c>
      <c r="O30" s="77">
        <f>N30/Q30*100</f>
        <v>59.430823019687736</v>
      </c>
      <c r="P30" s="61">
        <f>N30/S30*100</f>
        <v>2.210676862140234</v>
      </c>
      <c r="Q30" s="49">
        <v>142280.76</v>
      </c>
      <c r="R30" s="44">
        <f>Q30/S30*100</f>
        <v>3.719748019319706</v>
      </c>
      <c r="S30" s="19">
        <f>S28/75</f>
        <v>3825010.7066666665</v>
      </c>
    </row>
    <row r="31" spans="1:19" ht="19.5" customHeight="1">
      <c r="A31" s="21" t="s">
        <v>29</v>
      </c>
      <c r="B31" s="18"/>
      <c r="C31" s="18"/>
      <c r="D31" s="18"/>
      <c r="E31" s="44"/>
      <c r="F31" s="18"/>
      <c r="G31" s="18"/>
      <c r="H31" s="69"/>
      <c r="I31" s="18"/>
      <c r="J31" s="18"/>
      <c r="K31" s="18"/>
      <c r="L31" s="18"/>
      <c r="M31" s="18"/>
      <c r="N31" s="18"/>
      <c r="O31" s="77"/>
      <c r="P31" s="61"/>
      <c r="Q31" s="49"/>
      <c r="R31" s="44"/>
      <c r="S31" s="19"/>
    </row>
    <row r="32" spans="1:19" ht="19.5" customHeight="1">
      <c r="A32" s="23" t="s">
        <v>10</v>
      </c>
      <c r="B32" s="30">
        <f>B28/$N$28*100</f>
        <v>46.2741195576024</v>
      </c>
      <c r="C32" s="30">
        <f aca="true" t="shared" si="5" ref="C32:M32">C28/$N$28*100</f>
        <v>6.009526802469356</v>
      </c>
      <c r="D32" s="30">
        <f t="shared" si="5"/>
        <v>52.28364636007176</v>
      </c>
      <c r="E32" s="47"/>
      <c r="F32" s="30">
        <f t="shared" si="5"/>
        <v>3.5412274907649874</v>
      </c>
      <c r="G32" s="30">
        <f t="shared" si="5"/>
        <v>4.04732211828732</v>
      </c>
      <c r="H32" s="72">
        <f t="shared" si="5"/>
        <v>2.140700172203995</v>
      </c>
      <c r="I32" s="30">
        <f t="shared" si="5"/>
        <v>3.7117600616976274</v>
      </c>
      <c r="J32" s="30">
        <f t="shared" si="5"/>
        <v>1.2616729663064536</v>
      </c>
      <c r="K32" s="30">
        <f t="shared" si="5"/>
        <v>17.533901922405867</v>
      </c>
      <c r="L32" s="30">
        <f t="shared" si="5"/>
        <v>15.479768908261992</v>
      </c>
      <c r="M32" s="30">
        <f t="shared" si="5"/>
        <v>47.71635363992824</v>
      </c>
      <c r="N32" s="30">
        <v>100</v>
      </c>
      <c r="O32" s="80"/>
      <c r="P32" s="64"/>
      <c r="Q32" s="52"/>
      <c r="R32" s="47"/>
      <c r="S32" s="31"/>
    </row>
    <row r="33" spans="1:19" ht="19.5" customHeight="1">
      <c r="A33" s="26"/>
      <c r="B33" s="27"/>
      <c r="C33" s="27"/>
      <c r="D33" s="27"/>
      <c r="E33" s="46"/>
      <c r="F33" s="27"/>
      <c r="G33" s="27"/>
      <c r="H33" s="71"/>
      <c r="I33" s="27"/>
      <c r="J33" s="27"/>
      <c r="K33" s="27"/>
      <c r="L33" s="27"/>
      <c r="M33" s="27"/>
      <c r="N33" s="27"/>
      <c r="O33" s="79"/>
      <c r="P33" s="63"/>
      <c r="Q33" s="51"/>
      <c r="R33" s="46"/>
      <c r="S33" s="28"/>
    </row>
    <row r="34" spans="1:19" ht="19.5" customHeight="1">
      <c r="A34" s="12" t="s">
        <v>4</v>
      </c>
      <c r="B34" s="18"/>
      <c r="C34" s="18"/>
      <c r="D34" s="18"/>
      <c r="E34" s="44"/>
      <c r="F34" s="18"/>
      <c r="G34" s="18"/>
      <c r="H34" s="69"/>
      <c r="I34" s="18"/>
      <c r="J34" s="18"/>
      <c r="K34" s="18"/>
      <c r="L34" s="18"/>
      <c r="M34" s="18"/>
      <c r="N34" s="18"/>
      <c r="O34" s="77"/>
      <c r="P34" s="61"/>
      <c r="Q34" s="49"/>
      <c r="R34" s="44"/>
      <c r="S34" s="19"/>
    </row>
    <row r="35" spans="1:19" ht="19.5" customHeight="1">
      <c r="A35" s="15" t="s">
        <v>35</v>
      </c>
      <c r="B35" s="18"/>
      <c r="C35" s="18"/>
      <c r="D35" s="18"/>
      <c r="E35" s="44"/>
      <c r="F35" s="18"/>
      <c r="G35" s="18"/>
      <c r="H35" s="69"/>
      <c r="I35" s="18"/>
      <c r="J35" s="18"/>
      <c r="K35" s="18"/>
      <c r="L35" s="18"/>
      <c r="M35" s="18"/>
      <c r="N35" s="18"/>
      <c r="O35" s="77"/>
      <c r="P35" s="61"/>
      <c r="Q35" s="49"/>
      <c r="R35" s="44"/>
      <c r="S35" s="19"/>
    </row>
    <row r="36" spans="1:19" ht="19.5" customHeight="1">
      <c r="A36" s="17" t="s">
        <v>36</v>
      </c>
      <c r="B36" s="18">
        <v>8214348</v>
      </c>
      <c r="C36" s="18">
        <v>782812</v>
      </c>
      <c r="D36" s="18">
        <f>SUM(B36:C36)</f>
        <v>8997160</v>
      </c>
      <c r="E36" s="44">
        <f>D36/Q36*100</f>
        <v>39.18229822542229</v>
      </c>
      <c r="F36" s="18">
        <v>123788</v>
      </c>
      <c r="G36" s="18">
        <v>398578</v>
      </c>
      <c r="H36" s="69">
        <v>412667</v>
      </c>
      <c r="I36" s="18">
        <v>740721</v>
      </c>
      <c r="J36" s="18">
        <v>65021</v>
      </c>
      <c r="K36" s="18">
        <v>582196</v>
      </c>
      <c r="L36" s="18">
        <v>2344321</v>
      </c>
      <c r="M36" s="18">
        <f>SUM(F36:L36)</f>
        <v>4667292</v>
      </c>
      <c r="N36" s="18">
        <f>D36+M36</f>
        <v>13664452</v>
      </c>
      <c r="O36" s="77">
        <f>N36/Q36*100</f>
        <v>59.508181843044696</v>
      </c>
      <c r="P36" s="61">
        <f>N36/S36*100</f>
        <v>2.0449159827203434</v>
      </c>
      <c r="Q36" s="49">
        <v>22962308</v>
      </c>
      <c r="R36" s="44">
        <f>Q36/S36*100</f>
        <v>3.4363610505088094</v>
      </c>
      <c r="S36" s="19">
        <v>668215815</v>
      </c>
    </row>
    <row r="37" spans="1:19" ht="19.5" customHeight="1">
      <c r="A37" s="17" t="s">
        <v>37</v>
      </c>
      <c r="B37" s="18">
        <v>11902900</v>
      </c>
      <c r="C37" s="18">
        <v>1330847</v>
      </c>
      <c r="D37" s="18">
        <f>SUM(B37:C37)</f>
        <v>13233747</v>
      </c>
      <c r="E37" s="44">
        <f>D37/Q37*100</f>
        <v>39.6331939765977</v>
      </c>
      <c r="F37" s="18">
        <v>179501</v>
      </c>
      <c r="G37" s="18">
        <v>576048</v>
      </c>
      <c r="H37" s="69">
        <v>512861</v>
      </c>
      <c r="I37" s="18">
        <v>1235762</v>
      </c>
      <c r="J37" s="18">
        <v>104502</v>
      </c>
      <c r="K37" s="18">
        <v>1010458</v>
      </c>
      <c r="L37" s="18">
        <v>3443963</v>
      </c>
      <c r="M37" s="18">
        <f>SUM(F37:L37)</f>
        <v>7063095</v>
      </c>
      <c r="N37" s="18">
        <f>D37+M37</f>
        <v>20296842</v>
      </c>
      <c r="O37" s="77">
        <f>N37/Q37*100</f>
        <v>60.786161024413964</v>
      </c>
      <c r="P37" s="61">
        <f>N37/S37*100</f>
        <v>3.199762637152366</v>
      </c>
      <c r="Q37" s="49">
        <v>33390564</v>
      </c>
      <c r="R37" s="44">
        <f>Q37/S37*100</f>
        <v>5.263965651437048</v>
      </c>
      <c r="S37" s="19">
        <v>634323364</v>
      </c>
    </row>
    <row r="38" spans="1:19" ht="19.5" customHeight="1">
      <c r="A38" s="17" t="s">
        <v>38</v>
      </c>
      <c r="B38" s="18">
        <v>14159596</v>
      </c>
      <c r="C38" s="18">
        <v>1758028</v>
      </c>
      <c r="D38" s="18">
        <f>SUM(B38:C38)</f>
        <v>15917624</v>
      </c>
      <c r="E38" s="44">
        <f>D38/Q38*100</f>
        <v>39.99487828334852</v>
      </c>
      <c r="F38" s="18">
        <v>600329</v>
      </c>
      <c r="G38" s="18">
        <v>695435</v>
      </c>
      <c r="H38" s="69">
        <v>564102</v>
      </c>
      <c r="I38" s="18">
        <v>1208369</v>
      </c>
      <c r="J38" s="18">
        <v>178560</v>
      </c>
      <c r="K38" s="18">
        <v>1298957</v>
      </c>
      <c r="L38" s="18">
        <v>2714131</v>
      </c>
      <c r="M38" s="18">
        <f>SUM(F38:L38)</f>
        <v>7259883</v>
      </c>
      <c r="N38" s="18">
        <f>D38+M38</f>
        <v>23177507</v>
      </c>
      <c r="O38" s="77">
        <f>N38/Q38*100</f>
        <v>58.23617716918419</v>
      </c>
      <c r="P38" s="61">
        <f>N38/S38*100</f>
        <v>2.2437688396901008</v>
      </c>
      <c r="Q38" s="49">
        <v>39799156</v>
      </c>
      <c r="R38" s="44">
        <f>Q38/S38*100</f>
        <v>3.8528779682286496</v>
      </c>
      <c r="S38" s="19">
        <v>1032972140</v>
      </c>
    </row>
    <row r="39" spans="1:19" ht="19.5" customHeight="1">
      <c r="A39" s="17" t="s">
        <v>39</v>
      </c>
      <c r="B39" s="18">
        <v>7535120</v>
      </c>
      <c r="C39" s="18">
        <v>936966</v>
      </c>
      <c r="D39" s="18">
        <f>SUM(B39:C39)</f>
        <v>8472086</v>
      </c>
      <c r="E39" s="44">
        <f>D39/Q39*100</f>
        <v>40.99756238285363</v>
      </c>
      <c r="F39" s="18">
        <v>316424</v>
      </c>
      <c r="G39" s="18">
        <v>349591</v>
      </c>
      <c r="H39" s="69">
        <v>321699</v>
      </c>
      <c r="I39" s="18">
        <v>625822</v>
      </c>
      <c r="J39" s="18">
        <v>118214</v>
      </c>
      <c r="K39" s="18">
        <v>696429</v>
      </c>
      <c r="L39" s="18">
        <v>1169429</v>
      </c>
      <c r="M39" s="18">
        <f>SUM(F39:L39)</f>
        <v>3597608</v>
      </c>
      <c r="N39" s="18">
        <f>D39+M39</f>
        <v>12069694</v>
      </c>
      <c r="O39" s="77">
        <f>N39/Q39*100</f>
        <v>58.40687083522926</v>
      </c>
      <c r="P39" s="61">
        <f>N39/S39*100</f>
        <v>1.5414800905902413</v>
      </c>
      <c r="Q39" s="49">
        <v>20664853</v>
      </c>
      <c r="R39" s="44">
        <f>Q39/S39*100</f>
        <v>2.6392101965860957</v>
      </c>
      <c r="S39" s="19">
        <v>782993830</v>
      </c>
    </row>
    <row r="40" spans="1:19" ht="19.5" customHeight="1">
      <c r="A40" s="17" t="s">
        <v>1</v>
      </c>
      <c r="B40" s="18">
        <f aca="true" t="shared" si="6" ref="B40:N40">SUM(B36:B39)</f>
        <v>41811964</v>
      </c>
      <c r="C40" s="18">
        <f t="shared" si="6"/>
        <v>4808653</v>
      </c>
      <c r="D40" s="18">
        <f t="shared" si="6"/>
        <v>46620617</v>
      </c>
      <c r="E40" s="44">
        <f>D40/Q40*100</f>
        <v>39.909143782053214</v>
      </c>
      <c r="F40" s="18">
        <f t="shared" si="6"/>
        <v>1220042</v>
      </c>
      <c r="G40" s="18">
        <f t="shared" si="6"/>
        <v>2019652</v>
      </c>
      <c r="H40" s="69">
        <f t="shared" si="6"/>
        <v>1811329</v>
      </c>
      <c r="I40" s="18">
        <f t="shared" si="6"/>
        <v>3810674</v>
      </c>
      <c r="J40" s="18">
        <f t="shared" si="6"/>
        <v>466297</v>
      </c>
      <c r="K40" s="18">
        <f t="shared" si="6"/>
        <v>3588040</v>
      </c>
      <c r="L40" s="18">
        <f t="shared" si="6"/>
        <v>9671844</v>
      </c>
      <c r="M40" s="18">
        <f t="shared" si="6"/>
        <v>22587878</v>
      </c>
      <c r="N40" s="18">
        <f t="shared" si="6"/>
        <v>69208495</v>
      </c>
      <c r="O40" s="77">
        <f>N40/Q40*100</f>
        <v>59.245285790501455</v>
      </c>
      <c r="P40" s="61">
        <f>N40/S40*100</f>
        <v>2.2192842946625513</v>
      </c>
      <c r="Q40" s="49">
        <v>116816881</v>
      </c>
      <c r="R40" s="44">
        <f>Q40/S40*100</f>
        <v>3.7459255450470956</v>
      </c>
      <c r="S40" s="19">
        <f>SUM(S36:S39)</f>
        <v>3118505149</v>
      </c>
    </row>
    <row r="41" spans="1:19" ht="19.5" customHeight="1">
      <c r="A41" s="15" t="s">
        <v>28</v>
      </c>
      <c r="B41" s="18"/>
      <c r="C41" s="18"/>
      <c r="D41" s="18"/>
      <c r="E41" s="44"/>
      <c r="F41" s="18"/>
      <c r="G41" s="18"/>
      <c r="H41" s="69"/>
      <c r="I41" s="18"/>
      <c r="J41" s="18"/>
      <c r="K41" s="18"/>
      <c r="L41" s="18"/>
      <c r="M41" s="18"/>
      <c r="N41" s="18"/>
      <c r="O41" s="77"/>
      <c r="P41" s="61"/>
      <c r="Q41" s="49"/>
      <c r="R41" s="44"/>
      <c r="S41" s="19"/>
    </row>
    <row r="42" spans="1:19" ht="19.5" customHeight="1">
      <c r="A42" s="20" t="s">
        <v>2</v>
      </c>
      <c r="B42" s="18">
        <f>B40/512</f>
        <v>81663.9921875</v>
      </c>
      <c r="C42" s="18">
        <f aca="true" t="shared" si="7" ref="C42:N42">C40/512</f>
        <v>9391.900390625</v>
      </c>
      <c r="D42" s="18">
        <f t="shared" si="7"/>
        <v>91055.892578125</v>
      </c>
      <c r="E42" s="44">
        <f>D42/Q42*100</f>
        <v>39.909143782053214</v>
      </c>
      <c r="F42" s="18">
        <f t="shared" si="7"/>
        <v>2382.89453125</v>
      </c>
      <c r="G42" s="18">
        <f t="shared" si="7"/>
        <v>3944.6328125</v>
      </c>
      <c r="H42" s="69">
        <f t="shared" si="7"/>
        <v>3537.751953125</v>
      </c>
      <c r="I42" s="18">
        <f t="shared" si="7"/>
        <v>7442.72265625</v>
      </c>
      <c r="J42" s="18">
        <f t="shared" si="7"/>
        <v>910.736328125</v>
      </c>
      <c r="K42" s="18">
        <f t="shared" si="7"/>
        <v>7007.890625</v>
      </c>
      <c r="L42" s="18">
        <f t="shared" si="7"/>
        <v>18890.3203125</v>
      </c>
      <c r="M42" s="18">
        <f t="shared" si="7"/>
        <v>44116.94921875</v>
      </c>
      <c r="N42" s="18">
        <f t="shared" si="7"/>
        <v>135172.841796875</v>
      </c>
      <c r="O42" s="77">
        <f>N42/Q42*100</f>
        <v>59.245285790501455</v>
      </c>
      <c r="P42" s="61">
        <f>N42/S42*100</f>
        <v>2.2192842946625513</v>
      </c>
      <c r="Q42" s="49">
        <v>228157.970703125</v>
      </c>
      <c r="R42" s="44">
        <f>Q42/S42*100</f>
        <v>3.7459255450470956</v>
      </c>
      <c r="S42" s="19">
        <f>S40/512</f>
        <v>6090830.369140625</v>
      </c>
    </row>
    <row r="43" spans="1:19" ht="19.5" customHeight="1">
      <c r="A43" s="21" t="s">
        <v>29</v>
      </c>
      <c r="B43" s="18"/>
      <c r="C43" s="18"/>
      <c r="D43" s="18"/>
      <c r="E43" s="44"/>
      <c r="F43" s="18"/>
      <c r="G43" s="18"/>
      <c r="H43" s="69"/>
      <c r="I43" s="18"/>
      <c r="J43" s="18"/>
      <c r="K43" s="18"/>
      <c r="L43" s="18"/>
      <c r="M43" s="18"/>
      <c r="N43" s="18"/>
      <c r="O43" s="77"/>
      <c r="P43" s="61"/>
      <c r="Q43" s="49"/>
      <c r="R43" s="44"/>
      <c r="S43" s="19"/>
    </row>
    <row r="44" spans="1:19" ht="19.5" customHeight="1">
      <c r="A44" s="23" t="s">
        <v>10</v>
      </c>
      <c r="B44" s="32">
        <f>B40/$N$40*100</f>
        <v>60.41449680418567</v>
      </c>
      <c r="C44" s="32">
        <f aca="true" t="shared" si="8" ref="C44:M44">C40/$N$40*100</f>
        <v>6.948067574652504</v>
      </c>
      <c r="D44" s="32">
        <f t="shared" si="8"/>
        <v>67.36256437883817</v>
      </c>
      <c r="E44" s="47"/>
      <c r="F44" s="32">
        <f t="shared" si="8"/>
        <v>1.7628500663105013</v>
      </c>
      <c r="G44" s="32">
        <f t="shared" si="8"/>
        <v>2.9182140140455304</v>
      </c>
      <c r="H44" s="73">
        <f t="shared" si="8"/>
        <v>2.617206168115634</v>
      </c>
      <c r="I44" s="32">
        <f t="shared" si="8"/>
        <v>5.506078408438155</v>
      </c>
      <c r="J44" s="32">
        <f t="shared" si="8"/>
        <v>0.673756884902641</v>
      </c>
      <c r="K44" s="32">
        <f t="shared" si="8"/>
        <v>5.184392465115735</v>
      </c>
      <c r="L44" s="32">
        <f t="shared" si="8"/>
        <v>13.974937614233628</v>
      </c>
      <c r="M44" s="32">
        <f t="shared" si="8"/>
        <v>32.63743562116183</v>
      </c>
      <c r="N44" s="32">
        <v>100</v>
      </c>
      <c r="O44" s="80"/>
      <c r="P44" s="64"/>
      <c r="Q44" s="53"/>
      <c r="R44" s="47"/>
      <c r="S44" s="33"/>
    </row>
    <row r="45" spans="1:19" ht="19.5" customHeight="1">
      <c r="A45" s="26"/>
      <c r="B45" s="27"/>
      <c r="C45" s="27"/>
      <c r="D45" s="27"/>
      <c r="E45" s="46"/>
      <c r="F45" s="27"/>
      <c r="G45" s="27"/>
      <c r="H45" s="71"/>
      <c r="I45" s="27"/>
      <c r="J45" s="27"/>
      <c r="K45" s="27"/>
      <c r="L45" s="27"/>
      <c r="M45" s="27"/>
      <c r="N45" s="27"/>
      <c r="O45" s="79"/>
      <c r="P45" s="63"/>
      <c r="Q45" s="51"/>
      <c r="R45" s="46"/>
      <c r="S45" s="28"/>
    </row>
    <row r="46" spans="1:19" ht="19.5" customHeight="1">
      <c r="A46" s="12" t="s">
        <v>5</v>
      </c>
      <c r="B46" s="18">
        <f>B16+B28+B40</f>
        <v>59508879</v>
      </c>
      <c r="C46" s="18">
        <f aca="true" t="shared" si="9" ref="C46:N46">C16+C28+C40</f>
        <v>8595223</v>
      </c>
      <c r="D46" s="18">
        <f t="shared" si="9"/>
        <v>68104102</v>
      </c>
      <c r="E46" s="44">
        <f>D46/Q46*100</f>
        <v>38.85549957797254</v>
      </c>
      <c r="F46" s="18">
        <f t="shared" si="9"/>
        <v>2214635</v>
      </c>
      <c r="G46" s="18">
        <f t="shared" si="9"/>
        <v>2965383</v>
      </c>
      <c r="H46" s="69">
        <f t="shared" si="9"/>
        <v>2652309</v>
      </c>
      <c r="I46" s="18">
        <f t="shared" si="9"/>
        <v>5078783</v>
      </c>
      <c r="J46" s="18">
        <f t="shared" si="9"/>
        <v>712516</v>
      </c>
      <c r="K46" s="18">
        <f t="shared" si="9"/>
        <v>6259608</v>
      </c>
      <c r="L46" s="18">
        <f t="shared" si="9"/>
        <v>12318860</v>
      </c>
      <c r="M46" s="18">
        <f t="shared" si="9"/>
        <v>32202094</v>
      </c>
      <c r="N46" s="18">
        <f t="shared" si="9"/>
        <v>100306196</v>
      </c>
      <c r="O46" s="77">
        <f>N46/Q46*100</f>
        <v>57.22779159977809</v>
      </c>
      <c r="P46" s="61">
        <f>N46/S46*100</f>
        <v>1.8542107752749826</v>
      </c>
      <c r="Q46" s="49">
        <v>175275322</v>
      </c>
      <c r="R46" s="44">
        <f>Q46/S46*100</f>
        <v>3.2400529942556315</v>
      </c>
      <c r="S46" s="19">
        <f>S16+S28+S40</f>
        <v>5409643679</v>
      </c>
    </row>
    <row r="47" spans="1:19" ht="19.5" customHeight="1">
      <c r="A47" s="15" t="s">
        <v>40</v>
      </c>
      <c r="B47" s="18"/>
      <c r="C47" s="18"/>
      <c r="D47" s="18"/>
      <c r="E47" s="44"/>
      <c r="F47" s="18"/>
      <c r="G47" s="18"/>
      <c r="H47" s="69"/>
      <c r="I47" s="18"/>
      <c r="J47" s="18"/>
      <c r="K47" s="18"/>
      <c r="L47" s="18"/>
      <c r="M47" s="18"/>
      <c r="N47" s="18"/>
      <c r="O47" s="77"/>
      <c r="P47" s="61"/>
      <c r="Q47" s="49"/>
      <c r="R47" s="44"/>
      <c r="S47" s="19"/>
    </row>
    <row r="48" spans="1:19" ht="19.5" customHeight="1">
      <c r="A48" s="34" t="s">
        <v>11</v>
      </c>
      <c r="B48" s="18">
        <f>B46/686</f>
        <v>86747.63702623907</v>
      </c>
      <c r="C48" s="18">
        <f aca="true" t="shared" si="10" ref="C48:N48">C46/686</f>
        <v>12529.479591836734</v>
      </c>
      <c r="D48" s="18">
        <f t="shared" si="10"/>
        <v>99277.1166180758</v>
      </c>
      <c r="E48" s="44">
        <f>D48/Q48*100</f>
        <v>38.85549957797253</v>
      </c>
      <c r="F48" s="18">
        <f t="shared" si="10"/>
        <v>3228.3309037900876</v>
      </c>
      <c r="G48" s="18">
        <f t="shared" si="10"/>
        <v>4322.715743440233</v>
      </c>
      <c r="H48" s="69">
        <f t="shared" si="10"/>
        <v>3866.339650145773</v>
      </c>
      <c r="I48" s="18">
        <f t="shared" si="10"/>
        <v>7403.473760932945</v>
      </c>
      <c r="J48" s="18">
        <f t="shared" si="10"/>
        <v>1038.6530612244899</v>
      </c>
      <c r="K48" s="18">
        <f t="shared" si="10"/>
        <v>9124.793002915452</v>
      </c>
      <c r="L48" s="18">
        <f t="shared" si="10"/>
        <v>17957.52186588921</v>
      </c>
      <c r="M48" s="18">
        <f t="shared" si="10"/>
        <v>46941.82798833819</v>
      </c>
      <c r="N48" s="18">
        <f t="shared" si="10"/>
        <v>146218.944606414</v>
      </c>
      <c r="O48" s="77">
        <f>N48/Q48*100</f>
        <v>57.22779159977809</v>
      </c>
      <c r="P48" s="61">
        <f>N48/S48*100</f>
        <v>1.854210775274983</v>
      </c>
      <c r="Q48" s="49">
        <v>255503.38483965016</v>
      </c>
      <c r="R48" s="44">
        <f>Q48/S48*100</f>
        <v>3.2400529942556315</v>
      </c>
      <c r="S48" s="19">
        <f>S46/686</f>
        <v>7885777.957725948</v>
      </c>
    </row>
    <row r="49" spans="1:19" ht="19.5" customHeight="1">
      <c r="A49" s="21" t="s">
        <v>41</v>
      </c>
      <c r="B49" s="18"/>
      <c r="C49" s="18"/>
      <c r="D49" s="18"/>
      <c r="E49" s="44"/>
      <c r="F49" s="18"/>
      <c r="G49" s="18"/>
      <c r="H49" s="69"/>
      <c r="I49" s="18"/>
      <c r="J49" s="18"/>
      <c r="K49" s="18"/>
      <c r="L49" s="18"/>
      <c r="M49" s="18"/>
      <c r="N49" s="18"/>
      <c r="O49" s="77"/>
      <c r="P49" s="61"/>
      <c r="Q49" s="49"/>
      <c r="R49" s="44"/>
      <c r="S49" s="19"/>
    </row>
    <row r="50" spans="1:19" ht="19.5" customHeight="1" thickBot="1">
      <c r="A50" s="35" t="s">
        <v>10</v>
      </c>
      <c r="B50" s="36">
        <f>B46/$N$46*100</f>
        <v>59.327221421097455</v>
      </c>
      <c r="C50" s="36">
        <f aca="true" t="shared" si="11" ref="C50:M50">C46/$N$46*100</f>
        <v>8.568985110351509</v>
      </c>
      <c r="D50" s="36">
        <f t="shared" si="11"/>
        <v>67.89620653144897</v>
      </c>
      <c r="E50" s="48"/>
      <c r="F50" s="36">
        <f t="shared" si="11"/>
        <v>2.207874576362162</v>
      </c>
      <c r="G50" s="36">
        <f t="shared" si="11"/>
        <v>2.956330833241847</v>
      </c>
      <c r="H50" s="74">
        <f t="shared" si="11"/>
        <v>2.644212527010794</v>
      </c>
      <c r="I50" s="36">
        <f t="shared" si="11"/>
        <v>5.063279440883194</v>
      </c>
      <c r="J50" s="36">
        <f t="shared" si="11"/>
        <v>0.7103409643807048</v>
      </c>
      <c r="K50" s="36">
        <f t="shared" si="11"/>
        <v>6.240499839112631</v>
      </c>
      <c r="L50" s="36">
        <f t="shared" si="11"/>
        <v>12.281255287559704</v>
      </c>
      <c r="M50" s="36">
        <f t="shared" si="11"/>
        <v>32.10379346855103</v>
      </c>
      <c r="N50" s="36">
        <v>100</v>
      </c>
      <c r="O50" s="81"/>
      <c r="P50" s="65"/>
      <c r="Q50" s="54"/>
      <c r="R50" s="48"/>
      <c r="S50" s="37"/>
    </row>
  </sheetData>
  <mergeCells count="10">
    <mergeCell ref="R6:R8"/>
    <mergeCell ref="Q6:Q7"/>
    <mergeCell ref="S6:S7"/>
    <mergeCell ref="A6:A7"/>
    <mergeCell ref="F6:M6"/>
    <mergeCell ref="N6:N7"/>
    <mergeCell ref="O6:O8"/>
    <mergeCell ref="P6:P8"/>
    <mergeCell ref="B6:E6"/>
    <mergeCell ref="E7:E8"/>
  </mergeCells>
  <printOptions/>
  <pageMargins left="0.7874015748031497" right="0.7874015748031497" top="0.7874015748031497" bottom="0.7874015748031497" header="0" footer="0"/>
  <pageSetup firstPageNumber="34" useFirstPageNumber="1" fitToWidth="0" fitToHeight="1" horizontalDpi="600" verticalDpi="600" orientation="portrait" paperSize="9" scale="77" r:id="rId1"/>
  <headerFooter alignWithMargins="0">
    <oddFooter>&amp;C&amp;"ＭＳ 明朝,標準"&amp;P</oddFooter>
  </headerFooter>
  <colBreaks count="2" manualBreakCount="2">
    <brk id="7" max="49" man="1"/>
    <brk id="1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chieko</cp:lastModifiedBy>
  <cp:lastPrinted>2003-02-20T16:47:02Z</cp:lastPrinted>
  <dcterms:created xsi:type="dcterms:W3CDTF">1997-01-08T22:48:59Z</dcterms:created>
  <dcterms:modified xsi:type="dcterms:W3CDTF">2003-03-27T06:44:07Z</dcterms:modified>
  <cp:category/>
  <cp:version/>
  <cp:contentType/>
  <cp:contentStatus/>
</cp:coreProperties>
</file>