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施設" sheetId="1" r:id="rId1"/>
  </sheets>
  <definedNames>
    <definedName name="_xlnm.Print_Area" localSheetId="0">'施設'!$A$1:$N$50</definedName>
  </definedNames>
  <calcPr fullCalcOnLoad="1"/>
</workbook>
</file>

<file path=xl/sharedStrings.xml><?xml version="1.0" encoding="utf-8"?>
<sst xmlns="http://schemas.openxmlformats.org/spreadsheetml/2006/main" count="90" uniqueCount="66">
  <si>
    <t>国立大学</t>
  </si>
  <si>
    <t>Ａ</t>
  </si>
  <si>
    <t>B</t>
  </si>
  <si>
    <t>C</t>
  </si>
  <si>
    <t>D</t>
  </si>
  <si>
    <t>計</t>
  </si>
  <si>
    <t>１大学平均</t>
  </si>
  <si>
    <t>公立大学</t>
  </si>
  <si>
    <t>私立大学</t>
  </si>
  <si>
    <t>Ａ</t>
  </si>
  <si>
    <t>B</t>
  </si>
  <si>
    <t>C</t>
  </si>
  <si>
    <t>D</t>
  </si>
  <si>
    <t>合計</t>
  </si>
  <si>
    <t>閲覧スペース</t>
  </si>
  <si>
    <t>事務スペース</t>
  </si>
  <si>
    <t>総閲覧座席数</t>
  </si>
  <si>
    <t>左のうち教員用</t>
  </si>
  <si>
    <t>収容可能冊数</t>
  </si>
  <si>
    <t>区　　分</t>
  </si>
  <si>
    <t>Section</t>
  </si>
  <si>
    <t>Total</t>
  </si>
  <si>
    <t>National univ.</t>
  </si>
  <si>
    <t>Average</t>
  </si>
  <si>
    <t>構成比(%)</t>
  </si>
  <si>
    <t>Local public univ.</t>
  </si>
  <si>
    <t>Private univ.</t>
  </si>
  <si>
    <t>Grand total</t>
  </si>
  <si>
    <t>総平均</t>
  </si>
  <si>
    <t>Average</t>
  </si>
  <si>
    <t>Total floor space</t>
  </si>
  <si>
    <t>総 面 積 数</t>
  </si>
  <si>
    <t>用　　途　　別　　面　　積　      Space</t>
  </si>
  <si>
    <t>サ ー ビ ス ス ペ ー ス</t>
  </si>
  <si>
    <t>閲 覧 座 席 数</t>
  </si>
  <si>
    <t>Number of Seats</t>
  </si>
  <si>
    <t>For academic staff</t>
  </si>
  <si>
    <t>Reading room</t>
  </si>
  <si>
    <t>AV room</t>
  </si>
  <si>
    <t>Computing facility</t>
  </si>
  <si>
    <t>Others</t>
  </si>
  <si>
    <t>Stacks</t>
  </si>
  <si>
    <t>Office</t>
  </si>
  <si>
    <t>Number of Seats</t>
  </si>
  <si>
    <t>書 架 収 容 力</t>
  </si>
  <si>
    <t>Shelf capacity</t>
  </si>
  <si>
    <t>棚板延長</t>
  </si>
  <si>
    <t>Total shelves</t>
  </si>
  <si>
    <t>Vols.</t>
  </si>
  <si>
    <t>冊</t>
  </si>
  <si>
    <t>ｍ</t>
  </si>
  <si>
    <t>席</t>
  </si>
  <si>
    <t>㎡</t>
  </si>
  <si>
    <t>㎡</t>
  </si>
  <si>
    <t>（平成14年5月1日現在）</t>
  </si>
  <si>
    <t>（平成14年5月1日現在）</t>
  </si>
  <si>
    <t>2. 　施　　設 　　LIBRARY BUILDING AND FACILITIES</t>
  </si>
  <si>
    <t>2-1  面積・閲覧座席数　　FLOOR SPACE ; SEATING CAPACITY</t>
  </si>
  <si>
    <t>管　理</t>
  </si>
  <si>
    <t>スペース</t>
  </si>
  <si>
    <t>書　　庫</t>
  </si>
  <si>
    <t>そ　の　他</t>
  </si>
  <si>
    <t>2-2  書架収容力</t>
  </si>
  <si>
    <t>　　　　SHELF CAPACITY</t>
  </si>
  <si>
    <t>視聴覚　　　　　　　　スペース</t>
  </si>
  <si>
    <t>情報端末    　　　スペース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</si>
</sst>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distributed"/>
    </xf>
    <xf numFmtId="176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177" fontId="3" fillId="0" borderId="8" xfId="0" applyNumberFormat="1" applyFont="1" applyFill="1" applyBorder="1" applyAlignment="1">
      <alignment/>
    </xf>
    <xf numFmtId="177" fontId="3" fillId="0" borderId="9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 vertical="top" shrinkToFit="1"/>
    </xf>
    <xf numFmtId="177" fontId="3" fillId="0" borderId="8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178" fontId="3" fillId="0" borderId="8" xfId="0" applyNumberFormat="1" applyFont="1" applyBorder="1" applyAlignment="1">
      <alignment/>
    </xf>
    <xf numFmtId="178" fontId="3" fillId="0" borderId="9" xfId="0" applyNumberFormat="1" applyFont="1" applyBorder="1" applyAlignment="1">
      <alignment/>
    </xf>
    <xf numFmtId="0" fontId="2" fillId="0" borderId="4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center"/>
    </xf>
    <xf numFmtId="178" fontId="3" fillId="0" borderId="11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right"/>
    </xf>
    <xf numFmtId="176" fontId="2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7" fontId="3" fillId="0" borderId="15" xfId="0" applyNumberFormat="1" applyFont="1" applyFill="1" applyBorder="1" applyAlignment="1">
      <alignment/>
    </xf>
    <xf numFmtId="176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176" fontId="2" fillId="0" borderId="4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7" fontId="3" fillId="0" borderId="7" xfId="0" applyNumberFormat="1" applyFont="1" applyFill="1" applyBorder="1" applyAlignment="1">
      <alignment/>
    </xf>
    <xf numFmtId="176" fontId="3" fillId="0" borderId="1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178" fontId="3" fillId="0" borderId="7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375" style="9" customWidth="1"/>
    <col min="2" max="2" width="14.125" style="9" customWidth="1"/>
    <col min="3" max="9" width="11.625" style="9" customWidth="1"/>
    <col min="10" max="10" width="13.625" style="9" bestFit="1" customWidth="1"/>
    <col min="11" max="11" width="23.625" style="9" bestFit="1" customWidth="1"/>
    <col min="12" max="12" width="4.00390625" style="9" customWidth="1"/>
    <col min="13" max="13" width="13.625" style="9" customWidth="1"/>
    <col min="14" max="14" width="16.375" style="9" customWidth="1"/>
    <col min="15" max="16384" width="9.00390625" style="9" customWidth="1"/>
  </cols>
  <sheetData>
    <row r="1" spans="1:13" s="56" customFormat="1" ht="19.5" customHeight="1">
      <c r="A1" s="59" t="s">
        <v>56</v>
      </c>
      <c r="M1" s="58" t="s">
        <v>62</v>
      </c>
    </row>
    <row r="2" spans="1:13" s="56" customFormat="1" ht="19.5" customHeight="1">
      <c r="A2" s="58" t="s">
        <v>57</v>
      </c>
      <c r="M2" s="58" t="s">
        <v>63</v>
      </c>
    </row>
    <row r="3" s="56" customFormat="1" ht="13.5">
      <c r="M3"/>
    </row>
    <row r="4" spans="11:14" ht="14.25" thickBot="1">
      <c r="K4" s="57" t="s">
        <v>54</v>
      </c>
      <c r="N4" s="57" t="s">
        <v>55</v>
      </c>
    </row>
    <row r="5" spans="1:14" s="1" customFormat="1" ht="21.75" customHeight="1">
      <c r="A5" s="80" t="s">
        <v>19</v>
      </c>
      <c r="B5" s="71" t="s">
        <v>31</v>
      </c>
      <c r="C5" s="71" t="s">
        <v>32</v>
      </c>
      <c r="D5" s="71"/>
      <c r="E5" s="71"/>
      <c r="F5" s="71"/>
      <c r="G5" s="71"/>
      <c r="H5" s="71"/>
      <c r="I5" s="71"/>
      <c r="J5" s="72" t="s">
        <v>34</v>
      </c>
      <c r="K5" s="68"/>
      <c r="M5" s="67" t="s">
        <v>44</v>
      </c>
      <c r="N5" s="68"/>
    </row>
    <row r="6" spans="1:14" s="1" customFormat="1" ht="23.25" customHeight="1">
      <c r="A6" s="81"/>
      <c r="B6" s="66"/>
      <c r="C6" s="74" t="s">
        <v>33</v>
      </c>
      <c r="D6" s="75"/>
      <c r="E6" s="75"/>
      <c r="F6" s="76"/>
      <c r="G6" s="60" t="s">
        <v>58</v>
      </c>
      <c r="H6" s="61" t="s">
        <v>59</v>
      </c>
      <c r="I6" s="65" t="s">
        <v>61</v>
      </c>
      <c r="J6" s="73" t="s">
        <v>35</v>
      </c>
      <c r="K6" s="70"/>
      <c r="L6" s="64"/>
      <c r="M6" s="69" t="s">
        <v>45</v>
      </c>
      <c r="N6" s="70"/>
    </row>
    <row r="7" spans="1:14" s="1" customFormat="1" ht="33" customHeight="1">
      <c r="A7" s="69" t="s">
        <v>20</v>
      </c>
      <c r="B7" s="78" t="s">
        <v>30</v>
      </c>
      <c r="C7" s="42" t="s">
        <v>14</v>
      </c>
      <c r="D7" s="42" t="s">
        <v>64</v>
      </c>
      <c r="E7" s="42" t="s">
        <v>65</v>
      </c>
      <c r="F7" s="42" t="s">
        <v>61</v>
      </c>
      <c r="G7" s="42" t="s">
        <v>60</v>
      </c>
      <c r="H7" s="62" t="s">
        <v>15</v>
      </c>
      <c r="I7" s="66"/>
      <c r="J7" s="42" t="s">
        <v>16</v>
      </c>
      <c r="K7" s="44" t="s">
        <v>17</v>
      </c>
      <c r="M7" s="46" t="s">
        <v>46</v>
      </c>
      <c r="N7" s="44" t="s">
        <v>18</v>
      </c>
    </row>
    <row r="8" spans="1:14" s="1" customFormat="1" ht="29.25" customHeight="1">
      <c r="A8" s="77"/>
      <c r="B8" s="79"/>
      <c r="C8" s="43" t="s">
        <v>37</v>
      </c>
      <c r="D8" s="43" t="s">
        <v>38</v>
      </c>
      <c r="E8" s="43" t="s">
        <v>39</v>
      </c>
      <c r="F8" s="43" t="s">
        <v>40</v>
      </c>
      <c r="G8" s="43" t="s">
        <v>41</v>
      </c>
      <c r="H8" s="63" t="s">
        <v>42</v>
      </c>
      <c r="I8" s="43" t="s">
        <v>40</v>
      </c>
      <c r="J8" s="43" t="s">
        <v>43</v>
      </c>
      <c r="K8" s="45" t="s">
        <v>36</v>
      </c>
      <c r="M8" s="47" t="s">
        <v>47</v>
      </c>
      <c r="N8" s="45" t="s">
        <v>48</v>
      </c>
    </row>
    <row r="9" spans="1:14" s="5" customFormat="1" ht="19.5" customHeight="1">
      <c r="A9" s="2"/>
      <c r="B9" s="34" t="s">
        <v>53</v>
      </c>
      <c r="C9" s="3" t="s">
        <v>52</v>
      </c>
      <c r="D9" s="3" t="s">
        <v>52</v>
      </c>
      <c r="E9" s="3" t="s">
        <v>52</v>
      </c>
      <c r="F9" s="3" t="s">
        <v>52</v>
      </c>
      <c r="G9" s="3" t="s">
        <v>52</v>
      </c>
      <c r="H9" s="34" t="s">
        <v>52</v>
      </c>
      <c r="I9" s="34" t="s">
        <v>52</v>
      </c>
      <c r="J9" s="3" t="s">
        <v>51</v>
      </c>
      <c r="K9" s="4" t="s">
        <v>51</v>
      </c>
      <c r="M9" s="48" t="s">
        <v>50</v>
      </c>
      <c r="N9" s="4" t="s">
        <v>49</v>
      </c>
    </row>
    <row r="10" spans="1:14" ht="19.5" customHeight="1">
      <c r="A10" s="6" t="s">
        <v>0</v>
      </c>
      <c r="B10" s="32"/>
      <c r="C10" s="7"/>
      <c r="D10" s="7"/>
      <c r="E10" s="7"/>
      <c r="F10" s="7"/>
      <c r="G10" s="7"/>
      <c r="H10" s="35"/>
      <c r="I10" s="35"/>
      <c r="J10" s="7"/>
      <c r="K10" s="8"/>
      <c r="M10" s="49"/>
      <c r="N10" s="8"/>
    </row>
    <row r="11" spans="1:14" ht="19.5" customHeight="1">
      <c r="A11" s="10" t="s">
        <v>22</v>
      </c>
      <c r="B11" s="33"/>
      <c r="C11" s="7"/>
      <c r="D11" s="7"/>
      <c r="E11" s="7"/>
      <c r="F11" s="7"/>
      <c r="G11" s="7"/>
      <c r="H11" s="35"/>
      <c r="I11" s="35"/>
      <c r="J11" s="7"/>
      <c r="K11" s="8"/>
      <c r="M11" s="49"/>
      <c r="N11" s="8"/>
    </row>
    <row r="12" spans="1:14" ht="19.5" customHeight="1">
      <c r="A12" s="11" t="s">
        <v>1</v>
      </c>
      <c r="B12" s="12">
        <f>SUM(C12:I12)</f>
        <v>435346</v>
      </c>
      <c r="C12" s="12">
        <v>124405</v>
      </c>
      <c r="D12" s="12">
        <v>5355</v>
      </c>
      <c r="E12" s="12">
        <v>6135</v>
      </c>
      <c r="F12" s="12">
        <v>22834</v>
      </c>
      <c r="G12" s="12">
        <v>156295</v>
      </c>
      <c r="H12" s="36">
        <v>45775</v>
      </c>
      <c r="I12" s="36">
        <v>74547</v>
      </c>
      <c r="J12" s="12">
        <v>28298</v>
      </c>
      <c r="K12" s="13">
        <v>804</v>
      </c>
      <c r="M12" s="50">
        <v>1531509</v>
      </c>
      <c r="N12" s="13">
        <v>42541917</v>
      </c>
    </row>
    <row r="13" spans="1:14" ht="19.5" customHeight="1">
      <c r="A13" s="11" t="s">
        <v>2</v>
      </c>
      <c r="B13" s="12">
        <f>SUM(C13:I13)</f>
        <v>163493</v>
      </c>
      <c r="C13" s="12">
        <v>53356</v>
      </c>
      <c r="D13" s="12">
        <v>2969</v>
      </c>
      <c r="E13" s="12">
        <v>2179</v>
      </c>
      <c r="F13" s="12">
        <v>10119</v>
      </c>
      <c r="G13" s="12">
        <v>52318</v>
      </c>
      <c r="H13" s="36">
        <v>15573</v>
      </c>
      <c r="I13" s="36">
        <v>26979</v>
      </c>
      <c r="J13" s="12">
        <v>13425</v>
      </c>
      <c r="K13" s="13">
        <v>229</v>
      </c>
      <c r="M13" s="50">
        <v>505192</v>
      </c>
      <c r="N13" s="13">
        <v>14033111</v>
      </c>
    </row>
    <row r="14" spans="1:14" ht="19.5" customHeight="1">
      <c r="A14" s="11" t="s">
        <v>3</v>
      </c>
      <c r="B14" s="12">
        <f>SUM(C14:I14)</f>
        <v>183673</v>
      </c>
      <c r="C14" s="12">
        <v>57611</v>
      </c>
      <c r="D14" s="12">
        <v>3715</v>
      </c>
      <c r="E14" s="12">
        <v>4152</v>
      </c>
      <c r="F14" s="12">
        <v>14408</v>
      </c>
      <c r="G14" s="12">
        <v>50880</v>
      </c>
      <c r="H14" s="36">
        <v>18479</v>
      </c>
      <c r="I14" s="36">
        <v>34428</v>
      </c>
      <c r="J14" s="12">
        <v>13863</v>
      </c>
      <c r="K14" s="13">
        <v>166</v>
      </c>
      <c r="M14" s="50">
        <v>567268</v>
      </c>
      <c r="N14" s="13">
        <v>15757444</v>
      </c>
    </row>
    <row r="15" spans="1:14" ht="19.5" customHeight="1">
      <c r="A15" s="11" t="s">
        <v>4</v>
      </c>
      <c r="B15" s="12">
        <f>SUM(C15:I15)</f>
        <v>129481</v>
      </c>
      <c r="C15" s="12">
        <v>48568</v>
      </c>
      <c r="D15" s="12">
        <v>4086</v>
      </c>
      <c r="E15" s="12">
        <v>2401</v>
      </c>
      <c r="F15" s="12">
        <v>10555</v>
      </c>
      <c r="G15" s="12">
        <v>27297</v>
      </c>
      <c r="H15" s="36">
        <v>12178</v>
      </c>
      <c r="I15" s="36">
        <v>24396</v>
      </c>
      <c r="J15" s="12">
        <v>10153</v>
      </c>
      <c r="K15" s="13">
        <v>128</v>
      </c>
      <c r="M15" s="50">
        <v>401208</v>
      </c>
      <c r="N15" s="13">
        <v>11144666</v>
      </c>
    </row>
    <row r="16" spans="1:14" ht="19.5" customHeight="1">
      <c r="A16" s="11" t="s">
        <v>5</v>
      </c>
      <c r="B16" s="12">
        <f>SUM(B12:B15)</f>
        <v>911993</v>
      </c>
      <c r="C16" s="12">
        <f aca="true" t="shared" si="0" ref="C16:I16">SUM(C12:C15)</f>
        <v>283940</v>
      </c>
      <c r="D16" s="12">
        <f t="shared" si="0"/>
        <v>16125</v>
      </c>
      <c r="E16" s="12">
        <f t="shared" si="0"/>
        <v>14867</v>
      </c>
      <c r="F16" s="12">
        <f t="shared" si="0"/>
        <v>57916</v>
      </c>
      <c r="G16" s="12">
        <f t="shared" si="0"/>
        <v>286790</v>
      </c>
      <c r="H16" s="36">
        <f t="shared" si="0"/>
        <v>92005</v>
      </c>
      <c r="I16" s="36">
        <f t="shared" si="0"/>
        <v>160350</v>
      </c>
      <c r="J16" s="12">
        <f>SUM(J12:J15)</f>
        <v>65739</v>
      </c>
      <c r="K16" s="13">
        <f>SUM(K12:K15)</f>
        <v>1327</v>
      </c>
      <c r="M16" s="50">
        <f>SUM(M12:M15)</f>
        <v>3005177</v>
      </c>
      <c r="N16" s="13">
        <f>SUM(N12:N15)</f>
        <v>83477138</v>
      </c>
    </row>
    <row r="17" spans="1:14" ht="19.5" customHeight="1">
      <c r="A17" s="14" t="s">
        <v>21</v>
      </c>
      <c r="B17" s="12"/>
      <c r="C17" s="12"/>
      <c r="D17" s="12"/>
      <c r="E17" s="12"/>
      <c r="F17" s="12"/>
      <c r="G17" s="12"/>
      <c r="H17" s="36"/>
      <c r="I17" s="36"/>
      <c r="J17" s="12"/>
      <c r="K17" s="13"/>
      <c r="M17" s="50"/>
      <c r="N17" s="13"/>
    </row>
    <row r="18" spans="1:14" ht="19.5" customHeight="1">
      <c r="A18" s="15" t="s">
        <v>6</v>
      </c>
      <c r="B18" s="12">
        <f>B16/99</f>
        <v>9212.050505050505</v>
      </c>
      <c r="C18" s="12">
        <f aca="true" t="shared" si="1" ref="C18:I18">C16/99</f>
        <v>2868.080808080808</v>
      </c>
      <c r="D18" s="12">
        <f t="shared" si="1"/>
        <v>162.87878787878788</v>
      </c>
      <c r="E18" s="12">
        <f t="shared" si="1"/>
        <v>150.17171717171718</v>
      </c>
      <c r="F18" s="12">
        <f t="shared" si="1"/>
        <v>585.010101010101</v>
      </c>
      <c r="G18" s="12">
        <f t="shared" si="1"/>
        <v>2896.868686868687</v>
      </c>
      <c r="H18" s="36">
        <f t="shared" si="1"/>
        <v>929.3434343434343</v>
      </c>
      <c r="I18" s="36">
        <f t="shared" si="1"/>
        <v>1619.6969696969697</v>
      </c>
      <c r="J18" s="12">
        <f>J16/99</f>
        <v>664.030303030303</v>
      </c>
      <c r="K18" s="13">
        <f>K16/99</f>
        <v>13.404040404040405</v>
      </c>
      <c r="M18" s="50">
        <f>M16/99</f>
        <v>30355.323232323233</v>
      </c>
      <c r="N18" s="13">
        <f>N16/99</f>
        <v>843203.4141414141</v>
      </c>
    </row>
    <row r="19" spans="1:14" ht="19.5" customHeight="1">
      <c r="A19" s="16" t="s">
        <v>23</v>
      </c>
      <c r="B19" s="12"/>
      <c r="C19" s="12"/>
      <c r="D19" s="12"/>
      <c r="E19" s="12"/>
      <c r="F19" s="12"/>
      <c r="G19" s="12"/>
      <c r="H19" s="36"/>
      <c r="I19" s="36"/>
      <c r="J19" s="12"/>
      <c r="K19" s="13"/>
      <c r="M19" s="50"/>
      <c r="N19" s="13"/>
    </row>
    <row r="20" spans="1:14" ht="19.5" customHeight="1">
      <c r="A20" s="17" t="s">
        <v>24</v>
      </c>
      <c r="B20" s="18">
        <v>100</v>
      </c>
      <c r="C20" s="18">
        <f>C16/$B$16*100</f>
        <v>31.134010897013464</v>
      </c>
      <c r="D20" s="18">
        <f aca="true" t="shared" si="2" ref="D20:I20">D16/$B$16*100</f>
        <v>1.768105676249708</v>
      </c>
      <c r="E20" s="18">
        <f t="shared" si="2"/>
        <v>1.6301660210111262</v>
      </c>
      <c r="F20" s="18">
        <f t="shared" si="2"/>
        <v>6.350487339266858</v>
      </c>
      <c r="G20" s="18">
        <f t="shared" si="2"/>
        <v>31.446513295606437</v>
      </c>
      <c r="H20" s="37">
        <f t="shared" si="2"/>
        <v>10.088344976332055</v>
      </c>
      <c r="I20" s="37">
        <f t="shared" si="2"/>
        <v>17.582371794520352</v>
      </c>
      <c r="J20" s="18">
        <v>100</v>
      </c>
      <c r="K20" s="19">
        <f>K16/J16*100</f>
        <v>2.018588661220889</v>
      </c>
      <c r="M20" s="51"/>
      <c r="N20" s="19"/>
    </row>
    <row r="21" spans="1:14" ht="19.5" customHeight="1">
      <c r="A21" s="20"/>
      <c r="B21" s="21"/>
      <c r="C21" s="21"/>
      <c r="D21" s="21"/>
      <c r="E21" s="21"/>
      <c r="F21" s="21"/>
      <c r="G21" s="21"/>
      <c r="H21" s="38"/>
      <c r="I21" s="38"/>
      <c r="J21" s="21"/>
      <c r="K21" s="22"/>
      <c r="M21" s="52"/>
      <c r="N21" s="22"/>
    </row>
    <row r="22" spans="1:14" ht="19.5" customHeight="1">
      <c r="A22" s="6" t="s">
        <v>7</v>
      </c>
      <c r="B22" s="12"/>
      <c r="C22" s="12"/>
      <c r="D22" s="12"/>
      <c r="E22" s="12"/>
      <c r="F22" s="12"/>
      <c r="G22" s="12"/>
      <c r="H22" s="36"/>
      <c r="I22" s="36"/>
      <c r="J22" s="12"/>
      <c r="K22" s="13"/>
      <c r="M22" s="50"/>
      <c r="N22" s="13"/>
    </row>
    <row r="23" spans="1:14" ht="19.5" customHeight="1">
      <c r="A23" s="23" t="s">
        <v>25</v>
      </c>
      <c r="B23" s="12"/>
      <c r="C23" s="12"/>
      <c r="D23" s="12"/>
      <c r="E23" s="12"/>
      <c r="F23" s="12"/>
      <c r="G23" s="12"/>
      <c r="H23" s="36"/>
      <c r="I23" s="36"/>
      <c r="J23" s="12"/>
      <c r="K23" s="13"/>
      <c r="M23" s="50"/>
      <c r="N23" s="13"/>
    </row>
    <row r="24" spans="1:14" ht="19.5" customHeight="1">
      <c r="A24" s="11" t="s">
        <v>1</v>
      </c>
      <c r="B24" s="12">
        <f>SUM(C24:I24)</f>
        <v>39157</v>
      </c>
      <c r="C24" s="12">
        <v>8368</v>
      </c>
      <c r="D24" s="12">
        <v>1703</v>
      </c>
      <c r="E24" s="12">
        <v>774</v>
      </c>
      <c r="F24" s="12">
        <v>2165</v>
      </c>
      <c r="G24" s="12">
        <v>10410</v>
      </c>
      <c r="H24" s="36">
        <v>3081</v>
      </c>
      <c r="I24" s="36">
        <v>12656</v>
      </c>
      <c r="J24" s="12">
        <v>1727</v>
      </c>
      <c r="K24" s="13">
        <v>65</v>
      </c>
      <c r="M24" s="50">
        <v>129673</v>
      </c>
      <c r="N24" s="13">
        <v>3602027</v>
      </c>
    </row>
    <row r="25" spans="1:14" ht="19.5" customHeight="1">
      <c r="A25" s="11" t="s">
        <v>2</v>
      </c>
      <c r="B25" s="12">
        <f>SUM(C25:I25)</f>
        <v>41753</v>
      </c>
      <c r="C25" s="12">
        <v>11699</v>
      </c>
      <c r="D25" s="12">
        <v>780</v>
      </c>
      <c r="E25" s="12">
        <v>379</v>
      </c>
      <c r="F25" s="12">
        <v>2546</v>
      </c>
      <c r="G25" s="12">
        <v>15028</v>
      </c>
      <c r="H25" s="36">
        <v>3528</v>
      </c>
      <c r="I25" s="36">
        <v>7793</v>
      </c>
      <c r="J25" s="12">
        <v>2984</v>
      </c>
      <c r="K25" s="13">
        <v>26</v>
      </c>
      <c r="M25" s="50">
        <v>122433</v>
      </c>
      <c r="N25" s="13">
        <v>3400917</v>
      </c>
    </row>
    <row r="26" spans="1:14" ht="19.5" customHeight="1">
      <c r="A26" s="11" t="s">
        <v>3</v>
      </c>
      <c r="B26" s="12">
        <f>SUM(C26:I26)</f>
        <v>103932</v>
      </c>
      <c r="C26" s="12">
        <v>31117</v>
      </c>
      <c r="D26" s="12">
        <v>3460</v>
      </c>
      <c r="E26" s="12">
        <v>1326</v>
      </c>
      <c r="F26" s="12">
        <v>5867</v>
      </c>
      <c r="G26" s="12">
        <v>26621</v>
      </c>
      <c r="H26" s="36">
        <v>6224</v>
      </c>
      <c r="I26" s="36">
        <v>29317</v>
      </c>
      <c r="J26" s="12">
        <v>6853</v>
      </c>
      <c r="K26" s="13">
        <v>108</v>
      </c>
      <c r="M26" s="50">
        <v>270026</v>
      </c>
      <c r="N26" s="13">
        <v>7500720</v>
      </c>
    </row>
    <row r="27" spans="1:14" ht="19.5" customHeight="1">
      <c r="A27" s="11" t="s">
        <v>4</v>
      </c>
      <c r="B27" s="12">
        <f>SUM(C27:I27)</f>
        <v>81652</v>
      </c>
      <c r="C27" s="12">
        <v>28706</v>
      </c>
      <c r="D27" s="12">
        <v>2912</v>
      </c>
      <c r="E27" s="12">
        <v>1088</v>
      </c>
      <c r="F27" s="12">
        <v>4987</v>
      </c>
      <c r="G27" s="12">
        <v>19974</v>
      </c>
      <c r="H27" s="36">
        <v>5387</v>
      </c>
      <c r="I27" s="36">
        <v>18598</v>
      </c>
      <c r="J27" s="12">
        <v>6091</v>
      </c>
      <c r="K27" s="13">
        <v>91</v>
      </c>
      <c r="M27" s="50">
        <v>227378</v>
      </c>
      <c r="N27" s="13">
        <v>6316057</v>
      </c>
    </row>
    <row r="28" spans="1:14" ht="19.5" customHeight="1">
      <c r="A28" s="11" t="s">
        <v>5</v>
      </c>
      <c r="B28" s="12">
        <f>SUM(B24:B27)</f>
        <v>266494</v>
      </c>
      <c r="C28" s="12">
        <f aca="true" t="shared" si="3" ref="C28:K28">SUM(C24:C27)</f>
        <v>79890</v>
      </c>
      <c r="D28" s="12">
        <f t="shared" si="3"/>
        <v>8855</v>
      </c>
      <c r="E28" s="12">
        <f t="shared" si="3"/>
        <v>3567</v>
      </c>
      <c r="F28" s="12">
        <f t="shared" si="3"/>
        <v>15565</v>
      </c>
      <c r="G28" s="12">
        <f t="shared" si="3"/>
        <v>72033</v>
      </c>
      <c r="H28" s="36">
        <f t="shared" si="3"/>
        <v>18220</v>
      </c>
      <c r="I28" s="36">
        <f t="shared" si="3"/>
        <v>68364</v>
      </c>
      <c r="J28" s="12">
        <f t="shared" si="3"/>
        <v>17655</v>
      </c>
      <c r="K28" s="13">
        <f t="shared" si="3"/>
        <v>290</v>
      </c>
      <c r="M28" s="50">
        <f>SUM(M24:M27)</f>
        <v>749510</v>
      </c>
      <c r="N28" s="13">
        <f>SUM(N24:N27)</f>
        <v>20819721</v>
      </c>
    </row>
    <row r="29" spans="1:14" ht="19.5" customHeight="1">
      <c r="A29" s="10" t="s">
        <v>21</v>
      </c>
      <c r="B29" s="12"/>
      <c r="C29" s="12"/>
      <c r="D29" s="12"/>
      <c r="E29" s="12"/>
      <c r="F29" s="12"/>
      <c r="G29" s="12"/>
      <c r="H29" s="36"/>
      <c r="I29" s="36"/>
      <c r="J29" s="12"/>
      <c r="K29" s="13"/>
      <c r="M29" s="50"/>
      <c r="N29" s="13"/>
    </row>
    <row r="30" spans="1:14" ht="19.5" customHeight="1">
      <c r="A30" s="15" t="s">
        <v>6</v>
      </c>
      <c r="B30" s="12">
        <f>B28/75</f>
        <v>3553.2533333333336</v>
      </c>
      <c r="C30" s="12">
        <f aca="true" t="shared" si="4" ref="C30:K30">C28/75</f>
        <v>1065.2</v>
      </c>
      <c r="D30" s="12">
        <f t="shared" si="4"/>
        <v>118.06666666666666</v>
      </c>
      <c r="E30" s="12">
        <f t="shared" si="4"/>
        <v>47.56</v>
      </c>
      <c r="F30" s="12">
        <f t="shared" si="4"/>
        <v>207.53333333333333</v>
      </c>
      <c r="G30" s="12">
        <f t="shared" si="4"/>
        <v>960.44</v>
      </c>
      <c r="H30" s="36">
        <f t="shared" si="4"/>
        <v>242.93333333333334</v>
      </c>
      <c r="I30" s="36">
        <f t="shared" si="4"/>
        <v>911.52</v>
      </c>
      <c r="J30" s="12">
        <f t="shared" si="4"/>
        <v>235.4</v>
      </c>
      <c r="K30" s="13">
        <f t="shared" si="4"/>
        <v>3.8666666666666667</v>
      </c>
      <c r="M30" s="50">
        <f>M28/75</f>
        <v>9993.466666666667</v>
      </c>
      <c r="N30" s="13">
        <f>N28/75</f>
        <v>277596.28</v>
      </c>
    </row>
    <row r="31" spans="1:14" ht="19.5" customHeight="1">
      <c r="A31" s="16" t="s">
        <v>23</v>
      </c>
      <c r="B31" s="12"/>
      <c r="C31" s="12"/>
      <c r="D31" s="12"/>
      <c r="E31" s="12"/>
      <c r="F31" s="12"/>
      <c r="G31" s="12"/>
      <c r="H31" s="36"/>
      <c r="I31" s="36"/>
      <c r="J31" s="12"/>
      <c r="K31" s="13"/>
      <c r="M31" s="50"/>
      <c r="N31" s="13"/>
    </row>
    <row r="32" spans="1:14" ht="19.5" customHeight="1">
      <c r="A32" s="17" t="s">
        <v>24</v>
      </c>
      <c r="B32" s="24">
        <v>100</v>
      </c>
      <c r="C32" s="24">
        <f>C28/$B$28*100</f>
        <v>29.978160859156304</v>
      </c>
      <c r="D32" s="24">
        <f aca="true" t="shared" si="5" ref="D32:I32">D28/$B$28*100</f>
        <v>3.322776497782314</v>
      </c>
      <c r="E32" s="24">
        <f t="shared" si="5"/>
        <v>1.3384916733584997</v>
      </c>
      <c r="F32" s="24">
        <f t="shared" si="5"/>
        <v>5.840656825294379</v>
      </c>
      <c r="G32" s="24">
        <f t="shared" si="5"/>
        <v>27.029876845257306</v>
      </c>
      <c r="H32" s="39">
        <f t="shared" si="5"/>
        <v>6.836926910174338</v>
      </c>
      <c r="I32" s="39">
        <f t="shared" si="5"/>
        <v>25.653110388976863</v>
      </c>
      <c r="J32" s="24">
        <v>100</v>
      </c>
      <c r="K32" s="25">
        <f>K28/J28*100</f>
        <v>1.642594165958652</v>
      </c>
      <c r="M32" s="53"/>
      <c r="N32" s="25"/>
    </row>
    <row r="33" spans="1:14" ht="19.5" customHeight="1">
      <c r="A33" s="20"/>
      <c r="B33" s="21"/>
      <c r="C33" s="21"/>
      <c r="D33" s="21"/>
      <c r="E33" s="21"/>
      <c r="F33" s="21"/>
      <c r="G33" s="21"/>
      <c r="H33" s="38"/>
      <c r="I33" s="38"/>
      <c r="J33" s="21"/>
      <c r="K33" s="22"/>
      <c r="M33" s="52"/>
      <c r="N33" s="22"/>
    </row>
    <row r="34" spans="1:14" ht="19.5" customHeight="1">
      <c r="A34" s="6" t="s">
        <v>8</v>
      </c>
      <c r="B34" s="12"/>
      <c r="C34" s="12"/>
      <c r="D34" s="12"/>
      <c r="E34" s="12"/>
      <c r="F34" s="12"/>
      <c r="G34" s="12"/>
      <c r="H34" s="36"/>
      <c r="I34" s="36"/>
      <c r="J34" s="12"/>
      <c r="K34" s="13"/>
      <c r="M34" s="50"/>
      <c r="N34" s="13"/>
    </row>
    <row r="35" spans="1:14" ht="19.5" customHeight="1">
      <c r="A35" s="10" t="s">
        <v>26</v>
      </c>
      <c r="B35" s="12"/>
      <c r="C35" s="12"/>
      <c r="D35" s="12"/>
      <c r="E35" s="12"/>
      <c r="F35" s="12"/>
      <c r="G35" s="12"/>
      <c r="H35" s="36"/>
      <c r="I35" s="36"/>
      <c r="J35" s="12"/>
      <c r="K35" s="13"/>
      <c r="M35" s="50"/>
      <c r="N35" s="13"/>
    </row>
    <row r="36" spans="1:14" ht="19.5" customHeight="1">
      <c r="A36" s="11" t="s">
        <v>9</v>
      </c>
      <c r="B36" s="12">
        <f>SUM(C36:I36)</f>
        <v>354922</v>
      </c>
      <c r="C36" s="12">
        <v>101269</v>
      </c>
      <c r="D36" s="12">
        <v>6125</v>
      </c>
      <c r="E36" s="12">
        <v>5830</v>
      </c>
      <c r="F36" s="12">
        <v>16844</v>
      </c>
      <c r="G36" s="12">
        <v>128189</v>
      </c>
      <c r="H36" s="36">
        <v>27091</v>
      </c>
      <c r="I36" s="36">
        <v>69574</v>
      </c>
      <c r="J36" s="12">
        <v>38780</v>
      </c>
      <c r="K36" s="13">
        <v>1264</v>
      </c>
      <c r="M36" s="50">
        <v>1250469</v>
      </c>
      <c r="N36" s="13">
        <v>34735249</v>
      </c>
    </row>
    <row r="37" spans="1:14" ht="19.5" customHeight="1">
      <c r="A37" s="11" t="s">
        <v>10</v>
      </c>
      <c r="B37" s="12">
        <f>SUM(C37:I37)</f>
        <v>566261</v>
      </c>
      <c r="C37" s="12">
        <v>173149</v>
      </c>
      <c r="D37" s="12">
        <v>14591</v>
      </c>
      <c r="E37" s="12">
        <v>7501</v>
      </c>
      <c r="F37" s="12">
        <v>30970</v>
      </c>
      <c r="G37" s="12">
        <v>188364</v>
      </c>
      <c r="H37" s="36">
        <v>36080</v>
      </c>
      <c r="I37" s="36">
        <v>115606</v>
      </c>
      <c r="J37" s="12">
        <v>57836</v>
      </c>
      <c r="K37" s="13">
        <v>1382</v>
      </c>
      <c r="M37" s="50">
        <v>1781854</v>
      </c>
      <c r="N37" s="13">
        <v>49495937</v>
      </c>
    </row>
    <row r="38" spans="1:14" ht="19.5" customHeight="1">
      <c r="A38" s="11" t="s">
        <v>11</v>
      </c>
      <c r="B38" s="12">
        <f>SUM(C38:I38)</f>
        <v>865075</v>
      </c>
      <c r="C38" s="12">
        <v>335665</v>
      </c>
      <c r="D38" s="12">
        <v>34030</v>
      </c>
      <c r="E38" s="12">
        <v>18253</v>
      </c>
      <c r="F38" s="12">
        <v>53200</v>
      </c>
      <c r="G38" s="12">
        <v>229638</v>
      </c>
      <c r="H38" s="36">
        <v>59263</v>
      </c>
      <c r="I38" s="36">
        <v>135026</v>
      </c>
      <c r="J38" s="12">
        <v>93056</v>
      </c>
      <c r="K38" s="13">
        <v>1673</v>
      </c>
      <c r="M38" s="50">
        <v>2461808</v>
      </c>
      <c r="N38" s="13">
        <v>68383560</v>
      </c>
    </row>
    <row r="39" spans="1:14" ht="19.5" customHeight="1">
      <c r="A39" s="11" t="s">
        <v>12</v>
      </c>
      <c r="B39" s="12">
        <f>SUM(C39:I39)</f>
        <v>473162</v>
      </c>
      <c r="C39" s="12">
        <v>188029</v>
      </c>
      <c r="D39" s="12">
        <v>16064</v>
      </c>
      <c r="E39" s="12">
        <v>10072</v>
      </c>
      <c r="F39" s="12">
        <v>34496</v>
      </c>
      <c r="G39" s="12">
        <v>116125</v>
      </c>
      <c r="H39" s="36">
        <v>32324</v>
      </c>
      <c r="I39" s="36">
        <v>76052</v>
      </c>
      <c r="J39" s="12">
        <v>49013</v>
      </c>
      <c r="K39" s="13">
        <v>806</v>
      </c>
      <c r="M39" s="50">
        <v>1283290</v>
      </c>
      <c r="N39" s="13">
        <v>35646939</v>
      </c>
    </row>
    <row r="40" spans="1:14" ht="19.5" customHeight="1">
      <c r="A40" s="11" t="s">
        <v>5</v>
      </c>
      <c r="B40" s="12">
        <f>SUM(B36:B39)</f>
        <v>2259420</v>
      </c>
      <c r="C40" s="12">
        <f>SUM(C36:C39)</f>
        <v>798112</v>
      </c>
      <c r="D40" s="12">
        <f aca="true" t="shared" si="6" ref="D40:K40">SUM(D36:D39)</f>
        <v>70810</v>
      </c>
      <c r="E40" s="12">
        <f t="shared" si="6"/>
        <v>41656</v>
      </c>
      <c r="F40" s="12">
        <f t="shared" si="6"/>
        <v>135510</v>
      </c>
      <c r="G40" s="12">
        <f t="shared" si="6"/>
        <v>662316</v>
      </c>
      <c r="H40" s="36">
        <f t="shared" si="6"/>
        <v>154758</v>
      </c>
      <c r="I40" s="36">
        <f t="shared" si="6"/>
        <v>396258</v>
      </c>
      <c r="J40" s="12">
        <f t="shared" si="6"/>
        <v>238685</v>
      </c>
      <c r="K40" s="13">
        <f t="shared" si="6"/>
        <v>5125</v>
      </c>
      <c r="M40" s="50">
        <f>SUM(M36:M39)</f>
        <v>6777421</v>
      </c>
      <c r="N40" s="13">
        <f>SUM(N36:N39)</f>
        <v>188261685</v>
      </c>
    </row>
    <row r="41" spans="1:14" ht="19.5" customHeight="1">
      <c r="A41" s="10" t="s">
        <v>21</v>
      </c>
      <c r="B41" s="12"/>
      <c r="C41" s="12"/>
      <c r="D41" s="12"/>
      <c r="E41" s="12"/>
      <c r="F41" s="12"/>
      <c r="G41" s="12"/>
      <c r="H41" s="36"/>
      <c r="I41" s="36"/>
      <c r="J41" s="12"/>
      <c r="K41" s="13"/>
      <c r="M41" s="50"/>
      <c r="N41" s="13"/>
    </row>
    <row r="42" spans="1:14" ht="19.5" customHeight="1">
      <c r="A42" s="15" t="s">
        <v>6</v>
      </c>
      <c r="B42" s="12">
        <f>B40/512</f>
        <v>4412.9296875</v>
      </c>
      <c r="C42" s="12">
        <f aca="true" t="shared" si="7" ref="C42:I42">C40/512</f>
        <v>1558.8125</v>
      </c>
      <c r="D42" s="12">
        <f t="shared" si="7"/>
        <v>138.30078125</v>
      </c>
      <c r="E42" s="12">
        <f t="shared" si="7"/>
        <v>81.359375</v>
      </c>
      <c r="F42" s="12">
        <f t="shared" si="7"/>
        <v>264.66796875</v>
      </c>
      <c r="G42" s="12">
        <f t="shared" si="7"/>
        <v>1293.5859375</v>
      </c>
      <c r="H42" s="36">
        <f t="shared" si="7"/>
        <v>302.26171875</v>
      </c>
      <c r="I42" s="36">
        <f t="shared" si="7"/>
        <v>773.94140625</v>
      </c>
      <c r="J42" s="12">
        <f>J40/512</f>
        <v>466.181640625</v>
      </c>
      <c r="K42" s="13">
        <f>K40/512</f>
        <v>10.009765625</v>
      </c>
      <c r="M42" s="50">
        <f>M40/512</f>
        <v>13237.150390625</v>
      </c>
      <c r="N42" s="13">
        <f>N40/512</f>
        <v>367698.603515625</v>
      </c>
    </row>
    <row r="43" spans="1:14" ht="19.5" customHeight="1">
      <c r="A43" s="16" t="s">
        <v>23</v>
      </c>
      <c r="B43" s="12"/>
      <c r="C43" s="12"/>
      <c r="D43" s="12"/>
      <c r="E43" s="12"/>
      <c r="F43" s="12"/>
      <c r="G43" s="12"/>
      <c r="H43" s="36"/>
      <c r="I43" s="36"/>
      <c r="J43" s="12"/>
      <c r="K43" s="13"/>
      <c r="M43" s="50"/>
      <c r="N43" s="13"/>
    </row>
    <row r="44" spans="1:14" ht="19.5" customHeight="1">
      <c r="A44" s="17" t="s">
        <v>24</v>
      </c>
      <c r="B44" s="26">
        <v>100</v>
      </c>
      <c r="C44" s="26">
        <f>C40/$B$40*100</f>
        <v>35.32375565410592</v>
      </c>
      <c r="D44" s="26">
        <f aca="true" t="shared" si="8" ref="D44:I44">D40/$B$40*100</f>
        <v>3.133990139062237</v>
      </c>
      <c r="E44" s="26">
        <f t="shared" si="8"/>
        <v>1.8436589921307238</v>
      </c>
      <c r="F44" s="26">
        <f t="shared" si="8"/>
        <v>5.997556895132379</v>
      </c>
      <c r="G44" s="26">
        <f t="shared" si="8"/>
        <v>29.313540643173912</v>
      </c>
      <c r="H44" s="40">
        <f t="shared" si="8"/>
        <v>6.849456940276709</v>
      </c>
      <c r="I44" s="40">
        <f t="shared" si="8"/>
        <v>17.53804073611812</v>
      </c>
      <c r="J44" s="26">
        <v>100</v>
      </c>
      <c r="K44" s="27">
        <f>K40/J40*100</f>
        <v>2.1471814315939417</v>
      </c>
      <c r="M44" s="54"/>
      <c r="N44" s="27"/>
    </row>
    <row r="45" spans="1:14" ht="19.5" customHeight="1">
      <c r="A45" s="20"/>
      <c r="B45" s="21"/>
      <c r="C45" s="21"/>
      <c r="D45" s="21"/>
      <c r="E45" s="21"/>
      <c r="F45" s="21"/>
      <c r="G45" s="21"/>
      <c r="H45" s="38"/>
      <c r="I45" s="38"/>
      <c r="J45" s="21"/>
      <c r="K45" s="22"/>
      <c r="M45" s="52"/>
      <c r="N45" s="22"/>
    </row>
    <row r="46" spans="1:14" ht="19.5" customHeight="1">
      <c r="A46" s="6" t="s">
        <v>13</v>
      </c>
      <c r="B46" s="12">
        <f aca="true" t="shared" si="9" ref="B46:K46">SUM(B16+B28+B40)</f>
        <v>3437907</v>
      </c>
      <c r="C46" s="12">
        <f t="shared" si="9"/>
        <v>1161942</v>
      </c>
      <c r="D46" s="12">
        <f t="shared" si="9"/>
        <v>95790</v>
      </c>
      <c r="E46" s="12">
        <f t="shared" si="9"/>
        <v>60090</v>
      </c>
      <c r="F46" s="12">
        <f t="shared" si="9"/>
        <v>208991</v>
      </c>
      <c r="G46" s="12">
        <f t="shared" si="9"/>
        <v>1021139</v>
      </c>
      <c r="H46" s="36">
        <f t="shared" si="9"/>
        <v>264983</v>
      </c>
      <c r="I46" s="36">
        <f t="shared" si="9"/>
        <v>624972</v>
      </c>
      <c r="J46" s="12">
        <f t="shared" si="9"/>
        <v>322079</v>
      </c>
      <c r="K46" s="13">
        <f t="shared" si="9"/>
        <v>6742</v>
      </c>
      <c r="M46" s="50">
        <f>SUM(M16+M28+M40)</f>
        <v>10532108</v>
      </c>
      <c r="N46" s="13">
        <f>SUM(N16+N28+N40)</f>
        <v>292558544</v>
      </c>
    </row>
    <row r="47" spans="1:14" ht="19.5" customHeight="1">
      <c r="A47" s="10" t="s">
        <v>27</v>
      </c>
      <c r="B47" s="12"/>
      <c r="C47" s="12"/>
      <c r="D47" s="12"/>
      <c r="E47" s="12"/>
      <c r="F47" s="12"/>
      <c r="G47" s="12"/>
      <c r="H47" s="36"/>
      <c r="I47" s="36"/>
      <c r="J47" s="12"/>
      <c r="K47" s="13"/>
      <c r="M47" s="50"/>
      <c r="N47" s="13"/>
    </row>
    <row r="48" spans="1:14" ht="19.5" customHeight="1">
      <c r="A48" s="28" t="s">
        <v>28</v>
      </c>
      <c r="B48" s="12">
        <f>B46/686</f>
        <v>5011.526239067055</v>
      </c>
      <c r="C48" s="12">
        <f aca="true" t="shared" si="10" ref="C48:K48">C46/686</f>
        <v>1693.793002915452</v>
      </c>
      <c r="D48" s="12">
        <f t="shared" si="10"/>
        <v>139.63556851311952</v>
      </c>
      <c r="E48" s="12">
        <f t="shared" si="10"/>
        <v>87.59475218658892</v>
      </c>
      <c r="F48" s="12">
        <f t="shared" si="10"/>
        <v>304.6516034985423</v>
      </c>
      <c r="G48" s="12">
        <f t="shared" si="10"/>
        <v>1488.5408163265306</v>
      </c>
      <c r="H48" s="36">
        <f t="shared" si="10"/>
        <v>386.2725947521866</v>
      </c>
      <c r="I48" s="36">
        <f t="shared" si="10"/>
        <v>911.0379008746356</v>
      </c>
      <c r="J48" s="12">
        <f t="shared" si="10"/>
        <v>469.50291545189503</v>
      </c>
      <c r="K48" s="13">
        <f t="shared" si="10"/>
        <v>9.82798833819242</v>
      </c>
      <c r="M48" s="50">
        <f>M46/686</f>
        <v>15352.927113702624</v>
      </c>
      <c r="N48" s="13">
        <f>N46/686</f>
        <v>426470.18075801746</v>
      </c>
    </row>
    <row r="49" spans="1:14" ht="19.5" customHeight="1">
      <c r="A49" s="16" t="s">
        <v>29</v>
      </c>
      <c r="B49" s="12"/>
      <c r="C49" s="12"/>
      <c r="D49" s="12"/>
      <c r="E49" s="12"/>
      <c r="F49" s="12"/>
      <c r="G49" s="12"/>
      <c r="H49" s="36"/>
      <c r="I49" s="36"/>
      <c r="J49" s="12"/>
      <c r="K49" s="13"/>
      <c r="M49" s="50"/>
      <c r="N49" s="13"/>
    </row>
    <row r="50" spans="1:14" ht="19.5" customHeight="1" thickBot="1">
      <c r="A50" s="29" t="s">
        <v>24</v>
      </c>
      <c r="B50" s="30">
        <v>100</v>
      </c>
      <c r="C50" s="30">
        <f>C46/$B$46*100</f>
        <v>33.79794741393528</v>
      </c>
      <c r="D50" s="30">
        <f aca="true" t="shared" si="11" ref="D50:I50">D46/$B$46*100</f>
        <v>2.7862882852852042</v>
      </c>
      <c r="E50" s="30">
        <f t="shared" si="11"/>
        <v>1.7478657799643793</v>
      </c>
      <c r="F50" s="30">
        <f t="shared" si="11"/>
        <v>6.079018426036539</v>
      </c>
      <c r="G50" s="30">
        <f t="shared" si="11"/>
        <v>29.702345060526653</v>
      </c>
      <c r="H50" s="41">
        <f t="shared" si="11"/>
        <v>7.707683773877537</v>
      </c>
      <c r="I50" s="41">
        <f t="shared" si="11"/>
        <v>18.178851260374408</v>
      </c>
      <c r="J50" s="30">
        <v>100</v>
      </c>
      <c r="K50" s="31">
        <f>K46/J46*100</f>
        <v>2.0932752523449216</v>
      </c>
      <c r="M50" s="55"/>
      <c r="N50" s="31"/>
    </row>
  </sheetData>
  <mergeCells count="11">
    <mergeCell ref="A7:A8"/>
    <mergeCell ref="B7:B8"/>
    <mergeCell ref="A5:A6"/>
    <mergeCell ref="B5:B6"/>
    <mergeCell ref="I6:I7"/>
    <mergeCell ref="M5:N5"/>
    <mergeCell ref="M6:N6"/>
    <mergeCell ref="C5:I5"/>
    <mergeCell ref="J5:K5"/>
    <mergeCell ref="J6:K6"/>
    <mergeCell ref="C6:F6"/>
  </mergeCells>
  <printOptions horizontalCentered="1"/>
  <pageMargins left="0.7874015748031497" right="0.7874015748031497" top="0.7874015748031497" bottom="0.7874015748031497" header="0" footer="0"/>
  <pageSetup firstPageNumber="20" useFirstPageNumber="1" fitToWidth="0" fitToHeight="1" horizontalDpi="600" verticalDpi="600" orientation="portrait" paperSize="9" scale="79" r:id="rId1"/>
  <headerFooter alignWithMargins="0">
    <oddFooter>&amp;C&amp;"ＭＳ 明朝,標準"&amp;P</oddFooter>
  </headerFooter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2003-03-27T06:18:02Z</cp:lastPrinted>
  <dcterms:created xsi:type="dcterms:W3CDTF">1997-01-08T22:48:59Z</dcterms:created>
  <dcterms:modified xsi:type="dcterms:W3CDTF">2003-03-27T06:18:08Z</dcterms:modified>
  <cp:category/>
  <cp:version/>
  <cp:contentType/>
  <cp:contentStatus/>
</cp:coreProperties>
</file>